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415" windowHeight="2340"/>
  </bookViews>
  <sheets>
    <sheet name="Ex1" sheetId="1" r:id="rId1"/>
    <sheet name="Ex2" sheetId="4" r:id="rId2"/>
    <sheet name="Ex3" sheetId="5" r:id="rId3"/>
    <sheet name="Ex4" sheetId="6" r:id="rId4"/>
  </sheets>
  <calcPr calcId="125725"/>
</workbook>
</file>

<file path=xl/calcChain.xml><?xml version="1.0" encoding="utf-8"?>
<calcChain xmlns="http://schemas.openxmlformats.org/spreadsheetml/2006/main">
  <c r="D28" i="6"/>
  <c r="C28"/>
  <c r="D27" s="1"/>
  <c r="B28"/>
  <c r="D26" s="1"/>
  <c r="C27"/>
  <c r="B27"/>
  <c r="C26" s="1"/>
  <c r="B26"/>
  <c r="D23"/>
  <c r="C23"/>
  <c r="B23"/>
  <c r="D22"/>
  <c r="C22"/>
  <c r="B22"/>
  <c r="E20" s="1"/>
  <c r="F21"/>
  <c r="G21" s="1"/>
  <c r="E2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G9"/>
  <c r="F9"/>
  <c r="E9"/>
  <c r="F8"/>
  <c r="G8" s="1"/>
  <c r="G7"/>
  <c r="F7"/>
  <c r="E7"/>
  <c r="F6"/>
  <c r="G6" s="1"/>
  <c r="E6"/>
  <c r="F5"/>
  <c r="G5" s="1"/>
  <c r="E5"/>
  <c r="F4"/>
  <c r="G4" s="1"/>
  <c r="F3"/>
  <c r="G3" s="1"/>
  <c r="F2"/>
  <c r="F40" i="5"/>
  <c r="F38"/>
  <c r="F34"/>
  <c r="F3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F22"/>
  <c r="F2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F30"/>
  <c r="D28"/>
  <c r="C28"/>
  <c r="B28"/>
  <c r="D27"/>
  <c r="C27"/>
  <c r="B27"/>
  <c r="D26"/>
  <c r="C26"/>
  <c r="B26"/>
  <c r="D23"/>
  <c r="C23"/>
  <c r="B23"/>
  <c r="D22"/>
  <c r="C22"/>
  <c r="B22"/>
  <c r="E21" s="1"/>
  <c r="E19"/>
  <c r="E18"/>
  <c r="E15"/>
  <c r="E14"/>
  <c r="E11"/>
  <c r="E10"/>
  <c r="E7"/>
  <c r="E6"/>
  <c r="E3"/>
  <c r="E2"/>
  <c r="F34" i="4"/>
  <c r="F32"/>
  <c r="E22"/>
  <c r="E2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28"/>
  <c r="C28"/>
  <c r="B28"/>
  <c r="D27"/>
  <c r="C27"/>
  <c r="B27"/>
  <c r="C26"/>
  <c r="B26"/>
  <c r="D23"/>
  <c r="C23"/>
  <c r="B23"/>
  <c r="D22"/>
  <c r="C22"/>
  <c r="B22"/>
  <c r="F34" i="1"/>
  <c r="F32"/>
  <c r="D28"/>
  <c r="C28"/>
  <c r="D27" s="1"/>
  <c r="C27"/>
  <c r="B28"/>
  <c r="D26" s="1"/>
  <c r="B27"/>
  <c r="C26" s="1"/>
  <c r="B26"/>
  <c r="C22"/>
  <c r="D22"/>
  <c r="C23"/>
  <c r="D23"/>
  <c r="B23"/>
  <c r="B22"/>
  <c r="F40" i="6" l="1"/>
  <c r="F32"/>
  <c r="F34" s="1"/>
  <c r="E3"/>
  <c r="E15"/>
  <c r="E2"/>
  <c r="E14"/>
  <c r="F36"/>
  <c r="F38" s="1"/>
  <c r="E10"/>
  <c r="E18"/>
  <c r="E11"/>
  <c r="E13"/>
  <c r="E17"/>
  <c r="E19"/>
  <c r="F23"/>
  <c r="F22"/>
  <c r="G2"/>
  <c r="E4"/>
  <c r="E8"/>
  <c r="E12"/>
  <c r="E16"/>
  <c r="G23" i="5"/>
  <c r="G22"/>
  <c r="E4"/>
  <c r="E8"/>
  <c r="E12"/>
  <c r="E16"/>
  <c r="E20"/>
  <c r="E5"/>
  <c r="E23" s="1"/>
  <c r="E9"/>
  <c r="E13"/>
  <c r="E17"/>
  <c r="E22"/>
  <c r="D26" i="4"/>
  <c r="E22" i="6" l="1"/>
  <c r="E23"/>
  <c r="G22"/>
  <c r="G23"/>
</calcChain>
</file>

<file path=xl/sharedStrings.xml><?xml version="1.0" encoding="utf-8"?>
<sst xmlns="http://schemas.openxmlformats.org/spreadsheetml/2006/main" count="171" uniqueCount="52">
  <si>
    <t>A</t>
  </si>
  <si>
    <t>B</t>
  </si>
  <si>
    <t>C</t>
  </si>
  <si>
    <t>X</t>
  </si>
  <si>
    <t>W</t>
  </si>
  <si>
    <t>Y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</si>
  <si>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</si>
  <si>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</si>
  <si>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</si>
  <si>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</si>
  <si>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</si>
  <si>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</si>
  <si>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</si>
  <si>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</si>
  <si>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</si>
  <si>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</si>
  <si>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</si>
  <si>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</si>
  <si>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</si>
  <si>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</si>
  <si>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</si>
  <si>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</si>
  <si>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</si>
  <si>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Média</t>
  </si>
  <si>
    <t>DP</t>
  </si>
  <si>
    <t>Caso</t>
  </si>
  <si>
    <t>r</t>
  </si>
  <si>
    <r>
      <t>s</t>
    </r>
    <r>
      <rPr>
        <sz val="12"/>
        <color theme="1"/>
        <rFont val="Cambria"/>
        <family val="1"/>
        <scheme val="major"/>
      </rPr>
      <t>²</t>
    </r>
  </si>
  <si>
    <r>
      <t>r</t>
    </r>
    <r>
      <rPr>
        <sz val="12"/>
        <color theme="1"/>
        <rFont val="Cambria"/>
        <family val="1"/>
        <scheme val="major"/>
      </rPr>
      <t>²</t>
    </r>
  </si>
  <si>
    <r>
      <rPr>
        <b/>
        <i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 xml:space="preserve"> = 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 xml:space="preserve">+ </t>
    </r>
    <r>
      <rPr>
        <b/>
        <i/>
        <sz val="12"/>
        <color theme="0"/>
        <rFont val="Cambria"/>
        <family val="1"/>
        <scheme val="major"/>
      </rPr>
      <t>A</t>
    </r>
    <r>
      <rPr>
        <b/>
        <i/>
        <vertAlign val="subscript"/>
        <sz val="12"/>
        <color theme="0"/>
        <rFont val="Cambria"/>
        <family val="1"/>
        <scheme val="major"/>
      </rPr>
      <t>X</t>
    </r>
  </si>
  <si>
    <r>
      <rPr>
        <b/>
        <i/>
        <sz val="12"/>
        <color theme="0"/>
        <rFont val="Cambria"/>
        <family val="1"/>
        <scheme val="major"/>
      </rPr>
      <t>A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 xml:space="preserve">= </t>
    </r>
    <r>
      <rPr>
        <b/>
        <i/>
        <sz val="12"/>
        <color theme="0"/>
        <rFont val="Cambria"/>
        <family val="1"/>
        <scheme val="major"/>
      </rPr>
      <t>M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>–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i/>
        <sz val="12"/>
        <color theme="0"/>
        <rFont val="Cambria"/>
        <family val="1"/>
        <scheme val="major"/>
      </rPr>
      <t>M</t>
    </r>
    <r>
      <rPr>
        <b/>
        <i/>
        <vertAlign val="subscript"/>
        <sz val="12"/>
        <color theme="0"/>
        <rFont val="Cambria"/>
        <family val="1"/>
        <scheme val="major"/>
      </rPr>
      <t>X</t>
    </r>
  </si>
  <si>
    <r>
      <rPr>
        <b/>
        <i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 xml:space="preserve"> = 61.054 + 2.479</t>
    </r>
    <r>
      <rPr>
        <b/>
        <i/>
        <sz val="12"/>
        <color theme="0"/>
        <rFont val="Cambria"/>
        <family val="1"/>
        <scheme val="major"/>
      </rPr>
      <t>X</t>
    </r>
  </si>
  <si>
    <r>
      <t>X</t>
    </r>
    <r>
      <rPr>
        <b/>
        <sz val="12"/>
        <color theme="0"/>
        <rFont val="Cambria"/>
        <family val="1"/>
        <scheme val="major"/>
      </rPr>
      <t xml:space="preserve"> – </t>
    </r>
    <r>
      <rPr>
        <b/>
        <i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>-hat</t>
    </r>
  </si>
  <si>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 xml:space="preserve">= 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XY</t>
    </r>
    <r>
      <rPr>
        <b/>
        <sz val="12"/>
        <color theme="0"/>
        <rFont val="Cambria"/>
        <family val="1"/>
        <scheme val="major"/>
      </rPr>
      <t>(</t>
    </r>
    <r>
      <rPr>
        <b/>
        <i/>
        <sz val="12"/>
        <color theme="0"/>
        <rFont val="Cambria"/>
        <family val="1"/>
        <scheme val="major"/>
      </rPr>
      <t>SD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>/</t>
    </r>
    <r>
      <rPr>
        <b/>
        <i/>
        <sz val="12"/>
        <color theme="0"/>
        <rFont val="Cambria"/>
        <family val="1"/>
        <scheme val="major"/>
      </rPr>
      <t>SD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>)</t>
    </r>
  </si>
  <si>
    <r>
      <rPr>
        <b/>
        <i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 xml:space="preserve"> = 102.950 + 2.479</t>
    </r>
    <r>
      <rPr>
        <b/>
        <i/>
        <sz val="12"/>
        <color theme="0"/>
        <rFont val="Cambria"/>
        <family val="1"/>
        <scheme val="major"/>
      </rPr>
      <t>X</t>
    </r>
  </si>
  <si>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 xml:space="preserve">= </t>
    </r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Y-hat</t>
    </r>
    <r>
      <rPr>
        <b/>
        <sz val="12"/>
        <color theme="0"/>
        <rFont val="Cambria"/>
        <family val="1"/>
        <scheme val="major"/>
      </rPr>
      <t>–</t>
    </r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Y–Y-hat</t>
    </r>
  </si>
  <si>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/>
    </r>
  </si>
  <si>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Y-hat</t>
    </r>
    <r>
      <rPr>
        <b/>
        <i/>
        <sz val="12"/>
        <color theme="0"/>
        <rFont val="Cambria"/>
        <family val="1"/>
        <scheme val="major"/>
      </rPr>
      <t/>
    </r>
  </si>
  <si>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Y–Y-hat</t>
    </r>
  </si>
  <si>
    <r>
      <t>Y</t>
    </r>
    <r>
      <rPr>
        <b/>
        <sz val="12"/>
        <color theme="0"/>
        <rFont val="Cambria"/>
        <family val="1"/>
        <scheme val="major"/>
      </rPr>
      <t>-hat</t>
    </r>
  </si>
  <si>
    <r>
      <t>Y</t>
    </r>
    <r>
      <rPr>
        <b/>
        <sz val="12"/>
        <color theme="0"/>
        <rFont val="Cambria"/>
        <family val="1"/>
        <scheme val="major"/>
      </rPr>
      <t xml:space="preserve"> – </t>
    </r>
    <r>
      <rPr>
        <b/>
        <i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>-hat</t>
    </r>
  </si>
  <si>
    <t xml:space="preserve"> </t>
  </si>
  <si>
    <t>118.155 = 55.570 + 62.586</t>
  </si>
  <si>
    <r>
      <rPr>
        <b/>
        <i/>
        <sz val="12"/>
        <color theme="0"/>
        <rFont val="Cambria"/>
        <family val="1"/>
        <scheme val="major"/>
      </rPr>
      <t>r²</t>
    </r>
    <r>
      <rPr>
        <b/>
        <i/>
        <vertAlign val="subscript"/>
        <sz val="12"/>
        <color theme="0"/>
        <rFont val="Cambria"/>
        <family val="1"/>
        <scheme val="major"/>
      </rPr>
      <t>XY</t>
    </r>
  </si>
  <si>
    <r>
      <rPr>
        <b/>
        <i/>
        <sz val="12"/>
        <color theme="0"/>
        <rFont val="Cambria"/>
        <family val="1"/>
        <scheme val="major"/>
      </rPr>
      <t>s²</t>
    </r>
    <r>
      <rPr>
        <b/>
        <i/>
        <vertAlign val="subscript"/>
        <sz val="12"/>
        <color theme="0"/>
        <rFont val="Cambria"/>
        <family val="1"/>
        <scheme val="major"/>
      </rPr>
      <t>Y-hat</t>
    </r>
    <r>
      <rPr>
        <b/>
        <sz val="12"/>
        <color theme="0"/>
        <rFont val="Cambria"/>
        <family val="1"/>
        <scheme val="major"/>
      </rPr>
      <t>/s²</t>
    </r>
    <r>
      <rPr>
        <b/>
        <i/>
        <vertAlign val="subscript"/>
        <sz val="12"/>
        <color theme="0"/>
        <rFont val="Cambria"/>
        <family val="1"/>
        <scheme val="major"/>
      </rPr>
      <t>Y</t>
    </r>
  </si>
  <si>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>=(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XY</t>
    </r>
    <r>
      <rPr>
        <b/>
        <sz val="12"/>
        <color theme="0"/>
        <rFont val="Cambria"/>
        <family val="1"/>
        <scheme val="major"/>
      </rPr>
      <t xml:space="preserve">– 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WY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XW</t>
    </r>
    <r>
      <rPr>
        <b/>
        <sz val="12"/>
        <color theme="0"/>
        <rFont val="Cambria"/>
        <family val="1"/>
        <scheme val="major"/>
      </rPr>
      <t xml:space="preserve">)/(1 – </t>
    </r>
    <r>
      <rPr>
        <b/>
        <i/>
        <sz val="12"/>
        <color theme="0"/>
        <rFont val="Cambria"/>
        <family val="1"/>
        <scheme val="major"/>
      </rPr>
      <t>r</t>
    </r>
    <r>
      <rPr>
        <b/>
        <sz val="12"/>
        <color theme="0"/>
        <rFont val="Cambria"/>
        <family val="1"/>
        <scheme val="major"/>
      </rPr>
      <t>²</t>
    </r>
    <r>
      <rPr>
        <b/>
        <i/>
        <vertAlign val="subscript"/>
        <sz val="12"/>
        <color theme="0"/>
        <rFont val="Cambria"/>
        <family val="1"/>
        <scheme val="major"/>
      </rPr>
      <t>XW</t>
    </r>
    <r>
      <rPr>
        <b/>
        <sz val="12"/>
        <color theme="0"/>
        <rFont val="Cambria"/>
        <family val="1"/>
        <scheme val="major"/>
      </rPr>
      <t>)</t>
    </r>
  </si>
  <si>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W</t>
    </r>
    <r>
      <rPr>
        <b/>
        <sz val="12"/>
        <color theme="0"/>
        <rFont val="Cambria"/>
        <family val="1"/>
        <scheme val="major"/>
      </rPr>
      <t>=(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WY</t>
    </r>
    <r>
      <rPr>
        <b/>
        <sz val="12"/>
        <color theme="0"/>
        <rFont val="Cambria"/>
        <family val="1"/>
        <scheme val="major"/>
      </rPr>
      <t xml:space="preserve">– 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XY</t>
    </r>
    <r>
      <rPr>
        <b/>
        <i/>
        <sz val="12"/>
        <color theme="0"/>
        <rFont val="Cambria"/>
        <family val="1"/>
        <scheme val="major"/>
      </rPr>
      <t>r</t>
    </r>
    <r>
      <rPr>
        <b/>
        <i/>
        <vertAlign val="subscript"/>
        <sz val="12"/>
        <color theme="0"/>
        <rFont val="Cambria"/>
        <family val="1"/>
        <scheme val="major"/>
      </rPr>
      <t>XW</t>
    </r>
    <r>
      <rPr>
        <b/>
        <sz val="12"/>
        <color theme="0"/>
        <rFont val="Cambria"/>
        <family val="1"/>
        <scheme val="major"/>
      </rPr>
      <t xml:space="preserve">)/(1 – </t>
    </r>
    <r>
      <rPr>
        <b/>
        <i/>
        <sz val="12"/>
        <color theme="0"/>
        <rFont val="Cambria"/>
        <family val="1"/>
        <scheme val="major"/>
      </rPr>
      <t>r</t>
    </r>
    <r>
      <rPr>
        <b/>
        <sz val="12"/>
        <color theme="0"/>
        <rFont val="Cambria"/>
        <family val="1"/>
        <scheme val="major"/>
      </rPr>
      <t>²</t>
    </r>
    <r>
      <rPr>
        <b/>
        <i/>
        <vertAlign val="subscript"/>
        <sz val="12"/>
        <color theme="0"/>
        <rFont val="Cambria"/>
        <family val="1"/>
        <scheme val="major"/>
      </rPr>
      <t>XW</t>
    </r>
    <r>
      <rPr>
        <b/>
        <sz val="12"/>
        <color theme="0"/>
        <rFont val="Cambria"/>
        <family val="1"/>
        <scheme val="major"/>
      </rPr>
      <t>)</t>
    </r>
  </si>
  <si>
    <r>
      <rPr>
        <b/>
        <i/>
        <sz val="12"/>
        <color theme="0"/>
        <rFont val="Cambria"/>
        <family val="1"/>
        <scheme val="major"/>
      </rPr>
      <t>A</t>
    </r>
    <r>
      <rPr>
        <b/>
        <i/>
        <vertAlign val="subscript"/>
        <sz val="12"/>
        <color theme="0"/>
        <rFont val="Cambria"/>
        <family val="1"/>
        <scheme val="major"/>
      </rPr>
      <t>X,W</t>
    </r>
    <r>
      <rPr>
        <b/>
        <sz val="12"/>
        <color theme="0"/>
        <rFont val="Cambria"/>
        <family val="1"/>
        <scheme val="major"/>
      </rPr>
      <t xml:space="preserve">= </t>
    </r>
    <r>
      <rPr>
        <b/>
        <i/>
        <sz val="12"/>
        <color theme="0"/>
        <rFont val="Cambria"/>
        <family val="1"/>
        <scheme val="major"/>
      </rPr>
      <t>M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>–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i/>
        <sz val="12"/>
        <color theme="0"/>
        <rFont val="Cambria"/>
        <family val="1"/>
        <scheme val="major"/>
      </rPr>
      <t>M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i/>
        <sz val="12"/>
        <color theme="0"/>
        <rFont val="Cambria"/>
        <family val="1"/>
        <scheme val="major"/>
      </rPr>
      <t>–B</t>
    </r>
    <r>
      <rPr>
        <b/>
        <i/>
        <vertAlign val="subscript"/>
        <sz val="12"/>
        <color theme="0"/>
        <rFont val="Cambria"/>
        <family val="1"/>
        <scheme val="major"/>
      </rPr>
      <t>W</t>
    </r>
    <r>
      <rPr>
        <b/>
        <i/>
        <sz val="12"/>
        <color theme="0"/>
        <rFont val="Cambria"/>
        <family val="1"/>
        <scheme val="major"/>
      </rPr>
      <t>M</t>
    </r>
    <r>
      <rPr>
        <b/>
        <i/>
        <vertAlign val="subscript"/>
        <sz val="12"/>
        <color theme="0"/>
        <rFont val="Cambria"/>
        <family val="1"/>
        <scheme val="major"/>
      </rPr>
      <t>W</t>
    </r>
  </si>
  <si>
    <r>
      <rPr>
        <b/>
        <i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 xml:space="preserve">-hat = 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i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 xml:space="preserve"> + 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W</t>
    </r>
    <r>
      <rPr>
        <b/>
        <i/>
        <sz val="12"/>
        <color theme="0"/>
        <rFont val="Cambria"/>
        <family val="1"/>
        <scheme val="major"/>
      </rPr>
      <t xml:space="preserve">W </t>
    </r>
    <r>
      <rPr>
        <b/>
        <sz val="12"/>
        <color theme="0"/>
        <rFont val="Cambria"/>
        <family val="1"/>
        <scheme val="major"/>
      </rPr>
      <t xml:space="preserve">+ </t>
    </r>
    <r>
      <rPr>
        <b/>
        <i/>
        <sz val="12"/>
        <color theme="0"/>
        <rFont val="Cambria"/>
        <family val="1"/>
        <scheme val="major"/>
      </rPr>
      <t>A</t>
    </r>
    <r>
      <rPr>
        <b/>
        <i/>
        <vertAlign val="subscript"/>
        <sz val="12"/>
        <color theme="0"/>
        <rFont val="Cambria"/>
        <family val="1"/>
        <scheme val="major"/>
      </rPr>
      <t>X,W</t>
    </r>
  </si>
  <si>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 xml:space="preserve">= 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>(</t>
    </r>
    <r>
      <rPr>
        <b/>
        <i/>
        <sz val="12"/>
        <color theme="0"/>
        <rFont val="Cambria"/>
        <family val="1"/>
        <scheme val="major"/>
      </rPr>
      <t>SD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>/</t>
    </r>
    <r>
      <rPr>
        <b/>
        <i/>
        <sz val="12"/>
        <color theme="0"/>
        <rFont val="Cambria"/>
        <family val="1"/>
        <scheme val="major"/>
      </rPr>
      <t>SD</t>
    </r>
    <r>
      <rPr>
        <b/>
        <i/>
        <vertAlign val="subscript"/>
        <sz val="12"/>
        <color theme="0"/>
        <rFont val="Cambria"/>
        <family val="1"/>
        <scheme val="major"/>
      </rPr>
      <t>X</t>
    </r>
    <r>
      <rPr>
        <b/>
        <sz val="12"/>
        <color theme="0"/>
        <rFont val="Cambria"/>
        <family val="1"/>
        <scheme val="major"/>
      </rPr>
      <t>)</t>
    </r>
  </si>
  <si>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W</t>
    </r>
    <r>
      <rPr>
        <b/>
        <sz val="12"/>
        <color theme="0"/>
        <rFont val="Cambria"/>
        <family val="1"/>
        <scheme val="major"/>
      </rPr>
      <t xml:space="preserve">= </t>
    </r>
    <r>
      <rPr>
        <b/>
        <i/>
        <sz val="12"/>
        <color theme="0"/>
        <rFont val="Cambria"/>
        <family val="1"/>
        <scheme val="major"/>
      </rPr>
      <t>b</t>
    </r>
    <r>
      <rPr>
        <b/>
        <i/>
        <vertAlign val="subscript"/>
        <sz val="12"/>
        <color theme="0"/>
        <rFont val="Cambria"/>
        <family val="1"/>
        <scheme val="major"/>
      </rPr>
      <t>W</t>
    </r>
    <r>
      <rPr>
        <b/>
        <sz val="12"/>
        <color theme="0"/>
        <rFont val="Cambria"/>
        <family val="1"/>
        <scheme val="major"/>
      </rPr>
      <t>(</t>
    </r>
    <r>
      <rPr>
        <b/>
        <i/>
        <sz val="12"/>
        <color theme="0"/>
        <rFont val="Cambria"/>
        <family val="1"/>
        <scheme val="major"/>
      </rPr>
      <t>SD</t>
    </r>
    <r>
      <rPr>
        <b/>
        <i/>
        <vertAlign val="subscript"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>/</t>
    </r>
    <r>
      <rPr>
        <b/>
        <i/>
        <sz val="12"/>
        <color theme="0"/>
        <rFont val="Cambria"/>
        <family val="1"/>
        <scheme val="major"/>
      </rPr>
      <t>SD</t>
    </r>
    <r>
      <rPr>
        <b/>
        <i/>
        <vertAlign val="subscript"/>
        <sz val="12"/>
        <color theme="0"/>
        <rFont val="Cambria"/>
        <family val="1"/>
        <scheme val="major"/>
      </rPr>
      <t>W</t>
    </r>
    <r>
      <rPr>
        <b/>
        <sz val="12"/>
        <color theme="0"/>
        <rFont val="Cambria"/>
        <family val="1"/>
        <scheme val="major"/>
      </rPr>
      <t>)</t>
    </r>
  </si>
  <si>
    <r>
      <rPr>
        <b/>
        <i/>
        <sz val="12"/>
        <color theme="0"/>
        <rFont val="Cambria"/>
        <family val="1"/>
        <scheme val="major"/>
      </rPr>
      <t>Y</t>
    </r>
    <r>
      <rPr>
        <b/>
        <sz val="12"/>
        <color theme="0"/>
        <rFont val="Cambria"/>
        <family val="1"/>
        <scheme val="major"/>
      </rPr>
      <t xml:space="preserve"> = 2.340 + 0.337</t>
    </r>
    <r>
      <rPr>
        <b/>
        <i/>
        <sz val="12"/>
        <color theme="0"/>
        <rFont val="Cambria"/>
        <family val="1"/>
        <scheme val="major"/>
      </rPr>
      <t xml:space="preserve">X </t>
    </r>
    <r>
      <rPr>
        <b/>
        <sz val="12"/>
        <color theme="0"/>
        <rFont val="Cambria"/>
        <family val="1"/>
        <scheme val="major"/>
      </rPr>
      <t>+ 1.302</t>
    </r>
    <r>
      <rPr>
        <b/>
        <i/>
        <sz val="12"/>
        <color theme="0"/>
        <rFont val="Cambria"/>
        <family val="1"/>
        <scheme val="major"/>
      </rPr>
      <t>W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</si>
</sst>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i/>
      <sz val="12"/>
      <color theme="0"/>
      <name val="Cambria"/>
      <family val="1"/>
      <scheme val="major"/>
    </font>
    <font>
      <b/>
      <i/>
      <vertAlign val="subscript"/>
      <sz val="12"/>
      <color theme="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i/>
      <sz val="12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47941</xdr:colOff>
      <xdr:row>22</xdr:row>
      <xdr:rowOff>131257</xdr:rowOff>
    </xdr:from>
    <xdr:to>
      <xdr:col>8</xdr:col>
      <xdr:colOff>338270</xdr:colOff>
      <xdr:row>24</xdr:row>
      <xdr:rowOff>54429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51655" y="4561743"/>
          <a:ext cx="4258172" cy="325943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217714</xdr:colOff>
      <xdr:row>23</xdr:row>
      <xdr:rowOff>49274</xdr:rowOff>
    </xdr:from>
    <xdr:to>
      <xdr:col>8</xdr:col>
      <xdr:colOff>80280</xdr:colOff>
      <xdr:row>24</xdr:row>
      <xdr:rowOff>145595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1428" y="4681145"/>
          <a:ext cx="3830409" cy="297707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108856</xdr:colOff>
      <xdr:row>23</xdr:row>
      <xdr:rowOff>78579</xdr:rowOff>
    </xdr:from>
    <xdr:to>
      <xdr:col>7</xdr:col>
      <xdr:colOff>435428</xdr:colOff>
      <xdr:row>24</xdr:row>
      <xdr:rowOff>88363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50670" y="4710450"/>
          <a:ext cx="4000501" cy="21117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136071</xdr:colOff>
      <xdr:row>23</xdr:row>
      <xdr:rowOff>59808</xdr:rowOff>
    </xdr:from>
    <xdr:to>
      <xdr:col>6</xdr:col>
      <xdr:colOff>584731</xdr:colOff>
      <xdr:row>24</xdr:row>
      <xdr:rowOff>144235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77885" y="4691679"/>
          <a:ext cx="3616778" cy="285813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zoomScale="175" zoomScaleNormal="17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defaultRowHeight="15.75"/>
  <cols>
    <col min="1" max="1" width="9.140625" style="1"/>
    <col min="2" max="3" width="8.5703125" style="1" bestFit="1" customWidth="1"/>
    <col min="4" max="4" width="10" style="1" bestFit="1" customWidth="1"/>
    <col min="5" max="5" width="13.42578125" style="1" customWidth="1"/>
    <col min="6" max="6" width="27.7109375" style="1" customWidth="1"/>
    <col min="7" max="16384" width="9.140625" style="1"/>
  </cols>
  <sheetData>
    <row r="1" spans="1:4" s="4" customFormat="1">
      <c r="A1" s="4" t="s">
        <v>25</v>
      </c>
      <c r="B1" s="4" t="s">
        <v>3</v>
      </c>
      <c r="C1" s="4" t="s">
        <v>4</v>
      </c>
      <c r="D1" s="4" t="s">
        <v>5</v>
      </c>
    </row>
    <row r="2" spans="1:4">
      <c r="A2" s="1" t="s">
        <v>0</v>
      </c>
      <c r="B2" s="1">
        <v>16</v>
      </c>
      <c r="C2" s="1">
        <v>48</v>
      </c>
      <c r="D2" s="1">
        <v>100</v>
      </c>
    </row>
    <row r="3" spans="1:4">
      <c r="A3" s="1" t="s">
        <v>1</v>
      </c>
      <c r="B3" s="1">
        <v>14</v>
      </c>
      <c r="C3" s="1">
        <v>47</v>
      </c>
      <c r="D3" s="1">
        <v>92</v>
      </c>
    </row>
    <row r="4" spans="1:4">
      <c r="A4" s="1" t="s">
        <v>2</v>
      </c>
      <c r="B4" s="1">
        <v>16</v>
      </c>
      <c r="C4" s="1">
        <v>45</v>
      </c>
      <c r="D4" s="1">
        <v>88</v>
      </c>
    </row>
    <row r="5" spans="1:4">
      <c r="A5" s="1" t="s">
        <v>6</v>
      </c>
      <c r="B5" s="1">
        <v>12</v>
      </c>
      <c r="C5" s="1">
        <v>45</v>
      </c>
      <c r="D5" s="1">
        <v>95</v>
      </c>
    </row>
    <row r="6" spans="1:4">
      <c r="A6" s="1" t="s">
        <v>7</v>
      </c>
      <c r="B6" s="1">
        <v>18</v>
      </c>
      <c r="C6" s="1">
        <v>46</v>
      </c>
      <c r="D6" s="1">
        <v>98</v>
      </c>
    </row>
    <row r="7" spans="1:4">
      <c r="A7" s="1" t="s">
        <v>8</v>
      </c>
      <c r="B7" s="1">
        <v>18</v>
      </c>
      <c r="C7" s="1">
        <v>46</v>
      </c>
      <c r="D7" s="1">
        <v>101</v>
      </c>
    </row>
    <row r="8" spans="1:4">
      <c r="A8" s="1" t="s">
        <v>9</v>
      </c>
      <c r="B8" s="1">
        <v>13</v>
      </c>
      <c r="C8" s="1">
        <v>47</v>
      </c>
      <c r="D8" s="1">
        <v>97</v>
      </c>
    </row>
    <row r="9" spans="1:4">
      <c r="A9" s="1" t="s">
        <v>10</v>
      </c>
      <c r="B9" s="1">
        <v>16</v>
      </c>
      <c r="C9" s="1">
        <v>48</v>
      </c>
      <c r="D9" s="1">
        <v>98</v>
      </c>
    </row>
    <row r="10" spans="1:4">
      <c r="A10" s="1" t="s">
        <v>11</v>
      </c>
      <c r="B10" s="1">
        <v>18</v>
      </c>
      <c r="C10" s="1">
        <v>49</v>
      </c>
      <c r="D10" s="1">
        <v>110</v>
      </c>
    </row>
    <row r="11" spans="1:4">
      <c r="A11" s="1" t="s">
        <v>12</v>
      </c>
      <c r="B11" s="1">
        <v>22</v>
      </c>
      <c r="C11" s="1">
        <v>49</v>
      </c>
      <c r="D11" s="1">
        <v>124</v>
      </c>
    </row>
    <row r="12" spans="1:4">
      <c r="A12" s="1" t="s">
        <v>13</v>
      </c>
      <c r="B12" s="1">
        <v>18</v>
      </c>
      <c r="C12" s="1">
        <v>50</v>
      </c>
      <c r="D12" s="1">
        <v>102</v>
      </c>
    </row>
    <row r="13" spans="1:4">
      <c r="A13" s="1" t="s">
        <v>14</v>
      </c>
      <c r="B13" s="1">
        <v>19</v>
      </c>
      <c r="C13" s="1">
        <v>51</v>
      </c>
      <c r="D13" s="1">
        <v>115</v>
      </c>
    </row>
    <row r="14" spans="1:4">
      <c r="A14" s="1" t="s">
        <v>15</v>
      </c>
      <c r="B14" s="1">
        <v>16</v>
      </c>
      <c r="C14" s="1">
        <v>52</v>
      </c>
      <c r="D14" s="1">
        <v>92</v>
      </c>
    </row>
    <row r="15" spans="1:4">
      <c r="A15" s="1" t="s">
        <v>16</v>
      </c>
      <c r="B15" s="1">
        <v>16</v>
      </c>
      <c r="C15" s="1">
        <v>52</v>
      </c>
      <c r="D15" s="1">
        <v>102</v>
      </c>
    </row>
    <row r="16" spans="1:4">
      <c r="A16" s="1" t="s">
        <v>17</v>
      </c>
      <c r="B16" s="1">
        <v>22</v>
      </c>
      <c r="C16" s="1">
        <v>50</v>
      </c>
      <c r="D16" s="1">
        <v>104</v>
      </c>
    </row>
    <row r="17" spans="1:6">
      <c r="A17" s="1" t="s">
        <v>18</v>
      </c>
      <c r="B17" s="1">
        <v>12</v>
      </c>
      <c r="C17" s="1">
        <v>51</v>
      </c>
      <c r="D17" s="1">
        <v>85</v>
      </c>
    </row>
    <row r="18" spans="1:6">
      <c r="A18" s="1" t="s">
        <v>19</v>
      </c>
      <c r="B18" s="1">
        <v>20</v>
      </c>
      <c r="C18" s="1">
        <v>54</v>
      </c>
      <c r="D18" s="1">
        <v>118</v>
      </c>
    </row>
    <row r="19" spans="1:6">
      <c r="A19" s="1" t="s">
        <v>20</v>
      </c>
      <c r="B19" s="1">
        <v>14</v>
      </c>
      <c r="C19" s="1">
        <v>53</v>
      </c>
      <c r="D19" s="1">
        <v>105</v>
      </c>
    </row>
    <row r="20" spans="1:6">
      <c r="A20" s="1" t="s">
        <v>21</v>
      </c>
      <c r="B20" s="1">
        <v>21</v>
      </c>
      <c r="C20" s="1">
        <v>52</v>
      </c>
      <c r="D20" s="1">
        <v>111</v>
      </c>
    </row>
    <row r="21" spans="1:6">
      <c r="A21" s="1" t="s">
        <v>22</v>
      </c>
      <c r="B21" s="1">
        <v>17</v>
      </c>
      <c r="C21" s="1">
        <v>53</v>
      </c>
      <c r="D21" s="1">
        <v>122</v>
      </c>
    </row>
    <row r="22" spans="1:6" s="16" customFormat="1">
      <c r="A22" s="16" t="s">
        <v>23</v>
      </c>
      <c r="B22" s="17">
        <f>AVERAGE(B2:B21)</f>
        <v>16.899999999999999</v>
      </c>
      <c r="C22" s="17">
        <f t="shared" ref="C22:D22" si="0">AVERAGE(C2:C21)</f>
        <v>49.4</v>
      </c>
      <c r="D22" s="17">
        <f t="shared" si="0"/>
        <v>102.95</v>
      </c>
      <c r="E22" s="17"/>
      <c r="F22" s="17"/>
    </row>
    <row r="23" spans="1:6" s="16" customFormat="1">
      <c r="A23" s="18" t="s">
        <v>24</v>
      </c>
      <c r="B23" s="17">
        <f>STDEV(B2:B21)</f>
        <v>3.0070093553492487</v>
      </c>
      <c r="C23" s="17">
        <f t="shared" ref="C23:D23" si="1">STDEV(C2:C21)</f>
        <v>2.8172401575412969</v>
      </c>
      <c r="D23" s="17">
        <f t="shared" si="1"/>
        <v>10.869924708014096</v>
      </c>
      <c r="E23" s="17"/>
      <c r="F23" s="17"/>
    </row>
    <row r="24" spans="1:6">
      <c r="A24" s="3"/>
      <c r="B24" s="2"/>
      <c r="C24" s="2"/>
      <c r="D24" s="2"/>
    </row>
    <row r="25" spans="1:6">
      <c r="B25" s="4" t="s">
        <v>3</v>
      </c>
      <c r="C25" s="4" t="s">
        <v>4</v>
      </c>
      <c r="D25" s="4" t="s">
        <v>5</v>
      </c>
    </row>
    <row r="26" spans="1:6">
      <c r="A26" s="4" t="s">
        <v>3</v>
      </c>
      <c r="B26" s="6">
        <f>CORREL(B2:B21,B2:B21)</f>
        <v>1</v>
      </c>
      <c r="C26" s="10">
        <f>B27*B27</f>
        <v>7.4049771031024364E-2</v>
      </c>
      <c r="D26" s="10">
        <f>B28*B28</f>
        <v>0.47031133724765911</v>
      </c>
      <c r="F26" s="8" t="s">
        <v>26</v>
      </c>
    </row>
    <row r="27" spans="1:6">
      <c r="A27" s="4" t="s">
        <v>4</v>
      </c>
      <c r="B27" s="5">
        <f>CORREL(B2:B21,C2:C21)</f>
        <v>0.2721208757721913</v>
      </c>
      <c r="C27" s="6">
        <f>CORREL(C2:C21,C2:C21)</f>
        <v>1</v>
      </c>
      <c r="D27" s="10">
        <f>C28*C28</f>
        <v>0.24910658599912097</v>
      </c>
      <c r="F27" s="9" t="s">
        <v>27</v>
      </c>
    </row>
    <row r="28" spans="1:6">
      <c r="A28" s="4" t="s">
        <v>5</v>
      </c>
      <c r="B28" s="5">
        <f>CORREL(B2:B21,D2:D21)</f>
        <v>0.68579248847421703</v>
      </c>
      <c r="C28" s="5">
        <f>CORREL(C2:C21,D2:D21)</f>
        <v>0.49910578638112479</v>
      </c>
      <c r="D28" s="6">
        <f>CORREL(D2:D21,D2:D21)</f>
        <v>0.99999999999999989</v>
      </c>
      <c r="F28" s="7" t="s">
        <v>28</v>
      </c>
    </row>
    <row r="30" spans="1:6" ht="17.25">
      <c r="B30" s="12" t="s">
        <v>29</v>
      </c>
      <c r="C30" s="12"/>
      <c r="D30" s="12"/>
      <c r="F30" s="11" t="s">
        <v>31</v>
      </c>
    </row>
    <row r="32" spans="1:6" ht="17.25">
      <c r="B32" s="12" t="s">
        <v>33</v>
      </c>
      <c r="C32" s="12"/>
      <c r="D32" s="12"/>
      <c r="E32" s="13"/>
      <c r="F32" s="14">
        <f>B28*(D23/B23)</f>
        <v>2.4790454016298065</v>
      </c>
    </row>
    <row r="33" spans="2:6">
      <c r="B33" s="13"/>
      <c r="C33" s="13"/>
      <c r="D33" s="13"/>
      <c r="E33" s="13"/>
      <c r="F33" s="13"/>
    </row>
    <row r="34" spans="2:6" ht="17.25">
      <c r="B34" s="12" t="s">
        <v>30</v>
      </c>
      <c r="C34" s="12"/>
      <c r="D34" s="12"/>
      <c r="E34" s="13"/>
      <c r="F34" s="14">
        <f>D22-F32*B22</f>
        <v>61.05413271245628</v>
      </c>
    </row>
  </sheetData>
  <mergeCells count="3">
    <mergeCell ref="B32:D32"/>
    <mergeCell ref="B34:D34"/>
    <mergeCell ref="B30:D3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zoomScale="175" zoomScaleNormal="17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5.75"/>
  <cols>
    <col min="1" max="1" width="9.140625" style="1"/>
    <col min="2" max="3" width="9.42578125" style="1" bestFit="1" customWidth="1"/>
    <col min="4" max="4" width="10" style="1" bestFit="1" customWidth="1"/>
    <col min="5" max="5" width="13.42578125" style="1" customWidth="1"/>
    <col min="6" max="6" width="27.7109375" style="1" customWidth="1"/>
    <col min="7" max="16384" width="9.140625" style="1"/>
  </cols>
  <sheetData>
    <row r="1" spans="1:5" s="11" customFormat="1">
      <c r="A1" s="11" t="s">
        <v>25</v>
      </c>
      <c r="B1" s="11" t="s">
        <v>3</v>
      </c>
      <c r="C1" s="11" t="s">
        <v>4</v>
      </c>
      <c r="D1" s="11" t="s">
        <v>5</v>
      </c>
      <c r="E1" s="15" t="s">
        <v>32</v>
      </c>
    </row>
    <row r="2" spans="1:5">
      <c r="A2" s="1" t="s">
        <v>0</v>
      </c>
      <c r="B2" s="1">
        <v>16</v>
      </c>
      <c r="C2" s="1">
        <v>48</v>
      </c>
      <c r="D2" s="1">
        <v>100</v>
      </c>
      <c r="E2" s="2">
        <f>B2-B$22</f>
        <v>-0.89999999999999858</v>
      </c>
    </row>
    <row r="3" spans="1:5">
      <c r="A3" s="1" t="s">
        <v>1</v>
      </c>
      <c r="B3" s="1">
        <v>14</v>
      </c>
      <c r="C3" s="1">
        <v>47</v>
      </c>
      <c r="D3" s="1">
        <v>92</v>
      </c>
      <c r="E3" s="2">
        <f t="shared" ref="E3:E23" si="0">B3-B$22</f>
        <v>-2.8999999999999986</v>
      </c>
    </row>
    <row r="4" spans="1:5">
      <c r="A4" s="1" t="s">
        <v>2</v>
      </c>
      <c r="B4" s="1">
        <v>16</v>
      </c>
      <c r="C4" s="1">
        <v>45</v>
      </c>
      <c r="D4" s="1">
        <v>88</v>
      </c>
      <c r="E4" s="2">
        <f t="shared" si="0"/>
        <v>-0.89999999999999858</v>
      </c>
    </row>
    <row r="5" spans="1:5">
      <c r="A5" s="1" t="s">
        <v>6</v>
      </c>
      <c r="B5" s="1">
        <v>12</v>
      </c>
      <c r="C5" s="1">
        <v>45</v>
      </c>
      <c r="D5" s="1">
        <v>95</v>
      </c>
      <c r="E5" s="2">
        <f t="shared" si="0"/>
        <v>-4.8999999999999986</v>
      </c>
    </row>
    <row r="6" spans="1:5">
      <c r="A6" s="1" t="s">
        <v>7</v>
      </c>
      <c r="B6" s="1">
        <v>18</v>
      </c>
      <c r="C6" s="1">
        <v>46</v>
      </c>
      <c r="D6" s="1">
        <v>98</v>
      </c>
      <c r="E6" s="2">
        <f t="shared" si="0"/>
        <v>1.1000000000000014</v>
      </c>
    </row>
    <row r="7" spans="1:5">
      <c r="A7" s="1" t="s">
        <v>8</v>
      </c>
      <c r="B7" s="1">
        <v>18</v>
      </c>
      <c r="C7" s="1">
        <v>46</v>
      </c>
      <c r="D7" s="1">
        <v>101</v>
      </c>
      <c r="E7" s="2">
        <f t="shared" si="0"/>
        <v>1.1000000000000014</v>
      </c>
    </row>
    <row r="8" spans="1:5">
      <c r="A8" s="1" t="s">
        <v>9</v>
      </c>
      <c r="B8" s="1">
        <v>13</v>
      </c>
      <c r="C8" s="1">
        <v>47</v>
      </c>
      <c r="D8" s="1">
        <v>97</v>
      </c>
      <c r="E8" s="2">
        <f t="shared" si="0"/>
        <v>-3.8999999999999986</v>
      </c>
    </row>
    <row r="9" spans="1:5">
      <c r="A9" s="1" t="s">
        <v>10</v>
      </c>
      <c r="B9" s="1">
        <v>16</v>
      </c>
      <c r="C9" s="1">
        <v>48</v>
      </c>
      <c r="D9" s="1">
        <v>98</v>
      </c>
      <c r="E9" s="2">
        <f t="shared" si="0"/>
        <v>-0.89999999999999858</v>
      </c>
    </row>
    <row r="10" spans="1:5">
      <c r="A10" s="1" t="s">
        <v>11</v>
      </c>
      <c r="B10" s="1">
        <v>18</v>
      </c>
      <c r="C10" s="1">
        <v>49</v>
      </c>
      <c r="D10" s="1">
        <v>110</v>
      </c>
      <c r="E10" s="2">
        <f t="shared" si="0"/>
        <v>1.1000000000000014</v>
      </c>
    </row>
    <row r="11" spans="1:5">
      <c r="A11" s="1" t="s">
        <v>12</v>
      </c>
      <c r="B11" s="1">
        <v>22</v>
      </c>
      <c r="C11" s="1">
        <v>49</v>
      </c>
      <c r="D11" s="1">
        <v>124</v>
      </c>
      <c r="E11" s="2">
        <f t="shared" si="0"/>
        <v>5.1000000000000014</v>
      </c>
    </row>
    <row r="12" spans="1:5">
      <c r="A12" s="1" t="s">
        <v>13</v>
      </c>
      <c r="B12" s="1">
        <v>18</v>
      </c>
      <c r="C12" s="1">
        <v>50</v>
      </c>
      <c r="D12" s="1">
        <v>102</v>
      </c>
      <c r="E12" s="2">
        <f t="shared" si="0"/>
        <v>1.1000000000000014</v>
      </c>
    </row>
    <row r="13" spans="1:5">
      <c r="A13" s="1" t="s">
        <v>14</v>
      </c>
      <c r="B13" s="1">
        <v>19</v>
      </c>
      <c r="C13" s="1">
        <v>51</v>
      </c>
      <c r="D13" s="1">
        <v>115</v>
      </c>
      <c r="E13" s="2">
        <f t="shared" si="0"/>
        <v>2.1000000000000014</v>
      </c>
    </row>
    <row r="14" spans="1:5">
      <c r="A14" s="1" t="s">
        <v>15</v>
      </c>
      <c r="B14" s="1">
        <v>16</v>
      </c>
      <c r="C14" s="1">
        <v>52</v>
      </c>
      <c r="D14" s="1">
        <v>92</v>
      </c>
      <c r="E14" s="2">
        <f t="shared" si="0"/>
        <v>-0.89999999999999858</v>
      </c>
    </row>
    <row r="15" spans="1:5">
      <c r="A15" s="1" t="s">
        <v>16</v>
      </c>
      <c r="B15" s="1">
        <v>16</v>
      </c>
      <c r="C15" s="1">
        <v>52</v>
      </c>
      <c r="D15" s="1">
        <v>102</v>
      </c>
      <c r="E15" s="2">
        <f t="shared" si="0"/>
        <v>-0.89999999999999858</v>
      </c>
    </row>
    <row r="16" spans="1:5">
      <c r="A16" s="1" t="s">
        <v>17</v>
      </c>
      <c r="B16" s="1">
        <v>22</v>
      </c>
      <c r="C16" s="1">
        <v>50</v>
      </c>
      <c r="D16" s="1">
        <v>104</v>
      </c>
      <c r="E16" s="2">
        <f t="shared" si="0"/>
        <v>5.1000000000000014</v>
      </c>
    </row>
    <row r="17" spans="1:6">
      <c r="A17" s="1" t="s">
        <v>18</v>
      </c>
      <c r="B17" s="1">
        <v>12</v>
      </c>
      <c r="C17" s="1">
        <v>51</v>
      </c>
      <c r="D17" s="1">
        <v>85</v>
      </c>
      <c r="E17" s="2">
        <f t="shared" si="0"/>
        <v>-4.8999999999999986</v>
      </c>
    </row>
    <row r="18" spans="1:6">
      <c r="A18" s="1" t="s">
        <v>19</v>
      </c>
      <c r="B18" s="1">
        <v>20</v>
      </c>
      <c r="C18" s="1">
        <v>54</v>
      </c>
      <c r="D18" s="1">
        <v>118</v>
      </c>
      <c r="E18" s="2">
        <f t="shared" si="0"/>
        <v>3.1000000000000014</v>
      </c>
    </row>
    <row r="19" spans="1:6">
      <c r="A19" s="1" t="s">
        <v>20</v>
      </c>
      <c r="B19" s="1">
        <v>14</v>
      </c>
      <c r="C19" s="1">
        <v>53</v>
      </c>
      <c r="D19" s="1">
        <v>105</v>
      </c>
      <c r="E19" s="2">
        <f t="shared" si="0"/>
        <v>-2.8999999999999986</v>
      </c>
    </row>
    <row r="20" spans="1:6">
      <c r="A20" s="1" t="s">
        <v>21</v>
      </c>
      <c r="B20" s="1">
        <v>21</v>
      </c>
      <c r="C20" s="1">
        <v>52</v>
      </c>
      <c r="D20" s="1">
        <v>111</v>
      </c>
      <c r="E20" s="2">
        <f t="shared" si="0"/>
        <v>4.1000000000000014</v>
      </c>
    </row>
    <row r="21" spans="1:6">
      <c r="A21" s="1" t="s">
        <v>22</v>
      </c>
      <c r="B21" s="1">
        <v>17</v>
      </c>
      <c r="C21" s="1">
        <v>53</v>
      </c>
      <c r="D21" s="1">
        <v>122</v>
      </c>
      <c r="E21" s="2">
        <f t="shared" si="0"/>
        <v>0.10000000000000142</v>
      </c>
    </row>
    <row r="22" spans="1:6">
      <c r="A22" s="16" t="s">
        <v>23</v>
      </c>
      <c r="B22" s="17">
        <f>AVERAGE(B2:B21)</f>
        <v>16.899999999999999</v>
      </c>
      <c r="C22" s="17">
        <f t="shared" ref="C22:D22" si="1">AVERAGE(C2:C21)</f>
        <v>49.4</v>
      </c>
      <c r="D22" s="17">
        <f t="shared" si="1"/>
        <v>102.95</v>
      </c>
      <c r="E22" s="17">
        <f t="shared" ref="E22" si="2">AVERAGE(E2:E21)</f>
        <v>1.4210854715202005E-15</v>
      </c>
      <c r="F22" s="2"/>
    </row>
    <row r="23" spans="1:6">
      <c r="A23" s="18" t="s">
        <v>24</v>
      </c>
      <c r="B23" s="17">
        <f>STDEV(B2:B21)</f>
        <v>3.0070093553492487</v>
      </c>
      <c r="C23" s="17">
        <f t="shared" ref="C23:D23" si="3">STDEV(C2:C21)</f>
        <v>2.8172401575412969</v>
      </c>
      <c r="D23" s="17">
        <f t="shared" si="3"/>
        <v>10.869924708014096</v>
      </c>
      <c r="E23" s="17">
        <f t="shared" ref="E23" si="4">STDEV(E2:E21)</f>
        <v>3.007009355349247</v>
      </c>
      <c r="F23" s="2"/>
    </row>
    <row r="24" spans="1:6">
      <c r="A24" s="3"/>
      <c r="B24" s="2"/>
      <c r="C24" s="2"/>
      <c r="D24" s="2"/>
    </row>
    <row r="25" spans="1:6">
      <c r="B25" s="11" t="s">
        <v>3</v>
      </c>
      <c r="C25" s="11" t="s">
        <v>4</v>
      </c>
      <c r="D25" s="11" t="s">
        <v>5</v>
      </c>
    </row>
    <row r="26" spans="1:6">
      <c r="A26" s="11" t="s">
        <v>3</v>
      </c>
      <c r="B26" s="6">
        <f>CORREL(B2:B21,B2:B21)</f>
        <v>1</v>
      </c>
      <c r="C26" s="10">
        <f>B27*B27</f>
        <v>7.4049771031024364E-2</v>
      </c>
      <c r="D26" s="10">
        <f>B28*B28</f>
        <v>0.47031133724765911</v>
      </c>
      <c r="F26" s="8" t="s">
        <v>26</v>
      </c>
    </row>
    <row r="27" spans="1:6">
      <c r="A27" s="11" t="s">
        <v>4</v>
      </c>
      <c r="B27" s="5">
        <f>CORREL(B2:B21,C2:C21)</f>
        <v>0.2721208757721913</v>
      </c>
      <c r="C27" s="6">
        <f>CORREL(C2:C21,C2:C21)</f>
        <v>1</v>
      </c>
      <c r="D27" s="10">
        <f>C28*C28</f>
        <v>0.24910658599912097</v>
      </c>
      <c r="F27" s="9" t="s">
        <v>27</v>
      </c>
    </row>
    <row r="28" spans="1:6">
      <c r="A28" s="11" t="s">
        <v>5</v>
      </c>
      <c r="B28" s="5">
        <f>CORREL(B2:B21,D2:D21)</f>
        <v>0.68579248847421703</v>
      </c>
      <c r="C28" s="5">
        <f>CORREL(C2:C21,D2:D21)</f>
        <v>0.49910578638112479</v>
      </c>
      <c r="D28" s="6">
        <f>CORREL(D2:D21,D2:D21)</f>
        <v>0.99999999999999989</v>
      </c>
      <c r="F28" s="7" t="s">
        <v>28</v>
      </c>
    </row>
    <row r="30" spans="1:6" ht="17.25">
      <c r="B30" s="12" t="s">
        <v>29</v>
      </c>
      <c r="C30" s="12"/>
      <c r="D30" s="12"/>
      <c r="F30" s="11" t="s">
        <v>34</v>
      </c>
    </row>
    <row r="32" spans="1:6" ht="17.25">
      <c r="B32" s="12" t="s">
        <v>33</v>
      </c>
      <c r="C32" s="12"/>
      <c r="D32" s="12"/>
      <c r="E32" s="13"/>
      <c r="F32" s="14">
        <f>CORREL(E2:E21,D2:D21)*(D23/E23)</f>
        <v>2.4790454016298078</v>
      </c>
    </row>
    <row r="33" spans="2:6">
      <c r="B33" s="13"/>
      <c r="C33" s="13"/>
      <c r="D33" s="13"/>
      <c r="E33" s="13"/>
      <c r="F33" s="13"/>
    </row>
    <row r="34" spans="2:6" ht="17.25">
      <c r="B34" s="12" t="s">
        <v>30</v>
      </c>
      <c r="C34" s="12"/>
      <c r="D34" s="12"/>
      <c r="E34" s="13"/>
      <c r="F34" s="14">
        <f>D22-F32*E22</f>
        <v>102.95</v>
      </c>
    </row>
  </sheetData>
  <mergeCells count="3">
    <mergeCell ref="B30:D30"/>
    <mergeCell ref="B32:D32"/>
    <mergeCell ref="B34:D3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zoomScale="175" zoomScaleNormal="175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defaultRowHeight="15.75"/>
  <cols>
    <col min="1" max="1" width="9.140625" style="1"/>
    <col min="2" max="3" width="9.42578125" style="1" bestFit="1" customWidth="1"/>
    <col min="4" max="4" width="10" style="1" bestFit="1" customWidth="1"/>
    <col min="5" max="5" width="13.42578125" style="1" customWidth="1"/>
    <col min="6" max="6" width="29.85546875" style="1" bestFit="1" customWidth="1"/>
    <col min="7" max="7" width="11.7109375" style="1" bestFit="1" customWidth="1"/>
    <col min="8" max="16384" width="9.140625" style="1"/>
  </cols>
  <sheetData>
    <row r="1" spans="1:7" s="11" customFormat="1">
      <c r="A1" s="11" t="s">
        <v>25</v>
      </c>
      <c r="B1" s="11" t="s">
        <v>3</v>
      </c>
      <c r="C1" s="11" t="s">
        <v>4</v>
      </c>
      <c r="D1" s="11" t="s">
        <v>5</v>
      </c>
      <c r="E1" s="15" t="s">
        <v>32</v>
      </c>
      <c r="F1" s="15" t="s">
        <v>39</v>
      </c>
      <c r="G1" s="15" t="s">
        <v>40</v>
      </c>
    </row>
    <row r="2" spans="1:7">
      <c r="A2" s="1" t="s">
        <v>0</v>
      </c>
      <c r="B2" s="1">
        <v>16</v>
      </c>
      <c r="C2" s="1">
        <v>48</v>
      </c>
      <c r="D2" s="1">
        <v>100</v>
      </c>
      <c r="E2" s="2">
        <f>B2-B$22</f>
        <v>-0.89999999999999858</v>
      </c>
      <c r="F2" s="1">
        <f>'Ex1'!F$34+'Ex3'!B2*'Ex1'!F$32</f>
        <v>100.71885913853319</v>
      </c>
      <c r="G2" s="1">
        <f>D2-F2</f>
        <v>-0.71885913853319039</v>
      </c>
    </row>
    <row r="3" spans="1:7">
      <c r="A3" s="1" t="s">
        <v>1</v>
      </c>
      <c r="B3" s="1">
        <v>14</v>
      </c>
      <c r="C3" s="1">
        <v>47</v>
      </c>
      <c r="D3" s="1">
        <v>92</v>
      </c>
      <c r="E3" s="2">
        <f t="shared" ref="E3:E23" si="0">B3-B$22</f>
        <v>-2.8999999999999986</v>
      </c>
      <c r="F3" s="1">
        <f>'Ex1'!F$34+'Ex3'!B3*'Ex1'!F$32</f>
        <v>95.760768335273568</v>
      </c>
      <c r="G3" s="1">
        <f t="shared" ref="G3:G21" si="1">D3-F3</f>
        <v>-3.7607683352735677</v>
      </c>
    </row>
    <row r="4" spans="1:7">
      <c r="A4" s="1" t="s">
        <v>2</v>
      </c>
      <c r="B4" s="1">
        <v>16</v>
      </c>
      <c r="C4" s="1">
        <v>45</v>
      </c>
      <c r="D4" s="1">
        <v>88</v>
      </c>
      <c r="E4" s="2">
        <f t="shared" si="0"/>
        <v>-0.89999999999999858</v>
      </c>
      <c r="F4" s="1">
        <f>'Ex1'!F$34+'Ex3'!B4*'Ex1'!F$32</f>
        <v>100.71885913853319</v>
      </c>
      <c r="G4" s="1">
        <f t="shared" si="1"/>
        <v>-12.71885913853319</v>
      </c>
    </row>
    <row r="5" spans="1:7">
      <c r="A5" s="1" t="s">
        <v>6</v>
      </c>
      <c r="B5" s="1">
        <v>12</v>
      </c>
      <c r="C5" s="1">
        <v>45</v>
      </c>
      <c r="D5" s="1">
        <v>95</v>
      </c>
      <c r="E5" s="2">
        <f t="shared" si="0"/>
        <v>-4.8999999999999986</v>
      </c>
      <c r="F5" s="1">
        <f>'Ex1'!F$34+'Ex3'!B5*'Ex1'!F$32</f>
        <v>90.802677532013959</v>
      </c>
      <c r="G5" s="1">
        <f t="shared" si="1"/>
        <v>4.1973224679860408</v>
      </c>
    </row>
    <row r="6" spans="1:7">
      <c r="A6" s="1" t="s">
        <v>7</v>
      </c>
      <c r="B6" s="1">
        <v>18</v>
      </c>
      <c r="C6" s="1">
        <v>46</v>
      </c>
      <c r="D6" s="1">
        <v>98</v>
      </c>
      <c r="E6" s="2">
        <f t="shared" si="0"/>
        <v>1.1000000000000014</v>
      </c>
      <c r="F6" s="1">
        <f>'Ex1'!F$34+'Ex3'!B6*'Ex1'!F$32</f>
        <v>105.6769499417928</v>
      </c>
      <c r="G6" s="1">
        <f t="shared" si="1"/>
        <v>-7.6769499417927989</v>
      </c>
    </row>
    <row r="7" spans="1:7">
      <c r="A7" s="1" t="s">
        <v>8</v>
      </c>
      <c r="B7" s="1">
        <v>18</v>
      </c>
      <c r="C7" s="1">
        <v>46</v>
      </c>
      <c r="D7" s="1">
        <v>101</v>
      </c>
      <c r="E7" s="2">
        <f t="shared" si="0"/>
        <v>1.1000000000000014</v>
      </c>
      <c r="F7" s="1">
        <f>'Ex1'!F$34+'Ex3'!B7*'Ex1'!F$32</f>
        <v>105.6769499417928</v>
      </c>
      <c r="G7" s="1">
        <f t="shared" si="1"/>
        <v>-4.6769499417927989</v>
      </c>
    </row>
    <row r="8" spans="1:7">
      <c r="A8" s="1" t="s">
        <v>9</v>
      </c>
      <c r="B8" s="1">
        <v>13</v>
      </c>
      <c r="C8" s="1">
        <v>47</v>
      </c>
      <c r="D8" s="1">
        <v>97</v>
      </c>
      <c r="E8" s="2">
        <f t="shared" si="0"/>
        <v>-3.8999999999999986</v>
      </c>
      <c r="F8" s="1">
        <f>'Ex1'!F$34+'Ex3'!B8*'Ex1'!F$32</f>
        <v>93.281722933643763</v>
      </c>
      <c r="G8" s="1">
        <f t="shared" si="1"/>
        <v>3.7182770663562366</v>
      </c>
    </row>
    <row r="9" spans="1:7">
      <c r="A9" s="1" t="s">
        <v>10</v>
      </c>
      <c r="B9" s="1">
        <v>16</v>
      </c>
      <c r="C9" s="1">
        <v>48</v>
      </c>
      <c r="D9" s="1">
        <v>98</v>
      </c>
      <c r="E9" s="2">
        <f t="shared" si="0"/>
        <v>-0.89999999999999858</v>
      </c>
      <c r="F9" s="1">
        <f>'Ex1'!F$34+'Ex3'!B9*'Ex1'!F$32</f>
        <v>100.71885913853319</v>
      </c>
      <c r="G9" s="1">
        <f t="shared" si="1"/>
        <v>-2.7188591385331904</v>
      </c>
    </row>
    <row r="10" spans="1:7">
      <c r="A10" s="1" t="s">
        <v>11</v>
      </c>
      <c r="B10" s="1">
        <v>18</v>
      </c>
      <c r="C10" s="1">
        <v>49</v>
      </c>
      <c r="D10" s="1">
        <v>110</v>
      </c>
      <c r="E10" s="2">
        <f t="shared" si="0"/>
        <v>1.1000000000000014</v>
      </c>
      <c r="F10" s="1">
        <f>'Ex1'!F$34+'Ex3'!B10*'Ex1'!F$32</f>
        <v>105.6769499417928</v>
      </c>
      <c r="G10" s="1">
        <f t="shared" si="1"/>
        <v>4.3230500582072011</v>
      </c>
    </row>
    <row r="11" spans="1:7">
      <c r="A11" s="1" t="s">
        <v>12</v>
      </c>
      <c r="B11" s="1">
        <v>22</v>
      </c>
      <c r="C11" s="1">
        <v>49</v>
      </c>
      <c r="D11" s="1">
        <v>124</v>
      </c>
      <c r="E11" s="2">
        <f t="shared" si="0"/>
        <v>5.1000000000000014</v>
      </c>
      <c r="F11" s="1">
        <f>'Ex1'!F$34+'Ex3'!B11*'Ex1'!F$32</f>
        <v>115.59313154831202</v>
      </c>
      <c r="G11" s="1">
        <f t="shared" si="1"/>
        <v>8.4068684516879841</v>
      </c>
    </row>
    <row r="12" spans="1:7">
      <c r="A12" s="1" t="s">
        <v>13</v>
      </c>
      <c r="B12" s="1">
        <v>18</v>
      </c>
      <c r="C12" s="1">
        <v>50</v>
      </c>
      <c r="D12" s="1">
        <v>102</v>
      </c>
      <c r="E12" s="2">
        <f t="shared" si="0"/>
        <v>1.1000000000000014</v>
      </c>
      <c r="F12" s="1">
        <f>'Ex1'!F$34+'Ex3'!B12*'Ex1'!F$32</f>
        <v>105.6769499417928</v>
      </c>
      <c r="G12" s="1">
        <f t="shared" si="1"/>
        <v>-3.6769499417927989</v>
      </c>
    </row>
    <row r="13" spans="1:7">
      <c r="A13" s="1" t="s">
        <v>14</v>
      </c>
      <c r="B13" s="1">
        <v>19</v>
      </c>
      <c r="C13" s="1">
        <v>51</v>
      </c>
      <c r="D13" s="1">
        <v>115</v>
      </c>
      <c r="E13" s="2">
        <f t="shared" si="0"/>
        <v>2.1000000000000014</v>
      </c>
      <c r="F13" s="1">
        <f>'Ex1'!F$34+'Ex3'!B13*'Ex1'!F$32</f>
        <v>108.1559953434226</v>
      </c>
      <c r="G13" s="1">
        <f t="shared" si="1"/>
        <v>6.8440046565773969</v>
      </c>
    </row>
    <row r="14" spans="1:7">
      <c r="A14" s="1" t="s">
        <v>15</v>
      </c>
      <c r="B14" s="1">
        <v>16</v>
      </c>
      <c r="C14" s="1">
        <v>52</v>
      </c>
      <c r="D14" s="1">
        <v>92</v>
      </c>
      <c r="E14" s="2">
        <f t="shared" si="0"/>
        <v>-0.89999999999999858</v>
      </c>
      <c r="F14" s="1">
        <f>'Ex1'!F$34+'Ex3'!B14*'Ex1'!F$32</f>
        <v>100.71885913853319</v>
      </c>
      <c r="G14" s="1">
        <f t="shared" si="1"/>
        <v>-8.7188591385331904</v>
      </c>
    </row>
    <row r="15" spans="1:7">
      <c r="A15" s="1" t="s">
        <v>16</v>
      </c>
      <c r="B15" s="1">
        <v>16</v>
      </c>
      <c r="C15" s="1">
        <v>52</v>
      </c>
      <c r="D15" s="1">
        <v>102</v>
      </c>
      <c r="E15" s="2">
        <f t="shared" si="0"/>
        <v>-0.89999999999999858</v>
      </c>
      <c r="F15" s="1">
        <f>'Ex1'!F$34+'Ex3'!B15*'Ex1'!F$32</f>
        <v>100.71885913853319</v>
      </c>
      <c r="G15" s="1">
        <f t="shared" si="1"/>
        <v>1.2811408614668096</v>
      </c>
    </row>
    <row r="16" spans="1:7">
      <c r="A16" s="1" t="s">
        <v>17</v>
      </c>
      <c r="B16" s="1">
        <v>22</v>
      </c>
      <c r="C16" s="1">
        <v>50</v>
      </c>
      <c r="D16" s="1">
        <v>104</v>
      </c>
      <c r="E16" s="2">
        <f t="shared" si="0"/>
        <v>5.1000000000000014</v>
      </c>
      <c r="F16" s="1">
        <f>'Ex1'!F$34+'Ex3'!B16*'Ex1'!F$32</f>
        <v>115.59313154831202</v>
      </c>
      <c r="G16" s="1">
        <f t="shared" si="1"/>
        <v>-11.593131548312016</v>
      </c>
    </row>
    <row r="17" spans="1:8">
      <c r="A17" s="1" t="s">
        <v>18</v>
      </c>
      <c r="B17" s="1">
        <v>12</v>
      </c>
      <c r="C17" s="1">
        <v>51</v>
      </c>
      <c r="D17" s="1">
        <v>85</v>
      </c>
      <c r="E17" s="2">
        <f t="shared" si="0"/>
        <v>-4.8999999999999986</v>
      </c>
      <c r="F17" s="1">
        <f>'Ex1'!F$34+'Ex3'!B17*'Ex1'!F$32</f>
        <v>90.802677532013959</v>
      </c>
      <c r="G17" s="1">
        <f t="shared" si="1"/>
        <v>-5.8026775320139592</v>
      </c>
    </row>
    <row r="18" spans="1:8">
      <c r="A18" s="1" t="s">
        <v>19</v>
      </c>
      <c r="B18" s="1">
        <v>20</v>
      </c>
      <c r="C18" s="1">
        <v>54</v>
      </c>
      <c r="D18" s="1">
        <v>118</v>
      </c>
      <c r="E18" s="2">
        <f t="shared" si="0"/>
        <v>3.1000000000000014</v>
      </c>
      <c r="F18" s="1">
        <f>'Ex1'!F$34+'Ex3'!B18*'Ex1'!F$32</f>
        <v>110.63504074505241</v>
      </c>
      <c r="G18" s="1">
        <f t="shared" si="1"/>
        <v>7.3649592549475926</v>
      </c>
    </row>
    <row r="19" spans="1:8">
      <c r="A19" s="1" t="s">
        <v>20</v>
      </c>
      <c r="B19" s="1">
        <v>14</v>
      </c>
      <c r="C19" s="1">
        <v>53</v>
      </c>
      <c r="D19" s="1">
        <v>105</v>
      </c>
      <c r="E19" s="2">
        <f t="shared" si="0"/>
        <v>-2.8999999999999986</v>
      </c>
      <c r="F19" s="1">
        <f>'Ex1'!F$34+'Ex3'!B19*'Ex1'!F$32</f>
        <v>95.760768335273568</v>
      </c>
      <c r="G19" s="1">
        <f t="shared" si="1"/>
        <v>9.2392316647264323</v>
      </c>
    </row>
    <row r="20" spans="1:8">
      <c r="A20" s="1" t="s">
        <v>21</v>
      </c>
      <c r="B20" s="1">
        <v>21</v>
      </c>
      <c r="C20" s="1">
        <v>52</v>
      </c>
      <c r="D20" s="1">
        <v>111</v>
      </c>
      <c r="E20" s="2">
        <f t="shared" si="0"/>
        <v>4.1000000000000014</v>
      </c>
      <c r="F20" s="1">
        <f>'Ex1'!F$34+'Ex3'!B20*'Ex1'!F$32</f>
        <v>113.11408614668221</v>
      </c>
      <c r="G20" s="1">
        <f t="shared" si="1"/>
        <v>-2.1140861466822116</v>
      </c>
    </row>
    <row r="21" spans="1:8">
      <c r="A21" s="1" t="s">
        <v>22</v>
      </c>
      <c r="B21" s="1">
        <v>17</v>
      </c>
      <c r="C21" s="1">
        <v>53</v>
      </c>
      <c r="D21" s="1">
        <v>122</v>
      </c>
      <c r="E21" s="2">
        <f t="shared" si="0"/>
        <v>0.10000000000000142</v>
      </c>
      <c r="F21" s="1">
        <f>'Ex1'!F$34+'Ex3'!B21*'Ex1'!F$32</f>
        <v>103.19790454016299</v>
      </c>
      <c r="G21" s="1">
        <f t="shared" si="1"/>
        <v>18.802095459837005</v>
      </c>
      <c r="H21" s="1" t="s">
        <v>41</v>
      </c>
    </row>
    <row r="22" spans="1:8">
      <c r="A22" s="16" t="s">
        <v>23</v>
      </c>
      <c r="B22" s="17">
        <f>AVERAGE(B2:B21)</f>
        <v>16.899999999999999</v>
      </c>
      <c r="C22" s="17">
        <f t="shared" ref="C22:E22" si="2">AVERAGE(C2:C21)</f>
        <v>49.4</v>
      </c>
      <c r="D22" s="17">
        <f t="shared" si="2"/>
        <v>102.95</v>
      </c>
      <c r="E22" s="17">
        <f t="shared" si="2"/>
        <v>1.4210854715202005E-15</v>
      </c>
      <c r="F22" s="17">
        <f t="shared" ref="F22:G22" si="3">AVERAGE(F2:F21)</f>
        <v>102.95</v>
      </c>
      <c r="G22" s="17">
        <f t="shared" si="3"/>
        <v>-1.0658141036401503E-14</v>
      </c>
    </row>
    <row r="23" spans="1:8">
      <c r="A23" s="18" t="s">
        <v>24</v>
      </c>
      <c r="B23" s="17">
        <f>STDEV(B2:B21)</f>
        <v>3.0070093553492487</v>
      </c>
      <c r="C23" s="17">
        <f t="shared" ref="C23:E23" si="4">STDEV(C2:C21)</f>
        <v>2.8172401575412969</v>
      </c>
      <c r="D23" s="17">
        <f t="shared" si="4"/>
        <v>10.869924708014096</v>
      </c>
      <c r="E23" s="17">
        <f t="shared" si="4"/>
        <v>3.007009355349247</v>
      </c>
      <c r="F23" s="17">
        <f t="shared" ref="F23:G23" si="5">STDEV(F2:F21)</f>
        <v>7.4545127150366159</v>
      </c>
      <c r="G23" s="17">
        <f t="shared" si="5"/>
        <v>7.9111000081692922</v>
      </c>
    </row>
    <row r="24" spans="1:8">
      <c r="A24" s="3"/>
      <c r="B24" s="2"/>
      <c r="C24" s="2"/>
      <c r="D24" s="2"/>
    </row>
    <row r="25" spans="1:8">
      <c r="B25" s="11" t="s">
        <v>3</v>
      </c>
      <c r="C25" s="11" t="s">
        <v>4</v>
      </c>
      <c r="D25" s="11" t="s">
        <v>5</v>
      </c>
    </row>
    <row r="26" spans="1:8">
      <c r="A26" s="11" t="s">
        <v>3</v>
      </c>
      <c r="B26" s="6">
        <f>CORREL(B2:B21,B2:B21)</f>
        <v>1</v>
      </c>
      <c r="C26" s="10">
        <f>B27*B27</f>
        <v>7.4049771031024364E-2</v>
      </c>
      <c r="D26" s="10">
        <f>B28*B28</f>
        <v>0.47031133724765911</v>
      </c>
      <c r="F26" s="8" t="s">
        <v>26</v>
      </c>
    </row>
    <row r="27" spans="1:8">
      <c r="A27" s="11" t="s">
        <v>4</v>
      </c>
      <c r="B27" s="5">
        <f>CORREL(B2:B21,C2:C21)</f>
        <v>0.2721208757721913</v>
      </c>
      <c r="C27" s="6">
        <f>CORREL(C2:C21,C2:C21)</f>
        <v>1</v>
      </c>
      <c r="D27" s="10">
        <f>C28*C28</f>
        <v>0.24910658599912097</v>
      </c>
      <c r="F27" s="9" t="s">
        <v>27</v>
      </c>
    </row>
    <row r="28" spans="1:8">
      <c r="A28" s="11" t="s">
        <v>5</v>
      </c>
      <c r="B28" s="5">
        <f>CORREL(B2:B21,D2:D21)</f>
        <v>0.68579248847421703</v>
      </c>
      <c r="C28" s="5">
        <f>CORREL(C2:C21,D2:D21)</f>
        <v>0.49910578638112479</v>
      </c>
      <c r="D28" s="6">
        <f>CORREL(D2:D21,D2:D21)</f>
        <v>0.99999999999999989</v>
      </c>
      <c r="F28" s="7" t="s">
        <v>28</v>
      </c>
    </row>
    <row r="30" spans="1:8" ht="17.25">
      <c r="B30" s="12" t="s">
        <v>36</v>
      </c>
      <c r="C30" s="12"/>
      <c r="D30" s="12"/>
      <c r="F30" s="14">
        <f>D23*D23</f>
        <v>118.15526315789533</v>
      </c>
    </row>
    <row r="31" spans="1:8">
      <c r="F31" s="2"/>
    </row>
    <row r="32" spans="1:8" ht="17.25">
      <c r="B32" s="19" t="s">
        <v>37</v>
      </c>
      <c r="C32" s="12"/>
      <c r="D32" s="12"/>
      <c r="E32" s="13"/>
      <c r="F32" s="14">
        <f>F23*F23</f>
        <v>55.569759818642581</v>
      </c>
    </row>
    <row r="33" spans="2:6">
      <c r="B33" s="13"/>
      <c r="C33" s="13"/>
      <c r="D33" s="13"/>
      <c r="E33" s="13"/>
      <c r="F33" s="20"/>
    </row>
    <row r="34" spans="2:6" ht="17.25">
      <c r="B34" s="19" t="s">
        <v>38</v>
      </c>
      <c r="C34" s="12"/>
      <c r="D34" s="12"/>
      <c r="E34" s="13"/>
      <c r="F34" s="14">
        <f>G23*G23</f>
        <v>62.585503339256171</v>
      </c>
    </row>
    <row r="36" spans="2:6" ht="17.25">
      <c r="B36" s="12" t="s">
        <v>35</v>
      </c>
      <c r="C36" s="12"/>
      <c r="D36" s="12"/>
      <c r="F36" s="14" t="s">
        <v>42</v>
      </c>
    </row>
    <row r="38" spans="2:6" ht="17.25">
      <c r="B38" s="22" t="s">
        <v>43</v>
      </c>
      <c r="C38" s="21"/>
      <c r="D38" s="21"/>
      <c r="F38" s="23">
        <f>D26</f>
        <v>0.47031133724765911</v>
      </c>
    </row>
    <row r="40" spans="2:6" ht="17.25">
      <c r="B40" s="21" t="s">
        <v>44</v>
      </c>
      <c r="C40" s="21"/>
      <c r="D40" s="21"/>
      <c r="F40" s="23">
        <f>F32/F30</f>
        <v>0.47031133724769092</v>
      </c>
    </row>
  </sheetData>
  <mergeCells count="6">
    <mergeCell ref="B30:D30"/>
    <mergeCell ref="B32:D32"/>
    <mergeCell ref="B34:D34"/>
    <mergeCell ref="B36:D36"/>
    <mergeCell ref="B38:D38"/>
    <mergeCell ref="B40:D4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zoomScale="145" zoomScaleNormal="14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43" sqref="A43:XFD43"/>
    </sheetView>
  </sheetViews>
  <sheetFormatPr defaultRowHeight="15.75"/>
  <cols>
    <col min="1" max="1" width="9.140625" style="1"/>
    <col min="2" max="4" width="13.28515625" style="1" customWidth="1"/>
    <col min="5" max="5" width="13.42578125" style="1" customWidth="1"/>
    <col min="6" max="6" width="34" style="1" bestFit="1" customWidth="1"/>
    <col min="7" max="7" width="11.7109375" style="1" bestFit="1" customWidth="1"/>
    <col min="8" max="16384" width="9.140625" style="1"/>
  </cols>
  <sheetData>
    <row r="1" spans="1:7" s="11" customFormat="1">
      <c r="A1" s="11" t="s">
        <v>25</v>
      </c>
      <c r="B1" s="11" t="s">
        <v>3</v>
      </c>
      <c r="C1" s="11" t="s">
        <v>4</v>
      </c>
      <c r="D1" s="11" t="s">
        <v>5</v>
      </c>
      <c r="E1" s="15" t="s">
        <v>32</v>
      </c>
      <c r="F1" s="15" t="s">
        <v>39</v>
      </c>
      <c r="G1" s="15" t="s">
        <v>40</v>
      </c>
    </row>
    <row r="2" spans="1:7">
      <c r="A2" s="1" t="s">
        <v>0</v>
      </c>
      <c r="B2" s="1">
        <v>16</v>
      </c>
      <c r="C2" s="1">
        <v>48</v>
      </c>
      <c r="D2" s="1">
        <v>100</v>
      </c>
      <c r="E2" s="2">
        <f>B2-B$22</f>
        <v>-0.89999999999999858</v>
      </c>
      <c r="F2" s="1">
        <f>'Ex1'!F$34+'Ex4'!B2*'Ex1'!F$32</f>
        <v>100.71885913853319</v>
      </c>
      <c r="G2" s="1">
        <f>D2-F2</f>
        <v>-0.71885913853319039</v>
      </c>
    </row>
    <row r="3" spans="1:7">
      <c r="A3" s="1" t="s">
        <v>1</v>
      </c>
      <c r="B3" s="1">
        <v>14</v>
      </c>
      <c r="C3" s="1">
        <v>47</v>
      </c>
      <c r="D3" s="1">
        <v>92</v>
      </c>
      <c r="E3" s="2">
        <f t="shared" ref="E3:E23" si="0">B3-B$22</f>
        <v>-2.8999999999999986</v>
      </c>
      <c r="F3" s="1">
        <f>'Ex1'!F$34+'Ex4'!B3*'Ex1'!F$32</f>
        <v>95.760768335273568</v>
      </c>
      <c r="G3" s="1">
        <f t="shared" ref="G3:G21" si="1">D3-F3</f>
        <v>-3.7607683352735677</v>
      </c>
    </row>
    <row r="4" spans="1:7">
      <c r="A4" s="1" t="s">
        <v>2</v>
      </c>
      <c r="B4" s="1">
        <v>16</v>
      </c>
      <c r="C4" s="1">
        <v>45</v>
      </c>
      <c r="D4" s="1">
        <v>88</v>
      </c>
      <c r="E4" s="2">
        <f t="shared" si="0"/>
        <v>-0.89999999999999858</v>
      </c>
      <c r="F4" s="1">
        <f>'Ex1'!F$34+'Ex4'!B4*'Ex1'!F$32</f>
        <v>100.71885913853319</v>
      </c>
      <c r="G4" s="1">
        <f t="shared" si="1"/>
        <v>-12.71885913853319</v>
      </c>
    </row>
    <row r="5" spans="1:7">
      <c r="A5" s="1" t="s">
        <v>6</v>
      </c>
      <c r="B5" s="1">
        <v>12</v>
      </c>
      <c r="C5" s="1">
        <v>45</v>
      </c>
      <c r="D5" s="1">
        <v>95</v>
      </c>
      <c r="E5" s="2">
        <f t="shared" si="0"/>
        <v>-4.8999999999999986</v>
      </c>
      <c r="F5" s="1">
        <f>'Ex1'!F$34+'Ex4'!B5*'Ex1'!F$32</f>
        <v>90.802677532013959</v>
      </c>
      <c r="G5" s="1">
        <f t="shared" si="1"/>
        <v>4.1973224679860408</v>
      </c>
    </row>
    <row r="6" spans="1:7">
      <c r="A6" s="1" t="s">
        <v>7</v>
      </c>
      <c r="B6" s="1">
        <v>18</v>
      </c>
      <c r="C6" s="1">
        <v>46</v>
      </c>
      <c r="D6" s="1">
        <v>98</v>
      </c>
      <c r="E6" s="2">
        <f t="shared" si="0"/>
        <v>1.1000000000000014</v>
      </c>
      <c r="F6" s="1">
        <f>'Ex1'!F$34+'Ex4'!B6*'Ex1'!F$32</f>
        <v>105.6769499417928</v>
      </c>
      <c r="G6" s="1">
        <f t="shared" si="1"/>
        <v>-7.6769499417927989</v>
      </c>
    </row>
    <row r="7" spans="1:7">
      <c r="A7" s="1" t="s">
        <v>8</v>
      </c>
      <c r="B7" s="1">
        <v>18</v>
      </c>
      <c r="C7" s="1">
        <v>46</v>
      </c>
      <c r="D7" s="1">
        <v>101</v>
      </c>
      <c r="E7" s="2">
        <f t="shared" si="0"/>
        <v>1.1000000000000014</v>
      </c>
      <c r="F7" s="1">
        <f>'Ex1'!F$34+'Ex4'!B7*'Ex1'!F$32</f>
        <v>105.6769499417928</v>
      </c>
      <c r="G7" s="1">
        <f t="shared" si="1"/>
        <v>-4.6769499417927989</v>
      </c>
    </row>
    <row r="8" spans="1:7">
      <c r="A8" s="1" t="s">
        <v>9</v>
      </c>
      <c r="B8" s="1">
        <v>13</v>
      </c>
      <c r="C8" s="1">
        <v>47</v>
      </c>
      <c r="D8" s="1">
        <v>97</v>
      </c>
      <c r="E8" s="2">
        <f t="shared" si="0"/>
        <v>-3.8999999999999986</v>
      </c>
      <c r="F8" s="1">
        <f>'Ex1'!F$34+'Ex4'!B8*'Ex1'!F$32</f>
        <v>93.281722933643763</v>
      </c>
      <c r="G8" s="1">
        <f t="shared" si="1"/>
        <v>3.7182770663562366</v>
      </c>
    </row>
    <row r="9" spans="1:7">
      <c r="A9" s="1" t="s">
        <v>10</v>
      </c>
      <c r="B9" s="1">
        <v>16</v>
      </c>
      <c r="C9" s="1">
        <v>48</v>
      </c>
      <c r="D9" s="1">
        <v>98</v>
      </c>
      <c r="E9" s="2">
        <f t="shared" si="0"/>
        <v>-0.89999999999999858</v>
      </c>
      <c r="F9" s="1">
        <f>'Ex1'!F$34+'Ex4'!B9*'Ex1'!F$32</f>
        <v>100.71885913853319</v>
      </c>
      <c r="G9" s="1">
        <f t="shared" si="1"/>
        <v>-2.7188591385331904</v>
      </c>
    </row>
    <row r="10" spans="1:7">
      <c r="A10" s="1" t="s">
        <v>11</v>
      </c>
      <c r="B10" s="1">
        <v>18</v>
      </c>
      <c r="C10" s="1">
        <v>49</v>
      </c>
      <c r="D10" s="1">
        <v>110</v>
      </c>
      <c r="E10" s="2">
        <f t="shared" si="0"/>
        <v>1.1000000000000014</v>
      </c>
      <c r="F10" s="1">
        <f>'Ex1'!F$34+'Ex4'!B10*'Ex1'!F$32</f>
        <v>105.6769499417928</v>
      </c>
      <c r="G10" s="1">
        <f t="shared" si="1"/>
        <v>4.3230500582072011</v>
      </c>
    </row>
    <row r="11" spans="1:7">
      <c r="A11" s="1" t="s">
        <v>12</v>
      </c>
      <c r="B11" s="1">
        <v>22</v>
      </c>
      <c r="C11" s="1">
        <v>49</v>
      </c>
      <c r="D11" s="1">
        <v>124</v>
      </c>
      <c r="E11" s="2">
        <f t="shared" si="0"/>
        <v>5.1000000000000014</v>
      </c>
      <c r="F11" s="1">
        <f>'Ex1'!F$34+'Ex4'!B11*'Ex1'!F$32</f>
        <v>115.59313154831202</v>
      </c>
      <c r="G11" s="1">
        <f t="shared" si="1"/>
        <v>8.4068684516879841</v>
      </c>
    </row>
    <row r="12" spans="1:7">
      <c r="A12" s="1" t="s">
        <v>13</v>
      </c>
      <c r="B12" s="1">
        <v>18</v>
      </c>
      <c r="C12" s="1">
        <v>50</v>
      </c>
      <c r="D12" s="1">
        <v>102</v>
      </c>
      <c r="E12" s="2">
        <f t="shared" si="0"/>
        <v>1.1000000000000014</v>
      </c>
      <c r="F12" s="1">
        <f>'Ex1'!F$34+'Ex4'!B12*'Ex1'!F$32</f>
        <v>105.6769499417928</v>
      </c>
      <c r="G12" s="1">
        <f t="shared" si="1"/>
        <v>-3.6769499417927989</v>
      </c>
    </row>
    <row r="13" spans="1:7">
      <c r="A13" s="1" t="s">
        <v>14</v>
      </c>
      <c r="B13" s="1">
        <v>19</v>
      </c>
      <c r="C13" s="1">
        <v>51</v>
      </c>
      <c r="D13" s="1">
        <v>115</v>
      </c>
      <c r="E13" s="2">
        <f t="shared" si="0"/>
        <v>2.1000000000000014</v>
      </c>
      <c r="F13" s="1">
        <f>'Ex1'!F$34+'Ex4'!B13*'Ex1'!F$32</f>
        <v>108.1559953434226</v>
      </c>
      <c r="G13" s="1">
        <f t="shared" si="1"/>
        <v>6.8440046565773969</v>
      </c>
    </row>
    <row r="14" spans="1:7">
      <c r="A14" s="1" t="s">
        <v>15</v>
      </c>
      <c r="B14" s="1">
        <v>16</v>
      </c>
      <c r="C14" s="1">
        <v>52</v>
      </c>
      <c r="D14" s="1">
        <v>92</v>
      </c>
      <c r="E14" s="2">
        <f t="shared" si="0"/>
        <v>-0.89999999999999858</v>
      </c>
      <c r="F14" s="1">
        <f>'Ex1'!F$34+'Ex4'!B14*'Ex1'!F$32</f>
        <v>100.71885913853319</v>
      </c>
      <c r="G14" s="1">
        <f t="shared" si="1"/>
        <v>-8.7188591385331904</v>
      </c>
    </row>
    <row r="15" spans="1:7">
      <c r="A15" s="1" t="s">
        <v>16</v>
      </c>
      <c r="B15" s="1">
        <v>16</v>
      </c>
      <c r="C15" s="1">
        <v>52</v>
      </c>
      <c r="D15" s="1">
        <v>102</v>
      </c>
      <c r="E15" s="2">
        <f t="shared" si="0"/>
        <v>-0.89999999999999858</v>
      </c>
      <c r="F15" s="1">
        <f>'Ex1'!F$34+'Ex4'!B15*'Ex1'!F$32</f>
        <v>100.71885913853319</v>
      </c>
      <c r="G15" s="1">
        <f t="shared" si="1"/>
        <v>1.2811408614668096</v>
      </c>
    </row>
    <row r="16" spans="1:7">
      <c r="A16" s="1" t="s">
        <v>17</v>
      </c>
      <c r="B16" s="1">
        <v>22</v>
      </c>
      <c r="C16" s="1">
        <v>50</v>
      </c>
      <c r="D16" s="1">
        <v>104</v>
      </c>
      <c r="E16" s="2">
        <f t="shared" si="0"/>
        <v>5.1000000000000014</v>
      </c>
      <c r="F16" s="1">
        <f>'Ex1'!F$34+'Ex4'!B16*'Ex1'!F$32</f>
        <v>115.59313154831202</v>
      </c>
      <c r="G16" s="1">
        <f t="shared" si="1"/>
        <v>-11.593131548312016</v>
      </c>
    </row>
    <row r="17" spans="1:8">
      <c r="A17" s="1" t="s">
        <v>18</v>
      </c>
      <c r="B17" s="1">
        <v>12</v>
      </c>
      <c r="C17" s="1">
        <v>51</v>
      </c>
      <c r="D17" s="1">
        <v>85</v>
      </c>
      <c r="E17" s="2">
        <f t="shared" si="0"/>
        <v>-4.8999999999999986</v>
      </c>
      <c r="F17" s="1">
        <f>'Ex1'!F$34+'Ex4'!B17*'Ex1'!F$32</f>
        <v>90.802677532013959</v>
      </c>
      <c r="G17" s="1">
        <f t="shared" si="1"/>
        <v>-5.8026775320139592</v>
      </c>
    </row>
    <row r="18" spans="1:8">
      <c r="A18" s="1" t="s">
        <v>19</v>
      </c>
      <c r="B18" s="1">
        <v>20</v>
      </c>
      <c r="C18" s="1">
        <v>54</v>
      </c>
      <c r="D18" s="1">
        <v>118</v>
      </c>
      <c r="E18" s="2">
        <f t="shared" si="0"/>
        <v>3.1000000000000014</v>
      </c>
      <c r="F18" s="1">
        <f>'Ex1'!F$34+'Ex4'!B18*'Ex1'!F$32</f>
        <v>110.63504074505241</v>
      </c>
      <c r="G18" s="1">
        <f t="shared" si="1"/>
        <v>7.3649592549475926</v>
      </c>
    </row>
    <row r="19" spans="1:8">
      <c r="A19" s="1" t="s">
        <v>20</v>
      </c>
      <c r="B19" s="1">
        <v>14</v>
      </c>
      <c r="C19" s="1">
        <v>53</v>
      </c>
      <c r="D19" s="1">
        <v>105</v>
      </c>
      <c r="E19" s="2">
        <f t="shared" si="0"/>
        <v>-2.8999999999999986</v>
      </c>
      <c r="F19" s="1">
        <f>'Ex1'!F$34+'Ex4'!B19*'Ex1'!F$32</f>
        <v>95.760768335273568</v>
      </c>
      <c r="G19" s="1">
        <f t="shared" si="1"/>
        <v>9.2392316647264323</v>
      </c>
    </row>
    <row r="20" spans="1:8">
      <c r="A20" s="1" t="s">
        <v>21</v>
      </c>
      <c r="B20" s="1">
        <v>21</v>
      </c>
      <c r="C20" s="1">
        <v>52</v>
      </c>
      <c r="D20" s="1">
        <v>111</v>
      </c>
      <c r="E20" s="2">
        <f t="shared" si="0"/>
        <v>4.1000000000000014</v>
      </c>
      <c r="F20" s="1">
        <f>'Ex1'!F$34+'Ex4'!B20*'Ex1'!F$32</f>
        <v>113.11408614668221</v>
      </c>
      <c r="G20" s="1">
        <f t="shared" si="1"/>
        <v>-2.1140861466822116</v>
      </c>
    </row>
    <row r="21" spans="1:8">
      <c r="A21" s="1" t="s">
        <v>22</v>
      </c>
      <c r="B21" s="1">
        <v>17</v>
      </c>
      <c r="C21" s="1">
        <v>53</v>
      </c>
      <c r="D21" s="1">
        <v>122</v>
      </c>
      <c r="E21" s="2">
        <f t="shared" si="0"/>
        <v>0.10000000000000142</v>
      </c>
      <c r="F21" s="1">
        <f>'Ex1'!F$34+'Ex4'!B21*'Ex1'!F$32</f>
        <v>103.19790454016299</v>
      </c>
      <c r="G21" s="1">
        <f t="shared" si="1"/>
        <v>18.802095459837005</v>
      </c>
      <c r="H21" s="1" t="s">
        <v>41</v>
      </c>
    </row>
    <row r="22" spans="1:8">
      <c r="A22" s="16" t="s">
        <v>23</v>
      </c>
      <c r="B22" s="17">
        <f>AVERAGE(B2:B21)</f>
        <v>16.899999999999999</v>
      </c>
      <c r="C22" s="17">
        <f t="shared" ref="C22:G22" si="2">AVERAGE(C2:C21)</f>
        <v>49.4</v>
      </c>
      <c r="D22" s="17">
        <f t="shared" si="2"/>
        <v>102.95</v>
      </c>
      <c r="E22" s="17">
        <f t="shared" si="2"/>
        <v>1.4210854715202005E-15</v>
      </c>
      <c r="F22" s="17">
        <f t="shared" si="2"/>
        <v>102.95</v>
      </c>
      <c r="G22" s="17">
        <f t="shared" si="2"/>
        <v>-1.0658141036401503E-14</v>
      </c>
    </row>
    <row r="23" spans="1:8">
      <c r="A23" s="18" t="s">
        <v>24</v>
      </c>
      <c r="B23" s="17">
        <f>STDEV(B2:B21)</f>
        <v>3.0070093553492487</v>
      </c>
      <c r="C23" s="17">
        <f t="shared" ref="C23:G23" si="3">STDEV(C2:C21)</f>
        <v>2.8172401575412969</v>
      </c>
      <c r="D23" s="17">
        <f t="shared" si="3"/>
        <v>10.869924708014096</v>
      </c>
      <c r="E23" s="17">
        <f t="shared" si="3"/>
        <v>3.007009355349247</v>
      </c>
      <c r="F23" s="17">
        <f t="shared" si="3"/>
        <v>7.4545127150366159</v>
      </c>
      <c r="G23" s="17">
        <f t="shared" si="3"/>
        <v>7.9111000081692922</v>
      </c>
    </row>
    <row r="24" spans="1:8">
      <c r="A24" s="3"/>
      <c r="B24" s="2"/>
      <c r="C24" s="2"/>
      <c r="D24" s="2"/>
    </row>
    <row r="25" spans="1:8">
      <c r="B25" s="11" t="s">
        <v>3</v>
      </c>
      <c r="C25" s="11" t="s">
        <v>4</v>
      </c>
      <c r="D25" s="11" t="s">
        <v>5</v>
      </c>
    </row>
    <row r="26" spans="1:8">
      <c r="A26" s="11" t="s">
        <v>3</v>
      </c>
      <c r="B26" s="6">
        <f>CORREL(B2:B21,B2:B21)</f>
        <v>1</v>
      </c>
      <c r="C26" s="10">
        <f>B27*B27</f>
        <v>7.4049771031024364E-2</v>
      </c>
      <c r="D26" s="10">
        <f>B28*B28</f>
        <v>0.47031133724765911</v>
      </c>
      <c r="F26" s="8" t="s">
        <v>26</v>
      </c>
    </row>
    <row r="27" spans="1:8">
      <c r="A27" s="11" t="s">
        <v>4</v>
      </c>
      <c r="B27" s="5">
        <f>CORREL(B2:B21,C2:C21)</f>
        <v>0.2721208757721913</v>
      </c>
      <c r="C27" s="6">
        <f>CORREL(C2:C21,C2:C21)</f>
        <v>1</v>
      </c>
      <c r="D27" s="10">
        <f>C28*C28</f>
        <v>0.24910658599912097</v>
      </c>
      <c r="F27" s="9" t="s">
        <v>27</v>
      </c>
    </row>
    <row r="28" spans="1:8">
      <c r="A28" s="11" t="s">
        <v>5</v>
      </c>
      <c r="B28" s="5">
        <f>CORREL(B2:B21,D2:D21)</f>
        <v>0.68579248847421703</v>
      </c>
      <c r="C28" s="5">
        <f>CORREL(C2:C21,D2:D21)</f>
        <v>0.49910578638112479</v>
      </c>
      <c r="D28" s="6">
        <f>CORREL(D2:D21,D2:D21)</f>
        <v>0.99999999999999989</v>
      </c>
      <c r="F28" s="7" t="s">
        <v>28</v>
      </c>
    </row>
    <row r="30" spans="1:8" ht="17.25">
      <c r="B30" s="12" t="s">
        <v>48</v>
      </c>
      <c r="C30" s="12"/>
      <c r="D30" s="12"/>
      <c r="F30" s="11" t="s">
        <v>51</v>
      </c>
    </row>
    <row r="32" spans="1:8" ht="17.25">
      <c r="B32" s="24" t="s">
        <v>45</v>
      </c>
      <c r="C32" s="24"/>
      <c r="D32" s="24"/>
      <c r="E32" s="13"/>
      <c r="F32" s="25">
        <f>(B28-C28*B27)/(1-C26)</f>
        <v>0.59395782578249601</v>
      </c>
    </row>
    <row r="33" spans="2:6">
      <c r="B33" s="13"/>
      <c r="C33" s="13"/>
      <c r="D33" s="13"/>
      <c r="E33" s="13"/>
      <c r="F33" s="13"/>
    </row>
    <row r="34" spans="2:6" ht="17.25">
      <c r="B34" s="24" t="s">
        <v>49</v>
      </c>
      <c r="C34" s="24"/>
      <c r="D34" s="24"/>
      <c r="E34" s="13"/>
      <c r="F34" s="25">
        <f>F32*(D23/B23)</f>
        <v>2.1470757430489011</v>
      </c>
    </row>
    <row r="36" spans="2:6" ht="17.25">
      <c r="B36" s="26" t="s">
        <v>46</v>
      </c>
      <c r="C36" s="26"/>
      <c r="D36" s="26"/>
      <c r="E36" s="13"/>
      <c r="F36" s="27">
        <f>(C28-B28*B27)/(1-C26)</f>
        <v>0.33747746265744533</v>
      </c>
    </row>
    <row r="37" spans="2:6">
      <c r="B37" s="13"/>
      <c r="C37" s="13"/>
      <c r="D37" s="13"/>
      <c r="E37" s="13"/>
      <c r="F37" s="13"/>
    </row>
    <row r="38" spans="2:6" ht="17.25">
      <c r="B38" s="26" t="s">
        <v>50</v>
      </c>
      <c r="C38" s="26"/>
      <c r="D38" s="26"/>
      <c r="E38" s="13"/>
      <c r="F38" s="27">
        <f>F36*(D23/C23)</f>
        <v>1.3021093000958675</v>
      </c>
    </row>
    <row r="40" spans="2:6" ht="17.25">
      <c r="B40" s="29" t="s">
        <v>47</v>
      </c>
      <c r="C40" s="29"/>
      <c r="D40" s="29"/>
      <c r="F40" s="28">
        <f>D22-(F34*B22)-(F38*C22)</f>
        <v>2.340220517737734</v>
      </c>
    </row>
  </sheetData>
  <mergeCells count="6">
    <mergeCell ref="B40:D40"/>
    <mergeCell ref="B30:D30"/>
    <mergeCell ref="B32:D32"/>
    <mergeCell ref="B34:D34"/>
    <mergeCell ref="B36:D36"/>
    <mergeCell ref="B38:D3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2021-04-30T13:36:08Z</dcterms:created>
  <dcterms:modified xsi:type="dcterms:W3CDTF">2021-05-09T14:51:25Z</dcterms:modified>
</cp:coreProperties>
</file>