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準則" sheetId="3" r:id="rId3"/>
    <sheet name="3-定量盤查" sheetId="4" r:id="rId4"/>
    <sheet name="3.1-排放係數" sheetId="5" r:id="rId5"/>
    <sheet name="3.2-上游運輸" sheetId="6" r:id="rId6"/>
    <sheet name="3.3-下游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<sst xmlns="http://schemas.openxmlformats.org/spreadsheetml/2006/main" count="3103" uniqueCount="2222">
  <si>
    <t>版次</t>
  </si>
  <si>
    <t>V1.4</t>
  </si>
  <si>
    <t>更新時間</t>
  </si>
  <si>
    <t>04/26/2024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</si>
  <si>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</si>
  <si>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</si>
  <si>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</si>
  <si>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</si>
  <si>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</si>
  <si>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</si>
  <si>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</si>
  <si>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</si>
  <si>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</si>
  <si>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</si>
  <si>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永續股份有限公司</t>
  </si>
  <si>
    <t>永續企業</t>
  </si>
  <si>
    <t>2022.01.01</t>
  </si>
  <si>
    <t>2022.12.31</t>
  </si>
  <si>
    <t>請參考附表一的行業代碼</t>
  </si>
  <si>
    <t>永續股份有限公司111年溫室氣體盤查採用「營運控制權法」</t>
  </si>
  <si>
    <t>編號</t>
  </si>
  <si>
    <t>廠區歸屬</t>
  </si>
  <si>
    <t>製程名稱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</si>
  <si>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</si>
  <si>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</si>
  <si>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</si>
  <si>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</si>
  <si>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</si>
  <si>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</si>
  <si>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</si>
  <si>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</si>
  <si>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</si>
  <si>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</si>
  <si>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</si>
  <si>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</si>
  <si>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</si>
  <si>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</si>
  <si>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</si>
  <si>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</si>
  <si>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</si>
  <si>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</si>
  <si>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</si>
  <si>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</si>
  <si>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</si>
  <si>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TEST1</t>
  </si>
  <si>
    <t>TEST2</t>
  </si>
  <si>
    <t>台灣電力</t>
  </si>
  <si>
    <t>Purchased Electricity(Location Based)</t>
  </si>
  <si>
    <t>2</t>
  </si>
  <si>
    <t>大樓電力</t>
  </si>
  <si>
    <t>貨車</t>
  </si>
  <si>
    <t>小客車</t>
  </si>
  <si>
    <t>3</t>
  </si>
  <si>
    <t>測試</t>
  </si>
  <si>
    <t>鐵路</t>
  </si>
  <si>
    <t>T,移動</t>
  </si>
  <si>
    <t>公務車</t>
  </si>
  <si>
    <t>汽車</t>
  </si>
  <si>
    <t>公車</t>
  </si>
  <si>
    <t>大客車</t>
  </si>
  <si>
    <t>T</t>
  </si>
  <si>
    <t>滅火器</t>
  </si>
  <si>
    <t>Carbon dioxide</t>
  </si>
  <si>
    <t>F,逸散</t>
  </si>
  <si>
    <t>R600A</t>
  </si>
  <si>
    <t>冷媒</t>
  </si>
  <si>
    <t>CO2</t>
  </si>
  <si>
    <t>Abrasive Product Manufacturing</t>
  </si>
  <si>
    <t>4</t>
  </si>
  <si>
    <t>Combustion</t>
  </si>
  <si>
    <t>冊</t>
  </si>
  <si>
    <t>55</t>
  </si>
  <si>
    <t>航空</t>
  </si>
  <si>
    <t>DW</t>
  </si>
  <si>
    <t>P,製程</t>
  </si>
  <si>
    <t>永續A公司</t>
  </si>
  <si>
    <t>鍋爐</t>
  </si>
  <si>
    <t>焦煤(2006)</t>
  </si>
  <si>
    <t>台中廠區</t>
  </si>
  <si>
    <t>truck</t>
  </si>
  <si>
    <t>永續B公司</t>
  </si>
  <si>
    <t>焦爐氣(2006)</t>
  </si>
  <si>
    <t>台北廠區</t>
  </si>
  <si>
    <t>南科永續廠</t>
  </si>
  <si>
    <t>高爐氣(2006)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</si>
  <si>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</si>
  <si>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</si>
  <si>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</si>
  <si>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</si>
  <si>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</si>
  <si>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</si>
  <si>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</si>
  <si>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</si>
  <si>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</si>
  <si>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</si>
  <si>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</si>
  <si>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</si>
  <si>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</si>
  <si>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</si>
  <si>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</si>
  <si>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</si>
  <si>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</si>
  <si>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</si>
  <si>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</si>
  <si>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</si>
  <si>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</si>
  <si>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</si>
  <si>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</si>
  <si>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</si>
  <si>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</si>
  <si>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</si>
  <si>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</si>
  <si>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</si>
  <si>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</si>
  <si>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</si>
  <si>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</si>
  <si>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</si>
  <si>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</si>
  <si>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</si>
  <si>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</si>
  <si>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</si>
  <si>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</si>
  <si>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</si>
  <si>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</si>
  <si>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</si>
  <si>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</si>
  <si>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</si>
  <si>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</si>
  <si>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</si>
  <si>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</si>
  <si>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</si>
  <si>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</si>
  <si>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</si>
  <si>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</si>
  <si>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</si>
  <si>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</si>
  <si>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</si>
  <si>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</si>
  <si>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</si>
  <si>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</si>
  <si>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</si>
  <si>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</si>
  <si>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</si>
  <si>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</si>
  <si>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</si>
  <si>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</si>
  <si>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</si>
  <si>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</si>
  <si>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</si>
  <si>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</si>
  <si>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</si>
  <si>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</si>
  <si>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</si>
  <si>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</si>
  <si>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</si>
  <si>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</si>
  <si>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</si>
  <si>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</si>
  <si>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</si>
  <si>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</si>
  <si>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</si>
  <si>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</si>
  <si>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</si>
  <si>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</si>
  <si>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</si>
  <si>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</si>
  <si>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</si>
  <si>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</si>
  <si>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</si>
  <si>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</si>
  <si>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</si>
  <si>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</si>
  <si>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</si>
  <si>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</si>
  <si>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</si>
  <si>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</si>
  <si>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</si>
  <si>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</si>
  <si>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固定式設備之燃料燃燒，如鍋爐、加熱爐、緊急發電機等設備。固定式設備中燃燒任何類型的燃料（煤炭、天然氣、重油等）所產生的排放。電力、熱、蒸汽
或其他化石燃料衍生能源產生之溫室氣體排放。</t>
  </si>
  <si>
    <t>是</t>
  </si>
  <si>
    <t>1.2</t>
  </si>
  <si>
    <t>移動式燃燒源</t>
  </si>
  <si>
    <t>組織範圍內之交通(移動)運輸設備之燃料燃燒所產生的溫室氣體排放，如車輛(柴油、汽油)、堆高機(柴油)等，交通設備中燃燒燃料。不在組織範圍內的車輛所產生的排放應為“間接排放”，包括商務出差、員工通勤、客戶或訪客交通、上游租賃資產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</si>
  <si>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</si>
  <si>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</si>
  <si>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</si>
  <si>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</si>
  <si>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</si>
  <si>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（冰水主機、冷氣機、飲水機冰水冷媒、冰箱、車輛冷媒、冷凍冷藏設備、冷凍式乾燥機）等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</si>
  <si>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</si>
  <si>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</si>
  <si>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</si>
  <si>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</si>
  <si>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</si>
  <si>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</si>
  <si>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</si>
  <si>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</si>
  <si>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</si>
  <si>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</si>
  <si>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</si>
  <si>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</si>
  <si>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</si>
  <si>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</si>
  <si>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</si>
  <si>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</si>
  <si>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</si>
  <si>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客戶與訪客至組織辦公場所產生之運輸排放。客戶與訪客至組織辦公場所使用交通運具，包含大眾交通工具、汽車、機車等，交通過程所產生的溫室氣體排放。</t>
  </si>
  <si>
    <t>3.5</t>
  </si>
  <si>
    <t>商務旅行</t>
  </si>
  <si>
    <t>組織員工的公務差旅運輸排放。員工公務差旅使用交通運具(汽車、機車等)、搭乘大眾交通工具過程產生的溫室氣體排放。</t>
  </si>
  <si>
    <t>4.1</t>
  </si>
  <si>
    <t>組織購買原料開採、製造與加工過程所產生溫室氣體排放</t>
  </si>
  <si>
    <t>組織購買原料開採、製造與加工過程所產生溫室氣體排放。供應商之產品、燃料、能源或服務之碳足跡，或是供應商之類別一、類別二排放；或引用單位產品重量/距離/費用之平均排放。</t>
  </si>
  <si>
    <t>4.2</t>
  </si>
  <si>
    <t>資本財製造與加工過程所產生溫室氣體排放</t>
  </si>
  <si>
    <t>組織購買資本物品(資本財) 製造與加工過程所產生溫室氣體排放。如設備、機械、建築物、交通。供應商之產品、燃料、能源或服務之碳足跡，或是供應商之類別一、類別二排放；或引用單位產品重量/距離/費用之平均排放。</t>
  </si>
  <si>
    <t>4.3</t>
  </si>
  <si>
    <t>處置固體與液體廢棄物產生之排放，係依廢棄物與其處理之特性而定</t>
  </si>
  <si>
    <t>組織營運衍生的廢棄物處理排放。廢棄物處理商在處理廢棄物過程產生的類別一、類別二排放；另可再加上廢棄物運輸產生的排放；或引用單位廢棄物之平均排放。</t>
  </si>
  <si>
    <t>4.4</t>
  </si>
  <si>
    <t>資本財租賃使用之溫室氣體排放</t>
  </si>
  <si>
    <t>組織（承租者）租賃使用之溫室氣體排放。資產的排放（未列入類別一、類別二），由承租者報告。租賃資產於報告期間的類別一、類別二排放；另可再加上製造租賃資產的生命週期排放量。</t>
  </si>
  <si>
    <t>4.5</t>
  </si>
  <si>
    <t>輔導、清潔、維護、郵遞、 銀行業務等服務所產生的溫室氣體排放</t>
  </si>
  <si>
    <t>組織使用服務如：顧問諮詢、清潔、維護、郵件投遞、銀行等造成之排放。</t>
  </si>
  <si>
    <t>5.1</t>
  </si>
  <si>
    <t>產品使用階段的排放或移除</t>
  </si>
  <si>
    <t>使用組織售出產品產生的溫室氣體排放。</t>
  </si>
  <si>
    <t>5.2</t>
  </si>
  <si>
    <t>下游租賃資產的排放</t>
  </si>
  <si>
    <t>組織（出租者）出租資產的排放（未列入類別一、類別二），由出租者報告。</t>
  </si>
  <si>
    <t>5.3</t>
  </si>
  <si>
    <t>產品生命終期的排放（產品廢棄處理）</t>
  </si>
  <si>
    <t>組織售出產品的廢棄處理排放。廢棄物處理商在廢棄處理過程產生的類別一、類別二排放。</t>
  </si>
  <si>
    <t>5.4</t>
  </si>
  <si>
    <t>投資產生的排放</t>
  </si>
  <si>
    <t>報告期間投資（股權、債務、融資）產生的排放（未列入類別一、類別二）。</t>
  </si>
  <si>
    <t>6.1</t>
  </si>
  <si>
    <t>無法報告於任何其他類別的任何組織特定排放（或移除）</t>
  </si>
  <si>
    <t>其他類別（即類別一～五）中，無法報告的組織特定排放量（或移除量）。</t>
  </si>
  <si>
    <t>1.5</t>
  </si>
  <si>
    <t>土地利用、土地利用及變更和林業排放與移除(不計算)</t>
  </si>
  <si>
    <t>涵蓋由活生質體至土壤內有機物質之所有溫室氣體。</t>
  </si>
  <si>
    <t>名稱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</si>
  <si>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</si>
  <si>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</si>
  <si>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</si>
  <si>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</si>
  <si>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</si>
  <si>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</si>
  <si>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</si>
  <si>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</si>
  <si>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</si>
  <si>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</si>
  <si>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</si>
  <si>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</si>
  <si>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</si>
  <si>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</si>
  <si>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</si>
  <si>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</si>
  <si>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6</t>
  </si>
  <si>
    <t>Liter</t>
  </si>
  <si>
    <t>200</t>
  </si>
  <si>
    <t>passenger-km</t>
  </si>
  <si>
    <t>100</t>
  </si>
  <si>
    <t>kg</t>
  </si>
  <si>
    <t>20</t>
  </si>
  <si>
    <t>tonne-km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</si>
  <si>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</si>
  <si>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</si>
  <si>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</si>
  <si>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</si>
  <si>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</si>
  <si>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</si>
  <si>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</si>
  <si>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</si>
  <si>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</si>
  <si>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</si>
  <si>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kgCH₄/Liter</t>
  </si>
  <si>
    <t>kgN₂O/Liter</t>
  </si>
  <si>
    <t>kgCO₂/kWh</t>
  </si>
  <si>
    <t>kgCH₄/kWh</t>
  </si>
  <si>
    <t>kgN₂O/kWh</t>
  </si>
  <si>
    <t>kgCO₂/passenger-km</t>
  </si>
  <si>
    <t>kgCH₄/passenger-km</t>
  </si>
  <si>
    <t>kgN₂O/passenger-km</t>
  </si>
  <si>
    <t>kgCO₂/kg</t>
  </si>
  <si>
    <t>DEFRA</t>
  </si>
  <si>
    <t>kgCH₄/kg</t>
  </si>
  <si>
    <t>kgN₂O/kg</t>
  </si>
  <si>
    <t>(3)未進行儀器校正或未進行紀錄彙整者</t>
  </si>
  <si>
    <t>kgCO₂/2021 USD, purchaser price</t>
  </si>
  <si>
    <t>US EPA-SupplyChain-USD2021</t>
  </si>
  <si>
    <t>kgCH₄/2021 USD, purchaser price</t>
  </si>
  <si>
    <t>kgN₂O/2021 USD, purchaser price</t>
  </si>
  <si>
    <t>Metric Tons CO₂/short tons</t>
  </si>
  <si>
    <t>EPA(US)</t>
  </si>
  <si>
    <t>kgCH₄/short tons</t>
  </si>
  <si>
    <t>kgN₂O/short tons</t>
  </si>
  <si>
    <t>kgCO₂/tonne-km</t>
  </si>
  <si>
    <t>kgCH₄/tonne-km</t>
  </si>
  <si>
    <t>kgN₂O/tonne-km</t>
  </si>
  <si>
    <t>kgCO₂/mᵌ</t>
  </si>
  <si>
    <t>(1)有進行外部校正或有多組數據茲佐證者</t>
  </si>
  <si>
    <t>kgCH₄/mᵌ</t>
  </si>
  <si>
    <t>kgN₂O/mᵌ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</si>
  <si>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</si>
  <si>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</si>
  <si>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</si>
  <si>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</si>
  <si>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</si>
  <si>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</si>
  <si>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</si>
  <si>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</si>
  <si>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</si>
  <si>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</si>
  <si>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</si>
  <si>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</si>
  <si>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</si>
  <si>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</si>
  <si>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</si>
  <si>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</si>
  <si>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</si>
  <si>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</si>
  <si>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</si>
  <si>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</si>
  <si>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</si>
  <si>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5國家排放係數</t>
  </si>
  <si>
    <t>1自廠發展係數/質量平衡所得係數</t>
  </si>
  <si>
    <t>6國際排放係數</t>
  </si>
  <si>
    <t>連續量測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</si>
  <si>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</si>
  <si>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</si>
  <si>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</si>
  <si>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</si>
  <si>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</si>
  <si>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</si>
  <si>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</si>
  <si>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</si>
  <si>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</si>
  <si>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</si>
  <si>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</si>
  <si>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彙整表一、全廠七大溫室氣體排放量統計表</t>
  </si>
  <si>
    <t>七種溫室氣體年總排放當量</t>
  </si>
  <si>
    <t>生質排放當量</t>
  </si>
  <si>
    <t>氣體別占比
(％)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</si>
  <si>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</si>
  <si>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</si>
  <si>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</si>
  <si>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</si>
  <si>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</si>
  <si>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</si>
  <si>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</si>
  <si>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</si>
  <si>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</si>
  <si>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</si>
  <si>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</si>
  <si>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</si>
  <si>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</si>
  <si>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</si>
  <si>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</si>
  <si>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</si>
  <si>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</si>
  <si>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</si>
  <si>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</si>
  <si>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排放占比
(％)</t>
  </si>
  <si>
    <t>彙整表四、全廠溫室氣體數據等級評分結果</t>
  </si>
  <si>
    <t>等級</t>
  </si>
  <si>
    <t>第一級</t>
  </si>
  <si>
    <t>第二級</t>
  </si>
  <si>
    <t>第三級</t>
  </si>
  <si>
    <t>評分範圍</t>
  </si>
  <si>
    <t>X&lt;10分</t>
  </si>
  <si>
    <t>10分≦X&lt;19分</t>
  </si>
  <si>
    <t>19≦X≦27分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</si>
  <si>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</si>
  <si>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</si>
  <si>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</si>
  <si>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</si>
  <si>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</si>
  <si>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</si>
  <si>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</si>
  <si>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</si>
  <si>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</si>
  <si>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</si>
  <si>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行業代碼</t>
  </si>
  <si>
    <t>行業名稱</t>
  </si>
  <si>
    <t>序號. 行業代碼 行業名稱</t>
  </si>
  <si>
    <t>稻作栽培業</t>
  </si>
  <si>
    <t>1. 0111 稻作栽培業</t>
  </si>
  <si>
    <t>雜糧栽培業</t>
  </si>
  <si>
    <t>2. 0112 雜糧栽培業</t>
  </si>
  <si>
    <t>特用作物栽培業</t>
  </si>
  <si>
    <t>3. 0113 特用作物栽培業</t>
  </si>
  <si>
    <t>蔬菜栽培業</t>
  </si>
  <si>
    <t>4. 0114 蔬菜栽培業</t>
  </si>
  <si>
    <t>果樹栽培業</t>
  </si>
  <si>
    <t>5. 0115 果樹栽培業</t>
  </si>
  <si>
    <t>食用菌菇類栽培業</t>
  </si>
  <si>
    <t>6. 0116 食用菌菇類栽培業</t>
  </si>
  <si>
    <t>花卉栽培業</t>
  </si>
  <si>
    <t>7. 0117 花卉栽培業</t>
  </si>
  <si>
    <t>其他農作物栽培業</t>
  </si>
  <si>
    <t>8. 0119 其他農作物栽培業</t>
  </si>
  <si>
    <t>牛飼育業</t>
  </si>
  <si>
    <t>9. 0121 牛飼育業</t>
  </si>
  <si>
    <t>豬飼育業</t>
  </si>
  <si>
    <t>10. 0122 豬飼育業</t>
  </si>
  <si>
    <t>雞飼育業</t>
  </si>
  <si>
    <t>11. 0123 雞飼育業</t>
  </si>
  <si>
    <t>鴨飼育業</t>
  </si>
  <si>
    <t>12. 0124 鴨飼育業</t>
  </si>
  <si>
    <t>其他畜牧業</t>
  </si>
  <si>
    <t>13. 0129 其他畜牧業</t>
  </si>
  <si>
    <t>作物栽培服務業</t>
  </si>
  <si>
    <t>14. 0131 作物栽培服務業</t>
  </si>
  <si>
    <t>農產品整理業</t>
  </si>
  <si>
    <t>15. 0132 農產品整理業</t>
  </si>
  <si>
    <t>畜牧服務業</t>
  </si>
  <si>
    <t>16. 0133 畜牧服務業</t>
  </si>
  <si>
    <t>其他農事服務業</t>
  </si>
  <si>
    <t>17. 0139 其他農事服務業</t>
  </si>
  <si>
    <t>造林業</t>
  </si>
  <si>
    <t>18. 0210 造林業</t>
  </si>
  <si>
    <t>伐木業</t>
  </si>
  <si>
    <t>19. 0221 伐木業</t>
  </si>
  <si>
    <t>野生物採捕業</t>
  </si>
  <si>
    <t>20. 0222 野生物採捕業</t>
  </si>
  <si>
    <t>海洋漁業</t>
  </si>
  <si>
    <t>21. 0311 海洋漁業</t>
  </si>
  <si>
    <t>內陸漁撈業</t>
  </si>
  <si>
    <t>22. 0312 內陸漁撈業</t>
  </si>
  <si>
    <t>海面養殖業</t>
  </si>
  <si>
    <t>23. 0321 海面養殖業</t>
  </si>
  <si>
    <t>內陸養殖業</t>
  </si>
  <si>
    <t>24. 0322 內陸養殖業</t>
  </si>
  <si>
    <t>石油及天然氣礦業</t>
  </si>
  <si>
    <t>25. 0500 石油及天然氣礦業</t>
  </si>
  <si>
    <t>砂、石及黏土採取業</t>
  </si>
  <si>
    <t>26. 0600 砂、石及黏土採取業</t>
  </si>
  <si>
    <t>其他礦業及土石採取業</t>
  </si>
  <si>
    <t>27. 0700 其他礦業及土石採取業</t>
  </si>
  <si>
    <t>屠宰業</t>
  </si>
  <si>
    <t>28. 0811 屠宰業</t>
  </si>
  <si>
    <t>冷凍冷藏肉類製造業</t>
  </si>
  <si>
    <t>29. 0812 冷凍冷藏肉類製造業</t>
  </si>
  <si>
    <t>肉品製造業</t>
  </si>
  <si>
    <t>30. 0813 肉品製造業</t>
  </si>
  <si>
    <t>冷凍冷藏水產製造業</t>
  </si>
  <si>
    <t>31. 0821 冷凍冷藏水產製造業</t>
  </si>
  <si>
    <t>水產品製造業</t>
  </si>
  <si>
    <t>32. 0822 水產品製造業</t>
  </si>
  <si>
    <t>冷凍冷藏蔬果製造業</t>
  </si>
  <si>
    <t>33. 0831 冷凍冷藏蔬果製造業</t>
  </si>
  <si>
    <t>蔬果製品製造業</t>
  </si>
  <si>
    <t>34. 0832 蔬果製品製造業</t>
  </si>
  <si>
    <t>食用油脂製造業</t>
  </si>
  <si>
    <t>35. 0840 食用油脂製造業</t>
  </si>
  <si>
    <t>乳品製造業</t>
  </si>
  <si>
    <t>36. 0850 乳品製造業</t>
  </si>
  <si>
    <t>碾榖業</t>
  </si>
  <si>
    <t>37. 0861 碾榖業</t>
  </si>
  <si>
    <t>磨粉製品製造業</t>
  </si>
  <si>
    <t>38. 0862 磨粉製品製造業</t>
  </si>
  <si>
    <t>澱粉及其製品製造業</t>
  </si>
  <si>
    <t>39. 0863 澱粉及其製品製造業</t>
  </si>
  <si>
    <t>動物飼料配製業</t>
  </si>
  <si>
    <t>40. 0870 動物飼料配製業</t>
  </si>
  <si>
    <t>烘焙炊蒸食品製造業</t>
  </si>
  <si>
    <t>41. 0891 烘焙炊蒸食品製造業</t>
  </si>
  <si>
    <t>麵條、粉條類食品製造業</t>
  </si>
  <si>
    <t>42. 0892 麵條、粉條類食品製造業</t>
  </si>
  <si>
    <t>製糖業</t>
  </si>
  <si>
    <t>43. 0893 製糖業</t>
  </si>
  <si>
    <t>糖果製造業</t>
  </si>
  <si>
    <t>44. 0894 糖果製造業</t>
  </si>
  <si>
    <t>製茶業</t>
  </si>
  <si>
    <t>45. 0895 製茶業</t>
  </si>
  <si>
    <t>調味品製造業</t>
  </si>
  <si>
    <t>46. 0896 調味品製造業</t>
  </si>
  <si>
    <t>調理食品製造業</t>
  </si>
  <si>
    <t>47. 0897 調理食品製造業</t>
  </si>
  <si>
    <t>未分類其他食品製造業</t>
  </si>
  <si>
    <t>48. 0899 未分類其他食品製造業</t>
  </si>
  <si>
    <t>啤酒製造業</t>
  </si>
  <si>
    <t>49. 0911 啤酒製造業</t>
  </si>
  <si>
    <t>其他酒精飲料製造業</t>
  </si>
  <si>
    <t>50. 0919 其他酒精飲料製造業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</si>
  <si>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</si>
  <si>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</si>
  <si>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</si>
  <si>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</si>
  <si>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</si>
  <si>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</si>
  <si>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</si>
  <si>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</si>
  <si>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</si>
  <si>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</si>
  <si>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</si>
  <si>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</si>
  <si>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</si>
  <si>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</si>
  <si>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</si>
  <si>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</si>
  <si>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</si>
  <si>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</si>
  <si>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</si>
  <si>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</si>
  <si>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</si>
  <si>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</si>
  <si>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</si>
  <si>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</si>
  <si>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</si>
  <si>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</si>
  <si>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</si>
  <si>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</si>
  <si>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</si>
  <si>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</si>
  <si>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</si>
  <si>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</si>
  <si>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</si>
  <si>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</si>
  <si>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</si>
  <si>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</si>
  <si>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</si>
  <si>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</si>
  <si>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</si>
  <si>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</si>
  <si>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</si>
  <si>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</si>
  <si>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</si>
  <si>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</si>
  <si>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</si>
  <si>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</si>
  <si>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</si>
  <si>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</si>
  <si>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</si>
  <si>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</si>
  <si>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</si>
  <si>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</si>
  <si>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</si>
  <si>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</si>
  <si>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</si>
  <si>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</si>
  <si>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</si>
  <si>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</si>
  <si>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</si>
  <si>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</si>
  <si>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</si>
  <si>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</si>
  <si>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</si>
  <si>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</si>
  <si>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</si>
  <si>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</si>
  <si>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</si>
  <si>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</si>
  <si>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</si>
  <si>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</si>
  <si>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</si>
  <si>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</si>
  <si>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</si>
  <si>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</si>
  <si>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</si>
  <si>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</si>
  <si>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</si>
  <si>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</si>
  <si>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</si>
  <si>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</si>
  <si>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</si>
  <si>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</si>
  <si>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</si>
  <si>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</si>
  <si>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</si>
  <si>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</si>
  <si>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</si>
  <si>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</si>
  <si>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</si>
  <si>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</si>
  <si>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</si>
  <si>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</si>
  <si>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</si>
  <si>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</si>
  <si>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</si>
  <si>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</si>
  <si>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</si>
  <si>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</si>
  <si>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</si>
  <si>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</si>
  <si>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</si>
  <si>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</si>
  <si>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</si>
  <si>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</si>
  <si>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</si>
  <si>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</si>
  <si>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</si>
  <si>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</si>
  <si>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</si>
  <si>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</si>
  <si>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</si>
  <si>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</si>
  <si>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</si>
  <si>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</si>
  <si>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</si>
  <si>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</si>
  <si>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</si>
  <si>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</si>
  <si>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</si>
  <si>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</si>
  <si>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</si>
  <si>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</si>
  <si>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</si>
  <si>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</si>
  <si>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</si>
  <si>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</si>
  <si>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</si>
  <si>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</si>
  <si>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</si>
  <si>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</si>
  <si>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</si>
  <si>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</si>
  <si>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</si>
  <si>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</si>
  <si>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</si>
  <si>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</si>
  <si>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</si>
  <si>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</si>
  <si>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</si>
  <si>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</si>
  <si>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</si>
  <si>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</si>
  <si>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</si>
  <si>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</si>
  <si>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</si>
  <si>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</si>
  <si>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</si>
  <si>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</si>
  <si>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</si>
  <si>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</si>
  <si>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</si>
  <si>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</si>
  <si>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</si>
  <si>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</si>
  <si>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</si>
  <si>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</si>
  <si>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</si>
  <si>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</si>
  <si>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</si>
  <si>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</si>
  <si>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</si>
  <si>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</si>
  <si>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</si>
  <si>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</si>
  <si>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</si>
  <si>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</si>
  <si>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</si>
  <si>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</si>
  <si>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</si>
  <si>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</si>
  <si>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</si>
  <si>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</si>
  <si>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</si>
  <si>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</si>
  <si>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</si>
  <si>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</si>
  <si>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</si>
  <si>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</si>
  <si>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</si>
  <si>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</si>
  <si>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</si>
  <si>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</si>
  <si>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</si>
  <si>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</si>
  <si>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</si>
  <si>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</si>
  <si>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</si>
  <si>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</si>
  <si>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</si>
  <si>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</si>
  <si>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</si>
  <si>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</si>
  <si>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</si>
  <si>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</si>
  <si>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</si>
  <si>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</si>
  <si>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</si>
  <si>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</si>
  <si>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</si>
  <si>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</si>
  <si>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</si>
  <si>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</si>
  <si>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</si>
  <si>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</si>
  <si>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</si>
  <si>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</si>
  <si>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</si>
  <si>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</si>
  <si>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</si>
  <si>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</si>
  <si>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</si>
  <si>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</si>
  <si>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</si>
  <si>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</si>
  <si>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</si>
  <si>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</si>
  <si>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</si>
  <si>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</si>
  <si>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</si>
  <si>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</si>
  <si>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</si>
  <si>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</si>
  <si>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</si>
  <si>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</si>
  <si>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</si>
  <si>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</si>
  <si>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</si>
  <si>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</si>
  <si>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</si>
  <si>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</si>
  <si>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</si>
  <si>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</si>
  <si>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</si>
  <si>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</si>
  <si>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</si>
  <si>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</si>
  <si>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</si>
  <si>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</si>
  <si>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</si>
  <si>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</si>
  <si>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</si>
  <si>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</si>
  <si>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</si>
  <si>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</si>
  <si>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</si>
  <si>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</si>
  <si>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</si>
  <si>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</si>
  <si>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</si>
  <si>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</si>
  <si>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</si>
  <si>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</si>
  <si>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</si>
  <si>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</si>
  <si>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</si>
  <si>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</si>
  <si>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</si>
  <si>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</si>
  <si>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</si>
  <si>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</si>
  <si>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</si>
  <si>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</si>
  <si>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</si>
  <si>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</si>
  <si>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</si>
  <si>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</si>
  <si>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</si>
  <si>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</si>
  <si>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</si>
  <si>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</si>
  <si>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</si>
  <si>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</si>
  <si>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</si>
  <si>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</si>
  <si>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</si>
  <si>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</si>
  <si>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</si>
  <si>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</si>
  <si>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</si>
  <si>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</si>
  <si>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</si>
  <si>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</si>
  <si>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</si>
  <si>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</si>
  <si>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</si>
  <si>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</si>
  <si>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</si>
  <si>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</si>
  <si>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</si>
  <si>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</si>
  <si>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</si>
  <si>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</si>
  <si>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</si>
  <si>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</si>
  <si>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</si>
  <si>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</si>
  <si>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</si>
  <si>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</si>
  <si>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</si>
  <si>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</si>
  <si>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</si>
  <si>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</si>
  <si>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</si>
  <si>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</si>
  <si>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</si>
  <si>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</si>
  <si>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</si>
  <si>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</si>
  <si>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</si>
  <si>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</si>
  <si>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</si>
  <si>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</si>
  <si>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</si>
  <si>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</si>
  <si>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</si>
  <si>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</si>
  <si>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</si>
  <si>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</si>
  <si>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</si>
  <si>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</si>
  <si>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</si>
  <si>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</si>
  <si>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</si>
  <si>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</si>
  <si>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</si>
  <si>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</si>
  <si>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</si>
  <si>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</si>
  <si>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</si>
  <si>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</si>
  <si>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</si>
  <si>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</si>
  <si>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</si>
  <si>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</si>
  <si>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</si>
  <si>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</si>
  <si>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</si>
  <si>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</si>
  <si>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</si>
  <si>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</si>
  <si>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</si>
  <si>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</si>
  <si>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</si>
  <si>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</si>
  <si>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</si>
  <si>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</si>
  <si>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</si>
  <si>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</si>
  <si>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</si>
  <si>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</si>
  <si>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</si>
  <si>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</si>
  <si>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</si>
  <si>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</si>
  <si>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</si>
  <si>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</si>
  <si>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</si>
  <si>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</si>
  <si>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</si>
  <si>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</si>
  <si>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</si>
  <si>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</si>
  <si>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</si>
  <si>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</si>
  <si>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</si>
  <si>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</si>
  <si>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</si>
  <si>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</si>
  <si>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</si>
  <si>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</si>
  <si>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</si>
  <si>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</si>
  <si>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</si>
  <si>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</si>
  <si>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</si>
  <si>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</si>
  <si>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</si>
  <si>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</si>
  <si>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</si>
  <si>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</si>
  <si>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</si>
  <si>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</si>
  <si>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</si>
  <si>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</si>
  <si>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</si>
  <si>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</si>
  <si>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</si>
  <si>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</si>
  <si>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</si>
  <si>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</si>
  <si>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</si>
  <si>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</si>
  <si>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</si>
  <si>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</si>
  <si>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</si>
  <si>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</si>
  <si>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</si>
  <si>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</si>
  <si>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</si>
  <si>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</si>
  <si>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</si>
  <si>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</si>
  <si>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</si>
  <si>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</si>
  <si>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</si>
  <si>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</si>
  <si>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</si>
  <si>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</si>
  <si>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</si>
  <si>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</si>
  <si>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</si>
  <si>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</si>
  <si>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</si>
  <si>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</si>
  <si>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</si>
  <si>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</si>
  <si>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</si>
  <si>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</si>
  <si>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</si>
  <si>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</si>
  <si>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</si>
  <si>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</si>
  <si>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</si>
  <si>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</si>
  <si>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</si>
  <si>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</si>
  <si>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</si>
  <si>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</si>
  <si>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</si>
  <si>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</si>
  <si>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</si>
  <si>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</si>
  <si>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</si>
  <si>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</si>
  <si>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</si>
  <si>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</si>
  <si>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</si>
  <si>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</si>
  <si>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</si>
  <si>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</si>
  <si>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</si>
  <si>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</si>
  <si>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</si>
  <si>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</si>
  <si>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</si>
  <si>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</si>
  <si>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</si>
  <si>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</si>
  <si>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</si>
  <si>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</si>
  <si>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</si>
  <si>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</si>
  <si>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</si>
  <si>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</si>
  <si>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</si>
  <si>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</si>
  <si>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</si>
  <si>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</si>
  <si>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</si>
  <si>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</si>
  <si>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</si>
  <si>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</si>
  <si>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</si>
  <si>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</si>
  <si>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</si>
  <si>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</si>
  <si>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</si>
  <si>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</si>
  <si>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</si>
  <si>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</si>
  <si>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</si>
  <si>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</si>
  <si>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</si>
  <si>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</si>
  <si>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</si>
  <si>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</si>
  <si>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</si>
  <si>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</si>
  <si>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</si>
  <si>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</si>
  <si>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</si>
  <si>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</si>
  <si>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</si>
  <si>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</si>
  <si>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</si>
  <si>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</si>
  <si>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</si>
  <si>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</si>
  <si>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</si>
  <si>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</si>
  <si>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</si>
  <si>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</si>
  <si>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</si>
  <si>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</si>
  <si>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</si>
  <si>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</si>
  <si>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</si>
  <si>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</si>
  <si>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</si>
  <si>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</si>
  <si>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</si>
  <si>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</si>
  <si>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</si>
  <si>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</si>
  <si>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</si>
  <si>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</si>
  <si>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</si>
  <si>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</si>
  <si>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</si>
  <si>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</si>
  <si>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</si>
  <si>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</si>
  <si>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</si>
  <si>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</si>
  <si>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</si>
  <si>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</si>
  <si>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</si>
  <si>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</si>
  <si>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</si>
  <si>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</si>
  <si>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</si>
  <si>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</si>
  <si>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</si>
  <si>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</si>
  <si>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</si>
  <si>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</si>
  <si>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</si>
  <si>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</si>
  <si>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</si>
  <si>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</si>
  <si>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</si>
  <si>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</si>
  <si>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</si>
  <si>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</si>
  <si>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</si>
  <si>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</si>
  <si>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</si>
  <si>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</si>
  <si>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</si>
  <si>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</si>
  <si>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</si>
  <si>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</si>
  <si>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</si>
  <si>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</si>
  <si>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</si>
  <si>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</si>
  <si>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</si>
  <si>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</si>
  <si>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</si>
  <si>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</si>
  <si>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</si>
  <si>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</si>
  <si>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</si>
  <si>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</si>
  <si>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</si>
  <si>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</si>
  <si>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</si>
  <si>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</si>
  <si>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</si>
  <si>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</si>
  <si>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</si>
  <si>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</si>
  <si>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</si>
  <si>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</si>
  <si>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</si>
  <si>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</si>
  <si>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</si>
  <si>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</si>
  <si>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</si>
  <si>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</si>
  <si>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</si>
  <si>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</si>
  <si>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</si>
  <si>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</si>
  <si>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</si>
  <si>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</si>
  <si>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</si>
  <si>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</si>
  <si>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</si>
  <si>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</si>
  <si>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</si>
  <si>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</si>
  <si>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</si>
  <si>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</si>
  <si>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</si>
  <si>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</si>
  <si>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</si>
  <si>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</si>
  <si>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</si>
  <si>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</si>
  <si>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</si>
  <si>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</si>
  <si>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</si>
  <si>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</si>
  <si>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</si>
  <si>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</si>
  <si>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</si>
  <si>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</si>
  <si>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</si>
  <si>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</si>
  <si>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</si>
  <si>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</si>
  <si>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</si>
  <si>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</si>
  <si>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</si>
  <si>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</si>
  <si>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</si>
  <si>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</si>
  <si>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</si>
  <si>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</si>
  <si>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</si>
  <si>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</si>
  <si>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</si>
  <si>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</si>
  <si>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</si>
  <si>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</si>
  <si>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</si>
  <si>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</si>
  <si>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</si>
  <si>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</si>
  <si>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</si>
  <si>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</si>
  <si>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</si>
  <si>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</si>
  <si>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</si>
  <si>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</si>
  <si>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</si>
  <si>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</si>
  <si>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</si>
  <si>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</si>
  <si>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</si>
  <si>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</si>
  <si>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</si>
  <si>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</si>
  <si>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</si>
  <si>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</si>
  <si>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</si>
  <si>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</si>
  <si>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</si>
  <si>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</si>
  <si>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</si>
  <si>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</si>
  <si>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</si>
  <si>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</si>
  <si>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</si>
  <si>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</si>
  <si>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</si>
  <si>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</si>
  <si>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</si>
  <si>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</si>
  <si>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</si>
  <si>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</si>
  <si>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</si>
  <si>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</si>
  <si>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</si>
  <si>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</si>
  <si>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</si>
  <si>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</si>
  <si>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</si>
  <si>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</si>
  <si>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</si>
  <si>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</si>
  <si>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</si>
  <si>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</si>
  <si>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</si>
  <si>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</si>
  <si>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</si>
  <si>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</si>
  <si>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</si>
  <si>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</si>
  <si>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</si>
  <si>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</si>
  <si>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</si>
  <si>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</si>
  <si>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</si>
  <si>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</si>
  <si>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</si>
  <si>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</si>
  <si>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</si>
  <si>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</si>
  <si>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</si>
  <si>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</si>
  <si>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</si>
  <si>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</si>
  <si>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</si>
  <si>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</si>
  <si>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</si>
  <si>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</si>
  <si>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</si>
  <si>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</si>
  <si>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</si>
  <si>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</si>
  <si>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</si>
  <si>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</si>
  <si>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</si>
  <si>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</si>
  <si>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</si>
  <si>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</si>
  <si>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</si>
  <si>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</si>
  <si>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</si>
  <si>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</si>
  <si>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</si>
  <si>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</si>
  <si>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</si>
  <si>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</si>
  <si>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</si>
  <si>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</si>
  <si>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</si>
  <si>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</si>
  <si>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</si>
  <si>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</si>
  <si>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</si>
  <si>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</si>
  <si>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</si>
  <si>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</si>
  <si>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</si>
  <si>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</si>
  <si>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</si>
  <si>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</si>
  <si>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</si>
  <si>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</si>
  <si>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</si>
  <si>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</si>
  <si>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</si>
  <si>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</si>
  <si>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</si>
  <si>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</si>
  <si>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</si>
  <si>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</si>
  <si>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</si>
  <si>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</si>
  <si>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</si>
  <si>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</si>
  <si>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</si>
  <si>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</si>
  <si>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</si>
  <si>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</si>
  <si>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</si>
  <si>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</si>
  <si>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</si>
  <si>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</si>
  <si>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</si>
  <si>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</si>
  <si>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</si>
  <si>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</si>
  <si>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</si>
  <si>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</si>
  <si>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</si>
  <si>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</si>
  <si>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</si>
  <si>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</si>
  <si>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</si>
  <si>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</si>
  <si>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</si>
  <si>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</si>
  <si>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</si>
  <si>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</si>
  <si>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</si>
  <si>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</si>
  <si>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</si>
  <si>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</si>
  <si>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</si>
  <si>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</si>
  <si>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</si>
  <si>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</si>
  <si>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</si>
  <si>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</si>
  <si>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</si>
  <si>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</si>
  <si>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</si>
  <si>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</si>
  <si>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</si>
  <si>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</si>
  <si>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</si>
  <si>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</si>
  <si>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</si>
  <si>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</si>
  <si>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</si>
  <si>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</si>
  <si>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</si>
  <si>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</si>
  <si>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</si>
  <si>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</si>
  <si>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</si>
  <si>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</si>
  <si>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</si>
  <si>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</si>
  <si>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</si>
  <si>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</si>
  <si>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</si>
  <si>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</si>
  <si>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</si>
  <si>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</si>
  <si>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</si>
  <si>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</si>
  <si>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</si>
  <si>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</si>
  <si>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</si>
  <si>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</si>
  <si>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</si>
  <si>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</si>
  <si>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</si>
  <si>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</si>
  <si>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</si>
  <si>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</si>
  <si>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</si>
  <si>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</si>
  <si>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</si>
  <si>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</si>
  <si>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</si>
  <si>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</si>
  <si>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</si>
  <si>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</si>
  <si>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</si>
  <si>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</si>
  <si>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</si>
  <si>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</si>
  <si>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</si>
  <si>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</si>
  <si>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</si>
  <si>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</si>
  <si>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</si>
  <si>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</si>
  <si>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</si>
  <si>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</si>
  <si>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</si>
  <si>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</si>
  <si>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</si>
  <si>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</si>
  <si>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</si>
  <si>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</si>
  <si>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</si>
  <si>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</si>
  <si>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</si>
  <si>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</si>
  <si>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</si>
  <si>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</si>
  <si>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</si>
  <si>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</si>
  <si>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</si>
  <si>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</si>
  <si>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</si>
  <si>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</si>
  <si>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</si>
  <si>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</si>
  <si>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</si>
  <si>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</si>
  <si>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</si>
  <si>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</si>
  <si>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</si>
  <si>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</si>
  <si>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</si>
  <si>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</si>
  <si>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</si>
  <si>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</si>
  <si>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</si>
  <si>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</si>
  <si>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</si>
  <si>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</si>
  <si>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</si>
  <si>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</si>
  <si>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</si>
  <si>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</si>
  <si>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</si>
  <si>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</si>
  <si>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</si>
  <si>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</si>
  <si>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</si>
  <si>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</si>
  <si>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</si>
  <si>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</si>
  <si>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</si>
  <si>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</si>
  <si>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</si>
  <si>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</si>
  <si>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</si>
  <si>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</si>
  <si>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</si>
  <si>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</si>
  <si>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</si>
  <si>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</si>
  <si>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</si>
  <si>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</si>
  <si>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</si>
  <si>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</si>
  <si>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</si>
  <si>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</si>
  <si>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</si>
  <si>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</si>
  <si>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</si>
  <si>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</si>
  <si>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</si>
  <si>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</si>
  <si>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</si>
  <si>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</si>
  <si>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</si>
  <si>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</si>
  <si>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</si>
  <si>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</si>
  <si>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</si>
  <si>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</si>
  <si>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</si>
  <si>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</si>
  <si>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</si>
  <si>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</si>
  <si>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</si>
  <si>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</si>
  <si>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</si>
  <si>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</si>
  <si>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</si>
  <si>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</si>
  <si>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</si>
  <si>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</si>
  <si>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</si>
  <si>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</si>
  <si>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</si>
  <si>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</si>
  <si>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</si>
  <si>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</si>
  <si>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</si>
  <si>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</si>
  <si>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</si>
  <si>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</si>
  <si>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</si>
  <si>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</si>
  <si>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</si>
  <si>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</si>
  <si>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</si>
  <si>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</si>
  <si>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</si>
  <si>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</si>
  <si>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</si>
  <si>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</si>
  <si>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</si>
  <si>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</si>
  <si>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</si>
  <si>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</si>
  <si>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</si>
  <si>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</si>
  <si>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</si>
  <si>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</si>
  <si>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</si>
  <si>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</si>
  <si>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</si>
  <si>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</si>
  <si>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</si>
  <si>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</si>
  <si>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</si>
  <si>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</si>
  <si>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</si>
  <si>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</si>
  <si>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</si>
  <si>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</si>
  <si>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</si>
  <si>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</si>
  <si>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</si>
  <si>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</si>
  <si>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</si>
  <si>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</si>
  <si>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</si>
  <si>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</si>
  <si>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</si>
  <si>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</si>
  <si>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</si>
  <si>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</si>
  <si>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</si>
  <si>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</si>
  <si>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</si>
  <si>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</si>
  <si>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</si>
  <si>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</si>
  <si>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</si>
  <si>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</si>
  <si>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</si>
  <si>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</si>
  <si>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</si>
  <si>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</si>
  <si>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</si>
  <si>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</si>
  <si>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</si>
  <si>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</si>
  <si>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</si>
  <si>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</si>
  <si>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</si>
  <si>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</si>
  <si>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</si>
  <si>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</si>
  <si>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</si>
  <si>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</si>
  <si>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</si>
  <si>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</si>
  <si>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</si>
  <si>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</si>
  <si>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</si>
  <si>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</si>
  <si>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</si>
  <si>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</si>
  <si>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</si>
  <si>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</si>
  <si>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</si>
  <si>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</si>
  <si>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</si>
  <si>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</si>
  <si>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</si>
  <si>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</si>
  <si>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</si>
  <si>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</si>
  <si>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</si>
  <si>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</si>
  <si>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</si>
  <si>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</si>
  <si>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</si>
  <si>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</si>
  <si>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</si>
  <si>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</si>
  <si>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</si>
  <si>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</si>
  <si>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</si>
  <si>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</si>
  <si>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</si>
  <si>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</si>
  <si>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</si>
  <si>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</si>
  <si>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</si>
  <si>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</si>
  <si>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</si>
  <si>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</si>
  <si>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</si>
  <si>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</si>
  <si>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</si>
  <si>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</si>
  <si>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</si>
  <si>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</si>
  <si>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</si>
  <si>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</si>
  <si>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</si>
  <si>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</si>
  <si>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</si>
  <si>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</si>
  <si>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</si>
  <si>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Chlorofluorocarbons, 氟氯碳化物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</si>
  <si>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</si>
  <si>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</si>
  <si>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</si>
  <si>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</si>
  <si>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</si>
  <si>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</si>
  <si>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</si>
  <si>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</si>
  <si>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</si>
  <si>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</si>
  <si>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</si>
  <si>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</si>
  <si>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</si>
  <si>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</si>
  <si>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</si>
  <si>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</si>
  <si>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</si>
  <si>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</si>
  <si>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</si>
  <si>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</si>
  <si>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</si>
  <si>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</si>
  <si>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</si>
  <si>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</si>
  <si>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</si>
  <si>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</si>
  <si>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</si>
  <si>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</si>
  <si>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</si>
  <si>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Hydrofluorocarbons, HFCs, 氫氟碳化物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</si>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</sst>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FDE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重大間接溫室氣體排放源之評估門檻：10(來自系統分數)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2022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2" t="s">
        <v>18</v>
      </c>
      <c r="D9" s="2"/>
      <c r="E9" s="2"/>
      <c r="F9" s="2"/>
      <c r="G9" s="2"/>
    </row>
    <row r="10" spans="1:7" ht="18.75" customHeight="1">
      <c r="A10" s="3" t="s">
        <v>12</v>
      </c>
      <c r="B10" s="3"/>
      <c r="C10" s="5">
        <f>VLOOKUP(C9,附表一!B2:C558,2,)</f>
        <v>0</v>
      </c>
      <c r="D10" s="5"/>
      <c r="E10" s="5"/>
      <c r="F10" s="5"/>
      <c r="G10" s="5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5.42578125" customWidth="1"/>
    <col min="2" max="2" width="13.7109375" customWidth="1"/>
    <col min="3" max="3" width="20.85546875" customWidth="1"/>
    <col min="4" max="4" width="15.42578125" customWidth="1"/>
    <col min="5" max="6" width="13.7109375" customWidth="1"/>
    <col min="7" max="8" width="22.42578125" customWidth="1"/>
    <col min="9" max="9" width="15.42578125" customWidth="1"/>
    <col min="10" max="10" width="17.5703125" customWidth="1"/>
    <col min="11" max="11" width="15.42578125" customWidth="1"/>
    <col min="12" max="13" width="13.7109375" customWidth="1"/>
    <col min="14" max="15" width="9.5703125" customWidth="1"/>
    <col min="16" max="29" width="13.7109375" customWidth="1"/>
  </cols>
  <sheetData>
    <row r="3" spans="1:12">
      <c r="A3" s="8" t="s">
        <v>342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2">
      <c r="A4" s="8"/>
      <c r="B4" s="8"/>
      <c r="C4" s="12" t="s">
        <v>30</v>
      </c>
      <c r="D4" s="12" t="s">
        <v>31</v>
      </c>
      <c r="E4" s="12" t="s">
        <v>32</v>
      </c>
      <c r="F4" s="12" t="s">
        <v>33</v>
      </c>
      <c r="G4" s="12" t="s">
        <v>34</v>
      </c>
      <c r="H4" s="12" t="s">
        <v>35</v>
      </c>
      <c r="I4" s="12" t="s">
        <v>36</v>
      </c>
      <c r="J4" s="12" t="s">
        <v>343</v>
      </c>
      <c r="K4" s="12" t="s">
        <v>344</v>
      </c>
    </row>
    <row r="5" spans="1:12">
      <c r="A5" s="12" t="s">
        <v>313</v>
      </c>
      <c r="B5" s="12"/>
      <c r="C5" s="14">
        <f>SUMIF('3-定量盤查'!$J$3:$J$28,"=CO2",'3-定量盤查'!$O$3:$O$28)-K5</f>
        <v>0</v>
      </c>
      <c r="D5" s="14">
        <f>SUMIF('3-定量盤查'!$J$3:$J$28,"=CH4",'3-定量盤查'!$O$3:$O$28)+SUMIF('3-定量盤查'!$P$3:$P$28,"=CH4",'3-定量盤查'!$U$3:$U$28)</f>
        <v>0</v>
      </c>
      <c r="E5" s="14">
        <f>SUMIF('3-定量盤查'!$J$3:$J$28,"=N2O",'3-定量盤查'!$O$3:$O$28)+SUMIF('3-定量盤查'!$P$3:$P$28,"=N2O",'3-定量盤查'!$U$3:$U$28)+SUMIF('3-定量盤查'!$V$3:$V$28,"=N2O",'3-定量盤查'!$AA$3:$AA$28)</f>
        <v>0</v>
      </c>
      <c r="F5" s="14">
        <f>SUMIF('3-定量盤查'!$J$3:$J$28,"=HFCS",'3-定量盤查'!$O$3:$O$28)</f>
        <v>0</v>
      </c>
      <c r="G5" s="14">
        <f>SUMIF('3-定量盤查'!$J$3:$J$28,"=PFCS",'3-定量盤查'!$O$3:$O$28)</f>
        <v>0</v>
      </c>
      <c r="H5" s="14">
        <f>SUMIF('3-定量盤查'!$J$3:$J$28,"=SF6",'3-定量盤查'!$O$3:$O$28)</f>
        <v>0</v>
      </c>
      <c r="I5" s="14">
        <f>SUMIF('3-定量盤查'!$J$3:$J$28,"=NF3",'3-定量盤查'!$O$3:$O$28)</f>
        <v>0</v>
      </c>
      <c r="J5" s="14">
        <f>ROUND(SUM(C5:I5),3)</f>
        <v>0</v>
      </c>
      <c r="K5" s="14">
        <f>SUM('3-定量盤查'!AC3:AC28)</f>
        <v>0</v>
      </c>
    </row>
    <row r="6" spans="1:12">
      <c r="A6" s="12" t="s">
        <v>345</v>
      </c>
      <c r="B6" s="12"/>
      <c r="C6" s="14">
        <f>C5/$J$5</f>
        <v>0</v>
      </c>
      <c r="D6" s="14">
        <f>D5/$J$5</f>
        <v>0</v>
      </c>
      <c r="E6" s="14">
        <f>E5/$J$5</f>
        <v>0</v>
      </c>
      <c r="F6" s="14">
        <f>F5/$J$5</f>
        <v>0</v>
      </c>
      <c r="G6" s="14">
        <f>G5/$J$5</f>
        <v>0</v>
      </c>
      <c r="H6" s="14">
        <f>H5/$J$5</f>
        <v>0</v>
      </c>
      <c r="I6" s="14">
        <f>I5/$J$5</f>
        <v>0</v>
      </c>
      <c r="J6" s="14">
        <f>J5/$J$5</f>
        <v>0</v>
      </c>
      <c r="K6" s="14" t="s">
        <v>346</v>
      </c>
    </row>
    <row r="9" spans="1:12">
      <c r="A9" s="8" t="s">
        <v>347</v>
      </c>
      <c r="B9" s="8"/>
      <c r="C9" s="8"/>
      <c r="D9" s="8"/>
      <c r="E9" s="8"/>
      <c r="F9" s="8"/>
      <c r="G9" s="8"/>
      <c r="H9" s="8"/>
      <c r="I9" s="8"/>
      <c r="J9" s="8"/>
    </row>
    <row r="10" spans="1:12">
      <c r="A10" s="8"/>
      <c r="B10" s="8"/>
      <c r="C10" s="12" t="s">
        <v>30</v>
      </c>
      <c r="D10" s="12" t="s">
        <v>31</v>
      </c>
      <c r="E10" s="12" t="s">
        <v>32</v>
      </c>
      <c r="F10" s="12" t="s">
        <v>33</v>
      </c>
      <c r="G10" s="12" t="s">
        <v>34</v>
      </c>
      <c r="H10" s="12" t="s">
        <v>35</v>
      </c>
      <c r="I10" s="12" t="s">
        <v>36</v>
      </c>
      <c r="J10" s="12" t="s">
        <v>348</v>
      </c>
    </row>
    <row r="11" spans="1:12">
      <c r="A11" s="12" t="s">
        <v>313</v>
      </c>
      <c r="B11" s="12"/>
      <c r="C11" s="14">
        <f>SUMIF('3-定量盤查'!$AE$9:$AE$28,"=1CO2否",'3-定量盤查'!$O$3:$O$28)</f>
        <v>0</v>
      </c>
      <c r="D11" s="14">
        <f>SUMIF('3-定量盤查'!$AF$9:$AF$28,"=1CH4",'3-定量盤查'!$O$3:$O$28)+SUMIF('3-定量盤查'!$AG$9:$AG$28,"=1CH4",'3-定量盤查'!$U$3:$U$28)+SUMIF('3-定量盤查'!$AH$9:$AH$28,"=1CH4",'3-定量盤查'!$AA$3:$AA$28)</f>
        <v>0</v>
      </c>
      <c r="E11" s="14">
        <f>SUMIF('3-定量盤查'!$AF$9:$AF$28,"=1N2O",'3-定量盤查'!$O$3:$O$28)+SUMIF('3-定量盤查'!$AG$9:$AG$28,"=1N2O",'3-定量盤查'!$U$3:$U$28)+SUMIF('3-定量盤查'!$AH$9:$AH$28,"=1N2O",'3-定量盤查'!$AA$3:$AA$28)</f>
        <v>0</v>
      </c>
      <c r="F11" s="14">
        <f>SUMIF('3-定量盤查'!$AF$9:$AF$28,"=1HFCS",'3-定量盤查'!$O$3:$O$28)+SUMIF('3-定量盤查'!$AG$9:$AG$28,"=1HFCS",'3-定量盤查'!$U$3:$U$28)+SUMIF('3-定量盤查'!$AH$9:$AH$28,"=1HFCS",'3-定量盤查'!$AA$3:$AA$28)</f>
        <v>0</v>
      </c>
      <c r="G11" s="14">
        <f>SUMIF('3-定量盤查'!$AF$9:$AF$28,"=1PFCS",'3-定量盤查'!$O$3:$O$28)+SUMIF('3-定量盤查'!$AG$9:$AG$28,"=1PFCS",'3-定量盤查'!$U$3:$U$28)+SUMIF('3-定量盤查'!$AH$9:$AH$28,"=1PFCS",'3-定量盤查'!$AA$3:$AA$28)</f>
        <v>0</v>
      </c>
      <c r="H11" s="14">
        <f>SUMIF('3-定量盤查'!$AF$9:$AF$28,"=1SF6",'3-定量盤查'!$O$3:$O$28)+SUMIF('3-定量盤查'!$AG$9:$AG$28,"=1SF6",'3-定量盤查'!$U$3:$U$28)+SUMIF('3-定量盤查'!$AH$9:$AH$28,"=1SF6",'3-定量盤查'!$AA$3:$AA$28)</f>
        <v>0</v>
      </c>
      <c r="I11" s="14">
        <f>SUMIF('3-定量盤查'!$AF$9:$AF$28,"=1NF3",'3-定量盤查'!$O$3:$O$28)+SUMIF('3-定量盤查'!$AG$9:$AG$28,"=1NF3",'3-定量盤查'!$U$3:$U$28)+SUMIF('3-定量盤查'!$AH$9:$AH$28,"=1NF3",'3-定量盤查'!$AA$3:$AA$28)</f>
        <v>0</v>
      </c>
      <c r="J11" s="14">
        <f>SUM(C11:I11)</f>
        <v>0</v>
      </c>
    </row>
    <row r="12" spans="1:12">
      <c r="A12" s="12" t="s">
        <v>345</v>
      </c>
      <c r="B12" s="12"/>
      <c r="C12" s="14">
        <f>C11/$J$11</f>
        <v>0</v>
      </c>
      <c r="D12" s="14">
        <f>D11/$J$11</f>
        <v>0</v>
      </c>
      <c r="E12" s="14">
        <f>E11/$J$11</f>
        <v>0</v>
      </c>
      <c r="F12" s="14">
        <f>F11/$J$11</f>
        <v>0</v>
      </c>
      <c r="G12" s="14">
        <f>G11/$J$11</f>
        <v>0</v>
      </c>
      <c r="H12" s="14">
        <f>H11/$J$11</f>
        <v>0</v>
      </c>
      <c r="I12" s="14">
        <f>I11/$J$11</f>
        <v>0</v>
      </c>
      <c r="J12" s="14">
        <f>J11/C17</f>
        <v>0</v>
      </c>
    </row>
    <row r="14" spans="1:12">
      <c r="A14" s="8" t="s">
        <v>349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8"/>
      <c r="B15" s="8"/>
      <c r="C15" s="8" t="s">
        <v>350</v>
      </c>
      <c r="D15" s="8"/>
      <c r="E15" s="8"/>
      <c r="F15" s="8"/>
      <c r="G15" s="8" t="s">
        <v>351</v>
      </c>
      <c r="H15" s="8" t="s">
        <v>352</v>
      </c>
      <c r="I15" s="8" t="s">
        <v>353</v>
      </c>
      <c r="J15" s="8" t="s">
        <v>354</v>
      </c>
      <c r="K15" s="8" t="s">
        <v>355</v>
      </c>
      <c r="L15" s="8" t="s">
        <v>315</v>
      </c>
    </row>
    <row r="16" spans="1:12">
      <c r="A16" s="8"/>
      <c r="B16" s="8"/>
      <c r="C16" s="8" t="s">
        <v>356</v>
      </c>
      <c r="D16" s="8" t="s">
        <v>357</v>
      </c>
      <c r="E16" s="8" t="s">
        <v>358</v>
      </c>
      <c r="F16" s="8" t="s">
        <v>359</v>
      </c>
      <c r="G16" s="8" t="s">
        <v>360</v>
      </c>
      <c r="H16" s="8" t="s">
        <v>361</v>
      </c>
      <c r="I16" s="8" t="s">
        <v>362</v>
      </c>
      <c r="J16" s="8" t="s">
        <v>363</v>
      </c>
      <c r="K16" s="8" t="s">
        <v>364</v>
      </c>
      <c r="L16" s="8"/>
    </row>
    <row r="17" spans="1:12">
      <c r="A17" s="12" t="s">
        <v>313</v>
      </c>
      <c r="B17" s="12"/>
      <c r="C17" s="14">
        <f>SUMIF('3-定量盤查'!$F$3:$F$28,"=1",'3-定量盤查'!$AB$3:$AB$28)</f>
        <v>0</v>
      </c>
      <c r="D17" s="14"/>
      <c r="E17" s="14"/>
      <c r="F17" s="14"/>
      <c r="G17" s="14">
        <f>SUMIF('3-定量盤查'!$F$3:$F$28,"=2",'3-定量盤查'!$AB$3:$AB$28)</f>
        <v>0</v>
      </c>
      <c r="H17" s="14">
        <f>SUMIF('3-定量盤查'!$F$3:$F$28,"=3",'3-定量盤查'!$AB$3:$AB$28)</f>
        <v>0</v>
      </c>
      <c r="I17" s="14">
        <f>SUMIF('3-定量盤查'!$F$3:$F$28,"=4",'3-定量盤查'!$AB$3:$AB$28)</f>
        <v>0</v>
      </c>
      <c r="J17" s="14">
        <f>SUMIF('3-定量盤查'!$F$3:$F$28,"=5",'3-定量盤查'!$AB$3:$AB$28)</f>
        <v>0</v>
      </c>
      <c r="K17" s="14">
        <f>SUMIF('3-定量盤查'!$F$3:$F$28,"=6",'3-定量盤查'!$AB$3:$AB$28)</f>
        <v>0</v>
      </c>
      <c r="L17" s="14">
        <f>J5</f>
        <v>0</v>
      </c>
    </row>
    <row r="18" spans="1:12">
      <c r="A18" s="12"/>
      <c r="B18" s="12"/>
      <c r="C18" s="14">
        <f>SUMIF('3-定量盤查'!$AI$9:$AI$28,"=1E,固定",'3-定量盤查'!$O$3:$O$28)+SUMIF('3-定量盤查'!$AJ$9:$AJ$28,"=1E,固定",'3-定量盤查'!$U$3:$U$28)+SUMIF('3-定量盤查'!$AK$9:$AK$28,"=1E,固定",'3-定量盤查'!$AA$3:$AA$28)-SUMIF('3-定量盤查'!$AL$9:$AL$28,"=1CO2E,固定是",'3-定量盤查'!$O$3:$O$28)</f>
        <v>0</v>
      </c>
      <c r="D18" s="14">
        <f>SUMIF('3-定量盤查'!$AI$9:$AI$28,"=1P,製程",'3-定量盤查'!$O$3:$O$28)+SUMIF('3-定量盤查'!$AJ$9:$AJ$28,"=1P,製程",'3-定量盤查'!$U$3:$U$28)+SUMIF('3-定量盤查'!$AK$9:$AK$28,"=1P,製程",'3-定量盤查'!$AA$3:$AA$28)-SUMIF('3-定量盤查'!$AI$9:$AI$28,"=1CO2P,製程是",'3-定量盤查'!$O$3:$O$28)</f>
        <v>0</v>
      </c>
      <c r="E18" s="14">
        <f>SUMIF('3-定量盤查'!$AI$9:$AI$28,"=1T,移動",'3-定量盤查'!$O$3:$O$28)+SUMIF('3-定量盤查'!$AJ$9:$AJ$28,"=1T,移動",'3-定量盤查'!$U$3:$U$28)+SUMIF('3-定量盤查'!$AK$9:$AK$28,"=1T,移動",'3-定量盤查'!$AA$3:$AA$28)-SUMIF('3-定量盤查'!$AI$9:$AI$28,"=1CO2T,移動是",'3-定量盤查'!$O$3:$O$28)</f>
        <v>0</v>
      </c>
      <c r="F18" s="14">
        <f>SUMIF('3-定量盤查'!$AI$9:$AI$28,"=1F,逸散",'3-定量盤查'!$O$3:$O$28)+SUMIF('3-定量盤查'!$AJ$9:$AJ$28,"=1F,逸散",'3-定量盤查'!$U$3:$U$28)+SUMIF('3-定量盤查'!$AK$9:$AK$28,"=1F,逸散",'3-定量盤查'!$AA$3:$AA$28)-SUMIF('3-定量盤查'!$AI$9:$AI$28,"=1CO2F,逸散是",'3-定量盤查'!$O$3:$O$28)</f>
        <v>0</v>
      </c>
      <c r="G18" s="14"/>
      <c r="H18" s="14"/>
      <c r="I18" s="14"/>
      <c r="J18" s="14"/>
      <c r="K18" s="14"/>
      <c r="L18" s="14"/>
    </row>
    <row r="19" spans="1:12">
      <c r="A19" s="12" t="s">
        <v>365</v>
      </c>
      <c r="B19" s="12"/>
      <c r="C19" s="14">
        <f>C17/L17</f>
        <v>0</v>
      </c>
      <c r="D19" s="14"/>
      <c r="E19" s="14"/>
      <c r="F19" s="14"/>
      <c r="G19" s="14">
        <f>G17/$L$17</f>
        <v>0</v>
      </c>
      <c r="H19" s="14">
        <f>H17/$L$17</f>
        <v>0</v>
      </c>
      <c r="I19" s="14">
        <f>I17/$L$17</f>
        <v>0</v>
      </c>
      <c r="J19" s="14">
        <f>J17/$L$17</f>
        <v>0</v>
      </c>
      <c r="K19" s="14">
        <f>K17/$L$17</f>
        <v>0</v>
      </c>
      <c r="L19" s="14">
        <f>L17/$L$17</f>
        <v>0</v>
      </c>
    </row>
    <row r="20" spans="1:12">
      <c r="A20" s="12"/>
      <c r="B20" s="12"/>
      <c r="C20" s="14">
        <f>C18/$L$17</f>
        <v>0</v>
      </c>
      <c r="D20" s="14">
        <f>D18/$L$17</f>
        <v>0</v>
      </c>
      <c r="E20" s="14">
        <f>E18/$L$17</f>
        <v>0</v>
      </c>
      <c r="F20" s="14">
        <f>F18/$L$17</f>
        <v>0</v>
      </c>
      <c r="G20" s="14"/>
      <c r="H20" s="14"/>
      <c r="I20" s="14"/>
      <c r="J20" s="14"/>
      <c r="K20" s="14"/>
      <c r="L20" s="14"/>
    </row>
    <row r="22" spans="1:12">
      <c r="B22" s="8" t="s">
        <v>366</v>
      </c>
      <c r="C22" s="8"/>
      <c r="D22" s="8"/>
      <c r="E22" s="8"/>
      <c r="G22" s="8" t="s">
        <v>378</v>
      </c>
      <c r="H22" s="8"/>
      <c r="I22" s="8"/>
      <c r="J22" s="8"/>
      <c r="K22" s="8"/>
      <c r="L22" s="8"/>
    </row>
    <row r="23" spans="1:12">
      <c r="B23" s="8" t="s">
        <v>367</v>
      </c>
      <c r="C23" s="8" t="s">
        <v>368</v>
      </c>
      <c r="D23" s="8" t="s">
        <v>369</v>
      </c>
      <c r="E23" s="8" t="s">
        <v>370</v>
      </c>
      <c r="G23" s="12" t="s">
        <v>379</v>
      </c>
      <c r="H23" s="12" t="s">
        <v>380</v>
      </c>
      <c r="I23" s="12" t="s">
        <v>381</v>
      </c>
      <c r="J23" s="12"/>
      <c r="K23" s="12"/>
      <c r="L23" s="12"/>
    </row>
    <row r="24" spans="1:12">
      <c r="B24" s="8" t="s">
        <v>371</v>
      </c>
      <c r="C24" s="8" t="s">
        <v>372</v>
      </c>
      <c r="D24" s="8" t="s">
        <v>373</v>
      </c>
      <c r="E24" s="8" t="s">
        <v>374</v>
      </c>
      <c r="G24" s="14">
        <f>IF(C26&lt;10,"第一級",IF(C26&lt;19,"第二級",IF(C26&lt;=27,"第三級","-")))</f>
        <v>0</v>
      </c>
      <c r="H24" s="14">
        <f>SUM('3-定量盤查'!AM9:AM28)</f>
        <v>0</v>
      </c>
      <c r="I24" s="12"/>
      <c r="J24" s="12"/>
      <c r="K24" s="12"/>
      <c r="L24" s="12"/>
    </row>
    <row r="25" spans="1:12">
      <c r="B25" s="12" t="s">
        <v>375</v>
      </c>
      <c r="C25" s="14">
        <f>COUNTIF('4-數據品質管理'!M4:M23,"=1")</f>
        <v>0</v>
      </c>
      <c r="D25" s="14">
        <f>COUNTIF('4-數據品質管理'!M4:M23,"=2")</f>
        <v>0</v>
      </c>
      <c r="E25" s="14">
        <f>COUNTIF('4-數據品質管理'!M4:M23,"=3")</f>
        <v>0</v>
      </c>
      <c r="G25" s="12" t="s">
        <v>382</v>
      </c>
      <c r="H25" s="12"/>
      <c r="I25" s="12" t="s">
        <v>383</v>
      </c>
      <c r="J25" s="12"/>
      <c r="K25" s="12" t="s">
        <v>384</v>
      </c>
      <c r="L25" s="12"/>
    </row>
    <row r="26" spans="1:12">
      <c r="B26" s="12" t="s">
        <v>376</v>
      </c>
      <c r="C26" s="14">
        <f>SUM('4-數據品質管理'!N4:N23)</f>
        <v>0</v>
      </c>
      <c r="D26" s="12" t="s">
        <v>377</v>
      </c>
      <c r="E26" s="14">
        <f>IF(C26&lt;10,"第一級",IF(C26&lt;19,"第二級",IF(C26&lt;=27,"第三級","-")))</f>
        <v>0</v>
      </c>
      <c r="G26" s="14">
        <f>G24/H24</f>
        <v>0</v>
      </c>
      <c r="H26" s="14"/>
      <c r="I26" s="14">
        <f>(SUM('5-不確定性之評估'!AE5:AE24))^0.5/SUM('5-不確定性之評估'!AG5:AG24,'5-不確定性之評估'!AH5:AH24,'5-不確定性之評估'!AI5:AI24)</f>
        <v>0</v>
      </c>
      <c r="J26" s="14"/>
      <c r="K26" s="14">
        <f>(SUM('5-不確定性之評估'!AF5:AF24))^0.5/SUM('5-不確定性之評估'!AG5:AG24,'5-不確定性之評估'!AH5:AH24,'5-不確定性之評估'!AI5:AI24)</f>
        <v>0</v>
      </c>
      <c r="L26" s="14"/>
    </row>
  </sheetData>
  <mergeCells count="24">
    <mergeCell ref="A3:K3"/>
    <mergeCell ref="A4:B4"/>
    <mergeCell ref="A5:B5"/>
    <mergeCell ref="A6:B6"/>
    <mergeCell ref="A9:J9"/>
    <mergeCell ref="A10:B10"/>
    <mergeCell ref="A11:B11"/>
    <mergeCell ref="A12:B12"/>
    <mergeCell ref="A14:L14"/>
    <mergeCell ref="A15:B16"/>
    <mergeCell ref="C15:F15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5" t="s">
        <v>306</v>
      </c>
      <c r="B1" s="15" t="s">
        <v>385</v>
      </c>
      <c r="C1" s="15" t="s">
        <v>386</v>
      </c>
      <c r="D1" s="15" t="s">
        <v>387</v>
      </c>
    </row>
    <row r="2" spans="1:4">
      <c r="A2" s="8">
        <v>1</v>
      </c>
      <c r="B2" s="8">
        <v>111</v>
      </c>
      <c r="C2" s="8" t="s">
        <v>388</v>
      </c>
      <c r="D2" s="8" t="s">
        <v>389</v>
      </c>
    </row>
    <row r="3" spans="1:4">
      <c r="A3" s="8">
        <v>2</v>
      </c>
      <c r="B3" s="8">
        <v>112</v>
      </c>
      <c r="C3" s="8" t="s">
        <v>390</v>
      </c>
      <c r="D3" s="8" t="s">
        <v>391</v>
      </c>
    </row>
    <row r="4" spans="1:4">
      <c r="A4" s="8">
        <v>3</v>
      </c>
      <c r="B4" s="8">
        <v>113</v>
      </c>
      <c r="C4" s="8" t="s">
        <v>392</v>
      </c>
      <c r="D4" s="8" t="s">
        <v>393</v>
      </c>
    </row>
    <row r="5" spans="1:4">
      <c r="A5" s="8">
        <v>4</v>
      </c>
      <c r="B5" s="8">
        <v>114</v>
      </c>
      <c r="C5" s="8" t="s">
        <v>394</v>
      </c>
      <c r="D5" s="8" t="s">
        <v>395</v>
      </c>
    </row>
    <row r="6" spans="1:4">
      <c r="A6" s="8">
        <v>5</v>
      </c>
      <c r="B6" s="8">
        <v>115</v>
      </c>
      <c r="C6" s="8" t="s">
        <v>396</v>
      </c>
      <c r="D6" s="8" t="s">
        <v>397</v>
      </c>
    </row>
    <row r="7" spans="1:4">
      <c r="A7" s="8">
        <v>6</v>
      </c>
      <c r="B7" s="8">
        <v>116</v>
      </c>
      <c r="C7" s="8" t="s">
        <v>398</v>
      </c>
      <c r="D7" s="8" t="s">
        <v>399</v>
      </c>
    </row>
    <row r="8" spans="1:4">
      <c r="A8" s="8">
        <v>7</v>
      </c>
      <c r="B8" s="8">
        <v>117</v>
      </c>
      <c r="C8" s="8" t="s">
        <v>400</v>
      </c>
      <c r="D8" s="8" t="s">
        <v>401</v>
      </c>
    </row>
    <row r="9" spans="1:4">
      <c r="A9" s="8">
        <v>8</v>
      </c>
      <c r="B9" s="8">
        <v>119</v>
      </c>
      <c r="C9" s="8" t="s">
        <v>402</v>
      </c>
      <c r="D9" s="8" t="s">
        <v>403</v>
      </c>
    </row>
    <row r="10" spans="1:4">
      <c r="A10" s="8">
        <v>9</v>
      </c>
      <c r="B10" s="8">
        <v>121</v>
      </c>
      <c r="C10" s="8" t="s">
        <v>404</v>
      </c>
      <c r="D10" s="8" t="s">
        <v>405</v>
      </c>
    </row>
    <row r="11" spans="1:4">
      <c r="A11" s="8">
        <v>10</v>
      </c>
      <c r="B11" s="8">
        <v>122</v>
      </c>
      <c r="C11" s="8" t="s">
        <v>406</v>
      </c>
      <c r="D11" s="8" t="s">
        <v>407</v>
      </c>
    </row>
    <row r="12" spans="1:4">
      <c r="A12" s="8">
        <v>11</v>
      </c>
      <c r="B12" s="8">
        <v>123</v>
      </c>
      <c r="C12" s="8" t="s">
        <v>408</v>
      </c>
      <c r="D12" s="8" t="s">
        <v>409</v>
      </c>
    </row>
    <row r="13" spans="1:4">
      <c r="A13" s="8">
        <v>12</v>
      </c>
      <c r="B13" s="8">
        <v>124</v>
      </c>
      <c r="C13" s="8" t="s">
        <v>410</v>
      </c>
      <c r="D13" s="8" t="s">
        <v>411</v>
      </c>
    </row>
    <row r="14" spans="1:4">
      <c r="A14" s="8">
        <v>13</v>
      </c>
      <c r="B14" s="8">
        <v>129</v>
      </c>
      <c r="C14" s="8" t="s">
        <v>412</v>
      </c>
      <c r="D14" s="8" t="s">
        <v>413</v>
      </c>
    </row>
    <row r="15" spans="1:4">
      <c r="A15" s="8">
        <v>14</v>
      </c>
      <c r="B15" s="8">
        <v>131</v>
      </c>
      <c r="C15" s="8" t="s">
        <v>414</v>
      </c>
      <c r="D15" s="8" t="s">
        <v>415</v>
      </c>
    </row>
    <row r="16" spans="1:4">
      <c r="A16" s="8">
        <v>15</v>
      </c>
      <c r="B16" s="8">
        <v>132</v>
      </c>
      <c r="C16" s="8" t="s">
        <v>416</v>
      </c>
      <c r="D16" s="8" t="s">
        <v>417</v>
      </c>
    </row>
    <row r="17" spans="1:4">
      <c r="A17" s="8">
        <v>16</v>
      </c>
      <c r="B17" s="8">
        <v>133</v>
      </c>
      <c r="C17" s="8" t="s">
        <v>418</v>
      </c>
      <c r="D17" s="8" t="s">
        <v>419</v>
      </c>
    </row>
    <row r="18" spans="1:4">
      <c r="A18" s="8">
        <v>17</v>
      </c>
      <c r="B18" s="8">
        <v>139</v>
      </c>
      <c r="C18" s="8" t="s">
        <v>420</v>
      </c>
      <c r="D18" s="8" t="s">
        <v>421</v>
      </c>
    </row>
    <row r="19" spans="1:4">
      <c r="A19" s="8">
        <v>18</v>
      </c>
      <c r="B19" s="8">
        <v>210</v>
      </c>
      <c r="C19" s="8" t="s">
        <v>422</v>
      </c>
      <c r="D19" s="8" t="s">
        <v>423</v>
      </c>
    </row>
    <row r="20" spans="1:4">
      <c r="A20" s="8">
        <v>19</v>
      </c>
      <c r="B20" s="8">
        <v>221</v>
      </c>
      <c r="C20" s="8" t="s">
        <v>424</v>
      </c>
      <c r="D20" s="8" t="s">
        <v>425</v>
      </c>
    </row>
    <row r="21" spans="1:4">
      <c r="A21" s="8">
        <v>20</v>
      </c>
      <c r="B21" s="8">
        <v>222</v>
      </c>
      <c r="C21" s="8" t="s">
        <v>426</v>
      </c>
      <c r="D21" s="8" t="s">
        <v>427</v>
      </c>
    </row>
    <row r="22" spans="1:4">
      <c r="A22" s="8">
        <v>21</v>
      </c>
      <c r="B22" s="8">
        <v>311</v>
      </c>
      <c r="C22" s="8" t="s">
        <v>428</v>
      </c>
      <c r="D22" s="8" t="s">
        <v>429</v>
      </c>
    </row>
    <row r="23" spans="1:4">
      <c r="A23" s="8">
        <v>22</v>
      </c>
      <c r="B23" s="8">
        <v>312</v>
      </c>
      <c r="C23" s="8" t="s">
        <v>430</v>
      </c>
      <c r="D23" s="8" t="s">
        <v>431</v>
      </c>
    </row>
    <row r="24" spans="1:4">
      <c r="A24" s="8">
        <v>23</v>
      </c>
      <c r="B24" s="8">
        <v>321</v>
      </c>
      <c r="C24" s="8" t="s">
        <v>432</v>
      </c>
      <c r="D24" s="8" t="s">
        <v>433</v>
      </c>
    </row>
    <row r="25" spans="1:4">
      <c r="A25" s="8">
        <v>24</v>
      </c>
      <c r="B25" s="8">
        <v>322</v>
      </c>
      <c r="C25" s="8" t="s">
        <v>434</v>
      </c>
      <c r="D25" s="8" t="s">
        <v>435</v>
      </c>
    </row>
    <row r="26" spans="1:4">
      <c r="A26" s="8">
        <v>25</v>
      </c>
      <c r="B26" s="8">
        <v>500</v>
      </c>
      <c r="C26" s="8" t="s">
        <v>436</v>
      </c>
      <c r="D26" s="8" t="s">
        <v>437</v>
      </c>
    </row>
    <row r="27" spans="1:4">
      <c r="A27" s="8">
        <v>26</v>
      </c>
      <c r="B27" s="8">
        <v>600</v>
      </c>
      <c r="C27" s="8" t="s">
        <v>438</v>
      </c>
      <c r="D27" s="8" t="s">
        <v>439</v>
      </c>
    </row>
    <row r="28" spans="1:4">
      <c r="A28" s="8">
        <v>27</v>
      </c>
      <c r="B28" s="8">
        <v>700</v>
      </c>
      <c r="C28" s="8" t="s">
        <v>440</v>
      </c>
      <c r="D28" s="8" t="s">
        <v>441</v>
      </c>
    </row>
    <row r="29" spans="1:4">
      <c r="A29" s="8">
        <v>28</v>
      </c>
      <c r="B29" s="8">
        <v>811</v>
      </c>
      <c r="C29" s="8" t="s">
        <v>442</v>
      </c>
      <c r="D29" s="8" t="s">
        <v>443</v>
      </c>
    </row>
    <row r="30" spans="1:4">
      <c r="A30" s="8">
        <v>29</v>
      </c>
      <c r="B30" s="8">
        <v>812</v>
      </c>
      <c r="C30" s="8" t="s">
        <v>444</v>
      </c>
      <c r="D30" s="8" t="s">
        <v>445</v>
      </c>
    </row>
    <row r="31" spans="1:4">
      <c r="A31" s="8">
        <v>30</v>
      </c>
      <c r="B31" s="8">
        <v>813</v>
      </c>
      <c r="C31" s="8" t="s">
        <v>446</v>
      </c>
      <c r="D31" s="8" t="s">
        <v>447</v>
      </c>
    </row>
    <row r="32" spans="1:4">
      <c r="A32" s="8">
        <v>31</v>
      </c>
      <c r="B32" s="8">
        <v>821</v>
      </c>
      <c r="C32" s="8" t="s">
        <v>448</v>
      </c>
      <c r="D32" s="8" t="s">
        <v>449</v>
      </c>
    </row>
    <row r="33" spans="1:4">
      <c r="A33" s="8">
        <v>32</v>
      </c>
      <c r="B33" s="8">
        <v>822</v>
      </c>
      <c r="C33" s="8" t="s">
        <v>450</v>
      </c>
      <c r="D33" s="8" t="s">
        <v>451</v>
      </c>
    </row>
    <row r="34" spans="1:4">
      <c r="A34" s="8">
        <v>33</v>
      </c>
      <c r="B34" s="8">
        <v>831</v>
      </c>
      <c r="C34" s="8" t="s">
        <v>452</v>
      </c>
      <c r="D34" s="8" t="s">
        <v>453</v>
      </c>
    </row>
    <row r="35" spans="1:4">
      <c r="A35" s="8">
        <v>34</v>
      </c>
      <c r="B35" s="8">
        <v>832</v>
      </c>
      <c r="C35" s="8" t="s">
        <v>454</v>
      </c>
      <c r="D35" s="8" t="s">
        <v>455</v>
      </c>
    </row>
    <row r="36" spans="1:4">
      <c r="A36" s="8">
        <v>35</v>
      </c>
      <c r="B36" s="8">
        <v>840</v>
      </c>
      <c r="C36" s="8" t="s">
        <v>456</v>
      </c>
      <c r="D36" s="8" t="s">
        <v>457</v>
      </c>
    </row>
    <row r="37" spans="1:4">
      <c r="A37" s="8">
        <v>36</v>
      </c>
      <c r="B37" s="8">
        <v>850</v>
      </c>
      <c r="C37" s="8" t="s">
        <v>458</v>
      </c>
      <c r="D37" s="8" t="s">
        <v>459</v>
      </c>
    </row>
    <row r="38" spans="1:4">
      <c r="A38" s="8">
        <v>37</v>
      </c>
      <c r="B38" s="8">
        <v>861</v>
      </c>
      <c r="C38" s="8" t="s">
        <v>460</v>
      </c>
      <c r="D38" s="8" t="s">
        <v>461</v>
      </c>
    </row>
    <row r="39" spans="1:4">
      <c r="A39" s="8">
        <v>38</v>
      </c>
      <c r="B39" s="8">
        <v>862</v>
      </c>
      <c r="C39" s="8" t="s">
        <v>462</v>
      </c>
      <c r="D39" s="8" t="s">
        <v>463</v>
      </c>
    </row>
    <row r="40" spans="1:4">
      <c r="A40" s="8">
        <v>39</v>
      </c>
      <c r="B40" s="8">
        <v>863</v>
      </c>
      <c r="C40" s="8" t="s">
        <v>464</v>
      </c>
      <c r="D40" s="8" t="s">
        <v>465</v>
      </c>
    </row>
    <row r="41" spans="1:4">
      <c r="A41" s="8">
        <v>40</v>
      </c>
      <c r="B41" s="8">
        <v>870</v>
      </c>
      <c r="C41" s="8" t="s">
        <v>466</v>
      </c>
      <c r="D41" s="8" t="s">
        <v>467</v>
      </c>
    </row>
    <row r="42" spans="1:4">
      <c r="A42" s="8">
        <v>41</v>
      </c>
      <c r="B42" s="8">
        <v>891</v>
      </c>
      <c r="C42" s="8" t="s">
        <v>468</v>
      </c>
      <c r="D42" s="8" t="s">
        <v>469</v>
      </c>
    </row>
    <row r="43" spans="1:4">
      <c r="A43" s="8">
        <v>42</v>
      </c>
      <c r="B43" s="8">
        <v>892</v>
      </c>
      <c r="C43" s="8" t="s">
        <v>470</v>
      </c>
      <c r="D43" s="8" t="s">
        <v>471</v>
      </c>
    </row>
    <row r="44" spans="1:4">
      <c r="A44" s="8">
        <v>43</v>
      </c>
      <c r="B44" s="8">
        <v>893</v>
      </c>
      <c r="C44" s="8" t="s">
        <v>472</v>
      </c>
      <c r="D44" s="8" t="s">
        <v>473</v>
      </c>
    </row>
    <row r="45" spans="1:4">
      <c r="A45" s="8">
        <v>44</v>
      </c>
      <c r="B45" s="8">
        <v>894</v>
      </c>
      <c r="C45" s="8" t="s">
        <v>474</v>
      </c>
      <c r="D45" s="8" t="s">
        <v>475</v>
      </c>
    </row>
    <row r="46" spans="1:4">
      <c r="A46" s="8">
        <v>45</v>
      </c>
      <c r="B46" s="8">
        <v>895</v>
      </c>
      <c r="C46" s="8" t="s">
        <v>476</v>
      </c>
      <c r="D46" s="8" t="s">
        <v>477</v>
      </c>
    </row>
    <row r="47" spans="1:4">
      <c r="A47" s="8">
        <v>46</v>
      </c>
      <c r="B47" s="8">
        <v>896</v>
      </c>
      <c r="C47" s="8" t="s">
        <v>478</v>
      </c>
      <c r="D47" s="8" t="s">
        <v>479</v>
      </c>
    </row>
    <row r="48" spans="1:4">
      <c r="A48" s="8">
        <v>47</v>
      </c>
      <c r="B48" s="8">
        <v>897</v>
      </c>
      <c r="C48" s="8" t="s">
        <v>480</v>
      </c>
      <c r="D48" s="8" t="s">
        <v>481</v>
      </c>
    </row>
    <row r="49" spans="1:4">
      <c r="A49" s="8">
        <v>48</v>
      </c>
      <c r="B49" s="8">
        <v>899</v>
      </c>
      <c r="C49" s="8" t="s">
        <v>482</v>
      </c>
      <c r="D49" s="8" t="s">
        <v>483</v>
      </c>
    </row>
    <row r="50" spans="1:4">
      <c r="A50" s="8">
        <v>49</v>
      </c>
      <c r="B50" s="8">
        <v>911</v>
      </c>
      <c r="C50" s="8" t="s">
        <v>484</v>
      </c>
      <c r="D50" s="8" t="s">
        <v>485</v>
      </c>
    </row>
    <row r="51" spans="1:4">
      <c r="A51" s="8">
        <v>50</v>
      </c>
      <c r="B51" s="8">
        <v>919</v>
      </c>
      <c r="C51" s="8" t="s">
        <v>486</v>
      </c>
      <c r="D51" s="8" t="s">
        <v>487</v>
      </c>
    </row>
    <row r="52" spans="1:4">
      <c r="A52" s="8">
        <v>51</v>
      </c>
      <c r="B52" s="8">
        <v>920</v>
      </c>
      <c r="C52" s="8" t="s">
        <v>488</v>
      </c>
      <c r="D52" s="8" t="s">
        <v>489</v>
      </c>
    </row>
    <row r="53" spans="1:4">
      <c r="A53" s="8">
        <v>52</v>
      </c>
      <c r="B53" s="8">
        <v>1000</v>
      </c>
      <c r="C53" s="8" t="s">
        <v>490</v>
      </c>
      <c r="D53" s="8" t="s">
        <v>491</v>
      </c>
    </row>
    <row r="54" spans="1:4">
      <c r="A54" s="8">
        <v>53</v>
      </c>
      <c r="B54" s="8">
        <v>1111</v>
      </c>
      <c r="C54" s="8" t="s">
        <v>492</v>
      </c>
      <c r="D54" s="8" t="s">
        <v>493</v>
      </c>
    </row>
    <row r="55" spans="1:4">
      <c r="A55" s="8">
        <v>54</v>
      </c>
      <c r="B55" s="8">
        <v>1112</v>
      </c>
      <c r="C55" s="8" t="s">
        <v>494</v>
      </c>
      <c r="D55" s="8" t="s">
        <v>495</v>
      </c>
    </row>
    <row r="56" spans="1:4">
      <c r="A56" s="8">
        <v>55</v>
      </c>
      <c r="B56" s="8">
        <v>1113</v>
      </c>
      <c r="C56" s="8" t="s">
        <v>496</v>
      </c>
      <c r="D56" s="8" t="s">
        <v>497</v>
      </c>
    </row>
    <row r="57" spans="1:4">
      <c r="A57" s="8">
        <v>56</v>
      </c>
      <c r="B57" s="8">
        <v>1114</v>
      </c>
      <c r="C57" s="8" t="s">
        <v>498</v>
      </c>
      <c r="D57" s="8" t="s">
        <v>499</v>
      </c>
    </row>
    <row r="58" spans="1:4">
      <c r="A58" s="8">
        <v>57</v>
      </c>
      <c r="B58" s="8">
        <v>1119</v>
      </c>
      <c r="C58" s="8" t="s">
        <v>500</v>
      </c>
      <c r="D58" s="8" t="s">
        <v>501</v>
      </c>
    </row>
    <row r="59" spans="1:4">
      <c r="A59" s="8">
        <v>58</v>
      </c>
      <c r="B59" s="8">
        <v>1121</v>
      </c>
      <c r="C59" s="8" t="s">
        <v>502</v>
      </c>
      <c r="D59" s="8" t="s">
        <v>503</v>
      </c>
    </row>
    <row r="60" spans="1:4">
      <c r="A60" s="8">
        <v>59</v>
      </c>
      <c r="B60" s="8">
        <v>1122</v>
      </c>
      <c r="C60" s="8" t="s">
        <v>504</v>
      </c>
      <c r="D60" s="8" t="s">
        <v>505</v>
      </c>
    </row>
    <row r="61" spans="1:4">
      <c r="A61" s="8">
        <v>60</v>
      </c>
      <c r="B61" s="8">
        <v>1123</v>
      </c>
      <c r="C61" s="8" t="s">
        <v>506</v>
      </c>
      <c r="D61" s="8" t="s">
        <v>507</v>
      </c>
    </row>
    <row r="62" spans="1:4">
      <c r="A62" s="8">
        <v>61</v>
      </c>
      <c r="B62" s="8">
        <v>1124</v>
      </c>
      <c r="C62" s="8" t="s">
        <v>508</v>
      </c>
      <c r="D62" s="8" t="s">
        <v>509</v>
      </c>
    </row>
    <row r="63" spans="1:4">
      <c r="A63" s="8">
        <v>62</v>
      </c>
      <c r="B63" s="8">
        <v>1125</v>
      </c>
      <c r="C63" s="8" t="s">
        <v>510</v>
      </c>
      <c r="D63" s="8" t="s">
        <v>511</v>
      </c>
    </row>
    <row r="64" spans="1:4">
      <c r="A64" s="8">
        <v>63</v>
      </c>
      <c r="B64" s="8">
        <v>1129</v>
      </c>
      <c r="C64" s="8" t="s">
        <v>512</v>
      </c>
      <c r="D64" s="8" t="s">
        <v>513</v>
      </c>
    </row>
    <row r="65" spans="1:4">
      <c r="A65" s="8">
        <v>64</v>
      </c>
      <c r="B65" s="8">
        <v>1130</v>
      </c>
      <c r="C65" s="8" t="s">
        <v>514</v>
      </c>
      <c r="D65" s="8" t="s">
        <v>515</v>
      </c>
    </row>
    <row r="66" spans="1:4">
      <c r="A66" s="8">
        <v>65</v>
      </c>
      <c r="B66" s="8">
        <v>1140</v>
      </c>
      <c r="C66" s="8" t="s">
        <v>516</v>
      </c>
      <c r="D66" s="8" t="s">
        <v>517</v>
      </c>
    </row>
    <row r="67" spans="1:4">
      <c r="A67" s="8">
        <v>66</v>
      </c>
      <c r="B67" s="8">
        <v>1151</v>
      </c>
      <c r="C67" s="8" t="s">
        <v>518</v>
      </c>
      <c r="D67" s="8" t="s">
        <v>519</v>
      </c>
    </row>
    <row r="68" spans="1:4">
      <c r="A68" s="8">
        <v>67</v>
      </c>
      <c r="B68" s="8">
        <v>1152</v>
      </c>
      <c r="C68" s="8" t="s">
        <v>520</v>
      </c>
      <c r="D68" s="8" t="s">
        <v>521</v>
      </c>
    </row>
    <row r="69" spans="1:4">
      <c r="A69" s="8">
        <v>68</v>
      </c>
      <c r="B69" s="8">
        <v>1159</v>
      </c>
      <c r="C69" s="8" t="s">
        <v>522</v>
      </c>
      <c r="D69" s="8" t="s">
        <v>523</v>
      </c>
    </row>
    <row r="70" spans="1:4">
      <c r="A70" s="8">
        <v>69</v>
      </c>
      <c r="B70" s="8">
        <v>1211</v>
      </c>
      <c r="C70" s="8" t="s">
        <v>524</v>
      </c>
      <c r="D70" s="8" t="s">
        <v>525</v>
      </c>
    </row>
    <row r="71" spans="1:4">
      <c r="A71" s="8">
        <v>70</v>
      </c>
      <c r="B71" s="8">
        <v>1212</v>
      </c>
      <c r="C71" s="8" t="s">
        <v>526</v>
      </c>
      <c r="D71" s="8" t="s">
        <v>527</v>
      </c>
    </row>
    <row r="72" spans="1:4">
      <c r="A72" s="8">
        <v>71</v>
      </c>
      <c r="B72" s="8">
        <v>1221</v>
      </c>
      <c r="C72" s="8" t="s">
        <v>528</v>
      </c>
      <c r="D72" s="8" t="s">
        <v>529</v>
      </c>
    </row>
    <row r="73" spans="1:4">
      <c r="A73" s="8">
        <v>72</v>
      </c>
      <c r="B73" s="8">
        <v>1222</v>
      </c>
      <c r="C73" s="8" t="s">
        <v>530</v>
      </c>
      <c r="D73" s="8" t="s">
        <v>531</v>
      </c>
    </row>
    <row r="74" spans="1:4">
      <c r="A74" s="8">
        <v>73</v>
      </c>
      <c r="B74" s="8">
        <v>1231</v>
      </c>
      <c r="C74" s="8" t="s">
        <v>532</v>
      </c>
      <c r="D74" s="8" t="s">
        <v>533</v>
      </c>
    </row>
    <row r="75" spans="1:4">
      <c r="A75" s="8">
        <v>74</v>
      </c>
      <c r="B75" s="8">
        <v>1232</v>
      </c>
      <c r="C75" s="8" t="s">
        <v>534</v>
      </c>
      <c r="D75" s="8" t="s">
        <v>535</v>
      </c>
    </row>
    <row r="76" spans="1:4">
      <c r="A76" s="8">
        <v>75</v>
      </c>
      <c r="B76" s="8">
        <v>1233</v>
      </c>
      <c r="C76" s="8" t="s">
        <v>536</v>
      </c>
      <c r="D76" s="8" t="s">
        <v>537</v>
      </c>
    </row>
    <row r="77" spans="1:4">
      <c r="A77" s="8">
        <v>76</v>
      </c>
      <c r="B77" s="8">
        <v>1239</v>
      </c>
      <c r="C77" s="8" t="s">
        <v>538</v>
      </c>
      <c r="D77" s="8" t="s">
        <v>539</v>
      </c>
    </row>
    <row r="78" spans="1:4">
      <c r="A78" s="8">
        <v>77</v>
      </c>
      <c r="B78" s="8">
        <v>1301</v>
      </c>
      <c r="C78" s="8" t="s">
        <v>540</v>
      </c>
      <c r="D78" s="8" t="s">
        <v>541</v>
      </c>
    </row>
    <row r="79" spans="1:4">
      <c r="A79" s="8">
        <v>78</v>
      </c>
      <c r="B79" s="8">
        <v>1302</v>
      </c>
      <c r="C79" s="8" t="s">
        <v>542</v>
      </c>
      <c r="D79" s="8" t="s">
        <v>543</v>
      </c>
    </row>
    <row r="80" spans="1:4">
      <c r="A80" s="8">
        <v>79</v>
      </c>
      <c r="B80" s="8">
        <v>1303</v>
      </c>
      <c r="C80" s="8" t="s">
        <v>544</v>
      </c>
      <c r="D80" s="8" t="s">
        <v>545</v>
      </c>
    </row>
    <row r="81" spans="1:4">
      <c r="A81" s="8">
        <v>80</v>
      </c>
      <c r="B81" s="8">
        <v>1309</v>
      </c>
      <c r="C81" s="8" t="s">
        <v>546</v>
      </c>
      <c r="D81" s="8" t="s">
        <v>547</v>
      </c>
    </row>
    <row r="82" spans="1:4">
      <c r="A82" s="8">
        <v>81</v>
      </c>
      <c r="B82" s="8">
        <v>1401</v>
      </c>
      <c r="C82" s="8" t="s">
        <v>548</v>
      </c>
      <c r="D82" s="8" t="s">
        <v>549</v>
      </c>
    </row>
    <row r="83" spans="1:4">
      <c r="A83" s="8">
        <v>82</v>
      </c>
      <c r="B83" s="8">
        <v>1402</v>
      </c>
      <c r="C83" s="8" t="s">
        <v>550</v>
      </c>
      <c r="D83" s="8" t="s">
        <v>551</v>
      </c>
    </row>
    <row r="84" spans="1:4">
      <c r="A84" s="8">
        <v>83</v>
      </c>
      <c r="B84" s="8">
        <v>1403</v>
      </c>
      <c r="C84" s="8" t="s">
        <v>552</v>
      </c>
      <c r="D84" s="8" t="s">
        <v>553</v>
      </c>
    </row>
    <row r="85" spans="1:4">
      <c r="A85" s="8">
        <v>84</v>
      </c>
      <c r="B85" s="8">
        <v>1404</v>
      </c>
      <c r="C85" s="8" t="s">
        <v>554</v>
      </c>
      <c r="D85" s="8" t="s">
        <v>555</v>
      </c>
    </row>
    <row r="86" spans="1:4">
      <c r="A86" s="8">
        <v>85</v>
      </c>
      <c r="B86" s="8">
        <v>1409</v>
      </c>
      <c r="C86" s="8" t="s">
        <v>556</v>
      </c>
      <c r="D86" s="8" t="s">
        <v>557</v>
      </c>
    </row>
    <row r="87" spans="1:4">
      <c r="A87" s="8">
        <v>86</v>
      </c>
      <c r="B87" s="8">
        <v>1511</v>
      </c>
      <c r="C87" s="8" t="s">
        <v>558</v>
      </c>
      <c r="D87" s="8" t="s">
        <v>559</v>
      </c>
    </row>
    <row r="88" spans="1:4">
      <c r="A88" s="8">
        <v>87</v>
      </c>
      <c r="B88" s="8">
        <v>1512</v>
      </c>
      <c r="C88" s="8" t="s">
        <v>560</v>
      </c>
      <c r="D88" s="8" t="s">
        <v>561</v>
      </c>
    </row>
    <row r="89" spans="1:4">
      <c r="A89" s="8">
        <v>88</v>
      </c>
      <c r="B89" s="8">
        <v>1513</v>
      </c>
      <c r="C89" s="8" t="s">
        <v>562</v>
      </c>
      <c r="D89" s="8" t="s">
        <v>563</v>
      </c>
    </row>
    <row r="90" spans="1:4">
      <c r="A90" s="8">
        <v>89</v>
      </c>
      <c r="B90" s="8">
        <v>1520</v>
      </c>
      <c r="C90" s="8" t="s">
        <v>564</v>
      </c>
      <c r="D90" s="8" t="s">
        <v>565</v>
      </c>
    </row>
    <row r="91" spans="1:4">
      <c r="A91" s="8">
        <v>90</v>
      </c>
      <c r="B91" s="8">
        <v>1591</v>
      </c>
      <c r="C91" s="8" t="s">
        <v>566</v>
      </c>
      <c r="D91" s="8" t="s">
        <v>567</v>
      </c>
    </row>
    <row r="92" spans="1:4">
      <c r="A92" s="8">
        <v>91</v>
      </c>
      <c r="B92" s="8">
        <v>1599</v>
      </c>
      <c r="C92" s="8" t="s">
        <v>568</v>
      </c>
      <c r="D92" s="8" t="s">
        <v>569</v>
      </c>
    </row>
    <row r="93" spans="1:4">
      <c r="A93" s="8">
        <v>92</v>
      </c>
      <c r="B93" s="8">
        <v>1611</v>
      </c>
      <c r="C93" s="8" t="s">
        <v>570</v>
      </c>
      <c r="D93" s="8" t="s">
        <v>571</v>
      </c>
    </row>
    <row r="94" spans="1:4">
      <c r="A94" s="8">
        <v>93</v>
      </c>
      <c r="B94" s="8">
        <v>1612</v>
      </c>
      <c r="C94" s="8" t="s">
        <v>572</v>
      </c>
      <c r="D94" s="8" t="s">
        <v>573</v>
      </c>
    </row>
    <row r="95" spans="1:4">
      <c r="A95" s="8">
        <v>94</v>
      </c>
      <c r="B95" s="8">
        <v>1620</v>
      </c>
      <c r="C95" s="8" t="s">
        <v>574</v>
      </c>
      <c r="D95" s="8" t="s">
        <v>575</v>
      </c>
    </row>
    <row r="96" spans="1:4">
      <c r="A96" s="8">
        <v>95</v>
      </c>
      <c r="B96" s="8">
        <v>1700</v>
      </c>
      <c r="C96" s="8" t="s">
        <v>576</v>
      </c>
      <c r="D96" s="8" t="s">
        <v>577</v>
      </c>
    </row>
    <row r="97" spans="1:4">
      <c r="A97" s="8">
        <v>96</v>
      </c>
      <c r="B97" s="8">
        <v>1810</v>
      </c>
      <c r="C97" s="8" t="s">
        <v>578</v>
      </c>
      <c r="D97" s="8" t="s">
        <v>579</v>
      </c>
    </row>
    <row r="98" spans="1:4">
      <c r="A98" s="8">
        <v>97</v>
      </c>
      <c r="B98" s="8">
        <v>1820</v>
      </c>
      <c r="C98" s="8" t="s">
        <v>580</v>
      </c>
      <c r="D98" s="8" t="s">
        <v>581</v>
      </c>
    </row>
    <row r="99" spans="1:4">
      <c r="A99" s="8">
        <v>98</v>
      </c>
      <c r="B99" s="8">
        <v>1830</v>
      </c>
      <c r="C99" s="8" t="s">
        <v>582</v>
      </c>
      <c r="D99" s="8" t="s">
        <v>583</v>
      </c>
    </row>
    <row r="100" spans="1:4">
      <c r="A100" s="8">
        <v>99</v>
      </c>
      <c r="B100" s="8">
        <v>1841</v>
      </c>
      <c r="C100" s="8" t="s">
        <v>584</v>
      </c>
      <c r="D100" s="8" t="s">
        <v>585</v>
      </c>
    </row>
    <row r="101" spans="1:4">
      <c r="A101" s="8">
        <v>100</v>
      </c>
      <c r="B101" s="8">
        <v>1842</v>
      </c>
      <c r="C101" s="8" t="s">
        <v>586</v>
      </c>
      <c r="D101" s="8" t="s">
        <v>587</v>
      </c>
    </row>
    <row r="102" spans="1:4">
      <c r="A102" s="8">
        <v>101</v>
      </c>
      <c r="B102" s="8">
        <v>1850</v>
      </c>
      <c r="C102" s="8" t="s">
        <v>588</v>
      </c>
      <c r="D102" s="8" t="s">
        <v>589</v>
      </c>
    </row>
    <row r="103" spans="1:4">
      <c r="A103" s="8">
        <v>102</v>
      </c>
      <c r="B103" s="8">
        <v>1910</v>
      </c>
      <c r="C103" s="8" t="s">
        <v>590</v>
      </c>
      <c r="D103" s="8" t="s">
        <v>591</v>
      </c>
    </row>
    <row r="104" spans="1:4">
      <c r="A104" s="8">
        <v>103</v>
      </c>
      <c r="B104" s="8">
        <v>1920</v>
      </c>
      <c r="C104" s="8" t="s">
        <v>592</v>
      </c>
      <c r="D104" s="8" t="s">
        <v>593</v>
      </c>
    </row>
    <row r="105" spans="1:4">
      <c r="A105" s="8">
        <v>104</v>
      </c>
      <c r="B105" s="8">
        <v>1930</v>
      </c>
      <c r="C105" s="8" t="s">
        <v>594</v>
      </c>
      <c r="D105" s="8" t="s">
        <v>595</v>
      </c>
    </row>
    <row r="106" spans="1:4">
      <c r="A106" s="8">
        <v>105</v>
      </c>
      <c r="B106" s="8">
        <v>1940</v>
      </c>
      <c r="C106" s="8" t="s">
        <v>596</v>
      </c>
      <c r="D106" s="8" t="s">
        <v>597</v>
      </c>
    </row>
    <row r="107" spans="1:4">
      <c r="A107" s="8">
        <v>106</v>
      </c>
      <c r="B107" s="8">
        <v>1990</v>
      </c>
      <c r="C107" s="8" t="s">
        <v>598</v>
      </c>
      <c r="D107" s="8" t="s">
        <v>599</v>
      </c>
    </row>
    <row r="108" spans="1:4">
      <c r="A108" s="8">
        <v>107</v>
      </c>
      <c r="B108" s="8">
        <v>2001</v>
      </c>
      <c r="C108" s="8" t="s">
        <v>600</v>
      </c>
      <c r="D108" s="8" t="s">
        <v>601</v>
      </c>
    </row>
    <row r="109" spans="1:4">
      <c r="A109" s="8">
        <v>108</v>
      </c>
      <c r="B109" s="8">
        <v>2002</v>
      </c>
      <c r="C109" s="8" t="s">
        <v>602</v>
      </c>
      <c r="D109" s="8" t="s">
        <v>603</v>
      </c>
    </row>
    <row r="110" spans="1:4">
      <c r="A110" s="8">
        <v>109</v>
      </c>
      <c r="B110" s="8">
        <v>2003</v>
      </c>
      <c r="C110" s="8" t="s">
        <v>604</v>
      </c>
      <c r="D110" s="8" t="s">
        <v>605</v>
      </c>
    </row>
    <row r="111" spans="1:4">
      <c r="A111" s="8">
        <v>110</v>
      </c>
      <c r="B111" s="8">
        <v>2004</v>
      </c>
      <c r="C111" s="8" t="s">
        <v>606</v>
      </c>
      <c r="D111" s="8" t="s">
        <v>607</v>
      </c>
    </row>
    <row r="112" spans="1:4">
      <c r="A112" s="8">
        <v>111</v>
      </c>
      <c r="B112" s="8">
        <v>2005</v>
      </c>
      <c r="C112" s="8" t="s">
        <v>608</v>
      </c>
      <c r="D112" s="8" t="s">
        <v>609</v>
      </c>
    </row>
    <row r="113" spans="1:4">
      <c r="A113" s="8">
        <v>112</v>
      </c>
      <c r="B113" s="8">
        <v>2101</v>
      </c>
      <c r="C113" s="8" t="s">
        <v>610</v>
      </c>
      <c r="D113" s="8" t="s">
        <v>611</v>
      </c>
    </row>
    <row r="114" spans="1:4">
      <c r="A114" s="8">
        <v>113</v>
      </c>
      <c r="B114" s="8">
        <v>2102</v>
      </c>
      <c r="C114" s="8" t="s">
        <v>612</v>
      </c>
      <c r="D114" s="8" t="s">
        <v>613</v>
      </c>
    </row>
    <row r="115" spans="1:4">
      <c r="A115" s="8">
        <v>114</v>
      </c>
      <c r="B115" s="8">
        <v>2109</v>
      </c>
      <c r="C115" s="8" t="s">
        <v>614</v>
      </c>
      <c r="D115" s="8" t="s">
        <v>615</v>
      </c>
    </row>
    <row r="116" spans="1:4">
      <c r="A116" s="8">
        <v>115</v>
      </c>
      <c r="B116" s="8">
        <v>2201</v>
      </c>
      <c r="C116" s="8" t="s">
        <v>616</v>
      </c>
      <c r="D116" s="8" t="s">
        <v>617</v>
      </c>
    </row>
    <row r="117" spans="1:4">
      <c r="A117" s="8">
        <v>116</v>
      </c>
      <c r="B117" s="8">
        <v>2202</v>
      </c>
      <c r="C117" s="8" t="s">
        <v>618</v>
      </c>
      <c r="D117" s="8" t="s">
        <v>619</v>
      </c>
    </row>
    <row r="118" spans="1:4">
      <c r="A118" s="8">
        <v>117</v>
      </c>
      <c r="B118" s="8">
        <v>2203</v>
      </c>
      <c r="C118" s="8" t="s">
        <v>620</v>
      </c>
      <c r="D118" s="8" t="s">
        <v>621</v>
      </c>
    </row>
    <row r="119" spans="1:4">
      <c r="A119" s="8">
        <v>118</v>
      </c>
      <c r="B119" s="8">
        <v>2204</v>
      </c>
      <c r="C119" s="8" t="s">
        <v>622</v>
      </c>
      <c r="D119" s="8" t="s">
        <v>623</v>
      </c>
    </row>
    <row r="120" spans="1:4">
      <c r="A120" s="8">
        <v>119</v>
      </c>
      <c r="B120" s="8">
        <v>2209</v>
      </c>
      <c r="C120" s="8" t="s">
        <v>624</v>
      </c>
      <c r="D120" s="8" t="s">
        <v>625</v>
      </c>
    </row>
    <row r="121" spans="1:4">
      <c r="A121" s="8">
        <v>120</v>
      </c>
      <c r="B121" s="8">
        <v>2311</v>
      </c>
      <c r="C121" s="8" t="s">
        <v>626</v>
      </c>
      <c r="D121" s="8" t="s">
        <v>627</v>
      </c>
    </row>
    <row r="122" spans="1:4">
      <c r="A122" s="8">
        <v>121</v>
      </c>
      <c r="B122" s="8">
        <v>2312</v>
      </c>
      <c r="C122" s="8" t="s">
        <v>628</v>
      </c>
      <c r="D122" s="8" t="s">
        <v>629</v>
      </c>
    </row>
    <row r="123" spans="1:4">
      <c r="A123" s="8">
        <v>122</v>
      </c>
      <c r="B123" s="8">
        <v>2313</v>
      </c>
      <c r="C123" s="8" t="s">
        <v>630</v>
      </c>
      <c r="D123" s="8" t="s">
        <v>631</v>
      </c>
    </row>
    <row r="124" spans="1:4">
      <c r="A124" s="8">
        <v>123</v>
      </c>
      <c r="B124" s="8">
        <v>2319</v>
      </c>
      <c r="C124" s="8" t="s">
        <v>632</v>
      </c>
      <c r="D124" s="8" t="s">
        <v>633</v>
      </c>
    </row>
    <row r="125" spans="1:4">
      <c r="A125" s="8">
        <v>124</v>
      </c>
      <c r="B125" s="8">
        <v>2321</v>
      </c>
      <c r="C125" s="8" t="s">
        <v>634</v>
      </c>
      <c r="D125" s="8" t="s">
        <v>635</v>
      </c>
    </row>
    <row r="126" spans="1:4">
      <c r="A126" s="8">
        <v>125</v>
      </c>
      <c r="B126" s="8">
        <v>2322</v>
      </c>
      <c r="C126" s="8" t="s">
        <v>636</v>
      </c>
      <c r="D126" s="8" t="s">
        <v>637</v>
      </c>
    </row>
    <row r="127" spans="1:4">
      <c r="A127" s="8">
        <v>126</v>
      </c>
      <c r="B127" s="8">
        <v>2323</v>
      </c>
      <c r="C127" s="8" t="s">
        <v>638</v>
      </c>
      <c r="D127" s="8" t="s">
        <v>639</v>
      </c>
    </row>
    <row r="128" spans="1:4">
      <c r="A128" s="8">
        <v>127</v>
      </c>
      <c r="B128" s="8">
        <v>2329</v>
      </c>
      <c r="C128" s="8" t="s">
        <v>640</v>
      </c>
      <c r="D128" s="8" t="s">
        <v>641</v>
      </c>
    </row>
    <row r="129" spans="1:4">
      <c r="A129" s="8">
        <v>128</v>
      </c>
      <c r="B129" s="8">
        <v>2331</v>
      </c>
      <c r="C129" s="8" t="s">
        <v>642</v>
      </c>
      <c r="D129" s="8" t="s">
        <v>643</v>
      </c>
    </row>
    <row r="130" spans="1:4">
      <c r="A130" s="8">
        <v>129</v>
      </c>
      <c r="B130" s="8">
        <v>2332</v>
      </c>
      <c r="C130" s="8" t="s">
        <v>644</v>
      </c>
      <c r="D130" s="8" t="s">
        <v>645</v>
      </c>
    </row>
    <row r="131" spans="1:4">
      <c r="A131" s="8">
        <v>130</v>
      </c>
      <c r="B131" s="8">
        <v>2333</v>
      </c>
      <c r="C131" s="8" t="s">
        <v>646</v>
      </c>
      <c r="D131" s="8" t="s">
        <v>647</v>
      </c>
    </row>
    <row r="132" spans="1:4">
      <c r="A132" s="8">
        <v>131</v>
      </c>
      <c r="B132" s="8">
        <v>2340</v>
      </c>
      <c r="C132" s="8" t="s">
        <v>648</v>
      </c>
      <c r="D132" s="8" t="s">
        <v>649</v>
      </c>
    </row>
    <row r="133" spans="1:4">
      <c r="A133" s="8">
        <v>132</v>
      </c>
      <c r="B133" s="8">
        <v>2391</v>
      </c>
      <c r="C133" s="8" t="s">
        <v>650</v>
      </c>
      <c r="D133" s="8" t="s">
        <v>651</v>
      </c>
    </row>
    <row r="134" spans="1:4">
      <c r="A134" s="8">
        <v>133</v>
      </c>
      <c r="B134" s="8">
        <v>2392</v>
      </c>
      <c r="C134" s="8" t="s">
        <v>652</v>
      </c>
      <c r="D134" s="8" t="s">
        <v>653</v>
      </c>
    </row>
    <row r="135" spans="1:4">
      <c r="A135" s="8">
        <v>134</v>
      </c>
      <c r="B135" s="8">
        <v>2393</v>
      </c>
      <c r="C135" s="8" t="s">
        <v>654</v>
      </c>
      <c r="D135" s="8" t="s">
        <v>655</v>
      </c>
    </row>
    <row r="136" spans="1:4">
      <c r="A136" s="8">
        <v>135</v>
      </c>
      <c r="B136" s="8">
        <v>2399</v>
      </c>
      <c r="C136" s="8" t="s">
        <v>656</v>
      </c>
      <c r="D136" s="8" t="s">
        <v>657</v>
      </c>
    </row>
    <row r="137" spans="1:4">
      <c r="A137" s="8">
        <v>136</v>
      </c>
      <c r="B137" s="8">
        <v>2411</v>
      </c>
      <c r="C137" s="8" t="s">
        <v>658</v>
      </c>
      <c r="D137" s="8" t="s">
        <v>659</v>
      </c>
    </row>
    <row r="138" spans="1:4">
      <c r="A138" s="8">
        <v>137</v>
      </c>
      <c r="B138" s="8">
        <v>2412</v>
      </c>
      <c r="C138" s="8" t="s">
        <v>660</v>
      </c>
      <c r="D138" s="8" t="s">
        <v>661</v>
      </c>
    </row>
    <row r="139" spans="1:4">
      <c r="A139" s="8">
        <v>138</v>
      </c>
      <c r="B139" s="8">
        <v>2413</v>
      </c>
      <c r="C139" s="8" t="s">
        <v>662</v>
      </c>
      <c r="D139" s="8" t="s">
        <v>663</v>
      </c>
    </row>
    <row r="140" spans="1:4">
      <c r="A140" s="8">
        <v>139</v>
      </c>
      <c r="B140" s="8">
        <v>2414</v>
      </c>
      <c r="C140" s="8" t="s">
        <v>664</v>
      </c>
      <c r="D140" s="8" t="s">
        <v>665</v>
      </c>
    </row>
    <row r="141" spans="1:4">
      <c r="A141" s="8">
        <v>140</v>
      </c>
      <c r="B141" s="8">
        <v>2421</v>
      </c>
      <c r="C141" s="8" t="s">
        <v>666</v>
      </c>
      <c r="D141" s="8" t="s">
        <v>667</v>
      </c>
    </row>
    <row r="142" spans="1:4">
      <c r="A142" s="8">
        <v>141</v>
      </c>
      <c r="B142" s="8">
        <v>2422</v>
      </c>
      <c r="C142" s="8" t="s">
        <v>668</v>
      </c>
      <c r="D142" s="8" t="s">
        <v>669</v>
      </c>
    </row>
    <row r="143" spans="1:4">
      <c r="A143" s="8">
        <v>142</v>
      </c>
      <c r="B143" s="8">
        <v>2423</v>
      </c>
      <c r="C143" s="8" t="s">
        <v>670</v>
      </c>
      <c r="D143" s="8" t="s">
        <v>671</v>
      </c>
    </row>
    <row r="144" spans="1:4">
      <c r="A144" s="8">
        <v>143</v>
      </c>
      <c r="B144" s="8">
        <v>2431</v>
      </c>
      <c r="C144" s="8" t="s">
        <v>672</v>
      </c>
      <c r="D144" s="8" t="s">
        <v>673</v>
      </c>
    </row>
    <row r="145" spans="1:4">
      <c r="A145" s="8">
        <v>144</v>
      </c>
      <c r="B145" s="8">
        <v>2432</v>
      </c>
      <c r="C145" s="8" t="s">
        <v>674</v>
      </c>
      <c r="D145" s="8" t="s">
        <v>675</v>
      </c>
    </row>
    <row r="146" spans="1:4">
      <c r="A146" s="8">
        <v>145</v>
      </c>
      <c r="B146" s="8">
        <v>2433</v>
      </c>
      <c r="C146" s="8" t="s">
        <v>676</v>
      </c>
      <c r="D146" s="8" t="s">
        <v>677</v>
      </c>
    </row>
    <row r="147" spans="1:4">
      <c r="A147" s="8">
        <v>146</v>
      </c>
      <c r="B147" s="8">
        <v>2491</v>
      </c>
      <c r="C147" s="8" t="s">
        <v>678</v>
      </c>
      <c r="D147" s="8" t="s">
        <v>679</v>
      </c>
    </row>
    <row r="148" spans="1:4">
      <c r="A148" s="8">
        <v>147</v>
      </c>
      <c r="B148" s="8">
        <v>2499</v>
      </c>
      <c r="C148" s="8" t="s">
        <v>680</v>
      </c>
      <c r="D148" s="8" t="s">
        <v>681</v>
      </c>
    </row>
    <row r="149" spans="1:4">
      <c r="A149" s="8">
        <v>148</v>
      </c>
      <c r="B149" s="8">
        <v>2511</v>
      </c>
      <c r="C149" s="8" t="s">
        <v>682</v>
      </c>
      <c r="D149" s="8" t="s">
        <v>683</v>
      </c>
    </row>
    <row r="150" spans="1:4">
      <c r="A150" s="8">
        <v>149</v>
      </c>
      <c r="B150" s="8">
        <v>2512</v>
      </c>
      <c r="C150" s="8" t="s">
        <v>684</v>
      </c>
      <c r="D150" s="8" t="s">
        <v>685</v>
      </c>
    </row>
    <row r="151" spans="1:4">
      <c r="A151" s="8">
        <v>150</v>
      </c>
      <c r="B151" s="8">
        <v>2521</v>
      </c>
      <c r="C151" s="8" t="s">
        <v>686</v>
      </c>
      <c r="D151" s="8" t="s">
        <v>687</v>
      </c>
    </row>
    <row r="152" spans="1:4">
      <c r="A152" s="8">
        <v>151</v>
      </c>
      <c r="B152" s="8">
        <v>2522</v>
      </c>
      <c r="C152" s="8" t="s">
        <v>688</v>
      </c>
      <c r="D152" s="8" t="s">
        <v>689</v>
      </c>
    </row>
    <row r="153" spans="1:4">
      <c r="A153" s="8">
        <v>152</v>
      </c>
      <c r="B153" s="8">
        <v>2531</v>
      </c>
      <c r="C153" s="8" t="s">
        <v>690</v>
      </c>
      <c r="D153" s="8" t="s">
        <v>691</v>
      </c>
    </row>
    <row r="154" spans="1:4">
      <c r="A154" s="8">
        <v>153</v>
      </c>
      <c r="B154" s="8">
        <v>2539</v>
      </c>
      <c r="C154" s="8" t="s">
        <v>692</v>
      </c>
      <c r="D154" s="8" t="s">
        <v>693</v>
      </c>
    </row>
    <row r="155" spans="1:4">
      <c r="A155" s="8">
        <v>154</v>
      </c>
      <c r="B155" s="8">
        <v>2541</v>
      </c>
      <c r="C155" s="8" t="s">
        <v>694</v>
      </c>
      <c r="D155" s="8" t="s">
        <v>695</v>
      </c>
    </row>
    <row r="156" spans="1:4">
      <c r="A156" s="8">
        <v>155</v>
      </c>
      <c r="B156" s="8">
        <v>2542</v>
      </c>
      <c r="C156" s="8" t="s">
        <v>696</v>
      </c>
      <c r="D156" s="8" t="s">
        <v>697</v>
      </c>
    </row>
    <row r="157" spans="1:4">
      <c r="A157" s="8">
        <v>156</v>
      </c>
      <c r="B157" s="8">
        <v>2543</v>
      </c>
      <c r="C157" s="8" t="s">
        <v>698</v>
      </c>
      <c r="D157" s="8" t="s">
        <v>699</v>
      </c>
    </row>
    <row r="158" spans="1:4">
      <c r="A158" s="8">
        <v>157</v>
      </c>
      <c r="B158" s="8">
        <v>2544</v>
      </c>
      <c r="C158" s="8" t="s">
        <v>700</v>
      </c>
      <c r="D158" s="8" t="s">
        <v>701</v>
      </c>
    </row>
    <row r="159" spans="1:4">
      <c r="A159" s="8">
        <v>158</v>
      </c>
      <c r="B159" s="8">
        <v>2549</v>
      </c>
      <c r="C159" s="8" t="s">
        <v>702</v>
      </c>
      <c r="D159" s="8" t="s">
        <v>703</v>
      </c>
    </row>
    <row r="160" spans="1:4">
      <c r="A160" s="8">
        <v>159</v>
      </c>
      <c r="B160" s="8">
        <v>2591</v>
      </c>
      <c r="C160" s="8" t="s">
        <v>704</v>
      </c>
      <c r="D160" s="8" t="s">
        <v>705</v>
      </c>
    </row>
    <row r="161" spans="1:4">
      <c r="A161" s="8">
        <v>160</v>
      </c>
      <c r="B161" s="8">
        <v>2592</v>
      </c>
      <c r="C161" s="8" t="s">
        <v>706</v>
      </c>
      <c r="D161" s="8" t="s">
        <v>707</v>
      </c>
    </row>
    <row r="162" spans="1:4">
      <c r="A162" s="8">
        <v>161</v>
      </c>
      <c r="B162" s="8">
        <v>2593</v>
      </c>
      <c r="C162" s="8" t="s">
        <v>708</v>
      </c>
      <c r="D162" s="8" t="s">
        <v>709</v>
      </c>
    </row>
    <row r="163" spans="1:4">
      <c r="A163" s="8">
        <v>162</v>
      </c>
      <c r="B163" s="8">
        <v>2599</v>
      </c>
      <c r="C163" s="8" t="s">
        <v>710</v>
      </c>
      <c r="D163" s="8" t="s">
        <v>711</v>
      </c>
    </row>
    <row r="164" spans="1:4">
      <c r="A164" s="8">
        <v>163</v>
      </c>
      <c r="B164" s="8">
        <v>2611</v>
      </c>
      <c r="C164" s="8" t="s">
        <v>712</v>
      </c>
      <c r="D164" s="8" t="s">
        <v>713</v>
      </c>
    </row>
    <row r="165" spans="1:4">
      <c r="A165" s="8">
        <v>164</v>
      </c>
      <c r="B165" s="8">
        <v>2612</v>
      </c>
      <c r="C165" s="8" t="s">
        <v>714</v>
      </c>
      <c r="D165" s="8" t="s">
        <v>715</v>
      </c>
    </row>
    <row r="166" spans="1:4">
      <c r="A166" s="8">
        <v>165</v>
      </c>
      <c r="B166" s="8">
        <v>2613</v>
      </c>
      <c r="C166" s="8" t="s">
        <v>716</v>
      </c>
      <c r="D166" s="8" t="s">
        <v>717</v>
      </c>
    </row>
    <row r="167" spans="1:4">
      <c r="A167" s="8">
        <v>166</v>
      </c>
      <c r="B167" s="8">
        <v>2620</v>
      </c>
      <c r="C167" s="8" t="s">
        <v>718</v>
      </c>
      <c r="D167" s="8" t="s">
        <v>719</v>
      </c>
    </row>
    <row r="168" spans="1:4">
      <c r="A168" s="8">
        <v>167</v>
      </c>
      <c r="B168" s="8">
        <v>2630</v>
      </c>
      <c r="C168" s="8" t="s">
        <v>720</v>
      </c>
      <c r="D168" s="8" t="s">
        <v>721</v>
      </c>
    </row>
    <row r="169" spans="1:4">
      <c r="A169" s="8">
        <v>168</v>
      </c>
      <c r="B169" s="8">
        <v>2641</v>
      </c>
      <c r="C169" s="8" t="s">
        <v>722</v>
      </c>
      <c r="D169" s="8" t="s">
        <v>723</v>
      </c>
    </row>
    <row r="170" spans="1:4">
      <c r="A170" s="8">
        <v>169</v>
      </c>
      <c r="B170" s="8">
        <v>2649</v>
      </c>
      <c r="C170" s="8" t="s">
        <v>724</v>
      </c>
      <c r="D170" s="8" t="s">
        <v>725</v>
      </c>
    </row>
    <row r="171" spans="1:4">
      <c r="A171" s="8">
        <v>170</v>
      </c>
      <c r="B171" s="8">
        <v>2691</v>
      </c>
      <c r="C171" s="8" t="s">
        <v>726</v>
      </c>
      <c r="D171" s="8" t="s">
        <v>727</v>
      </c>
    </row>
    <row r="172" spans="1:4">
      <c r="A172" s="8">
        <v>171</v>
      </c>
      <c r="B172" s="8">
        <v>2692</v>
      </c>
      <c r="C172" s="8" t="s">
        <v>728</v>
      </c>
      <c r="D172" s="8" t="s">
        <v>729</v>
      </c>
    </row>
    <row r="173" spans="1:4">
      <c r="A173" s="8">
        <v>172</v>
      </c>
      <c r="B173" s="8">
        <v>2699</v>
      </c>
      <c r="C173" s="8" t="s">
        <v>730</v>
      </c>
      <c r="D173" s="8" t="s">
        <v>731</v>
      </c>
    </row>
    <row r="174" spans="1:4">
      <c r="A174" s="8">
        <v>173</v>
      </c>
      <c r="B174" s="8">
        <v>2711</v>
      </c>
      <c r="C174" s="8" t="s">
        <v>732</v>
      </c>
      <c r="D174" s="8" t="s">
        <v>733</v>
      </c>
    </row>
    <row r="175" spans="1:4">
      <c r="A175" s="8">
        <v>174</v>
      </c>
      <c r="B175" s="8">
        <v>2712</v>
      </c>
      <c r="C175" s="8" t="s">
        <v>734</v>
      </c>
      <c r="D175" s="8" t="s">
        <v>735</v>
      </c>
    </row>
    <row r="176" spans="1:4">
      <c r="A176" s="8">
        <v>175</v>
      </c>
      <c r="B176" s="8">
        <v>2719</v>
      </c>
      <c r="C176" s="8" t="s">
        <v>736</v>
      </c>
      <c r="D176" s="8" t="s">
        <v>737</v>
      </c>
    </row>
    <row r="177" spans="1:4">
      <c r="A177" s="8">
        <v>176</v>
      </c>
      <c r="B177" s="8">
        <v>2721</v>
      </c>
      <c r="C177" s="8" t="s">
        <v>738</v>
      </c>
      <c r="D177" s="8" t="s">
        <v>739</v>
      </c>
    </row>
    <row r="178" spans="1:4">
      <c r="A178" s="8">
        <v>177</v>
      </c>
      <c r="B178" s="8">
        <v>2729</v>
      </c>
      <c r="C178" s="8" t="s">
        <v>740</v>
      </c>
      <c r="D178" s="8" t="s">
        <v>741</v>
      </c>
    </row>
    <row r="179" spans="1:4">
      <c r="A179" s="8">
        <v>178</v>
      </c>
      <c r="B179" s="8">
        <v>2730</v>
      </c>
      <c r="C179" s="8" t="s">
        <v>742</v>
      </c>
      <c r="D179" s="8" t="s">
        <v>743</v>
      </c>
    </row>
    <row r="180" spans="1:4">
      <c r="A180" s="8">
        <v>179</v>
      </c>
      <c r="B180" s="8">
        <v>2740</v>
      </c>
      <c r="C180" s="8" t="s">
        <v>744</v>
      </c>
      <c r="D180" s="8" t="s">
        <v>745</v>
      </c>
    </row>
    <row r="181" spans="1:4">
      <c r="A181" s="8">
        <v>180</v>
      </c>
      <c r="B181" s="8">
        <v>2751</v>
      </c>
      <c r="C181" s="8" t="s">
        <v>746</v>
      </c>
      <c r="D181" s="8" t="s">
        <v>747</v>
      </c>
    </row>
    <row r="182" spans="1:4">
      <c r="A182" s="8">
        <v>181</v>
      </c>
      <c r="B182" s="8">
        <v>2752</v>
      </c>
      <c r="C182" s="8" t="s">
        <v>748</v>
      </c>
      <c r="D182" s="8" t="s">
        <v>749</v>
      </c>
    </row>
    <row r="183" spans="1:4">
      <c r="A183" s="8">
        <v>182</v>
      </c>
      <c r="B183" s="8">
        <v>2760</v>
      </c>
      <c r="C183" s="8" t="s">
        <v>750</v>
      </c>
      <c r="D183" s="8" t="s">
        <v>751</v>
      </c>
    </row>
    <row r="184" spans="1:4">
      <c r="A184" s="8">
        <v>183</v>
      </c>
      <c r="B184" s="8">
        <v>2771</v>
      </c>
      <c r="C184" s="8" t="s">
        <v>752</v>
      </c>
      <c r="D184" s="8" t="s">
        <v>753</v>
      </c>
    </row>
    <row r="185" spans="1:4">
      <c r="A185" s="8">
        <v>184</v>
      </c>
      <c r="B185" s="8">
        <v>2779</v>
      </c>
      <c r="C185" s="8" t="s">
        <v>754</v>
      </c>
      <c r="D185" s="8" t="s">
        <v>755</v>
      </c>
    </row>
    <row r="186" spans="1:4">
      <c r="A186" s="8">
        <v>185</v>
      </c>
      <c r="B186" s="8">
        <v>2810</v>
      </c>
      <c r="C186" s="8" t="s">
        <v>756</v>
      </c>
      <c r="D186" s="8" t="s">
        <v>757</v>
      </c>
    </row>
    <row r="187" spans="1:4">
      <c r="A187" s="8">
        <v>186</v>
      </c>
      <c r="B187" s="8">
        <v>2820</v>
      </c>
      <c r="C187" s="8" t="s">
        <v>758</v>
      </c>
      <c r="D187" s="8" t="s">
        <v>759</v>
      </c>
    </row>
    <row r="188" spans="1:4">
      <c r="A188" s="8">
        <v>187</v>
      </c>
      <c r="B188" s="8">
        <v>2831</v>
      </c>
      <c r="C188" s="8" t="s">
        <v>760</v>
      </c>
      <c r="D188" s="8" t="s">
        <v>761</v>
      </c>
    </row>
    <row r="189" spans="1:4">
      <c r="A189" s="8">
        <v>188</v>
      </c>
      <c r="B189" s="8">
        <v>2832</v>
      </c>
      <c r="C189" s="8" t="s">
        <v>762</v>
      </c>
      <c r="D189" s="8" t="s">
        <v>763</v>
      </c>
    </row>
    <row r="190" spans="1:4">
      <c r="A190" s="8">
        <v>189</v>
      </c>
      <c r="B190" s="8">
        <v>2841</v>
      </c>
      <c r="C190" s="8" t="s">
        <v>764</v>
      </c>
      <c r="D190" s="8" t="s">
        <v>765</v>
      </c>
    </row>
    <row r="191" spans="1:4">
      <c r="A191" s="8">
        <v>190</v>
      </c>
      <c r="B191" s="8">
        <v>2842</v>
      </c>
      <c r="C191" s="8" t="s">
        <v>766</v>
      </c>
      <c r="D191" s="8" t="s">
        <v>767</v>
      </c>
    </row>
    <row r="192" spans="1:4">
      <c r="A192" s="8">
        <v>191</v>
      </c>
      <c r="B192" s="8">
        <v>2851</v>
      </c>
      <c r="C192" s="8" t="s">
        <v>768</v>
      </c>
      <c r="D192" s="8" t="s">
        <v>769</v>
      </c>
    </row>
    <row r="193" spans="1:4">
      <c r="A193" s="8">
        <v>192</v>
      </c>
      <c r="B193" s="8">
        <v>2852</v>
      </c>
      <c r="C193" s="8" t="s">
        <v>770</v>
      </c>
      <c r="D193" s="8" t="s">
        <v>771</v>
      </c>
    </row>
    <row r="194" spans="1:4">
      <c r="A194" s="8">
        <v>193</v>
      </c>
      <c r="B194" s="8">
        <v>2853</v>
      </c>
      <c r="C194" s="8" t="s">
        <v>772</v>
      </c>
      <c r="D194" s="8" t="s">
        <v>773</v>
      </c>
    </row>
    <row r="195" spans="1:4">
      <c r="A195" s="8">
        <v>194</v>
      </c>
      <c r="B195" s="8">
        <v>2854</v>
      </c>
      <c r="C195" s="8" t="s">
        <v>774</v>
      </c>
      <c r="D195" s="8" t="s">
        <v>775</v>
      </c>
    </row>
    <row r="196" spans="1:4">
      <c r="A196" s="8">
        <v>195</v>
      </c>
      <c r="B196" s="8">
        <v>2859</v>
      </c>
      <c r="C196" s="8" t="s">
        <v>776</v>
      </c>
      <c r="D196" s="8" t="s">
        <v>777</v>
      </c>
    </row>
    <row r="197" spans="1:4">
      <c r="A197" s="8">
        <v>196</v>
      </c>
      <c r="B197" s="8">
        <v>2890</v>
      </c>
      <c r="C197" s="8" t="s">
        <v>778</v>
      </c>
      <c r="D197" s="8" t="s">
        <v>779</v>
      </c>
    </row>
    <row r="198" spans="1:4">
      <c r="A198" s="8">
        <v>197</v>
      </c>
      <c r="B198" s="8">
        <v>2911</v>
      </c>
      <c r="C198" s="8" t="s">
        <v>780</v>
      </c>
      <c r="D198" s="8" t="s">
        <v>781</v>
      </c>
    </row>
    <row r="199" spans="1:4">
      <c r="A199" s="8">
        <v>198</v>
      </c>
      <c r="B199" s="8">
        <v>2912</v>
      </c>
      <c r="C199" s="8" t="s">
        <v>782</v>
      </c>
      <c r="D199" s="8" t="s">
        <v>783</v>
      </c>
    </row>
    <row r="200" spans="1:4">
      <c r="A200" s="8">
        <v>199</v>
      </c>
      <c r="B200" s="8">
        <v>2919</v>
      </c>
      <c r="C200" s="8" t="s">
        <v>784</v>
      </c>
      <c r="D200" s="8" t="s">
        <v>785</v>
      </c>
    </row>
    <row r="201" spans="1:4">
      <c r="A201" s="8">
        <v>200</v>
      </c>
      <c r="B201" s="8">
        <v>2921</v>
      </c>
      <c r="C201" s="8" t="s">
        <v>786</v>
      </c>
      <c r="D201" s="8" t="s">
        <v>787</v>
      </c>
    </row>
    <row r="202" spans="1:4">
      <c r="A202" s="8">
        <v>201</v>
      </c>
      <c r="B202" s="8">
        <v>2922</v>
      </c>
      <c r="C202" s="8" t="s">
        <v>788</v>
      </c>
      <c r="D202" s="8" t="s">
        <v>789</v>
      </c>
    </row>
    <row r="203" spans="1:4">
      <c r="A203" s="8">
        <v>202</v>
      </c>
      <c r="B203" s="8">
        <v>2923</v>
      </c>
      <c r="C203" s="8" t="s">
        <v>790</v>
      </c>
      <c r="D203" s="8" t="s">
        <v>791</v>
      </c>
    </row>
    <row r="204" spans="1:4">
      <c r="A204" s="8">
        <v>203</v>
      </c>
      <c r="B204" s="8">
        <v>2924</v>
      </c>
      <c r="C204" s="8" t="s">
        <v>792</v>
      </c>
      <c r="D204" s="8" t="s">
        <v>793</v>
      </c>
    </row>
    <row r="205" spans="1:4">
      <c r="A205" s="8">
        <v>204</v>
      </c>
      <c r="B205" s="8">
        <v>2925</v>
      </c>
      <c r="C205" s="8" t="s">
        <v>794</v>
      </c>
      <c r="D205" s="8" t="s">
        <v>795</v>
      </c>
    </row>
    <row r="206" spans="1:4">
      <c r="A206" s="8">
        <v>205</v>
      </c>
      <c r="B206" s="8">
        <v>2926</v>
      </c>
      <c r="C206" s="8" t="s">
        <v>796</v>
      </c>
      <c r="D206" s="8" t="s">
        <v>797</v>
      </c>
    </row>
    <row r="207" spans="1:4">
      <c r="A207" s="8">
        <v>206</v>
      </c>
      <c r="B207" s="8">
        <v>2927</v>
      </c>
      <c r="C207" s="8" t="s">
        <v>798</v>
      </c>
      <c r="D207" s="8" t="s">
        <v>799</v>
      </c>
    </row>
    <row r="208" spans="1:4">
      <c r="A208" s="8">
        <v>207</v>
      </c>
      <c r="B208" s="8">
        <v>2928</v>
      </c>
      <c r="C208" s="8" t="s">
        <v>800</v>
      </c>
      <c r="D208" s="8" t="s">
        <v>801</v>
      </c>
    </row>
    <row r="209" spans="1:4">
      <c r="A209" s="8">
        <v>208</v>
      </c>
      <c r="B209" s="8">
        <v>2929</v>
      </c>
      <c r="C209" s="8" t="s">
        <v>802</v>
      </c>
      <c r="D209" s="8" t="s">
        <v>803</v>
      </c>
    </row>
    <row r="210" spans="1:4">
      <c r="A210" s="8">
        <v>209</v>
      </c>
      <c r="B210" s="8">
        <v>2931</v>
      </c>
      <c r="C210" s="8" t="s">
        <v>804</v>
      </c>
      <c r="D210" s="8" t="s">
        <v>805</v>
      </c>
    </row>
    <row r="211" spans="1:4">
      <c r="A211" s="8">
        <v>210</v>
      </c>
      <c r="B211" s="8">
        <v>2932</v>
      </c>
      <c r="C211" s="8" t="s">
        <v>806</v>
      </c>
      <c r="D211" s="8" t="s">
        <v>807</v>
      </c>
    </row>
    <row r="212" spans="1:4">
      <c r="A212" s="8">
        <v>211</v>
      </c>
      <c r="B212" s="8">
        <v>2933</v>
      </c>
      <c r="C212" s="8" t="s">
        <v>808</v>
      </c>
      <c r="D212" s="8" t="s">
        <v>809</v>
      </c>
    </row>
    <row r="213" spans="1:4">
      <c r="A213" s="8">
        <v>212</v>
      </c>
      <c r="B213" s="8">
        <v>2934</v>
      </c>
      <c r="C213" s="8" t="s">
        <v>810</v>
      </c>
      <c r="D213" s="8" t="s">
        <v>811</v>
      </c>
    </row>
    <row r="214" spans="1:4">
      <c r="A214" s="8">
        <v>213</v>
      </c>
      <c r="B214" s="8">
        <v>2935</v>
      </c>
      <c r="C214" s="8" t="s">
        <v>812</v>
      </c>
      <c r="D214" s="8" t="s">
        <v>813</v>
      </c>
    </row>
    <row r="215" spans="1:4">
      <c r="A215" s="8">
        <v>214</v>
      </c>
      <c r="B215" s="8">
        <v>2936</v>
      </c>
      <c r="C215" s="8" t="s">
        <v>814</v>
      </c>
      <c r="D215" s="8" t="s">
        <v>815</v>
      </c>
    </row>
    <row r="216" spans="1:4">
      <c r="A216" s="8">
        <v>215</v>
      </c>
      <c r="B216" s="8">
        <v>2937</v>
      </c>
      <c r="C216" s="8" t="s">
        <v>816</v>
      </c>
      <c r="D216" s="8" t="s">
        <v>817</v>
      </c>
    </row>
    <row r="217" spans="1:4">
      <c r="A217" s="8">
        <v>216</v>
      </c>
      <c r="B217" s="8">
        <v>2938</v>
      </c>
      <c r="C217" s="8" t="s">
        <v>818</v>
      </c>
      <c r="D217" s="8" t="s">
        <v>819</v>
      </c>
    </row>
    <row r="218" spans="1:4">
      <c r="A218" s="8">
        <v>217</v>
      </c>
      <c r="B218" s="8">
        <v>2939</v>
      </c>
      <c r="C218" s="8" t="s">
        <v>820</v>
      </c>
      <c r="D218" s="8" t="s">
        <v>821</v>
      </c>
    </row>
    <row r="219" spans="1:4">
      <c r="A219" s="8">
        <v>218</v>
      </c>
      <c r="B219" s="8">
        <v>3010</v>
      </c>
      <c r="C219" s="8" t="s">
        <v>822</v>
      </c>
      <c r="D219" s="8" t="s">
        <v>823</v>
      </c>
    </row>
    <row r="220" spans="1:4">
      <c r="A220" s="8">
        <v>219</v>
      </c>
      <c r="B220" s="8">
        <v>3020</v>
      </c>
      <c r="C220" s="8" t="s">
        <v>824</v>
      </c>
      <c r="D220" s="8" t="s">
        <v>825</v>
      </c>
    </row>
    <row r="221" spans="1:4">
      <c r="A221" s="8">
        <v>220</v>
      </c>
      <c r="B221" s="8">
        <v>3030</v>
      </c>
      <c r="C221" s="8" t="s">
        <v>826</v>
      </c>
      <c r="D221" s="8" t="s">
        <v>827</v>
      </c>
    </row>
    <row r="222" spans="1:4">
      <c r="A222" s="8">
        <v>221</v>
      </c>
      <c r="B222" s="8">
        <v>3110</v>
      </c>
      <c r="C222" s="8" t="s">
        <v>828</v>
      </c>
      <c r="D222" s="8" t="s">
        <v>829</v>
      </c>
    </row>
    <row r="223" spans="1:4">
      <c r="A223" s="8">
        <v>222</v>
      </c>
      <c r="B223" s="8">
        <v>3121</v>
      </c>
      <c r="C223" s="8" t="s">
        <v>830</v>
      </c>
      <c r="D223" s="8" t="s">
        <v>831</v>
      </c>
    </row>
    <row r="224" spans="1:4">
      <c r="A224" s="8">
        <v>223</v>
      </c>
      <c r="B224" s="8">
        <v>3122</v>
      </c>
      <c r="C224" s="8" t="s">
        <v>832</v>
      </c>
      <c r="D224" s="8" t="s">
        <v>833</v>
      </c>
    </row>
    <row r="225" spans="1:4">
      <c r="A225" s="8">
        <v>224</v>
      </c>
      <c r="B225" s="8">
        <v>3131</v>
      </c>
      <c r="C225" s="8" t="s">
        <v>834</v>
      </c>
      <c r="D225" s="8" t="s">
        <v>835</v>
      </c>
    </row>
    <row r="226" spans="1:4">
      <c r="A226" s="8">
        <v>225</v>
      </c>
      <c r="B226" s="8">
        <v>3132</v>
      </c>
      <c r="C226" s="8" t="s">
        <v>836</v>
      </c>
      <c r="D226" s="8" t="s">
        <v>837</v>
      </c>
    </row>
    <row r="227" spans="1:4">
      <c r="A227" s="8">
        <v>226</v>
      </c>
      <c r="B227" s="8">
        <v>3190</v>
      </c>
      <c r="C227" s="8" t="s">
        <v>838</v>
      </c>
      <c r="D227" s="8" t="s">
        <v>839</v>
      </c>
    </row>
    <row r="228" spans="1:4">
      <c r="A228" s="8">
        <v>227</v>
      </c>
      <c r="B228" s="8">
        <v>3211</v>
      </c>
      <c r="C228" s="8" t="s">
        <v>840</v>
      </c>
      <c r="D228" s="8" t="s">
        <v>841</v>
      </c>
    </row>
    <row r="229" spans="1:4">
      <c r="A229" s="8">
        <v>228</v>
      </c>
      <c r="B229" s="8">
        <v>3219</v>
      </c>
      <c r="C229" s="8" t="s">
        <v>842</v>
      </c>
      <c r="D229" s="8" t="s">
        <v>843</v>
      </c>
    </row>
    <row r="230" spans="1:4">
      <c r="A230" s="8">
        <v>229</v>
      </c>
      <c r="B230" s="8">
        <v>3220</v>
      </c>
      <c r="C230" s="8" t="s">
        <v>844</v>
      </c>
      <c r="D230" s="8" t="s">
        <v>845</v>
      </c>
    </row>
    <row r="231" spans="1:4">
      <c r="A231" s="8">
        <v>230</v>
      </c>
      <c r="B231" s="8">
        <v>3311</v>
      </c>
      <c r="C231" s="8" t="s">
        <v>846</v>
      </c>
      <c r="D231" s="8" t="s">
        <v>847</v>
      </c>
    </row>
    <row r="232" spans="1:4">
      <c r="A232" s="8">
        <v>231</v>
      </c>
      <c r="B232" s="8">
        <v>3312</v>
      </c>
      <c r="C232" s="8" t="s">
        <v>848</v>
      </c>
      <c r="D232" s="8" t="s">
        <v>849</v>
      </c>
    </row>
    <row r="233" spans="1:4">
      <c r="A233" s="8">
        <v>232</v>
      </c>
      <c r="B233" s="8">
        <v>3313</v>
      </c>
      <c r="C233" s="8" t="s">
        <v>850</v>
      </c>
      <c r="D233" s="8" t="s">
        <v>851</v>
      </c>
    </row>
    <row r="234" spans="1:4">
      <c r="A234" s="8">
        <v>233</v>
      </c>
      <c r="B234" s="8">
        <v>3314</v>
      </c>
      <c r="C234" s="8" t="s">
        <v>852</v>
      </c>
      <c r="D234" s="8" t="s">
        <v>853</v>
      </c>
    </row>
    <row r="235" spans="1:4">
      <c r="A235" s="8">
        <v>234</v>
      </c>
      <c r="B235" s="8">
        <v>3321</v>
      </c>
      <c r="C235" s="8" t="s">
        <v>854</v>
      </c>
      <c r="D235" s="8" t="s">
        <v>855</v>
      </c>
    </row>
    <row r="236" spans="1:4">
      <c r="A236" s="8">
        <v>235</v>
      </c>
      <c r="B236" s="8">
        <v>3329</v>
      </c>
      <c r="C236" s="8" t="s">
        <v>856</v>
      </c>
      <c r="D236" s="8" t="s">
        <v>857</v>
      </c>
    </row>
    <row r="237" spans="1:4">
      <c r="A237" s="8">
        <v>236</v>
      </c>
      <c r="B237" s="8">
        <v>3391</v>
      </c>
      <c r="C237" s="8" t="s">
        <v>858</v>
      </c>
      <c r="D237" s="8" t="s">
        <v>859</v>
      </c>
    </row>
    <row r="238" spans="1:4">
      <c r="A238" s="8">
        <v>237</v>
      </c>
      <c r="B238" s="8">
        <v>3392</v>
      </c>
      <c r="C238" s="8" t="s">
        <v>860</v>
      </c>
      <c r="D238" s="8" t="s">
        <v>861</v>
      </c>
    </row>
    <row r="239" spans="1:4">
      <c r="A239" s="8">
        <v>238</v>
      </c>
      <c r="B239" s="8">
        <v>3399</v>
      </c>
      <c r="C239" s="8" t="s">
        <v>862</v>
      </c>
      <c r="D239" s="8" t="s">
        <v>863</v>
      </c>
    </row>
    <row r="240" spans="1:4">
      <c r="A240" s="8">
        <v>239</v>
      </c>
      <c r="B240" s="8">
        <v>3400</v>
      </c>
      <c r="C240" s="8" t="s">
        <v>864</v>
      </c>
      <c r="D240" s="8" t="s">
        <v>865</v>
      </c>
    </row>
    <row r="241" spans="1:4">
      <c r="A241" s="8">
        <v>240</v>
      </c>
      <c r="B241" s="8">
        <v>3510</v>
      </c>
      <c r="C241" s="8" t="s">
        <v>866</v>
      </c>
      <c r="D241" s="8" t="s">
        <v>867</v>
      </c>
    </row>
    <row r="242" spans="1:4">
      <c r="A242" s="8">
        <v>241</v>
      </c>
      <c r="B242" s="8">
        <v>3520</v>
      </c>
      <c r="C242" s="8" t="s">
        <v>868</v>
      </c>
      <c r="D242" s="8" t="s">
        <v>869</v>
      </c>
    </row>
    <row r="243" spans="1:4">
      <c r="A243" s="8">
        <v>242</v>
      </c>
      <c r="B243" s="8">
        <v>3530</v>
      </c>
      <c r="C243" s="8" t="s">
        <v>870</v>
      </c>
      <c r="D243" s="8" t="s">
        <v>871</v>
      </c>
    </row>
    <row r="244" spans="1:4">
      <c r="A244" s="8">
        <v>243</v>
      </c>
      <c r="B244" s="8">
        <v>3600</v>
      </c>
      <c r="C244" s="8" t="s">
        <v>872</v>
      </c>
      <c r="D244" s="8" t="s">
        <v>873</v>
      </c>
    </row>
    <row r="245" spans="1:4">
      <c r="A245" s="8">
        <v>244</v>
      </c>
      <c r="B245" s="8">
        <v>3700</v>
      </c>
      <c r="C245" s="8" t="s">
        <v>874</v>
      </c>
      <c r="D245" s="8" t="s">
        <v>875</v>
      </c>
    </row>
    <row r="246" spans="1:4">
      <c r="A246" s="8">
        <v>245</v>
      </c>
      <c r="B246" s="8">
        <v>3811</v>
      </c>
      <c r="C246" s="8" t="s">
        <v>876</v>
      </c>
      <c r="D246" s="8" t="s">
        <v>877</v>
      </c>
    </row>
    <row r="247" spans="1:4">
      <c r="A247" s="8">
        <v>246</v>
      </c>
      <c r="B247" s="8">
        <v>3812</v>
      </c>
      <c r="C247" s="8" t="s">
        <v>878</v>
      </c>
      <c r="D247" s="8" t="s">
        <v>879</v>
      </c>
    </row>
    <row r="248" spans="1:4">
      <c r="A248" s="8">
        <v>247</v>
      </c>
      <c r="B248" s="8">
        <v>3821</v>
      </c>
      <c r="C248" s="8" t="s">
        <v>880</v>
      </c>
      <c r="D248" s="8" t="s">
        <v>881</v>
      </c>
    </row>
    <row r="249" spans="1:4">
      <c r="A249" s="8">
        <v>248</v>
      </c>
      <c r="B249" s="8">
        <v>3822</v>
      </c>
      <c r="C249" s="8" t="s">
        <v>882</v>
      </c>
      <c r="D249" s="8" t="s">
        <v>883</v>
      </c>
    </row>
    <row r="250" spans="1:4">
      <c r="A250" s="8">
        <v>249</v>
      </c>
      <c r="B250" s="8">
        <v>3830</v>
      </c>
      <c r="C250" s="8" t="s">
        <v>884</v>
      </c>
      <c r="D250" s="8" t="s">
        <v>885</v>
      </c>
    </row>
    <row r="251" spans="1:4">
      <c r="A251" s="8">
        <v>250</v>
      </c>
      <c r="B251" s="8">
        <v>3900</v>
      </c>
      <c r="C251" s="8" t="s">
        <v>886</v>
      </c>
      <c r="D251" s="8" t="s">
        <v>887</v>
      </c>
    </row>
    <row r="252" spans="1:4">
      <c r="A252" s="8">
        <v>251</v>
      </c>
      <c r="B252" s="8">
        <v>4100</v>
      </c>
      <c r="C252" s="8" t="s">
        <v>888</v>
      </c>
      <c r="D252" s="8" t="s">
        <v>889</v>
      </c>
    </row>
    <row r="253" spans="1:4">
      <c r="A253" s="8">
        <v>252</v>
      </c>
      <c r="B253" s="8">
        <v>4210</v>
      </c>
      <c r="C253" s="8" t="s">
        <v>890</v>
      </c>
      <c r="D253" s="8" t="s">
        <v>891</v>
      </c>
    </row>
    <row r="254" spans="1:4">
      <c r="A254" s="8">
        <v>253</v>
      </c>
      <c r="B254" s="8">
        <v>4220</v>
      </c>
      <c r="C254" s="8" t="s">
        <v>892</v>
      </c>
      <c r="D254" s="8" t="s">
        <v>893</v>
      </c>
    </row>
    <row r="255" spans="1:4">
      <c r="A255" s="8">
        <v>254</v>
      </c>
      <c r="B255" s="8">
        <v>4290</v>
      </c>
      <c r="C255" s="8" t="s">
        <v>894</v>
      </c>
      <c r="D255" s="8" t="s">
        <v>895</v>
      </c>
    </row>
    <row r="256" spans="1:4">
      <c r="A256" s="8">
        <v>255</v>
      </c>
      <c r="B256" s="8">
        <v>4310</v>
      </c>
      <c r="C256" s="8" t="s">
        <v>896</v>
      </c>
      <c r="D256" s="8" t="s">
        <v>897</v>
      </c>
    </row>
    <row r="257" spans="1:4">
      <c r="A257" s="8">
        <v>256</v>
      </c>
      <c r="B257" s="8">
        <v>4320</v>
      </c>
      <c r="C257" s="8" t="s">
        <v>898</v>
      </c>
      <c r="D257" s="8" t="s">
        <v>899</v>
      </c>
    </row>
    <row r="258" spans="1:4">
      <c r="A258" s="8">
        <v>257</v>
      </c>
      <c r="B258" s="8">
        <v>4331</v>
      </c>
      <c r="C258" s="8" t="s">
        <v>900</v>
      </c>
      <c r="D258" s="8" t="s">
        <v>901</v>
      </c>
    </row>
    <row r="259" spans="1:4">
      <c r="A259" s="8">
        <v>258</v>
      </c>
      <c r="B259" s="8">
        <v>4332</v>
      </c>
      <c r="C259" s="8" t="s">
        <v>902</v>
      </c>
      <c r="D259" s="8" t="s">
        <v>903</v>
      </c>
    </row>
    <row r="260" spans="1:4">
      <c r="A260" s="8">
        <v>259</v>
      </c>
      <c r="B260" s="8">
        <v>4339</v>
      </c>
      <c r="C260" s="8" t="s">
        <v>904</v>
      </c>
      <c r="D260" s="8" t="s">
        <v>905</v>
      </c>
    </row>
    <row r="261" spans="1:4">
      <c r="A261" s="8">
        <v>260</v>
      </c>
      <c r="B261" s="8">
        <v>4340</v>
      </c>
      <c r="C261" s="8" t="s">
        <v>906</v>
      </c>
      <c r="D261" s="8" t="s">
        <v>907</v>
      </c>
    </row>
    <row r="262" spans="1:4">
      <c r="A262" s="8">
        <v>261</v>
      </c>
      <c r="B262" s="8">
        <v>4390</v>
      </c>
      <c r="C262" s="8" t="s">
        <v>908</v>
      </c>
      <c r="D262" s="8" t="s">
        <v>909</v>
      </c>
    </row>
    <row r="263" spans="1:4">
      <c r="A263" s="8">
        <v>262</v>
      </c>
      <c r="B263" s="8">
        <v>4510</v>
      </c>
      <c r="C263" s="8" t="s">
        <v>910</v>
      </c>
      <c r="D263" s="8" t="s">
        <v>911</v>
      </c>
    </row>
    <row r="264" spans="1:4">
      <c r="A264" s="8">
        <v>263</v>
      </c>
      <c r="B264" s="8">
        <v>4520</v>
      </c>
      <c r="C264" s="8" t="s">
        <v>912</v>
      </c>
      <c r="D264" s="8" t="s">
        <v>913</v>
      </c>
    </row>
    <row r="265" spans="1:4">
      <c r="A265" s="8">
        <v>264</v>
      </c>
      <c r="B265" s="8">
        <v>4531</v>
      </c>
      <c r="C265" s="8" t="s">
        <v>914</v>
      </c>
      <c r="D265" s="8" t="s">
        <v>915</v>
      </c>
    </row>
    <row r="266" spans="1:4">
      <c r="A266" s="8">
        <v>265</v>
      </c>
      <c r="B266" s="8">
        <v>4532</v>
      </c>
      <c r="C266" s="8" t="s">
        <v>916</v>
      </c>
      <c r="D266" s="8" t="s">
        <v>917</v>
      </c>
    </row>
    <row r="267" spans="1:4">
      <c r="A267" s="8">
        <v>266</v>
      </c>
      <c r="B267" s="8">
        <v>4533</v>
      </c>
      <c r="C267" s="8" t="s">
        <v>918</v>
      </c>
      <c r="D267" s="8" t="s">
        <v>919</v>
      </c>
    </row>
    <row r="268" spans="1:4">
      <c r="A268" s="8">
        <v>267</v>
      </c>
      <c r="B268" s="8">
        <v>4539</v>
      </c>
      <c r="C268" s="8" t="s">
        <v>920</v>
      </c>
      <c r="D268" s="8" t="s">
        <v>921</v>
      </c>
    </row>
    <row r="269" spans="1:4">
      <c r="A269" s="8">
        <v>268</v>
      </c>
      <c r="B269" s="8">
        <v>4541</v>
      </c>
      <c r="C269" s="8" t="s">
        <v>922</v>
      </c>
      <c r="D269" s="8" t="s">
        <v>923</v>
      </c>
    </row>
    <row r="270" spans="1:4">
      <c r="A270" s="8">
        <v>269</v>
      </c>
      <c r="B270" s="8">
        <v>4542</v>
      </c>
      <c r="C270" s="8" t="s">
        <v>924</v>
      </c>
      <c r="D270" s="8" t="s">
        <v>925</v>
      </c>
    </row>
    <row r="271" spans="1:4">
      <c r="A271" s="8">
        <v>270</v>
      </c>
      <c r="B271" s="8">
        <v>4543</v>
      </c>
      <c r="C271" s="8" t="s">
        <v>926</v>
      </c>
      <c r="D271" s="8" t="s">
        <v>927</v>
      </c>
    </row>
    <row r="272" spans="1:4">
      <c r="A272" s="8">
        <v>271</v>
      </c>
      <c r="B272" s="8">
        <v>4544</v>
      </c>
      <c r="C272" s="8" t="s">
        <v>928</v>
      </c>
      <c r="D272" s="8" t="s">
        <v>929</v>
      </c>
    </row>
    <row r="273" spans="1:4">
      <c r="A273" s="8">
        <v>272</v>
      </c>
      <c r="B273" s="8">
        <v>4545</v>
      </c>
      <c r="C273" s="8" t="s">
        <v>930</v>
      </c>
      <c r="D273" s="8" t="s">
        <v>931</v>
      </c>
    </row>
    <row r="274" spans="1:4">
      <c r="A274" s="8">
        <v>273</v>
      </c>
      <c r="B274" s="8">
        <v>4546</v>
      </c>
      <c r="C274" s="8" t="s">
        <v>932</v>
      </c>
      <c r="D274" s="8" t="s">
        <v>933</v>
      </c>
    </row>
    <row r="275" spans="1:4">
      <c r="A275" s="8">
        <v>274</v>
      </c>
      <c r="B275" s="8">
        <v>4547</v>
      </c>
      <c r="C275" s="8" t="s">
        <v>934</v>
      </c>
      <c r="D275" s="8" t="s">
        <v>935</v>
      </c>
    </row>
    <row r="276" spans="1:4">
      <c r="A276" s="8">
        <v>275</v>
      </c>
      <c r="B276" s="8">
        <v>4548</v>
      </c>
      <c r="C276" s="8" t="s">
        <v>936</v>
      </c>
      <c r="D276" s="8" t="s">
        <v>937</v>
      </c>
    </row>
    <row r="277" spans="1:4">
      <c r="A277" s="8">
        <v>276</v>
      </c>
      <c r="B277" s="8">
        <v>4549</v>
      </c>
      <c r="C277" s="8" t="s">
        <v>938</v>
      </c>
      <c r="D277" s="8" t="s">
        <v>939</v>
      </c>
    </row>
    <row r="278" spans="1:4">
      <c r="A278" s="8">
        <v>277</v>
      </c>
      <c r="B278" s="8">
        <v>4551</v>
      </c>
      <c r="C278" s="8" t="s">
        <v>940</v>
      </c>
      <c r="D278" s="8" t="s">
        <v>941</v>
      </c>
    </row>
    <row r="279" spans="1:4">
      <c r="A279" s="8">
        <v>278</v>
      </c>
      <c r="B279" s="8">
        <v>4552</v>
      </c>
      <c r="C279" s="8" t="s">
        <v>942</v>
      </c>
      <c r="D279" s="8" t="s">
        <v>943</v>
      </c>
    </row>
    <row r="280" spans="1:4">
      <c r="A280" s="8">
        <v>279</v>
      </c>
      <c r="B280" s="8">
        <v>4553</v>
      </c>
      <c r="C280" s="8" t="s">
        <v>944</v>
      </c>
      <c r="D280" s="8" t="s">
        <v>945</v>
      </c>
    </row>
    <row r="281" spans="1:4">
      <c r="A281" s="8">
        <v>280</v>
      </c>
      <c r="B281" s="8">
        <v>4559</v>
      </c>
      <c r="C281" s="8" t="s">
        <v>946</v>
      </c>
      <c r="D281" s="8" t="s">
        <v>947</v>
      </c>
    </row>
    <row r="282" spans="1:4">
      <c r="A282" s="8">
        <v>281</v>
      </c>
      <c r="B282" s="8">
        <v>4561</v>
      </c>
      <c r="C282" s="8" t="s">
        <v>948</v>
      </c>
      <c r="D282" s="8" t="s">
        <v>949</v>
      </c>
    </row>
    <row r="283" spans="1:4">
      <c r="A283" s="8">
        <v>282</v>
      </c>
      <c r="B283" s="8">
        <v>4562</v>
      </c>
      <c r="C283" s="8" t="s">
        <v>950</v>
      </c>
      <c r="D283" s="8" t="s">
        <v>951</v>
      </c>
    </row>
    <row r="284" spans="1:4">
      <c r="A284" s="8">
        <v>283</v>
      </c>
      <c r="B284" s="8">
        <v>4563</v>
      </c>
      <c r="C284" s="8" t="s">
        <v>952</v>
      </c>
      <c r="D284" s="8" t="s">
        <v>953</v>
      </c>
    </row>
    <row r="285" spans="1:4">
      <c r="A285" s="8">
        <v>284</v>
      </c>
      <c r="B285" s="8">
        <v>4564</v>
      </c>
      <c r="C285" s="8" t="s">
        <v>954</v>
      </c>
      <c r="D285" s="8" t="s">
        <v>955</v>
      </c>
    </row>
    <row r="286" spans="1:4">
      <c r="A286" s="8">
        <v>285</v>
      </c>
      <c r="B286" s="8">
        <v>4565</v>
      </c>
      <c r="C286" s="8" t="s">
        <v>956</v>
      </c>
      <c r="D286" s="8" t="s">
        <v>957</v>
      </c>
    </row>
    <row r="287" spans="1:4">
      <c r="A287" s="8">
        <v>286</v>
      </c>
      <c r="B287" s="8">
        <v>4566</v>
      </c>
      <c r="C287" s="8" t="s">
        <v>958</v>
      </c>
      <c r="D287" s="8" t="s">
        <v>959</v>
      </c>
    </row>
    <row r="288" spans="1:4">
      <c r="A288" s="8">
        <v>287</v>
      </c>
      <c r="B288" s="8">
        <v>4567</v>
      </c>
      <c r="C288" s="8" t="s">
        <v>960</v>
      </c>
      <c r="D288" s="8" t="s">
        <v>961</v>
      </c>
    </row>
    <row r="289" spans="1:4">
      <c r="A289" s="8">
        <v>288</v>
      </c>
      <c r="B289" s="8">
        <v>4569</v>
      </c>
      <c r="C289" s="8" t="s">
        <v>962</v>
      </c>
      <c r="D289" s="8" t="s">
        <v>963</v>
      </c>
    </row>
    <row r="290" spans="1:4">
      <c r="A290" s="8">
        <v>289</v>
      </c>
      <c r="B290" s="8">
        <v>4571</v>
      </c>
      <c r="C290" s="8" t="s">
        <v>964</v>
      </c>
      <c r="D290" s="8" t="s">
        <v>965</v>
      </c>
    </row>
    <row r="291" spans="1:4">
      <c r="A291" s="8">
        <v>290</v>
      </c>
      <c r="B291" s="8">
        <v>4572</v>
      </c>
      <c r="C291" s="8" t="s">
        <v>966</v>
      </c>
      <c r="D291" s="8" t="s">
        <v>967</v>
      </c>
    </row>
    <row r="292" spans="1:4">
      <c r="A292" s="8">
        <v>291</v>
      </c>
      <c r="B292" s="8">
        <v>4581</v>
      </c>
      <c r="C292" s="8" t="s">
        <v>968</v>
      </c>
      <c r="D292" s="8" t="s">
        <v>969</v>
      </c>
    </row>
    <row r="293" spans="1:4">
      <c r="A293" s="8">
        <v>292</v>
      </c>
      <c r="B293" s="8">
        <v>4582</v>
      </c>
      <c r="C293" s="8" t="s">
        <v>970</v>
      </c>
      <c r="D293" s="8" t="s">
        <v>971</v>
      </c>
    </row>
    <row r="294" spans="1:4">
      <c r="A294" s="8">
        <v>293</v>
      </c>
      <c r="B294" s="8">
        <v>4583</v>
      </c>
      <c r="C294" s="8" t="s">
        <v>972</v>
      </c>
      <c r="D294" s="8" t="s">
        <v>973</v>
      </c>
    </row>
    <row r="295" spans="1:4">
      <c r="A295" s="8">
        <v>294</v>
      </c>
      <c r="B295" s="8">
        <v>4611</v>
      </c>
      <c r="C295" s="8" t="s">
        <v>974</v>
      </c>
      <c r="D295" s="8" t="s">
        <v>975</v>
      </c>
    </row>
    <row r="296" spans="1:4">
      <c r="A296" s="8">
        <v>295</v>
      </c>
      <c r="B296" s="8">
        <v>4612</v>
      </c>
      <c r="C296" s="8" t="s">
        <v>976</v>
      </c>
      <c r="D296" s="8" t="s">
        <v>977</v>
      </c>
    </row>
    <row r="297" spans="1:4">
      <c r="A297" s="8">
        <v>296</v>
      </c>
      <c r="B297" s="8">
        <v>4613</v>
      </c>
      <c r="C297" s="8" t="s">
        <v>978</v>
      </c>
      <c r="D297" s="8" t="s">
        <v>979</v>
      </c>
    </row>
    <row r="298" spans="1:4">
      <c r="A298" s="8">
        <v>297</v>
      </c>
      <c r="B298" s="8">
        <v>4614</v>
      </c>
      <c r="C298" s="8" t="s">
        <v>980</v>
      </c>
      <c r="D298" s="8" t="s">
        <v>981</v>
      </c>
    </row>
    <row r="299" spans="1:4">
      <c r="A299" s="8">
        <v>298</v>
      </c>
      <c r="B299" s="8">
        <v>4615</v>
      </c>
      <c r="C299" s="8" t="s">
        <v>982</v>
      </c>
      <c r="D299" s="8" t="s">
        <v>983</v>
      </c>
    </row>
    <row r="300" spans="1:4">
      <c r="A300" s="8">
        <v>299</v>
      </c>
      <c r="B300" s="8">
        <v>4619</v>
      </c>
      <c r="C300" s="8" t="s">
        <v>984</v>
      </c>
      <c r="D300" s="8" t="s">
        <v>985</v>
      </c>
    </row>
    <row r="301" spans="1:4">
      <c r="A301" s="8">
        <v>300</v>
      </c>
      <c r="B301" s="8">
        <v>4621</v>
      </c>
      <c r="C301" s="8" t="s">
        <v>986</v>
      </c>
      <c r="D301" s="8" t="s">
        <v>987</v>
      </c>
    </row>
    <row r="302" spans="1:4">
      <c r="A302" s="8">
        <v>301</v>
      </c>
      <c r="B302" s="8">
        <v>4622</v>
      </c>
      <c r="C302" s="8" t="s">
        <v>988</v>
      </c>
      <c r="D302" s="8" t="s">
        <v>989</v>
      </c>
    </row>
    <row r="303" spans="1:4">
      <c r="A303" s="8">
        <v>302</v>
      </c>
      <c r="B303" s="8">
        <v>4631</v>
      </c>
      <c r="C303" s="8" t="s">
        <v>990</v>
      </c>
      <c r="D303" s="8" t="s">
        <v>991</v>
      </c>
    </row>
    <row r="304" spans="1:4">
      <c r="A304" s="8">
        <v>303</v>
      </c>
      <c r="B304" s="8">
        <v>4639</v>
      </c>
      <c r="C304" s="8" t="s">
        <v>992</v>
      </c>
      <c r="D304" s="8" t="s">
        <v>993</v>
      </c>
    </row>
    <row r="305" spans="1:4">
      <c r="A305" s="8">
        <v>304</v>
      </c>
      <c r="B305" s="8">
        <v>4641</v>
      </c>
      <c r="C305" s="8" t="s">
        <v>994</v>
      </c>
      <c r="D305" s="8" t="s">
        <v>995</v>
      </c>
    </row>
    <row r="306" spans="1:4">
      <c r="A306" s="8">
        <v>305</v>
      </c>
      <c r="B306" s="8">
        <v>4642</v>
      </c>
      <c r="C306" s="8" t="s">
        <v>996</v>
      </c>
      <c r="D306" s="8" t="s">
        <v>997</v>
      </c>
    </row>
    <row r="307" spans="1:4">
      <c r="A307" s="8">
        <v>306</v>
      </c>
      <c r="B307" s="8">
        <v>4643</v>
      </c>
      <c r="C307" s="8" t="s">
        <v>998</v>
      </c>
      <c r="D307" s="8" t="s">
        <v>999</v>
      </c>
    </row>
    <row r="308" spans="1:4">
      <c r="A308" s="8">
        <v>307</v>
      </c>
      <c r="B308" s="8">
        <v>4644</v>
      </c>
      <c r="C308" s="8" t="s">
        <v>1000</v>
      </c>
      <c r="D308" s="8" t="s">
        <v>1001</v>
      </c>
    </row>
    <row r="309" spans="1:4">
      <c r="A309" s="8">
        <v>308</v>
      </c>
      <c r="B309" s="8">
        <v>4649</v>
      </c>
      <c r="C309" s="8" t="s">
        <v>1002</v>
      </c>
      <c r="D309" s="8" t="s">
        <v>1003</v>
      </c>
    </row>
    <row r="310" spans="1:4">
      <c r="A310" s="8">
        <v>309</v>
      </c>
      <c r="B310" s="8">
        <v>4651</v>
      </c>
      <c r="C310" s="8" t="s">
        <v>1004</v>
      </c>
      <c r="D310" s="8" t="s">
        <v>1005</v>
      </c>
    </row>
    <row r="311" spans="1:4">
      <c r="A311" s="8">
        <v>310</v>
      </c>
      <c r="B311" s="8">
        <v>4652</v>
      </c>
      <c r="C311" s="8" t="s">
        <v>1006</v>
      </c>
      <c r="D311" s="8" t="s">
        <v>1007</v>
      </c>
    </row>
    <row r="312" spans="1:4">
      <c r="A312" s="8">
        <v>311</v>
      </c>
      <c r="B312" s="8">
        <v>4653</v>
      </c>
      <c r="C312" s="8" t="s">
        <v>1008</v>
      </c>
      <c r="D312" s="8" t="s">
        <v>1009</v>
      </c>
    </row>
    <row r="313" spans="1:4">
      <c r="A313" s="8">
        <v>312</v>
      </c>
      <c r="B313" s="8">
        <v>4691</v>
      </c>
      <c r="C313" s="8" t="s">
        <v>1010</v>
      </c>
      <c r="D313" s="8" t="s">
        <v>1011</v>
      </c>
    </row>
    <row r="314" spans="1:4">
      <c r="A314" s="8">
        <v>313</v>
      </c>
      <c r="B314" s="8">
        <v>4699</v>
      </c>
      <c r="C314" s="8" t="s">
        <v>1012</v>
      </c>
      <c r="D314" s="8" t="s">
        <v>1013</v>
      </c>
    </row>
    <row r="315" spans="1:4">
      <c r="A315" s="8">
        <v>314</v>
      </c>
      <c r="B315" s="8">
        <v>4711</v>
      </c>
      <c r="C315" s="8" t="s">
        <v>1014</v>
      </c>
      <c r="D315" s="8" t="s">
        <v>1015</v>
      </c>
    </row>
    <row r="316" spans="1:4">
      <c r="A316" s="8">
        <v>315</v>
      </c>
      <c r="B316" s="8">
        <v>4719</v>
      </c>
      <c r="C316" s="8" t="s">
        <v>1016</v>
      </c>
      <c r="D316" s="8" t="s">
        <v>1017</v>
      </c>
    </row>
    <row r="317" spans="1:4">
      <c r="A317" s="8">
        <v>316</v>
      </c>
      <c r="B317" s="8">
        <v>4721</v>
      </c>
      <c r="C317" s="8" t="s">
        <v>1018</v>
      </c>
      <c r="D317" s="8" t="s">
        <v>1019</v>
      </c>
    </row>
    <row r="318" spans="1:4">
      <c r="A318" s="8">
        <v>317</v>
      </c>
      <c r="B318" s="8">
        <v>4722</v>
      </c>
      <c r="C318" s="8" t="s">
        <v>1020</v>
      </c>
      <c r="D318" s="8" t="s">
        <v>1021</v>
      </c>
    </row>
    <row r="319" spans="1:4">
      <c r="A319" s="8">
        <v>318</v>
      </c>
      <c r="B319" s="8">
        <v>4723</v>
      </c>
      <c r="C319" s="8" t="s">
        <v>1022</v>
      </c>
      <c r="D319" s="8" t="s">
        <v>1023</v>
      </c>
    </row>
    <row r="320" spans="1:4">
      <c r="A320" s="8">
        <v>319</v>
      </c>
      <c r="B320" s="8">
        <v>4729</v>
      </c>
      <c r="C320" s="8" t="s">
        <v>1024</v>
      </c>
      <c r="D320" s="8" t="s">
        <v>1025</v>
      </c>
    </row>
    <row r="321" spans="1:4">
      <c r="A321" s="8">
        <v>320</v>
      </c>
      <c r="B321" s="8">
        <v>4731</v>
      </c>
      <c r="C321" s="8" t="s">
        <v>1026</v>
      </c>
      <c r="D321" s="8" t="s">
        <v>1027</v>
      </c>
    </row>
    <row r="322" spans="1:4">
      <c r="A322" s="8">
        <v>321</v>
      </c>
      <c r="B322" s="8">
        <v>4732</v>
      </c>
      <c r="C322" s="8" t="s">
        <v>1028</v>
      </c>
      <c r="D322" s="8" t="s">
        <v>1029</v>
      </c>
    </row>
    <row r="323" spans="1:4">
      <c r="A323" s="8">
        <v>322</v>
      </c>
      <c r="B323" s="8">
        <v>4733</v>
      </c>
      <c r="C323" s="8" t="s">
        <v>1030</v>
      </c>
      <c r="D323" s="8" t="s">
        <v>1031</v>
      </c>
    </row>
    <row r="324" spans="1:4">
      <c r="A324" s="8">
        <v>323</v>
      </c>
      <c r="B324" s="8">
        <v>4739</v>
      </c>
      <c r="C324" s="8" t="s">
        <v>1032</v>
      </c>
      <c r="D324" s="8" t="s">
        <v>1033</v>
      </c>
    </row>
    <row r="325" spans="1:4">
      <c r="A325" s="8">
        <v>324</v>
      </c>
      <c r="B325" s="8">
        <v>4741</v>
      </c>
      <c r="C325" s="8" t="s">
        <v>1034</v>
      </c>
      <c r="D325" s="8" t="s">
        <v>1035</v>
      </c>
    </row>
    <row r="326" spans="1:4">
      <c r="A326" s="8">
        <v>325</v>
      </c>
      <c r="B326" s="8">
        <v>4742</v>
      </c>
      <c r="C326" s="8" t="s">
        <v>1036</v>
      </c>
      <c r="D326" s="8" t="s">
        <v>1037</v>
      </c>
    </row>
    <row r="327" spans="1:4">
      <c r="A327" s="8">
        <v>326</v>
      </c>
      <c r="B327" s="8">
        <v>4743</v>
      </c>
      <c r="C327" s="8" t="s">
        <v>1038</v>
      </c>
      <c r="D327" s="8" t="s">
        <v>1039</v>
      </c>
    </row>
    <row r="328" spans="1:4">
      <c r="A328" s="8">
        <v>327</v>
      </c>
      <c r="B328" s="8">
        <v>4744</v>
      </c>
      <c r="C328" s="8" t="s">
        <v>1040</v>
      </c>
      <c r="D328" s="8" t="s">
        <v>1041</v>
      </c>
    </row>
    <row r="329" spans="1:4">
      <c r="A329" s="8">
        <v>328</v>
      </c>
      <c r="B329" s="8">
        <v>4745</v>
      </c>
      <c r="C329" s="8" t="s">
        <v>1042</v>
      </c>
      <c r="D329" s="8" t="s">
        <v>1043</v>
      </c>
    </row>
    <row r="330" spans="1:4">
      <c r="A330" s="8">
        <v>329</v>
      </c>
      <c r="B330" s="8">
        <v>4749</v>
      </c>
      <c r="C330" s="8" t="s">
        <v>1044</v>
      </c>
      <c r="D330" s="8" t="s">
        <v>1045</v>
      </c>
    </row>
    <row r="331" spans="1:4">
      <c r="A331" s="8">
        <v>330</v>
      </c>
      <c r="B331" s="8">
        <v>4751</v>
      </c>
      <c r="C331" s="8" t="s">
        <v>1046</v>
      </c>
      <c r="D331" s="8" t="s">
        <v>1047</v>
      </c>
    </row>
    <row r="332" spans="1:4">
      <c r="A332" s="8">
        <v>331</v>
      </c>
      <c r="B332" s="8">
        <v>4752</v>
      </c>
      <c r="C332" s="8" t="s">
        <v>1048</v>
      </c>
      <c r="D332" s="8" t="s">
        <v>1049</v>
      </c>
    </row>
    <row r="333" spans="1:4">
      <c r="A333" s="8">
        <v>332</v>
      </c>
      <c r="B333" s="8">
        <v>4761</v>
      </c>
      <c r="C333" s="8" t="s">
        <v>1050</v>
      </c>
      <c r="D333" s="8" t="s">
        <v>1051</v>
      </c>
    </row>
    <row r="334" spans="1:4">
      <c r="A334" s="8">
        <v>333</v>
      </c>
      <c r="B334" s="8">
        <v>4762</v>
      </c>
      <c r="C334" s="8" t="s">
        <v>1052</v>
      </c>
      <c r="D334" s="8" t="s">
        <v>1053</v>
      </c>
    </row>
    <row r="335" spans="1:4">
      <c r="A335" s="8">
        <v>334</v>
      </c>
      <c r="B335" s="8">
        <v>4763</v>
      </c>
      <c r="C335" s="8" t="s">
        <v>1054</v>
      </c>
      <c r="D335" s="8" t="s">
        <v>1055</v>
      </c>
    </row>
    <row r="336" spans="1:4">
      <c r="A336" s="8">
        <v>335</v>
      </c>
      <c r="B336" s="8">
        <v>4764</v>
      </c>
      <c r="C336" s="8" t="s">
        <v>1056</v>
      </c>
      <c r="D336" s="8" t="s">
        <v>1057</v>
      </c>
    </row>
    <row r="337" spans="1:4">
      <c r="A337" s="8">
        <v>336</v>
      </c>
      <c r="B337" s="8">
        <v>4810</v>
      </c>
      <c r="C337" s="8" t="s">
        <v>1058</v>
      </c>
      <c r="D337" s="8" t="s">
        <v>1059</v>
      </c>
    </row>
    <row r="338" spans="1:4">
      <c r="A338" s="8">
        <v>337</v>
      </c>
      <c r="B338" s="8">
        <v>4821</v>
      </c>
      <c r="C338" s="8" t="s">
        <v>1060</v>
      </c>
      <c r="D338" s="8" t="s">
        <v>1061</v>
      </c>
    </row>
    <row r="339" spans="1:4">
      <c r="A339" s="8">
        <v>338</v>
      </c>
      <c r="B339" s="8">
        <v>4829</v>
      </c>
      <c r="C339" s="8" t="s">
        <v>1062</v>
      </c>
      <c r="D339" s="8" t="s">
        <v>1063</v>
      </c>
    </row>
    <row r="340" spans="1:4">
      <c r="A340" s="8">
        <v>339</v>
      </c>
      <c r="B340" s="8">
        <v>4831</v>
      </c>
      <c r="C340" s="8" t="s">
        <v>1064</v>
      </c>
      <c r="D340" s="8" t="s">
        <v>1065</v>
      </c>
    </row>
    <row r="341" spans="1:4">
      <c r="A341" s="8">
        <v>340</v>
      </c>
      <c r="B341" s="8">
        <v>4832</v>
      </c>
      <c r="C341" s="8" t="s">
        <v>1066</v>
      </c>
      <c r="D341" s="8" t="s">
        <v>1067</v>
      </c>
    </row>
    <row r="342" spans="1:4">
      <c r="A342" s="8">
        <v>341</v>
      </c>
      <c r="B342" s="8">
        <v>4833</v>
      </c>
      <c r="C342" s="8" t="s">
        <v>1068</v>
      </c>
      <c r="D342" s="8" t="s">
        <v>1069</v>
      </c>
    </row>
    <row r="343" spans="1:4">
      <c r="A343" s="8">
        <v>342</v>
      </c>
      <c r="B343" s="8">
        <v>4841</v>
      </c>
      <c r="C343" s="8" t="s">
        <v>1070</v>
      </c>
      <c r="D343" s="8" t="s">
        <v>1071</v>
      </c>
    </row>
    <row r="344" spans="1:4">
      <c r="A344" s="8">
        <v>343</v>
      </c>
      <c r="B344" s="8">
        <v>4842</v>
      </c>
      <c r="C344" s="8" t="s">
        <v>1072</v>
      </c>
      <c r="D344" s="8" t="s">
        <v>1073</v>
      </c>
    </row>
    <row r="345" spans="1:4">
      <c r="A345" s="8">
        <v>344</v>
      </c>
      <c r="B345" s="8">
        <v>4843</v>
      </c>
      <c r="C345" s="8" t="s">
        <v>1074</v>
      </c>
      <c r="D345" s="8" t="s">
        <v>1075</v>
      </c>
    </row>
    <row r="346" spans="1:4">
      <c r="A346" s="8">
        <v>345</v>
      </c>
      <c r="B346" s="8">
        <v>4851</v>
      </c>
      <c r="C346" s="8" t="s">
        <v>1076</v>
      </c>
      <c r="D346" s="8" t="s">
        <v>1077</v>
      </c>
    </row>
    <row r="347" spans="1:4">
      <c r="A347" s="8">
        <v>346</v>
      </c>
      <c r="B347" s="8">
        <v>4852</v>
      </c>
      <c r="C347" s="8" t="s">
        <v>1078</v>
      </c>
      <c r="D347" s="8" t="s">
        <v>1079</v>
      </c>
    </row>
    <row r="348" spans="1:4">
      <c r="A348" s="8">
        <v>347</v>
      </c>
      <c r="B348" s="8">
        <v>4853</v>
      </c>
      <c r="C348" s="8" t="s">
        <v>1080</v>
      </c>
      <c r="D348" s="8" t="s">
        <v>1081</v>
      </c>
    </row>
    <row r="349" spans="1:4">
      <c r="A349" s="8">
        <v>348</v>
      </c>
      <c r="B349" s="8">
        <v>4861</v>
      </c>
      <c r="C349" s="8" t="s">
        <v>1082</v>
      </c>
      <c r="D349" s="8" t="s">
        <v>1083</v>
      </c>
    </row>
    <row r="350" spans="1:4">
      <c r="A350" s="8">
        <v>349</v>
      </c>
      <c r="B350" s="8">
        <v>4862</v>
      </c>
      <c r="C350" s="8" t="s">
        <v>1084</v>
      </c>
      <c r="D350" s="8" t="s">
        <v>1085</v>
      </c>
    </row>
    <row r="351" spans="1:4">
      <c r="A351" s="8">
        <v>350</v>
      </c>
      <c r="B351" s="8">
        <v>4869</v>
      </c>
      <c r="C351" s="8" t="s">
        <v>1086</v>
      </c>
      <c r="D351" s="8" t="s">
        <v>1087</v>
      </c>
    </row>
    <row r="352" spans="1:4">
      <c r="A352" s="8">
        <v>351</v>
      </c>
      <c r="B352" s="8">
        <v>4871</v>
      </c>
      <c r="C352" s="8" t="s">
        <v>1088</v>
      </c>
      <c r="D352" s="8" t="s">
        <v>1089</v>
      </c>
    </row>
    <row r="353" spans="1:4">
      <c r="A353" s="8">
        <v>352</v>
      </c>
      <c r="B353" s="8">
        <v>4872</v>
      </c>
      <c r="C353" s="8" t="s">
        <v>1090</v>
      </c>
      <c r="D353" s="8" t="s">
        <v>1091</v>
      </c>
    </row>
    <row r="354" spans="1:4">
      <c r="A354" s="8">
        <v>353</v>
      </c>
      <c r="B354" s="8">
        <v>4879</v>
      </c>
      <c r="C354" s="8" t="s">
        <v>1092</v>
      </c>
      <c r="D354" s="8" t="s">
        <v>1093</v>
      </c>
    </row>
    <row r="355" spans="1:4">
      <c r="A355" s="8">
        <v>354</v>
      </c>
      <c r="B355" s="8">
        <v>4910</v>
      </c>
      <c r="C355" s="8" t="s">
        <v>1094</v>
      </c>
      <c r="D355" s="8" t="s">
        <v>1095</v>
      </c>
    </row>
    <row r="356" spans="1:4">
      <c r="A356" s="8">
        <v>355</v>
      </c>
      <c r="B356" s="8">
        <v>4920</v>
      </c>
      <c r="C356" s="8" t="s">
        <v>1096</v>
      </c>
      <c r="D356" s="8" t="s">
        <v>1097</v>
      </c>
    </row>
    <row r="357" spans="1:4">
      <c r="A357" s="8">
        <v>356</v>
      </c>
      <c r="B357" s="8">
        <v>4931</v>
      </c>
      <c r="C357" s="8" t="s">
        <v>1098</v>
      </c>
      <c r="D357" s="8" t="s">
        <v>1099</v>
      </c>
    </row>
    <row r="358" spans="1:4">
      <c r="A358" s="8">
        <v>357</v>
      </c>
      <c r="B358" s="8">
        <v>4932</v>
      </c>
      <c r="C358" s="8" t="s">
        <v>1100</v>
      </c>
      <c r="D358" s="8" t="s">
        <v>1101</v>
      </c>
    </row>
    <row r="359" spans="1:4">
      <c r="A359" s="8">
        <v>358</v>
      </c>
      <c r="B359" s="8">
        <v>4939</v>
      </c>
      <c r="C359" s="8" t="s">
        <v>1102</v>
      </c>
      <c r="D359" s="8" t="s">
        <v>1103</v>
      </c>
    </row>
    <row r="360" spans="1:4">
      <c r="A360" s="8">
        <v>359</v>
      </c>
      <c r="B360" s="8">
        <v>4940</v>
      </c>
      <c r="C360" s="8" t="s">
        <v>1104</v>
      </c>
      <c r="D360" s="8" t="s">
        <v>1105</v>
      </c>
    </row>
    <row r="361" spans="1:4">
      <c r="A361" s="8">
        <v>360</v>
      </c>
      <c r="B361" s="8">
        <v>4990</v>
      </c>
      <c r="C361" s="8" t="s">
        <v>1106</v>
      </c>
      <c r="D361" s="8" t="s">
        <v>1107</v>
      </c>
    </row>
    <row r="362" spans="1:4">
      <c r="A362" s="8">
        <v>361</v>
      </c>
      <c r="B362" s="8">
        <v>5010</v>
      </c>
      <c r="C362" s="8" t="s">
        <v>1108</v>
      </c>
      <c r="D362" s="8" t="s">
        <v>1109</v>
      </c>
    </row>
    <row r="363" spans="1:4">
      <c r="A363" s="8">
        <v>362</v>
      </c>
      <c r="B363" s="8">
        <v>5020</v>
      </c>
      <c r="C363" s="8" t="s">
        <v>1110</v>
      </c>
      <c r="D363" s="8" t="s">
        <v>1111</v>
      </c>
    </row>
    <row r="364" spans="1:4">
      <c r="A364" s="8">
        <v>363</v>
      </c>
      <c r="B364" s="8">
        <v>5101</v>
      </c>
      <c r="C364" s="8" t="s">
        <v>1112</v>
      </c>
      <c r="D364" s="8" t="s">
        <v>1113</v>
      </c>
    </row>
    <row r="365" spans="1:4">
      <c r="A365" s="8">
        <v>364</v>
      </c>
      <c r="B365" s="8">
        <v>5102</v>
      </c>
      <c r="C365" s="8" t="s">
        <v>1114</v>
      </c>
      <c r="D365" s="8" t="s">
        <v>1115</v>
      </c>
    </row>
    <row r="366" spans="1:4">
      <c r="A366" s="8">
        <v>365</v>
      </c>
      <c r="B366" s="8">
        <v>5210</v>
      </c>
      <c r="C366" s="8" t="s">
        <v>1116</v>
      </c>
      <c r="D366" s="8" t="s">
        <v>1117</v>
      </c>
    </row>
    <row r="367" spans="1:4">
      <c r="A367" s="8">
        <v>366</v>
      </c>
      <c r="B367" s="8">
        <v>5220</v>
      </c>
      <c r="C367" s="8" t="s">
        <v>1118</v>
      </c>
      <c r="D367" s="8" t="s">
        <v>1119</v>
      </c>
    </row>
    <row r="368" spans="1:4">
      <c r="A368" s="8">
        <v>367</v>
      </c>
      <c r="B368" s="8">
        <v>5231</v>
      </c>
      <c r="C368" s="8" t="s">
        <v>1120</v>
      </c>
      <c r="D368" s="8" t="s">
        <v>1121</v>
      </c>
    </row>
    <row r="369" spans="1:4">
      <c r="A369" s="8">
        <v>368</v>
      </c>
      <c r="B369" s="8">
        <v>5232</v>
      </c>
      <c r="C369" s="8" t="s">
        <v>1122</v>
      </c>
      <c r="D369" s="8" t="s">
        <v>1123</v>
      </c>
    </row>
    <row r="370" spans="1:4">
      <c r="A370" s="8">
        <v>369</v>
      </c>
      <c r="B370" s="8">
        <v>5233</v>
      </c>
      <c r="C370" s="8" t="s">
        <v>1124</v>
      </c>
      <c r="D370" s="8" t="s">
        <v>1125</v>
      </c>
    </row>
    <row r="371" spans="1:4">
      <c r="A371" s="8">
        <v>370</v>
      </c>
      <c r="B371" s="8">
        <v>5241</v>
      </c>
      <c r="C371" s="8" t="s">
        <v>1126</v>
      </c>
      <c r="D371" s="8" t="s">
        <v>1127</v>
      </c>
    </row>
    <row r="372" spans="1:4">
      <c r="A372" s="8">
        <v>371</v>
      </c>
      <c r="B372" s="8">
        <v>5249</v>
      </c>
      <c r="C372" s="8" t="s">
        <v>1128</v>
      </c>
      <c r="D372" s="8" t="s">
        <v>1129</v>
      </c>
    </row>
    <row r="373" spans="1:4">
      <c r="A373" s="8">
        <v>372</v>
      </c>
      <c r="B373" s="8">
        <v>5251</v>
      </c>
      <c r="C373" s="8" t="s">
        <v>1130</v>
      </c>
      <c r="D373" s="8" t="s">
        <v>1131</v>
      </c>
    </row>
    <row r="374" spans="1:4">
      <c r="A374" s="8">
        <v>373</v>
      </c>
      <c r="B374" s="8">
        <v>5259</v>
      </c>
      <c r="C374" s="8" t="s">
        <v>1132</v>
      </c>
      <c r="D374" s="8" t="s">
        <v>1133</v>
      </c>
    </row>
    <row r="375" spans="1:4">
      <c r="A375" s="8">
        <v>374</v>
      </c>
      <c r="B375" s="8">
        <v>5260</v>
      </c>
      <c r="C375" s="8" t="s">
        <v>1134</v>
      </c>
      <c r="D375" s="8" t="s">
        <v>1135</v>
      </c>
    </row>
    <row r="376" spans="1:4">
      <c r="A376" s="8">
        <v>375</v>
      </c>
      <c r="B376" s="8">
        <v>5290</v>
      </c>
      <c r="C376" s="8" t="s">
        <v>1136</v>
      </c>
      <c r="D376" s="8" t="s">
        <v>1137</v>
      </c>
    </row>
    <row r="377" spans="1:4">
      <c r="A377" s="8">
        <v>376</v>
      </c>
      <c r="B377" s="8">
        <v>5301</v>
      </c>
      <c r="C377" s="8" t="s">
        <v>1138</v>
      </c>
      <c r="D377" s="8" t="s">
        <v>1139</v>
      </c>
    </row>
    <row r="378" spans="1:4">
      <c r="A378" s="8">
        <v>377</v>
      </c>
      <c r="B378" s="8">
        <v>5302</v>
      </c>
      <c r="C378" s="8" t="s">
        <v>1140</v>
      </c>
      <c r="D378" s="8" t="s">
        <v>1141</v>
      </c>
    </row>
    <row r="379" spans="1:4">
      <c r="A379" s="8">
        <v>378</v>
      </c>
      <c r="B379" s="8">
        <v>5410</v>
      </c>
      <c r="C379" s="8" t="s">
        <v>1142</v>
      </c>
      <c r="D379" s="8" t="s">
        <v>1143</v>
      </c>
    </row>
    <row r="380" spans="1:4">
      <c r="A380" s="8">
        <v>379</v>
      </c>
      <c r="B380" s="8">
        <v>5420</v>
      </c>
      <c r="C380" s="8" t="s">
        <v>1144</v>
      </c>
      <c r="D380" s="8" t="s">
        <v>1145</v>
      </c>
    </row>
    <row r="381" spans="1:4">
      <c r="A381" s="8">
        <v>380</v>
      </c>
      <c r="B381" s="8">
        <v>5510</v>
      </c>
      <c r="C381" s="8" t="s">
        <v>1146</v>
      </c>
      <c r="D381" s="8" t="s">
        <v>1147</v>
      </c>
    </row>
    <row r="382" spans="1:4">
      <c r="A382" s="8">
        <v>381</v>
      </c>
      <c r="B382" s="8">
        <v>5590</v>
      </c>
      <c r="C382" s="8" t="s">
        <v>1148</v>
      </c>
      <c r="D382" s="8" t="s">
        <v>1149</v>
      </c>
    </row>
    <row r="383" spans="1:4">
      <c r="A383" s="8">
        <v>382</v>
      </c>
      <c r="B383" s="8">
        <v>5610</v>
      </c>
      <c r="C383" s="8" t="s">
        <v>1150</v>
      </c>
      <c r="D383" s="8" t="s">
        <v>1151</v>
      </c>
    </row>
    <row r="384" spans="1:4">
      <c r="A384" s="8">
        <v>383</v>
      </c>
      <c r="B384" s="8">
        <v>5621</v>
      </c>
      <c r="C384" s="8" t="s">
        <v>1152</v>
      </c>
      <c r="D384" s="8" t="s">
        <v>1153</v>
      </c>
    </row>
    <row r="385" spans="1:4">
      <c r="A385" s="8">
        <v>384</v>
      </c>
      <c r="B385" s="8">
        <v>5622</v>
      </c>
      <c r="C385" s="8" t="s">
        <v>1154</v>
      </c>
      <c r="D385" s="8" t="s">
        <v>1155</v>
      </c>
    </row>
    <row r="386" spans="1:4">
      <c r="A386" s="8">
        <v>385</v>
      </c>
      <c r="B386" s="8">
        <v>5631</v>
      </c>
      <c r="C386" s="8" t="s">
        <v>1156</v>
      </c>
      <c r="D386" s="8" t="s">
        <v>1157</v>
      </c>
    </row>
    <row r="387" spans="1:4">
      <c r="A387" s="8">
        <v>386</v>
      </c>
      <c r="B387" s="8">
        <v>5632</v>
      </c>
      <c r="C387" s="8" t="s">
        <v>1158</v>
      </c>
      <c r="D387" s="8" t="s">
        <v>1159</v>
      </c>
    </row>
    <row r="388" spans="1:4">
      <c r="A388" s="8">
        <v>387</v>
      </c>
      <c r="B388" s="8">
        <v>5690</v>
      </c>
      <c r="C388" s="8" t="s">
        <v>1160</v>
      </c>
      <c r="D388" s="8" t="s">
        <v>1161</v>
      </c>
    </row>
    <row r="389" spans="1:4">
      <c r="A389" s="8">
        <v>388</v>
      </c>
      <c r="B389" s="8">
        <v>5811</v>
      </c>
      <c r="C389" s="8" t="s">
        <v>1162</v>
      </c>
      <c r="D389" s="8" t="s">
        <v>1163</v>
      </c>
    </row>
    <row r="390" spans="1:4">
      <c r="A390" s="8">
        <v>389</v>
      </c>
      <c r="B390" s="8">
        <v>5812</v>
      </c>
      <c r="C390" s="8" t="s">
        <v>1164</v>
      </c>
      <c r="D390" s="8" t="s">
        <v>1165</v>
      </c>
    </row>
    <row r="391" spans="1:4">
      <c r="A391" s="8">
        <v>390</v>
      </c>
      <c r="B391" s="8">
        <v>5813</v>
      </c>
      <c r="C391" s="8" t="s">
        <v>1166</v>
      </c>
      <c r="D391" s="8" t="s">
        <v>1167</v>
      </c>
    </row>
    <row r="392" spans="1:4">
      <c r="A392" s="8">
        <v>391</v>
      </c>
      <c r="B392" s="8">
        <v>5819</v>
      </c>
      <c r="C392" s="8" t="s">
        <v>1168</v>
      </c>
      <c r="D392" s="8" t="s">
        <v>1169</v>
      </c>
    </row>
    <row r="393" spans="1:4">
      <c r="A393" s="8">
        <v>392</v>
      </c>
      <c r="B393" s="8">
        <v>5820</v>
      </c>
      <c r="C393" s="8" t="s">
        <v>1170</v>
      </c>
      <c r="D393" s="8" t="s">
        <v>1171</v>
      </c>
    </row>
    <row r="394" spans="1:4">
      <c r="A394" s="8">
        <v>393</v>
      </c>
      <c r="B394" s="8">
        <v>5911</v>
      </c>
      <c r="C394" s="8" t="s">
        <v>1172</v>
      </c>
      <c r="D394" s="8" t="s">
        <v>1173</v>
      </c>
    </row>
    <row r="395" spans="1:4">
      <c r="A395" s="8">
        <v>394</v>
      </c>
      <c r="B395" s="8">
        <v>5912</v>
      </c>
      <c r="C395" s="8" t="s">
        <v>1174</v>
      </c>
      <c r="D395" s="8" t="s">
        <v>1175</v>
      </c>
    </row>
    <row r="396" spans="1:4">
      <c r="A396" s="8">
        <v>395</v>
      </c>
      <c r="B396" s="8">
        <v>5913</v>
      </c>
      <c r="C396" s="8" t="s">
        <v>1176</v>
      </c>
      <c r="D396" s="8" t="s">
        <v>1177</v>
      </c>
    </row>
    <row r="397" spans="1:4">
      <c r="A397" s="8">
        <v>396</v>
      </c>
      <c r="B397" s="8">
        <v>5914</v>
      </c>
      <c r="C397" s="8" t="s">
        <v>1178</v>
      </c>
      <c r="D397" s="8" t="s">
        <v>1179</v>
      </c>
    </row>
    <row r="398" spans="1:4">
      <c r="A398" s="8">
        <v>397</v>
      </c>
      <c r="B398" s="8">
        <v>5920</v>
      </c>
      <c r="C398" s="8" t="s">
        <v>1180</v>
      </c>
      <c r="D398" s="8" t="s">
        <v>1181</v>
      </c>
    </row>
    <row r="399" spans="1:4">
      <c r="A399" s="8">
        <v>398</v>
      </c>
      <c r="B399" s="8">
        <v>6010</v>
      </c>
      <c r="C399" s="8" t="s">
        <v>1182</v>
      </c>
      <c r="D399" s="8" t="s">
        <v>1183</v>
      </c>
    </row>
    <row r="400" spans="1:4">
      <c r="A400" s="8">
        <v>399</v>
      </c>
      <c r="B400" s="8">
        <v>6021</v>
      </c>
      <c r="C400" s="8" t="s">
        <v>1184</v>
      </c>
      <c r="D400" s="8" t="s">
        <v>1185</v>
      </c>
    </row>
    <row r="401" spans="1:4">
      <c r="A401" s="8">
        <v>400</v>
      </c>
      <c r="B401" s="8">
        <v>6022</v>
      </c>
      <c r="C401" s="8" t="s">
        <v>1186</v>
      </c>
      <c r="D401" s="8" t="s">
        <v>1187</v>
      </c>
    </row>
    <row r="402" spans="1:4">
      <c r="A402" s="8">
        <v>401</v>
      </c>
      <c r="B402" s="8">
        <v>6100</v>
      </c>
      <c r="C402" s="8" t="s">
        <v>1188</v>
      </c>
      <c r="D402" s="8" t="s">
        <v>1189</v>
      </c>
    </row>
    <row r="403" spans="1:4">
      <c r="A403" s="8">
        <v>402</v>
      </c>
      <c r="B403" s="8">
        <v>6201</v>
      </c>
      <c r="C403" s="8" t="s">
        <v>1190</v>
      </c>
      <c r="D403" s="8" t="s">
        <v>1191</v>
      </c>
    </row>
    <row r="404" spans="1:4">
      <c r="A404" s="8">
        <v>403</v>
      </c>
      <c r="B404" s="8">
        <v>6202</v>
      </c>
      <c r="C404" s="8" t="s">
        <v>1192</v>
      </c>
      <c r="D404" s="8" t="s">
        <v>1193</v>
      </c>
    </row>
    <row r="405" spans="1:4">
      <c r="A405" s="8">
        <v>404</v>
      </c>
      <c r="B405" s="8">
        <v>6209</v>
      </c>
      <c r="C405" s="8" t="s">
        <v>1194</v>
      </c>
      <c r="D405" s="8" t="s">
        <v>1195</v>
      </c>
    </row>
    <row r="406" spans="1:4">
      <c r="A406" s="8">
        <v>405</v>
      </c>
      <c r="B406" s="8">
        <v>6311</v>
      </c>
      <c r="C406" s="8" t="s">
        <v>1196</v>
      </c>
      <c r="D406" s="8" t="s">
        <v>1197</v>
      </c>
    </row>
    <row r="407" spans="1:4">
      <c r="A407" s="8">
        <v>406</v>
      </c>
      <c r="B407" s="8">
        <v>6312</v>
      </c>
      <c r="C407" s="8" t="s">
        <v>1198</v>
      </c>
      <c r="D407" s="8" t="s">
        <v>1199</v>
      </c>
    </row>
    <row r="408" spans="1:4">
      <c r="A408" s="8">
        <v>407</v>
      </c>
      <c r="B408" s="8">
        <v>6391</v>
      </c>
      <c r="C408" s="8" t="s">
        <v>1200</v>
      </c>
      <c r="D408" s="8" t="s">
        <v>1201</v>
      </c>
    </row>
    <row r="409" spans="1:4">
      <c r="A409" s="8">
        <v>408</v>
      </c>
      <c r="B409" s="8">
        <v>6399</v>
      </c>
      <c r="C409" s="8" t="s">
        <v>1202</v>
      </c>
      <c r="D409" s="8" t="s">
        <v>1203</v>
      </c>
    </row>
    <row r="410" spans="1:4">
      <c r="A410" s="8">
        <v>409</v>
      </c>
      <c r="B410" s="8">
        <v>6411</v>
      </c>
      <c r="C410" s="8" t="s">
        <v>1204</v>
      </c>
      <c r="D410" s="8" t="s">
        <v>1205</v>
      </c>
    </row>
    <row r="411" spans="1:4">
      <c r="A411" s="8">
        <v>410</v>
      </c>
      <c r="B411" s="8">
        <v>6412</v>
      </c>
      <c r="C411" s="8" t="s">
        <v>1206</v>
      </c>
      <c r="D411" s="8" t="s">
        <v>1207</v>
      </c>
    </row>
    <row r="412" spans="1:4">
      <c r="A412" s="8">
        <v>411</v>
      </c>
      <c r="B412" s="8">
        <v>6413</v>
      </c>
      <c r="C412" s="8" t="s">
        <v>1208</v>
      </c>
      <c r="D412" s="8" t="s">
        <v>1209</v>
      </c>
    </row>
    <row r="413" spans="1:4">
      <c r="A413" s="8">
        <v>412</v>
      </c>
      <c r="B413" s="8">
        <v>6414</v>
      </c>
      <c r="C413" s="8" t="s">
        <v>1210</v>
      </c>
      <c r="D413" s="8" t="s">
        <v>1211</v>
      </c>
    </row>
    <row r="414" spans="1:4">
      <c r="A414" s="8">
        <v>413</v>
      </c>
      <c r="B414" s="8">
        <v>6415</v>
      </c>
      <c r="C414" s="8" t="s">
        <v>1212</v>
      </c>
      <c r="D414" s="8" t="s">
        <v>1213</v>
      </c>
    </row>
    <row r="415" spans="1:4">
      <c r="A415" s="8">
        <v>414</v>
      </c>
      <c r="B415" s="8">
        <v>6419</v>
      </c>
      <c r="C415" s="8" t="s">
        <v>1214</v>
      </c>
      <c r="D415" s="8" t="s">
        <v>1215</v>
      </c>
    </row>
    <row r="416" spans="1:4">
      <c r="A416" s="8">
        <v>415</v>
      </c>
      <c r="B416" s="8">
        <v>6420</v>
      </c>
      <c r="C416" s="8" t="s">
        <v>1216</v>
      </c>
      <c r="D416" s="8" t="s">
        <v>1217</v>
      </c>
    </row>
    <row r="417" spans="1:4">
      <c r="A417" s="8">
        <v>416</v>
      </c>
      <c r="B417" s="8">
        <v>6430</v>
      </c>
      <c r="C417" s="8" t="s">
        <v>1218</v>
      </c>
      <c r="D417" s="8" t="s">
        <v>1219</v>
      </c>
    </row>
    <row r="418" spans="1:4">
      <c r="A418" s="8">
        <v>417</v>
      </c>
      <c r="B418" s="8">
        <v>6491</v>
      </c>
      <c r="C418" s="8" t="s">
        <v>1220</v>
      </c>
      <c r="D418" s="8" t="s">
        <v>1221</v>
      </c>
    </row>
    <row r="419" spans="1:4">
      <c r="A419" s="8">
        <v>418</v>
      </c>
      <c r="B419" s="8">
        <v>6492</v>
      </c>
      <c r="C419" s="8" t="s">
        <v>1222</v>
      </c>
      <c r="D419" s="8" t="s">
        <v>1223</v>
      </c>
    </row>
    <row r="420" spans="1:4">
      <c r="A420" s="8">
        <v>419</v>
      </c>
      <c r="B420" s="8">
        <v>6493</v>
      </c>
      <c r="C420" s="8" t="s">
        <v>1224</v>
      </c>
      <c r="D420" s="8" t="s">
        <v>1225</v>
      </c>
    </row>
    <row r="421" spans="1:4">
      <c r="A421" s="8">
        <v>420</v>
      </c>
      <c r="B421" s="8">
        <v>6494</v>
      </c>
      <c r="C421" s="8" t="s">
        <v>1226</v>
      </c>
      <c r="D421" s="8" t="s">
        <v>1227</v>
      </c>
    </row>
    <row r="422" spans="1:4">
      <c r="A422" s="8">
        <v>421</v>
      </c>
      <c r="B422" s="8">
        <v>6495</v>
      </c>
      <c r="C422" s="8" t="s">
        <v>1228</v>
      </c>
      <c r="D422" s="8" t="s">
        <v>1229</v>
      </c>
    </row>
    <row r="423" spans="1:4">
      <c r="A423" s="8">
        <v>422</v>
      </c>
      <c r="B423" s="8">
        <v>6496</v>
      </c>
      <c r="C423" s="8" t="s">
        <v>1230</v>
      </c>
      <c r="D423" s="8" t="s">
        <v>1231</v>
      </c>
    </row>
    <row r="424" spans="1:4">
      <c r="A424" s="8">
        <v>423</v>
      </c>
      <c r="B424" s="8">
        <v>6499</v>
      </c>
      <c r="C424" s="8" t="s">
        <v>1232</v>
      </c>
      <c r="D424" s="8" t="s">
        <v>1233</v>
      </c>
    </row>
    <row r="425" spans="1:4">
      <c r="A425" s="8">
        <v>424</v>
      </c>
      <c r="B425" s="8">
        <v>6510</v>
      </c>
      <c r="C425" s="8" t="s">
        <v>1234</v>
      </c>
      <c r="D425" s="8" t="s">
        <v>1235</v>
      </c>
    </row>
    <row r="426" spans="1:4">
      <c r="A426" s="8">
        <v>425</v>
      </c>
      <c r="B426" s="8">
        <v>6520</v>
      </c>
      <c r="C426" s="8" t="s">
        <v>1236</v>
      </c>
      <c r="D426" s="8" t="s">
        <v>1237</v>
      </c>
    </row>
    <row r="427" spans="1:4">
      <c r="A427" s="8">
        <v>426</v>
      </c>
      <c r="B427" s="8">
        <v>6530</v>
      </c>
      <c r="C427" s="8" t="s">
        <v>1238</v>
      </c>
      <c r="D427" s="8" t="s">
        <v>1239</v>
      </c>
    </row>
    <row r="428" spans="1:4">
      <c r="A428" s="8">
        <v>427</v>
      </c>
      <c r="B428" s="8">
        <v>6540</v>
      </c>
      <c r="C428" s="8" t="s">
        <v>1240</v>
      </c>
      <c r="D428" s="8" t="s">
        <v>1241</v>
      </c>
    </row>
    <row r="429" spans="1:4">
      <c r="A429" s="8">
        <v>428</v>
      </c>
      <c r="B429" s="8">
        <v>6551</v>
      </c>
      <c r="C429" s="8" t="s">
        <v>1242</v>
      </c>
      <c r="D429" s="8" t="s">
        <v>1243</v>
      </c>
    </row>
    <row r="430" spans="1:4">
      <c r="A430" s="8">
        <v>429</v>
      </c>
      <c r="B430" s="8">
        <v>6559</v>
      </c>
      <c r="C430" s="8" t="s">
        <v>1244</v>
      </c>
      <c r="D430" s="8" t="s">
        <v>1245</v>
      </c>
    </row>
    <row r="431" spans="1:4">
      <c r="A431" s="8">
        <v>430</v>
      </c>
      <c r="B431" s="8">
        <v>6611</v>
      </c>
      <c r="C431" s="8" t="s">
        <v>1246</v>
      </c>
      <c r="D431" s="8" t="s">
        <v>1247</v>
      </c>
    </row>
    <row r="432" spans="1:4">
      <c r="A432" s="8">
        <v>431</v>
      </c>
      <c r="B432" s="8">
        <v>6619</v>
      </c>
      <c r="C432" s="8" t="s">
        <v>1248</v>
      </c>
      <c r="D432" s="8" t="s">
        <v>1249</v>
      </c>
    </row>
    <row r="433" spans="1:4">
      <c r="A433" s="8">
        <v>432</v>
      </c>
      <c r="B433" s="8">
        <v>6621</v>
      </c>
      <c r="C433" s="8" t="s">
        <v>1250</v>
      </c>
      <c r="D433" s="8" t="s">
        <v>1251</v>
      </c>
    </row>
    <row r="434" spans="1:4">
      <c r="A434" s="8">
        <v>433</v>
      </c>
      <c r="B434" s="8">
        <v>6629</v>
      </c>
      <c r="C434" s="8" t="s">
        <v>1252</v>
      </c>
      <c r="D434" s="8" t="s">
        <v>1253</v>
      </c>
    </row>
    <row r="435" spans="1:4">
      <c r="A435" s="8">
        <v>434</v>
      </c>
      <c r="B435" s="8">
        <v>6631</v>
      </c>
      <c r="C435" s="8" t="s">
        <v>1254</v>
      </c>
      <c r="D435" s="8" t="s">
        <v>1255</v>
      </c>
    </row>
    <row r="436" spans="1:4">
      <c r="A436" s="8">
        <v>435</v>
      </c>
      <c r="B436" s="8">
        <v>6632</v>
      </c>
      <c r="C436" s="8" t="s">
        <v>1256</v>
      </c>
      <c r="D436" s="8" t="s">
        <v>1257</v>
      </c>
    </row>
    <row r="437" spans="1:4">
      <c r="A437" s="8">
        <v>436</v>
      </c>
      <c r="B437" s="8">
        <v>6639</v>
      </c>
      <c r="C437" s="8" t="s">
        <v>1258</v>
      </c>
      <c r="D437" s="8" t="s">
        <v>1259</v>
      </c>
    </row>
    <row r="438" spans="1:4">
      <c r="A438" s="8">
        <v>437</v>
      </c>
      <c r="B438" s="8">
        <v>6640</v>
      </c>
      <c r="C438" s="8" t="s">
        <v>1260</v>
      </c>
      <c r="D438" s="8" t="s">
        <v>1261</v>
      </c>
    </row>
    <row r="439" spans="1:4">
      <c r="A439" s="8">
        <v>438</v>
      </c>
      <c r="B439" s="8">
        <v>6700</v>
      </c>
      <c r="C439" s="8" t="s">
        <v>1262</v>
      </c>
      <c r="D439" s="8" t="s">
        <v>1263</v>
      </c>
    </row>
    <row r="440" spans="1:4">
      <c r="A440" s="8">
        <v>439</v>
      </c>
      <c r="B440" s="8">
        <v>6811</v>
      </c>
      <c r="C440" s="8" t="s">
        <v>1264</v>
      </c>
      <c r="D440" s="8" t="s">
        <v>1265</v>
      </c>
    </row>
    <row r="441" spans="1:4">
      <c r="A441" s="8">
        <v>440</v>
      </c>
      <c r="B441" s="8">
        <v>6812</v>
      </c>
      <c r="C441" s="8" t="s">
        <v>1266</v>
      </c>
      <c r="D441" s="8" t="s">
        <v>1267</v>
      </c>
    </row>
    <row r="442" spans="1:4">
      <c r="A442" s="8">
        <v>441</v>
      </c>
      <c r="B442" s="8">
        <v>6891</v>
      </c>
      <c r="C442" s="8" t="s">
        <v>1268</v>
      </c>
      <c r="D442" s="8" t="s">
        <v>1269</v>
      </c>
    </row>
    <row r="443" spans="1:4">
      <c r="A443" s="8">
        <v>442</v>
      </c>
      <c r="B443" s="8">
        <v>6899</v>
      </c>
      <c r="C443" s="8" t="s">
        <v>1270</v>
      </c>
      <c r="D443" s="8" t="s">
        <v>1271</v>
      </c>
    </row>
    <row r="444" spans="1:4">
      <c r="A444" s="8">
        <v>443</v>
      </c>
      <c r="B444" s="8">
        <v>6911</v>
      </c>
      <c r="C444" s="8" t="s">
        <v>1272</v>
      </c>
      <c r="D444" s="8" t="s">
        <v>1273</v>
      </c>
    </row>
    <row r="445" spans="1:4">
      <c r="A445" s="8">
        <v>444</v>
      </c>
      <c r="B445" s="8">
        <v>6912</v>
      </c>
      <c r="C445" s="8" t="s">
        <v>1274</v>
      </c>
      <c r="D445" s="8" t="s">
        <v>1275</v>
      </c>
    </row>
    <row r="446" spans="1:4">
      <c r="A446" s="8">
        <v>445</v>
      </c>
      <c r="B446" s="8">
        <v>6919</v>
      </c>
      <c r="C446" s="8" t="s">
        <v>1276</v>
      </c>
      <c r="D446" s="8" t="s">
        <v>1277</v>
      </c>
    </row>
    <row r="447" spans="1:4">
      <c r="A447" s="8">
        <v>446</v>
      </c>
      <c r="B447" s="8">
        <v>6920</v>
      </c>
      <c r="C447" s="8" t="s">
        <v>1278</v>
      </c>
      <c r="D447" s="8" t="s">
        <v>1279</v>
      </c>
    </row>
    <row r="448" spans="1:4">
      <c r="A448" s="8">
        <v>447</v>
      </c>
      <c r="B448" s="8">
        <v>7010</v>
      </c>
      <c r="C448" s="8" t="s">
        <v>1280</v>
      </c>
      <c r="D448" s="8" t="s">
        <v>1281</v>
      </c>
    </row>
    <row r="449" spans="1:4">
      <c r="A449" s="8">
        <v>448</v>
      </c>
      <c r="B449" s="8">
        <v>7020</v>
      </c>
      <c r="C449" s="8" t="s">
        <v>1282</v>
      </c>
      <c r="D449" s="8" t="s">
        <v>1283</v>
      </c>
    </row>
    <row r="450" spans="1:4">
      <c r="A450" s="8">
        <v>449</v>
      </c>
      <c r="B450" s="8">
        <v>7111</v>
      </c>
      <c r="C450" s="8" t="s">
        <v>1284</v>
      </c>
      <c r="D450" s="8" t="s">
        <v>1285</v>
      </c>
    </row>
    <row r="451" spans="1:4">
      <c r="A451" s="8">
        <v>450</v>
      </c>
      <c r="B451" s="8">
        <v>7112</v>
      </c>
      <c r="C451" s="8" t="s">
        <v>1286</v>
      </c>
      <c r="D451" s="8" t="s">
        <v>1287</v>
      </c>
    </row>
    <row r="452" spans="1:4">
      <c r="A452" s="8">
        <v>451</v>
      </c>
      <c r="B452" s="8">
        <v>7121</v>
      </c>
      <c r="C452" s="8" t="s">
        <v>1288</v>
      </c>
      <c r="D452" s="8" t="s">
        <v>1289</v>
      </c>
    </row>
    <row r="453" spans="1:4">
      <c r="A453" s="8">
        <v>452</v>
      </c>
      <c r="B453" s="8">
        <v>7129</v>
      </c>
      <c r="C453" s="8" t="s">
        <v>1290</v>
      </c>
      <c r="D453" s="8" t="s">
        <v>1291</v>
      </c>
    </row>
    <row r="454" spans="1:4">
      <c r="A454" s="8">
        <v>453</v>
      </c>
      <c r="B454" s="8">
        <v>7210</v>
      </c>
      <c r="C454" s="8" t="s">
        <v>1292</v>
      </c>
      <c r="D454" s="8" t="s">
        <v>1293</v>
      </c>
    </row>
    <row r="455" spans="1:4">
      <c r="A455" s="8">
        <v>454</v>
      </c>
      <c r="B455" s="8">
        <v>7220</v>
      </c>
      <c r="C455" s="8" t="s">
        <v>1294</v>
      </c>
      <c r="D455" s="8" t="s">
        <v>1295</v>
      </c>
    </row>
    <row r="456" spans="1:4">
      <c r="A456" s="8">
        <v>455</v>
      </c>
      <c r="B456" s="8">
        <v>7230</v>
      </c>
      <c r="C456" s="8" t="s">
        <v>1296</v>
      </c>
      <c r="D456" s="8" t="s">
        <v>1297</v>
      </c>
    </row>
    <row r="457" spans="1:4">
      <c r="A457" s="8">
        <v>456</v>
      </c>
      <c r="B457" s="8">
        <v>7311</v>
      </c>
      <c r="C457" s="8" t="s">
        <v>1298</v>
      </c>
      <c r="D457" s="8" t="s">
        <v>1299</v>
      </c>
    </row>
    <row r="458" spans="1:4">
      <c r="A458" s="8">
        <v>457</v>
      </c>
      <c r="B458" s="8">
        <v>7312</v>
      </c>
      <c r="C458" s="8" t="s">
        <v>1300</v>
      </c>
      <c r="D458" s="8" t="s">
        <v>1301</v>
      </c>
    </row>
    <row r="459" spans="1:4">
      <c r="A459" s="8">
        <v>458</v>
      </c>
      <c r="B459" s="8">
        <v>7319</v>
      </c>
      <c r="C459" s="8" t="s">
        <v>1302</v>
      </c>
      <c r="D459" s="8" t="s">
        <v>1303</v>
      </c>
    </row>
    <row r="460" spans="1:4">
      <c r="A460" s="8">
        <v>459</v>
      </c>
      <c r="B460" s="8">
        <v>7320</v>
      </c>
      <c r="C460" s="8" t="s">
        <v>1304</v>
      </c>
      <c r="D460" s="8" t="s">
        <v>1305</v>
      </c>
    </row>
    <row r="461" spans="1:4">
      <c r="A461" s="8">
        <v>460</v>
      </c>
      <c r="B461" s="8">
        <v>7401</v>
      </c>
      <c r="C461" s="8" t="s">
        <v>1306</v>
      </c>
      <c r="D461" s="8" t="s">
        <v>1307</v>
      </c>
    </row>
    <row r="462" spans="1:4">
      <c r="A462" s="8">
        <v>461</v>
      </c>
      <c r="B462" s="8">
        <v>7409</v>
      </c>
      <c r="C462" s="8" t="s">
        <v>1308</v>
      </c>
      <c r="D462" s="8" t="s">
        <v>1309</v>
      </c>
    </row>
    <row r="463" spans="1:4">
      <c r="A463" s="8">
        <v>462</v>
      </c>
      <c r="B463" s="8">
        <v>7500</v>
      </c>
      <c r="C463" s="8" t="s">
        <v>1310</v>
      </c>
      <c r="D463" s="8" t="s">
        <v>1311</v>
      </c>
    </row>
    <row r="464" spans="1:4">
      <c r="A464" s="8">
        <v>463</v>
      </c>
      <c r="B464" s="8">
        <v>7601</v>
      </c>
      <c r="C464" s="8" t="s">
        <v>1312</v>
      </c>
      <c r="D464" s="8" t="s">
        <v>1313</v>
      </c>
    </row>
    <row r="465" spans="1:4">
      <c r="A465" s="8">
        <v>464</v>
      </c>
      <c r="B465" s="8">
        <v>7602</v>
      </c>
      <c r="C465" s="8" t="s">
        <v>1314</v>
      </c>
      <c r="D465" s="8" t="s">
        <v>1315</v>
      </c>
    </row>
    <row r="466" spans="1:4">
      <c r="A466" s="8">
        <v>465</v>
      </c>
      <c r="B466" s="8">
        <v>7603</v>
      </c>
      <c r="C466" s="8" t="s">
        <v>1316</v>
      </c>
      <c r="D466" s="8" t="s">
        <v>1317</v>
      </c>
    </row>
    <row r="467" spans="1:4">
      <c r="A467" s="8">
        <v>466</v>
      </c>
      <c r="B467" s="8">
        <v>7609</v>
      </c>
      <c r="C467" s="8" t="s">
        <v>1318</v>
      </c>
      <c r="D467" s="8" t="s">
        <v>1319</v>
      </c>
    </row>
    <row r="468" spans="1:4">
      <c r="A468" s="8">
        <v>467</v>
      </c>
      <c r="B468" s="8">
        <v>7711</v>
      </c>
      <c r="C468" s="8" t="s">
        <v>1320</v>
      </c>
      <c r="D468" s="8" t="s">
        <v>1321</v>
      </c>
    </row>
    <row r="469" spans="1:4">
      <c r="A469" s="8">
        <v>468</v>
      </c>
      <c r="B469" s="8">
        <v>7712</v>
      </c>
      <c r="C469" s="8" t="s">
        <v>1322</v>
      </c>
      <c r="D469" s="8" t="s">
        <v>1323</v>
      </c>
    </row>
    <row r="470" spans="1:4">
      <c r="A470" s="8">
        <v>469</v>
      </c>
      <c r="B470" s="8">
        <v>7713</v>
      </c>
      <c r="C470" s="8" t="s">
        <v>1324</v>
      </c>
      <c r="D470" s="8" t="s">
        <v>1325</v>
      </c>
    </row>
    <row r="471" spans="1:4">
      <c r="A471" s="8">
        <v>470</v>
      </c>
      <c r="B471" s="8">
        <v>7719</v>
      </c>
      <c r="C471" s="8" t="s">
        <v>1326</v>
      </c>
      <c r="D471" s="8" t="s">
        <v>1327</v>
      </c>
    </row>
    <row r="472" spans="1:4">
      <c r="A472" s="8">
        <v>471</v>
      </c>
      <c r="B472" s="8">
        <v>7721</v>
      </c>
      <c r="C472" s="8" t="s">
        <v>1328</v>
      </c>
      <c r="D472" s="8" t="s">
        <v>1329</v>
      </c>
    </row>
    <row r="473" spans="1:4">
      <c r="A473" s="8">
        <v>472</v>
      </c>
      <c r="B473" s="8">
        <v>7722</v>
      </c>
      <c r="C473" s="8" t="s">
        <v>1330</v>
      </c>
      <c r="D473" s="8" t="s">
        <v>1331</v>
      </c>
    </row>
    <row r="474" spans="1:4">
      <c r="A474" s="8">
        <v>473</v>
      </c>
      <c r="B474" s="8">
        <v>7723</v>
      </c>
      <c r="C474" s="8" t="s">
        <v>1332</v>
      </c>
      <c r="D474" s="8" t="s">
        <v>1333</v>
      </c>
    </row>
    <row r="475" spans="1:4">
      <c r="A475" s="8">
        <v>474</v>
      </c>
      <c r="B475" s="8">
        <v>7729</v>
      </c>
      <c r="C475" s="8" t="s">
        <v>1334</v>
      </c>
      <c r="D475" s="8" t="s">
        <v>1335</v>
      </c>
    </row>
    <row r="476" spans="1:4">
      <c r="A476" s="8">
        <v>475</v>
      </c>
      <c r="B476" s="8">
        <v>7731</v>
      </c>
      <c r="C476" s="8" t="s">
        <v>1336</v>
      </c>
      <c r="D476" s="8" t="s">
        <v>1337</v>
      </c>
    </row>
    <row r="477" spans="1:4">
      <c r="A477" s="8">
        <v>476</v>
      </c>
      <c r="B477" s="8">
        <v>7732</v>
      </c>
      <c r="C477" s="8" t="s">
        <v>1338</v>
      </c>
      <c r="D477" s="8" t="s">
        <v>1339</v>
      </c>
    </row>
    <row r="478" spans="1:4">
      <c r="A478" s="8">
        <v>477</v>
      </c>
      <c r="B478" s="8">
        <v>7739</v>
      </c>
      <c r="C478" s="8" t="s">
        <v>1340</v>
      </c>
      <c r="D478" s="8" t="s">
        <v>1341</v>
      </c>
    </row>
    <row r="479" spans="1:4">
      <c r="A479" s="8">
        <v>478</v>
      </c>
      <c r="B479" s="8">
        <v>7740</v>
      </c>
      <c r="C479" s="8" t="s">
        <v>1342</v>
      </c>
      <c r="D479" s="8" t="s">
        <v>1343</v>
      </c>
    </row>
    <row r="480" spans="1:4">
      <c r="A480" s="8">
        <v>479</v>
      </c>
      <c r="B480" s="8">
        <v>7801</v>
      </c>
      <c r="C480" s="8" t="s">
        <v>1344</v>
      </c>
      <c r="D480" s="8" t="s">
        <v>1345</v>
      </c>
    </row>
    <row r="481" spans="1:4">
      <c r="A481" s="8">
        <v>480</v>
      </c>
      <c r="B481" s="8">
        <v>7802</v>
      </c>
      <c r="C481" s="8" t="s">
        <v>1346</v>
      </c>
      <c r="D481" s="8" t="s">
        <v>1347</v>
      </c>
    </row>
    <row r="482" spans="1:4">
      <c r="A482" s="8">
        <v>481</v>
      </c>
      <c r="B482" s="8">
        <v>7809</v>
      </c>
      <c r="C482" s="8" t="s">
        <v>1348</v>
      </c>
      <c r="D482" s="8" t="s">
        <v>1349</v>
      </c>
    </row>
    <row r="483" spans="1:4">
      <c r="A483" s="8">
        <v>482</v>
      </c>
      <c r="B483" s="8">
        <v>7900</v>
      </c>
      <c r="C483" s="8" t="s">
        <v>1350</v>
      </c>
      <c r="D483" s="8" t="s">
        <v>1351</v>
      </c>
    </row>
    <row r="484" spans="1:4">
      <c r="A484" s="8">
        <v>483</v>
      </c>
      <c r="B484" s="8">
        <v>8001</v>
      </c>
      <c r="C484" s="8" t="s">
        <v>1352</v>
      </c>
      <c r="D484" s="8" t="s">
        <v>1353</v>
      </c>
    </row>
    <row r="485" spans="1:4">
      <c r="A485" s="8">
        <v>484</v>
      </c>
      <c r="B485" s="8">
        <v>8002</v>
      </c>
      <c r="C485" s="8" t="s">
        <v>1354</v>
      </c>
      <c r="D485" s="8" t="s">
        <v>1355</v>
      </c>
    </row>
    <row r="486" spans="1:4">
      <c r="A486" s="8">
        <v>485</v>
      </c>
      <c r="B486" s="8">
        <v>8003</v>
      </c>
      <c r="C486" s="8" t="s">
        <v>1356</v>
      </c>
      <c r="D486" s="8" t="s">
        <v>1357</v>
      </c>
    </row>
    <row r="487" spans="1:4">
      <c r="A487" s="8">
        <v>486</v>
      </c>
      <c r="B487" s="8">
        <v>8110</v>
      </c>
      <c r="C487" s="8" t="s">
        <v>1358</v>
      </c>
      <c r="D487" s="8" t="s">
        <v>1359</v>
      </c>
    </row>
    <row r="488" spans="1:4">
      <c r="A488" s="8">
        <v>487</v>
      </c>
      <c r="B488" s="8">
        <v>8120</v>
      </c>
      <c r="C488" s="8" t="s">
        <v>1360</v>
      </c>
      <c r="D488" s="8" t="s">
        <v>1361</v>
      </c>
    </row>
    <row r="489" spans="1:4">
      <c r="A489" s="8">
        <v>488</v>
      </c>
      <c r="B489" s="8">
        <v>8130</v>
      </c>
      <c r="C489" s="8" t="s">
        <v>1362</v>
      </c>
      <c r="D489" s="8" t="s">
        <v>1363</v>
      </c>
    </row>
    <row r="490" spans="1:4">
      <c r="A490" s="8">
        <v>489</v>
      </c>
      <c r="B490" s="8">
        <v>8201</v>
      </c>
      <c r="C490" s="8" t="s">
        <v>1364</v>
      </c>
      <c r="D490" s="8" t="s">
        <v>1365</v>
      </c>
    </row>
    <row r="491" spans="1:4">
      <c r="A491" s="8">
        <v>490</v>
      </c>
      <c r="B491" s="8">
        <v>8202</v>
      </c>
      <c r="C491" s="8" t="s">
        <v>1366</v>
      </c>
      <c r="D491" s="8" t="s">
        <v>1367</v>
      </c>
    </row>
    <row r="492" spans="1:4">
      <c r="A492" s="8">
        <v>491</v>
      </c>
      <c r="B492" s="8">
        <v>8203</v>
      </c>
      <c r="C492" s="8" t="s">
        <v>1368</v>
      </c>
      <c r="D492" s="8" t="s">
        <v>1369</v>
      </c>
    </row>
    <row r="493" spans="1:4">
      <c r="A493" s="8">
        <v>492</v>
      </c>
      <c r="B493" s="8">
        <v>8209</v>
      </c>
      <c r="C493" s="8" t="s">
        <v>1370</v>
      </c>
      <c r="D493" s="8" t="s">
        <v>1371</v>
      </c>
    </row>
    <row r="494" spans="1:4">
      <c r="A494" s="8">
        <v>493</v>
      </c>
      <c r="B494" s="8">
        <v>8311</v>
      </c>
      <c r="C494" s="8" t="s">
        <v>1372</v>
      </c>
      <c r="D494" s="8" t="s">
        <v>1373</v>
      </c>
    </row>
    <row r="495" spans="1:4">
      <c r="A495" s="8">
        <v>494</v>
      </c>
      <c r="B495" s="8">
        <v>8312</v>
      </c>
      <c r="C495" s="8" t="s">
        <v>1374</v>
      </c>
      <c r="D495" s="8" t="s">
        <v>1375</v>
      </c>
    </row>
    <row r="496" spans="1:4">
      <c r="A496" s="8">
        <v>495</v>
      </c>
      <c r="B496" s="8">
        <v>8320</v>
      </c>
      <c r="C496" s="8" t="s">
        <v>1376</v>
      </c>
      <c r="D496" s="8" t="s">
        <v>1377</v>
      </c>
    </row>
    <row r="497" spans="1:4">
      <c r="A497" s="8">
        <v>496</v>
      </c>
      <c r="B497" s="8">
        <v>8330</v>
      </c>
      <c r="C497" s="8" t="s">
        <v>1378</v>
      </c>
      <c r="D497" s="8" t="s">
        <v>1379</v>
      </c>
    </row>
    <row r="498" spans="1:4">
      <c r="A498" s="8">
        <v>497</v>
      </c>
      <c r="B498" s="8">
        <v>8400</v>
      </c>
      <c r="C498" s="8" t="s">
        <v>1380</v>
      </c>
      <c r="D498" s="8" t="s">
        <v>1381</v>
      </c>
    </row>
    <row r="499" spans="1:4">
      <c r="A499" s="8">
        <v>498</v>
      </c>
      <c r="B499" s="8">
        <v>8510</v>
      </c>
      <c r="C499" s="8" t="s">
        <v>1382</v>
      </c>
      <c r="D499" s="8" t="s">
        <v>1383</v>
      </c>
    </row>
    <row r="500" spans="1:4">
      <c r="A500" s="8">
        <v>499</v>
      </c>
      <c r="B500" s="8">
        <v>8520</v>
      </c>
      <c r="C500" s="8" t="s">
        <v>1384</v>
      </c>
      <c r="D500" s="8" t="s">
        <v>1385</v>
      </c>
    </row>
    <row r="501" spans="1:4">
      <c r="A501" s="8">
        <v>500</v>
      </c>
      <c r="B501" s="8">
        <v>8530</v>
      </c>
      <c r="C501" s="8" t="s">
        <v>1386</v>
      </c>
      <c r="D501" s="8" t="s">
        <v>1387</v>
      </c>
    </row>
    <row r="502" spans="1:4">
      <c r="A502" s="8">
        <v>501</v>
      </c>
      <c r="B502" s="8">
        <v>8540</v>
      </c>
      <c r="C502" s="8" t="s">
        <v>1388</v>
      </c>
      <c r="D502" s="8" t="s">
        <v>1389</v>
      </c>
    </row>
    <row r="503" spans="1:4">
      <c r="A503" s="8">
        <v>502</v>
      </c>
      <c r="B503" s="8">
        <v>8550</v>
      </c>
      <c r="C503" s="8" t="s">
        <v>1390</v>
      </c>
      <c r="D503" s="8" t="s">
        <v>1391</v>
      </c>
    </row>
    <row r="504" spans="1:4">
      <c r="A504" s="8">
        <v>503</v>
      </c>
      <c r="B504" s="8">
        <v>8560</v>
      </c>
      <c r="C504" s="8" t="s">
        <v>1392</v>
      </c>
      <c r="D504" s="8" t="s">
        <v>1393</v>
      </c>
    </row>
    <row r="505" spans="1:4">
      <c r="A505" s="8">
        <v>504</v>
      </c>
      <c r="B505" s="8">
        <v>8571</v>
      </c>
      <c r="C505" s="8" t="s">
        <v>1394</v>
      </c>
      <c r="D505" s="8" t="s">
        <v>1395</v>
      </c>
    </row>
    <row r="506" spans="1:4">
      <c r="A506" s="8">
        <v>505</v>
      </c>
      <c r="B506" s="8">
        <v>8572</v>
      </c>
      <c r="C506" s="8" t="s">
        <v>1396</v>
      </c>
      <c r="D506" s="8" t="s">
        <v>1397</v>
      </c>
    </row>
    <row r="507" spans="1:4">
      <c r="A507" s="8">
        <v>506</v>
      </c>
      <c r="B507" s="8">
        <v>8573</v>
      </c>
      <c r="C507" s="8" t="s">
        <v>1398</v>
      </c>
      <c r="D507" s="8" t="s">
        <v>1399</v>
      </c>
    </row>
    <row r="508" spans="1:4">
      <c r="A508" s="8">
        <v>507</v>
      </c>
      <c r="B508" s="8">
        <v>8574</v>
      </c>
      <c r="C508" s="8" t="s">
        <v>1400</v>
      </c>
      <c r="D508" s="8" t="s">
        <v>1401</v>
      </c>
    </row>
    <row r="509" spans="1:4">
      <c r="A509" s="8">
        <v>508</v>
      </c>
      <c r="B509" s="8">
        <v>8579</v>
      </c>
      <c r="C509" s="8" t="s">
        <v>1402</v>
      </c>
      <c r="D509" s="8" t="s">
        <v>1403</v>
      </c>
    </row>
    <row r="510" spans="1:4">
      <c r="A510" s="8">
        <v>509</v>
      </c>
      <c r="B510" s="8">
        <v>8580</v>
      </c>
      <c r="C510" s="8" t="s">
        <v>1404</v>
      </c>
      <c r="D510" s="8" t="s">
        <v>1405</v>
      </c>
    </row>
    <row r="511" spans="1:4">
      <c r="A511" s="8">
        <v>510</v>
      </c>
      <c r="B511" s="8">
        <v>8610</v>
      </c>
      <c r="C511" s="8" t="s">
        <v>1406</v>
      </c>
      <c r="D511" s="8" t="s">
        <v>1407</v>
      </c>
    </row>
    <row r="512" spans="1:4">
      <c r="A512" s="8">
        <v>511</v>
      </c>
      <c r="B512" s="8">
        <v>8620</v>
      </c>
      <c r="C512" s="8" t="s">
        <v>1408</v>
      </c>
      <c r="D512" s="8" t="s">
        <v>1409</v>
      </c>
    </row>
    <row r="513" spans="1:4">
      <c r="A513" s="8">
        <v>512</v>
      </c>
      <c r="B513" s="8">
        <v>8691</v>
      </c>
      <c r="C513" s="8" t="s">
        <v>1410</v>
      </c>
      <c r="D513" s="8" t="s">
        <v>1411</v>
      </c>
    </row>
    <row r="514" spans="1:4">
      <c r="A514" s="8">
        <v>513</v>
      </c>
      <c r="B514" s="8">
        <v>8699</v>
      </c>
      <c r="C514" s="8" t="s">
        <v>1412</v>
      </c>
      <c r="D514" s="8" t="s">
        <v>1413</v>
      </c>
    </row>
    <row r="515" spans="1:4">
      <c r="A515" s="8">
        <v>514</v>
      </c>
      <c r="B515" s="8">
        <v>8701</v>
      </c>
      <c r="C515" s="8" t="s">
        <v>1414</v>
      </c>
      <c r="D515" s="8" t="s">
        <v>1415</v>
      </c>
    </row>
    <row r="516" spans="1:4">
      <c r="A516" s="8">
        <v>515</v>
      </c>
      <c r="B516" s="8">
        <v>8702</v>
      </c>
      <c r="C516" s="8" t="s">
        <v>1416</v>
      </c>
      <c r="D516" s="8" t="s">
        <v>1417</v>
      </c>
    </row>
    <row r="517" spans="1:4">
      <c r="A517" s="8">
        <v>516</v>
      </c>
      <c r="B517" s="8">
        <v>8703</v>
      </c>
      <c r="C517" s="8" t="s">
        <v>1418</v>
      </c>
      <c r="D517" s="8" t="s">
        <v>1419</v>
      </c>
    </row>
    <row r="518" spans="1:4">
      <c r="A518" s="8">
        <v>517</v>
      </c>
      <c r="B518" s="8">
        <v>8709</v>
      </c>
      <c r="C518" s="8" t="s">
        <v>1420</v>
      </c>
      <c r="D518" s="8" t="s">
        <v>1421</v>
      </c>
    </row>
    <row r="519" spans="1:4">
      <c r="A519" s="8">
        <v>518</v>
      </c>
      <c r="B519" s="8">
        <v>8801</v>
      </c>
      <c r="C519" s="8" t="s">
        <v>1422</v>
      </c>
      <c r="D519" s="8" t="s">
        <v>1423</v>
      </c>
    </row>
    <row r="520" spans="1:4">
      <c r="A520" s="8">
        <v>519</v>
      </c>
      <c r="B520" s="8">
        <v>8802</v>
      </c>
      <c r="C520" s="8" t="s">
        <v>1424</v>
      </c>
      <c r="D520" s="8" t="s">
        <v>1425</v>
      </c>
    </row>
    <row r="521" spans="1:4">
      <c r="A521" s="8">
        <v>520</v>
      </c>
      <c r="B521" s="8">
        <v>8803</v>
      </c>
      <c r="C521" s="8" t="s">
        <v>1426</v>
      </c>
      <c r="D521" s="8" t="s">
        <v>1427</v>
      </c>
    </row>
    <row r="522" spans="1:4">
      <c r="A522" s="8">
        <v>521</v>
      </c>
      <c r="B522" s="8">
        <v>8804</v>
      </c>
      <c r="C522" s="8" t="s">
        <v>1428</v>
      </c>
      <c r="D522" s="8" t="s">
        <v>1429</v>
      </c>
    </row>
    <row r="523" spans="1:4">
      <c r="A523" s="8">
        <v>522</v>
      </c>
      <c r="B523" s="8">
        <v>8809</v>
      </c>
      <c r="C523" s="8" t="s">
        <v>1430</v>
      </c>
      <c r="D523" s="8" t="s">
        <v>1431</v>
      </c>
    </row>
    <row r="524" spans="1:4">
      <c r="A524" s="8">
        <v>523</v>
      </c>
      <c r="B524" s="8">
        <v>9010</v>
      </c>
      <c r="C524" s="8" t="s">
        <v>1432</v>
      </c>
      <c r="D524" s="8" t="s">
        <v>1433</v>
      </c>
    </row>
    <row r="525" spans="1:4">
      <c r="A525" s="8">
        <v>524</v>
      </c>
      <c r="B525" s="8">
        <v>9020</v>
      </c>
      <c r="C525" s="8" t="s">
        <v>1434</v>
      </c>
      <c r="D525" s="8" t="s">
        <v>1435</v>
      </c>
    </row>
    <row r="526" spans="1:4">
      <c r="A526" s="8">
        <v>525</v>
      </c>
      <c r="B526" s="8">
        <v>9031</v>
      </c>
      <c r="C526" s="8" t="s">
        <v>1436</v>
      </c>
      <c r="D526" s="8" t="s">
        <v>1437</v>
      </c>
    </row>
    <row r="527" spans="1:4">
      <c r="A527" s="8">
        <v>526</v>
      </c>
      <c r="B527" s="8">
        <v>9039</v>
      </c>
      <c r="C527" s="8" t="s">
        <v>1438</v>
      </c>
      <c r="D527" s="8" t="s">
        <v>1439</v>
      </c>
    </row>
    <row r="528" spans="1:4">
      <c r="A528" s="8">
        <v>527</v>
      </c>
      <c r="B528" s="8">
        <v>9101</v>
      </c>
      <c r="C528" s="8" t="s">
        <v>1440</v>
      </c>
      <c r="D528" s="8" t="s">
        <v>1441</v>
      </c>
    </row>
    <row r="529" spans="1:4">
      <c r="A529" s="8">
        <v>528</v>
      </c>
      <c r="B529" s="8">
        <v>9102</v>
      </c>
      <c r="C529" s="8" t="s">
        <v>1442</v>
      </c>
      <c r="D529" s="8" t="s">
        <v>1443</v>
      </c>
    </row>
    <row r="530" spans="1:4">
      <c r="A530" s="8">
        <v>529</v>
      </c>
      <c r="B530" s="8">
        <v>9103</v>
      </c>
      <c r="C530" s="8" t="s">
        <v>1444</v>
      </c>
      <c r="D530" s="8" t="s">
        <v>1445</v>
      </c>
    </row>
    <row r="531" spans="1:4">
      <c r="A531" s="8">
        <v>530</v>
      </c>
      <c r="B531" s="8">
        <v>9200</v>
      </c>
      <c r="C531" s="8" t="s">
        <v>1446</v>
      </c>
      <c r="D531" s="8" t="s">
        <v>1447</v>
      </c>
    </row>
    <row r="532" spans="1:4">
      <c r="A532" s="8">
        <v>531</v>
      </c>
      <c r="B532" s="8">
        <v>9311</v>
      </c>
      <c r="C532" s="8" t="s">
        <v>1448</v>
      </c>
      <c r="D532" s="8" t="s">
        <v>1449</v>
      </c>
    </row>
    <row r="533" spans="1:4">
      <c r="A533" s="8">
        <v>532</v>
      </c>
      <c r="B533" s="8">
        <v>9312</v>
      </c>
      <c r="C533" s="8" t="s">
        <v>1450</v>
      </c>
      <c r="D533" s="8" t="s">
        <v>1451</v>
      </c>
    </row>
    <row r="534" spans="1:4">
      <c r="A534" s="8">
        <v>533</v>
      </c>
      <c r="B534" s="8">
        <v>9319</v>
      </c>
      <c r="C534" s="8" t="s">
        <v>1452</v>
      </c>
      <c r="D534" s="8" t="s">
        <v>1453</v>
      </c>
    </row>
    <row r="535" spans="1:4">
      <c r="A535" s="8">
        <v>534</v>
      </c>
      <c r="B535" s="8">
        <v>9321</v>
      </c>
      <c r="C535" s="8" t="s">
        <v>1454</v>
      </c>
      <c r="D535" s="8" t="s">
        <v>1455</v>
      </c>
    </row>
    <row r="536" spans="1:4">
      <c r="A536" s="8">
        <v>535</v>
      </c>
      <c r="B536" s="8">
        <v>9322</v>
      </c>
      <c r="C536" s="8" t="s">
        <v>1456</v>
      </c>
      <c r="D536" s="8" t="s">
        <v>1457</v>
      </c>
    </row>
    <row r="537" spans="1:4">
      <c r="A537" s="8">
        <v>536</v>
      </c>
      <c r="B537" s="8">
        <v>9323</v>
      </c>
      <c r="C537" s="8" t="s">
        <v>1458</v>
      </c>
      <c r="D537" s="8" t="s">
        <v>1459</v>
      </c>
    </row>
    <row r="538" spans="1:4">
      <c r="A538" s="8">
        <v>537</v>
      </c>
      <c r="B538" s="8">
        <v>9324</v>
      </c>
      <c r="C538" s="8" t="s">
        <v>1460</v>
      </c>
      <c r="D538" s="8" t="s">
        <v>1461</v>
      </c>
    </row>
    <row r="539" spans="1:4">
      <c r="A539" s="8">
        <v>538</v>
      </c>
      <c r="B539" s="8">
        <v>9329</v>
      </c>
      <c r="C539" s="8" t="s">
        <v>1462</v>
      </c>
      <c r="D539" s="8" t="s">
        <v>1463</v>
      </c>
    </row>
    <row r="540" spans="1:4">
      <c r="A540" s="8">
        <v>539</v>
      </c>
      <c r="B540" s="8">
        <v>9410</v>
      </c>
      <c r="C540" s="8" t="s">
        <v>1464</v>
      </c>
      <c r="D540" s="8" t="s">
        <v>1465</v>
      </c>
    </row>
    <row r="541" spans="1:4">
      <c r="A541" s="8">
        <v>540</v>
      </c>
      <c r="B541" s="8">
        <v>9421</v>
      </c>
      <c r="C541" s="8" t="s">
        <v>1466</v>
      </c>
      <c r="D541" s="8" t="s">
        <v>1467</v>
      </c>
    </row>
    <row r="542" spans="1:4">
      <c r="A542" s="8">
        <v>541</v>
      </c>
      <c r="B542" s="8">
        <v>9422</v>
      </c>
      <c r="C542" s="8" t="s">
        <v>1468</v>
      </c>
      <c r="D542" s="8" t="s">
        <v>1469</v>
      </c>
    </row>
    <row r="543" spans="1:4">
      <c r="A543" s="8">
        <v>542</v>
      </c>
      <c r="B543" s="8">
        <v>9423</v>
      </c>
      <c r="C543" s="8" t="s">
        <v>1470</v>
      </c>
      <c r="D543" s="8" t="s">
        <v>1471</v>
      </c>
    </row>
    <row r="544" spans="1:4">
      <c r="A544" s="8">
        <v>543</v>
      </c>
      <c r="B544" s="8">
        <v>9424</v>
      </c>
      <c r="C544" s="8" t="s">
        <v>1472</v>
      </c>
      <c r="D544" s="8" t="s">
        <v>1473</v>
      </c>
    </row>
    <row r="545" spans="1:4">
      <c r="A545" s="8">
        <v>544</v>
      </c>
      <c r="B545" s="8">
        <v>9491</v>
      </c>
      <c r="C545" s="8" t="s">
        <v>1474</v>
      </c>
      <c r="D545" s="8" t="s">
        <v>1475</v>
      </c>
    </row>
    <row r="546" spans="1:4">
      <c r="A546" s="8">
        <v>545</v>
      </c>
      <c r="B546" s="8">
        <v>9499</v>
      </c>
      <c r="C546" s="8" t="s">
        <v>1476</v>
      </c>
      <c r="D546" s="8" t="s">
        <v>1477</v>
      </c>
    </row>
    <row r="547" spans="1:4">
      <c r="A547" s="8">
        <v>546</v>
      </c>
      <c r="B547" s="8">
        <v>9511</v>
      </c>
      <c r="C547" s="8" t="s">
        <v>1478</v>
      </c>
      <c r="D547" s="8" t="s">
        <v>1479</v>
      </c>
    </row>
    <row r="548" spans="1:4">
      <c r="A548" s="8">
        <v>547</v>
      </c>
      <c r="B548" s="8">
        <v>9512</v>
      </c>
      <c r="C548" s="8" t="s">
        <v>1480</v>
      </c>
      <c r="D548" s="8" t="s">
        <v>1481</v>
      </c>
    </row>
    <row r="549" spans="1:4">
      <c r="A549" s="8">
        <v>548</v>
      </c>
      <c r="B549" s="8">
        <v>9521</v>
      </c>
      <c r="C549" s="8" t="s">
        <v>1482</v>
      </c>
      <c r="D549" s="8" t="s">
        <v>1483</v>
      </c>
    </row>
    <row r="550" spans="1:4">
      <c r="A550" s="8">
        <v>549</v>
      </c>
      <c r="B550" s="8">
        <v>9522</v>
      </c>
      <c r="C550" s="8" t="s">
        <v>1484</v>
      </c>
      <c r="D550" s="8" t="s">
        <v>1485</v>
      </c>
    </row>
    <row r="551" spans="1:4">
      <c r="A551" s="8">
        <v>550</v>
      </c>
      <c r="B551" s="8">
        <v>9523</v>
      </c>
      <c r="C551" s="8" t="s">
        <v>1486</v>
      </c>
      <c r="D551" s="8" t="s">
        <v>1487</v>
      </c>
    </row>
    <row r="552" spans="1:4">
      <c r="A552" s="8">
        <v>551</v>
      </c>
      <c r="B552" s="8">
        <v>9591</v>
      </c>
      <c r="C552" s="8" t="s">
        <v>1488</v>
      </c>
      <c r="D552" s="8" t="s">
        <v>1489</v>
      </c>
    </row>
    <row r="553" spans="1:4">
      <c r="A553" s="8">
        <v>552</v>
      </c>
      <c r="B553" s="8">
        <v>9599</v>
      </c>
      <c r="C553" s="8" t="s">
        <v>1490</v>
      </c>
      <c r="D553" s="8" t="s">
        <v>1491</v>
      </c>
    </row>
    <row r="554" spans="1:4">
      <c r="A554" s="8">
        <v>553</v>
      </c>
      <c r="B554" s="8">
        <v>9610</v>
      </c>
      <c r="C554" s="8" t="s">
        <v>1492</v>
      </c>
      <c r="D554" s="8" t="s">
        <v>1493</v>
      </c>
    </row>
    <row r="555" spans="1:4">
      <c r="A555" s="8">
        <v>554</v>
      </c>
      <c r="B555" s="8">
        <v>9620</v>
      </c>
      <c r="C555" s="8" t="s">
        <v>1494</v>
      </c>
      <c r="D555" s="8" t="s">
        <v>1495</v>
      </c>
    </row>
    <row r="556" spans="1:4">
      <c r="A556" s="8">
        <v>555</v>
      </c>
      <c r="B556" s="8">
        <v>9630</v>
      </c>
      <c r="C556" s="8" t="s">
        <v>1496</v>
      </c>
      <c r="D556" s="8" t="s">
        <v>1497</v>
      </c>
    </row>
    <row r="557" spans="1:4">
      <c r="A557" s="8">
        <v>556</v>
      </c>
      <c r="B557" s="8">
        <v>9640</v>
      </c>
      <c r="C557" s="8" t="s">
        <v>1498</v>
      </c>
      <c r="D557" s="8" t="s">
        <v>1499</v>
      </c>
    </row>
    <row r="558" spans="1:4">
      <c r="A558" s="8">
        <v>557</v>
      </c>
      <c r="B558" s="8">
        <v>9690</v>
      </c>
      <c r="C558" s="8" t="s">
        <v>1500</v>
      </c>
      <c r="D558" s="8" t="s">
        <v>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5" t="s">
        <v>1502</v>
      </c>
      <c r="B1" s="15" t="s">
        <v>1503</v>
      </c>
      <c r="C1" s="15"/>
      <c r="D1" s="15"/>
      <c r="E1" s="15"/>
      <c r="F1" s="15"/>
      <c r="G1" s="15"/>
      <c r="H1" s="15"/>
      <c r="I1" s="15" t="s">
        <v>1504</v>
      </c>
      <c r="J1" s="15"/>
      <c r="K1" s="15" t="s">
        <v>1505</v>
      </c>
    </row>
    <row r="2" spans="1:11">
      <c r="A2" s="15"/>
      <c r="B2" s="15" t="s">
        <v>1506</v>
      </c>
      <c r="C2" s="15" t="s">
        <v>1507</v>
      </c>
      <c r="D2" s="15" t="s">
        <v>1508</v>
      </c>
      <c r="E2" s="15" t="s">
        <v>1509</v>
      </c>
      <c r="F2" s="15" t="s">
        <v>1510</v>
      </c>
      <c r="G2" s="15" t="s">
        <v>1511</v>
      </c>
      <c r="H2" s="15" t="s">
        <v>1512</v>
      </c>
      <c r="I2" s="15" t="s">
        <v>272</v>
      </c>
      <c r="J2" s="15" t="s">
        <v>1513</v>
      </c>
      <c r="K2" s="15"/>
    </row>
    <row r="3" spans="1:11">
      <c r="A3" s="8" t="s">
        <v>1514</v>
      </c>
      <c r="B3" s="8" t="s">
        <v>1515</v>
      </c>
      <c r="C3" s="8" t="s">
        <v>41</v>
      </c>
      <c r="D3" s="8" t="s">
        <v>41</v>
      </c>
      <c r="E3" s="8" t="s">
        <v>41</v>
      </c>
      <c r="F3" s="8" t="s">
        <v>41</v>
      </c>
      <c r="G3" s="8" t="s">
        <v>41</v>
      </c>
      <c r="H3" s="8"/>
      <c r="I3" s="8"/>
      <c r="J3" s="8"/>
      <c r="K3" s="8"/>
    </row>
    <row r="4" spans="1:11">
      <c r="A4" s="8" t="s">
        <v>1516</v>
      </c>
      <c r="B4" s="8" t="s">
        <v>1517</v>
      </c>
      <c r="C4" s="8" t="s">
        <v>1518</v>
      </c>
      <c r="D4" s="8" t="s">
        <v>1519</v>
      </c>
      <c r="E4" s="8" t="s">
        <v>1520</v>
      </c>
      <c r="F4" s="8" t="s">
        <v>1521</v>
      </c>
      <c r="G4" s="8" t="s">
        <v>1521</v>
      </c>
      <c r="H4" s="8"/>
      <c r="I4" s="8"/>
      <c r="J4" s="8"/>
      <c r="K4" s="8"/>
    </row>
    <row r="5" spans="1:11">
      <c r="A5" s="8" t="s">
        <v>1522</v>
      </c>
      <c r="B5" s="8" t="s">
        <v>1523</v>
      </c>
      <c r="C5" s="8" t="s">
        <v>1524</v>
      </c>
      <c r="D5" s="8" t="s">
        <v>1525</v>
      </c>
      <c r="E5" s="8" t="s">
        <v>1526</v>
      </c>
      <c r="F5" s="8" t="s">
        <v>1527</v>
      </c>
      <c r="G5" s="8" t="s">
        <v>1528</v>
      </c>
      <c r="H5" s="8"/>
      <c r="I5" s="8"/>
      <c r="J5" s="8"/>
      <c r="K5" s="8"/>
    </row>
    <row r="6" spans="1:11">
      <c r="A6" s="16" t="s">
        <v>1529</v>
      </c>
      <c r="B6" s="16"/>
      <c r="C6" s="16"/>
      <c r="D6" s="16"/>
      <c r="E6" s="16"/>
      <c r="F6" s="16"/>
      <c r="G6" s="16"/>
      <c r="H6" s="16"/>
      <c r="I6" s="8"/>
      <c r="J6" s="8"/>
      <c r="K6" s="8"/>
    </row>
    <row r="7" spans="1:11">
      <c r="A7" s="8"/>
      <c r="B7" s="8" t="s">
        <v>1530</v>
      </c>
      <c r="C7" s="8" t="s">
        <v>1531</v>
      </c>
      <c r="D7" s="8" t="s">
        <v>1532</v>
      </c>
      <c r="E7" s="8" t="s">
        <v>1533</v>
      </c>
      <c r="F7" s="8" t="s">
        <v>1534</v>
      </c>
      <c r="G7" s="8"/>
      <c r="H7" s="8"/>
      <c r="I7" s="8"/>
      <c r="J7" s="8"/>
      <c r="K7" s="8" t="s">
        <v>1535</v>
      </c>
    </row>
    <row r="8" spans="1:11">
      <c r="A8" s="8"/>
      <c r="B8" s="8" t="s">
        <v>1536</v>
      </c>
      <c r="C8" s="8" t="s">
        <v>1537</v>
      </c>
      <c r="D8" s="8" t="s">
        <v>1538</v>
      </c>
      <c r="E8" s="8" t="s">
        <v>1539</v>
      </c>
      <c r="F8" s="8" t="s">
        <v>1540</v>
      </c>
      <c r="G8" s="8"/>
      <c r="H8" s="8"/>
      <c r="I8" s="8"/>
      <c r="J8" s="8"/>
      <c r="K8" s="8" t="s">
        <v>1535</v>
      </c>
    </row>
    <row r="9" spans="1:11">
      <c r="A9" s="8"/>
      <c r="B9" s="8" t="s">
        <v>1541</v>
      </c>
      <c r="C9" s="8"/>
      <c r="D9" s="8" t="s">
        <v>1542</v>
      </c>
      <c r="E9" s="8" t="s">
        <v>1543</v>
      </c>
      <c r="F9" s="8" t="s">
        <v>1544</v>
      </c>
      <c r="G9" s="8"/>
      <c r="H9" s="8"/>
      <c r="I9" s="8"/>
      <c r="J9" s="8"/>
      <c r="K9" s="8" t="s">
        <v>1535</v>
      </c>
    </row>
    <row r="10" spans="1:11">
      <c r="A10" s="8"/>
      <c r="B10" s="8" t="s">
        <v>1545</v>
      </c>
      <c r="C10" s="8" t="s">
        <v>1546</v>
      </c>
      <c r="D10" s="8" t="s">
        <v>1547</v>
      </c>
      <c r="E10" s="8" t="s">
        <v>1548</v>
      </c>
      <c r="F10" s="8" t="s">
        <v>1549</v>
      </c>
      <c r="G10" s="8"/>
      <c r="H10" s="8"/>
      <c r="I10" s="8"/>
      <c r="J10" s="8"/>
      <c r="K10" s="8" t="s">
        <v>1535</v>
      </c>
    </row>
    <row r="11" spans="1:11">
      <c r="A11" s="8"/>
      <c r="B11" s="8" t="s">
        <v>1550</v>
      </c>
      <c r="C11" s="8"/>
      <c r="D11" s="8" t="s">
        <v>1551</v>
      </c>
      <c r="E11" s="8" t="s">
        <v>1552</v>
      </c>
      <c r="F11" s="8" t="s">
        <v>1553</v>
      </c>
      <c r="G11" s="8"/>
      <c r="H11" s="8"/>
      <c r="I11" s="8" t="s">
        <v>1554</v>
      </c>
      <c r="J11" s="8"/>
      <c r="K11" s="8" t="s">
        <v>1535</v>
      </c>
    </row>
    <row r="12" spans="1:11">
      <c r="A12" s="8"/>
      <c r="B12" s="8" t="s">
        <v>1555</v>
      </c>
      <c r="C12" s="8"/>
      <c r="D12" s="8" t="s">
        <v>1556</v>
      </c>
      <c r="E12" s="8" t="s">
        <v>1557</v>
      </c>
      <c r="F12" s="8" t="s">
        <v>1558</v>
      </c>
      <c r="G12" s="8"/>
      <c r="H12" s="8"/>
      <c r="I12" s="8"/>
      <c r="J12" s="8"/>
      <c r="K12" s="8" t="s">
        <v>1535</v>
      </c>
    </row>
    <row r="13" spans="1:11">
      <c r="A13" s="16" t="s">
        <v>1559</v>
      </c>
      <c r="B13" s="16"/>
      <c r="C13" s="16"/>
      <c r="D13" s="16"/>
      <c r="E13" s="16"/>
      <c r="F13" s="16"/>
      <c r="G13" s="16"/>
      <c r="H13" s="16"/>
      <c r="I13" s="8"/>
      <c r="J13" s="8"/>
      <c r="K13" s="8"/>
    </row>
    <row r="14" spans="1:11">
      <c r="A14" s="8" t="s">
        <v>1560</v>
      </c>
      <c r="B14" s="8" t="s">
        <v>1561</v>
      </c>
      <c r="C14" s="8" t="s">
        <v>1562</v>
      </c>
      <c r="D14" s="8" t="s">
        <v>1563</v>
      </c>
      <c r="E14" s="8" t="s">
        <v>1564</v>
      </c>
      <c r="F14" s="8" t="s">
        <v>1565</v>
      </c>
      <c r="G14" s="8" t="s">
        <v>1566</v>
      </c>
      <c r="H14" s="8"/>
      <c r="I14" s="8"/>
      <c r="J14" s="8"/>
      <c r="K14" s="8"/>
    </row>
    <row r="15" spans="1:11">
      <c r="A15" s="8" t="s">
        <v>1567</v>
      </c>
      <c r="B15" s="8" t="s">
        <v>1568</v>
      </c>
      <c r="C15" s="8" t="s">
        <v>1569</v>
      </c>
      <c r="D15" s="8" t="s">
        <v>1570</v>
      </c>
      <c r="E15" s="8" t="s">
        <v>1571</v>
      </c>
      <c r="F15" s="8" t="s">
        <v>1572</v>
      </c>
      <c r="G15" s="8" t="s">
        <v>1573</v>
      </c>
      <c r="H15" s="8"/>
      <c r="I15" s="8"/>
      <c r="J15" s="8"/>
      <c r="K15" s="8"/>
    </row>
    <row r="16" spans="1:11">
      <c r="A16" s="8" t="s">
        <v>1574</v>
      </c>
      <c r="B16" s="8" t="s">
        <v>1575</v>
      </c>
      <c r="C16" s="8" t="s">
        <v>1576</v>
      </c>
      <c r="D16" s="8" t="s">
        <v>1577</v>
      </c>
      <c r="E16" s="8" t="s">
        <v>1578</v>
      </c>
      <c r="F16" s="8" t="s">
        <v>1579</v>
      </c>
      <c r="G16" s="8" t="s">
        <v>1580</v>
      </c>
      <c r="H16" s="8"/>
      <c r="I16" s="8"/>
      <c r="J16" s="8"/>
      <c r="K16" s="8"/>
    </row>
    <row r="17" spans="1:12">
      <c r="A17" s="8" t="s">
        <v>1581</v>
      </c>
      <c r="B17" s="8" t="s">
        <v>1582</v>
      </c>
      <c r="C17" s="8" t="s">
        <v>1583</v>
      </c>
      <c r="D17" s="8" t="s">
        <v>1584</v>
      </c>
      <c r="E17" s="8" t="s">
        <v>1585</v>
      </c>
      <c r="F17" s="8" t="s">
        <v>1586</v>
      </c>
      <c r="G17" s="8" t="s">
        <v>1587</v>
      </c>
      <c r="H17" s="8"/>
      <c r="I17" s="8"/>
      <c r="J17" s="8"/>
      <c r="K17" s="8"/>
    </row>
    <row r="18" spans="1:12">
      <c r="A18" s="8" t="s">
        <v>1588</v>
      </c>
      <c r="B18" s="8" t="s">
        <v>1589</v>
      </c>
      <c r="C18" s="8" t="s">
        <v>1590</v>
      </c>
      <c r="D18" s="8" t="s">
        <v>1591</v>
      </c>
      <c r="E18" s="8" t="s">
        <v>1591</v>
      </c>
      <c r="F18" s="8" t="s">
        <v>1592</v>
      </c>
      <c r="G18" s="8" t="s">
        <v>1593</v>
      </c>
      <c r="H18" s="8"/>
      <c r="I18" s="8"/>
      <c r="J18" s="8"/>
      <c r="K18" s="8"/>
    </row>
    <row r="19" spans="1:12">
      <c r="A19" s="8" t="s">
        <v>1594</v>
      </c>
      <c r="B19" s="8" t="s">
        <v>1595</v>
      </c>
      <c r="C19" s="8" t="s">
        <v>1596</v>
      </c>
      <c r="D19" s="8" t="s">
        <v>1596</v>
      </c>
      <c r="E19" s="8" t="s">
        <v>1597</v>
      </c>
      <c r="F19" s="8" t="s">
        <v>1596</v>
      </c>
      <c r="G19" s="8" t="s">
        <v>1598</v>
      </c>
      <c r="H19" s="8"/>
      <c r="I19" s="8"/>
      <c r="J19" s="8"/>
      <c r="K19" s="8"/>
    </row>
    <row r="20" spans="1:12">
      <c r="A20" s="8" t="s">
        <v>1599</v>
      </c>
      <c r="B20" s="8" t="s">
        <v>1600</v>
      </c>
      <c r="C20" s="8" t="s">
        <v>1601</v>
      </c>
      <c r="D20" s="8" t="s">
        <v>1602</v>
      </c>
      <c r="E20" s="8" t="s">
        <v>1603</v>
      </c>
      <c r="F20" s="8" t="s">
        <v>1604</v>
      </c>
      <c r="G20" s="8" t="s">
        <v>1605</v>
      </c>
      <c r="H20" s="8"/>
      <c r="I20" s="8"/>
      <c r="J20" s="8"/>
      <c r="K20" s="8"/>
    </row>
    <row r="21" spans="1:12">
      <c r="A21" s="8" t="s">
        <v>1606</v>
      </c>
      <c r="B21" s="8" t="s">
        <v>1607</v>
      </c>
      <c r="C21" s="8" t="s">
        <v>1608</v>
      </c>
      <c r="D21" s="8" t="s">
        <v>1609</v>
      </c>
      <c r="E21" s="8" t="s">
        <v>1610</v>
      </c>
      <c r="F21" s="8" t="s">
        <v>1611</v>
      </c>
      <c r="G21" s="8" t="s">
        <v>1612</v>
      </c>
      <c r="H21" s="8"/>
      <c r="I21" s="8"/>
      <c r="J21" s="8"/>
      <c r="K21" s="8"/>
    </row>
    <row r="22" spans="1:12">
      <c r="A22" s="8" t="s">
        <v>1613</v>
      </c>
      <c r="B22" s="8" t="s">
        <v>1614</v>
      </c>
      <c r="C22" s="8" t="s">
        <v>346</v>
      </c>
      <c r="D22" s="8" t="s">
        <v>1615</v>
      </c>
      <c r="E22" s="8" t="s">
        <v>1616</v>
      </c>
      <c r="F22" s="8" t="s">
        <v>1617</v>
      </c>
      <c r="G22" s="8" t="s">
        <v>1618</v>
      </c>
      <c r="H22" s="8"/>
      <c r="I22" s="8"/>
      <c r="J22" s="8"/>
      <c r="K22" s="8"/>
    </row>
    <row r="23" spans="1:12">
      <c r="A23" s="8" t="s">
        <v>1619</v>
      </c>
      <c r="B23" s="8" t="s">
        <v>1620</v>
      </c>
      <c r="C23" s="8" t="s">
        <v>1621</v>
      </c>
      <c r="D23" s="8" t="s">
        <v>1622</v>
      </c>
      <c r="E23" s="8" t="s">
        <v>1623</v>
      </c>
      <c r="F23" s="8" t="s">
        <v>1624</v>
      </c>
      <c r="G23" s="8" t="s">
        <v>1625</v>
      </c>
      <c r="H23" s="8"/>
      <c r="I23" s="8"/>
      <c r="J23" s="8"/>
      <c r="K23" s="8"/>
    </row>
    <row r="24" spans="1:12">
      <c r="A24" s="8" t="s">
        <v>1626</v>
      </c>
      <c r="B24" s="8" t="s">
        <v>1627</v>
      </c>
      <c r="C24" s="8" t="s">
        <v>346</v>
      </c>
      <c r="D24" s="8" t="s">
        <v>1628</v>
      </c>
      <c r="E24" s="8" t="s">
        <v>1628</v>
      </c>
      <c r="F24" s="8" t="s">
        <v>68</v>
      </c>
      <c r="G24" s="8" t="s">
        <v>1629</v>
      </c>
      <c r="H24" s="8"/>
      <c r="I24" s="8"/>
      <c r="J24" s="8"/>
      <c r="K24" s="8"/>
    </row>
    <row r="25" spans="1:12">
      <c r="A25" s="8"/>
      <c r="B25" s="8" t="s">
        <v>1630</v>
      </c>
      <c r="C25" s="8" t="s">
        <v>1631</v>
      </c>
      <c r="D25" s="8" t="s">
        <v>1631</v>
      </c>
      <c r="E25" s="8" t="s">
        <v>1631</v>
      </c>
      <c r="F25" s="8" t="s">
        <v>1632</v>
      </c>
      <c r="G25" s="8"/>
      <c r="H25" s="8"/>
      <c r="I25" s="8"/>
      <c r="J25" s="8"/>
      <c r="K25" s="8"/>
    </row>
    <row r="26" spans="1:12">
      <c r="A26" s="8" t="s">
        <v>1633</v>
      </c>
      <c r="B26" s="8" t="s">
        <v>1634</v>
      </c>
      <c r="C26" s="8" t="s">
        <v>1635</v>
      </c>
      <c r="D26" s="8" t="s">
        <v>1585</v>
      </c>
      <c r="E26" s="8" t="s">
        <v>1636</v>
      </c>
      <c r="F26" s="8" t="s">
        <v>1637</v>
      </c>
      <c r="G26" s="8" t="s">
        <v>1638</v>
      </c>
      <c r="H26" s="8"/>
      <c r="I26" s="8"/>
      <c r="J26" s="8"/>
      <c r="K26" s="8"/>
    </row>
    <row r="27" spans="1:12">
      <c r="A27" s="8" t="s">
        <v>1639</v>
      </c>
      <c r="B27" s="8" t="s">
        <v>1640</v>
      </c>
      <c r="C27" s="8" t="s">
        <v>346</v>
      </c>
      <c r="D27" s="8" t="s">
        <v>1596</v>
      </c>
      <c r="E27" s="8" t="s">
        <v>1641</v>
      </c>
      <c r="F27" s="8" t="s">
        <v>1642</v>
      </c>
      <c r="G27" s="8" t="s">
        <v>1643</v>
      </c>
      <c r="H27" s="8"/>
      <c r="I27" s="8"/>
      <c r="J27" s="8"/>
      <c r="K27" s="8"/>
    </row>
    <row r="28" spans="1:12">
      <c r="A28" s="8" t="s">
        <v>1644</v>
      </c>
      <c r="B28" s="8" t="s">
        <v>1645</v>
      </c>
      <c r="C28" s="8" t="s">
        <v>346</v>
      </c>
      <c r="D28" s="8" t="s">
        <v>1646</v>
      </c>
      <c r="E28" s="8" t="s">
        <v>1647</v>
      </c>
      <c r="F28" s="8" t="s">
        <v>1648</v>
      </c>
      <c r="G28" s="8" t="s">
        <v>1649</v>
      </c>
      <c r="H28" s="8"/>
      <c r="I28" s="8"/>
      <c r="J28" s="8"/>
      <c r="K28" s="8"/>
    </row>
    <row r="29" spans="1:12">
      <c r="A29" s="8" t="s">
        <v>1650</v>
      </c>
      <c r="B29" s="8" t="s">
        <v>1651</v>
      </c>
      <c r="C29" s="8" t="s">
        <v>1652</v>
      </c>
      <c r="D29" s="8" t="s">
        <v>1653</v>
      </c>
      <c r="E29" s="8" t="s">
        <v>1654</v>
      </c>
      <c r="F29" s="8" t="s">
        <v>1655</v>
      </c>
      <c r="G29" s="8" t="s">
        <v>1656</v>
      </c>
      <c r="H29" s="8"/>
      <c r="I29" s="8"/>
      <c r="J29" s="8"/>
      <c r="K29" s="8"/>
    </row>
    <row r="30" spans="1:12">
      <c r="A30" s="8" t="s">
        <v>1657</v>
      </c>
      <c r="B30" s="8" t="s">
        <v>1658</v>
      </c>
      <c r="C30" s="8" t="s">
        <v>1659</v>
      </c>
      <c r="D30" s="8" t="s">
        <v>1660</v>
      </c>
      <c r="E30" s="8" t="s">
        <v>1661</v>
      </c>
      <c r="F30" s="8" t="s">
        <v>1662</v>
      </c>
      <c r="G30" s="8" t="s">
        <v>1663</v>
      </c>
      <c r="H30" s="8"/>
      <c r="I30" s="8"/>
      <c r="J30" s="8"/>
      <c r="K30" s="8"/>
      <c r="L30" s="8"/>
    </row>
    <row r="31" spans="1:12">
      <c r="A31" s="8"/>
      <c r="B31" s="8" t="s">
        <v>1664</v>
      </c>
      <c r="C31" s="8"/>
      <c r="D31" s="8"/>
      <c r="E31" s="8"/>
      <c r="F31" s="8" t="s">
        <v>1665</v>
      </c>
      <c r="G31" s="8"/>
      <c r="H31" s="8"/>
      <c r="I31" s="8"/>
      <c r="J31" s="8"/>
      <c r="K31" s="8"/>
    </row>
    <row r="32" spans="1:12">
      <c r="A32" s="8"/>
      <c r="B32" s="8" t="s">
        <v>1666</v>
      </c>
      <c r="C32" s="8"/>
      <c r="D32" s="8"/>
      <c r="E32" s="8"/>
      <c r="F32" s="8" t="s">
        <v>1667</v>
      </c>
      <c r="G32" s="8"/>
      <c r="H32" s="8"/>
      <c r="I32" s="8"/>
      <c r="J32" s="8"/>
      <c r="K32" s="8"/>
    </row>
    <row r="33" spans="1:11">
      <c r="A33" s="8"/>
      <c r="B33" s="8" t="s">
        <v>1668</v>
      </c>
      <c r="C33" s="8"/>
      <c r="D33" s="8"/>
      <c r="E33" s="8"/>
      <c r="F33" s="8" t="s">
        <v>1669</v>
      </c>
      <c r="G33" s="8"/>
      <c r="H33" s="8"/>
      <c r="I33" s="8"/>
      <c r="J33" s="8"/>
      <c r="K33" s="8"/>
    </row>
    <row r="34" spans="1:11">
      <c r="A34" s="8" t="s">
        <v>1670</v>
      </c>
      <c r="B34" s="8" t="s">
        <v>1671</v>
      </c>
      <c r="C34" s="8" t="s">
        <v>346</v>
      </c>
      <c r="D34" s="8" t="s">
        <v>1672</v>
      </c>
      <c r="E34" s="8" t="s">
        <v>1673</v>
      </c>
      <c r="F34" s="8" t="s">
        <v>1674</v>
      </c>
      <c r="G34" s="8" t="s">
        <v>1675</v>
      </c>
      <c r="H34" s="8"/>
      <c r="I34" s="8"/>
      <c r="J34" s="8"/>
      <c r="K34" s="8"/>
    </row>
    <row r="35" spans="1:11">
      <c r="A35" s="8"/>
      <c r="B35" s="8" t="s">
        <v>1676</v>
      </c>
      <c r="C35" s="8"/>
      <c r="D35" s="8"/>
      <c r="E35" s="8"/>
      <c r="F35" s="8" t="s">
        <v>1677</v>
      </c>
      <c r="G35" s="8"/>
      <c r="H35" s="8"/>
      <c r="I35" s="8"/>
      <c r="J35" s="8"/>
      <c r="K35" s="8"/>
    </row>
    <row r="36" spans="1:11">
      <c r="A36" s="8"/>
      <c r="B36" s="8" t="s">
        <v>1678</v>
      </c>
      <c r="C36" s="8"/>
      <c r="D36" s="8"/>
      <c r="E36" s="8"/>
      <c r="F36" s="8" t="s">
        <v>1679</v>
      </c>
      <c r="G36" s="8"/>
      <c r="H36" s="8"/>
      <c r="I36" s="8"/>
      <c r="J36" s="8"/>
      <c r="K36" s="8"/>
    </row>
    <row r="37" spans="1:11">
      <c r="A37" s="8"/>
      <c r="B37" s="8" t="s">
        <v>1680</v>
      </c>
      <c r="C37" s="8"/>
      <c r="D37" s="8"/>
      <c r="E37" s="8"/>
      <c r="F37" s="8" t="s">
        <v>1681</v>
      </c>
      <c r="G37" s="8"/>
      <c r="H37" s="8"/>
      <c r="I37" s="8"/>
      <c r="J37" s="8"/>
      <c r="K37" s="8"/>
    </row>
    <row r="38" spans="1:11">
      <c r="A38" s="8" t="s">
        <v>1682</v>
      </c>
      <c r="B38" s="8" t="s">
        <v>1683</v>
      </c>
      <c r="C38" s="8" t="s">
        <v>346</v>
      </c>
      <c r="D38" s="8" t="s">
        <v>1684</v>
      </c>
      <c r="E38" s="8" t="s">
        <v>1685</v>
      </c>
      <c r="F38" s="8" t="s">
        <v>1686</v>
      </c>
      <c r="G38" s="8" t="s">
        <v>1687</v>
      </c>
      <c r="H38" s="8"/>
      <c r="I38" s="8"/>
      <c r="J38" s="8"/>
      <c r="K38" s="8"/>
    </row>
    <row r="39" spans="1:11">
      <c r="A39" s="8" t="s">
        <v>1688</v>
      </c>
      <c r="B39" s="8" t="s">
        <v>1689</v>
      </c>
      <c r="C39" s="8" t="s">
        <v>1596</v>
      </c>
      <c r="D39" s="8" t="s">
        <v>1649</v>
      </c>
      <c r="E39" s="8" t="s">
        <v>1690</v>
      </c>
      <c r="F39" s="8" t="s">
        <v>1691</v>
      </c>
      <c r="G39" s="8" t="s">
        <v>1692</v>
      </c>
      <c r="H39" s="8"/>
      <c r="I39" s="8"/>
      <c r="J39" s="8"/>
      <c r="K39" s="8"/>
    </row>
    <row r="40" spans="1:11">
      <c r="A40" s="8"/>
      <c r="B40" s="8" t="s">
        <v>1693</v>
      </c>
      <c r="C40" s="8"/>
      <c r="D40" s="8"/>
      <c r="E40" s="8"/>
      <c r="F40" s="8" t="s">
        <v>1694</v>
      </c>
      <c r="G40" s="8"/>
      <c r="H40" s="8"/>
      <c r="I40" s="8"/>
      <c r="J40" s="8"/>
      <c r="K40" s="8"/>
    </row>
    <row r="41" spans="1:11">
      <c r="A41" s="8"/>
      <c r="B41" s="8" t="s">
        <v>1695</v>
      </c>
      <c r="C41" s="8"/>
      <c r="D41" s="8"/>
      <c r="E41" s="8"/>
      <c r="F41" s="8" t="s">
        <v>1694</v>
      </c>
      <c r="G41" s="8"/>
      <c r="H41" s="8"/>
      <c r="I41" s="8"/>
      <c r="J41" s="8"/>
      <c r="K41" s="8"/>
    </row>
    <row r="42" spans="1:11">
      <c r="A42" s="8"/>
      <c r="B42" s="8" t="s">
        <v>1696</v>
      </c>
      <c r="C42" s="8"/>
      <c r="D42" s="8"/>
      <c r="E42" s="8"/>
      <c r="F42" s="8" t="s">
        <v>1694</v>
      </c>
      <c r="G42" s="8"/>
      <c r="H42" s="8"/>
      <c r="I42" s="8"/>
      <c r="J42" s="8"/>
      <c r="K42" s="8"/>
    </row>
    <row r="43" spans="1:11">
      <c r="A43" s="8"/>
      <c r="B43" s="8" t="s">
        <v>1697</v>
      </c>
      <c r="C43" s="8"/>
      <c r="D43" s="8"/>
      <c r="E43" s="8"/>
      <c r="F43" s="8" t="s">
        <v>1694</v>
      </c>
      <c r="G43" s="8"/>
      <c r="H43" s="8"/>
      <c r="I43" s="8"/>
      <c r="J43" s="8"/>
      <c r="K43" s="8"/>
    </row>
    <row r="44" spans="1:11">
      <c r="A44" s="8"/>
      <c r="B44" s="8" t="s">
        <v>1698</v>
      </c>
      <c r="C44" s="8"/>
      <c r="D44" s="8"/>
      <c r="E44" s="8"/>
      <c r="F44" s="8" t="s">
        <v>1694</v>
      </c>
      <c r="G44" s="8"/>
      <c r="H44" s="8"/>
      <c r="I44" s="8"/>
      <c r="J44" s="8"/>
      <c r="K44" s="8"/>
    </row>
    <row r="45" spans="1:11">
      <c r="A45" s="8"/>
      <c r="B45" s="8" t="s">
        <v>1699</v>
      </c>
      <c r="C45" s="8"/>
      <c r="D45" s="8"/>
      <c r="E45" s="8"/>
      <c r="F45" s="8" t="s">
        <v>1694</v>
      </c>
      <c r="G45" s="8"/>
      <c r="H45" s="8"/>
      <c r="I45" s="8"/>
      <c r="J45" s="8"/>
      <c r="K45" s="8"/>
    </row>
    <row r="46" spans="1:11">
      <c r="A46" s="8"/>
      <c r="B46" s="8" t="s">
        <v>1700</v>
      </c>
      <c r="C46" s="8"/>
      <c r="D46" s="8"/>
      <c r="E46" s="8"/>
      <c r="F46" s="8" t="s">
        <v>1694</v>
      </c>
      <c r="G46" s="8"/>
      <c r="H46" s="8"/>
      <c r="I46" s="8"/>
      <c r="J46" s="8"/>
      <c r="K46" s="8"/>
    </row>
    <row r="47" spans="1:11">
      <c r="A47" s="8"/>
      <c r="B47" s="8" t="s">
        <v>1701</v>
      </c>
      <c r="C47" s="8"/>
      <c r="D47" s="8"/>
      <c r="E47" s="8"/>
      <c r="F47" s="8" t="s">
        <v>48</v>
      </c>
      <c r="G47" s="8"/>
      <c r="H47" s="8"/>
      <c r="I47" s="8"/>
      <c r="J47" s="8"/>
      <c r="K47" s="8"/>
    </row>
    <row r="48" spans="1:11">
      <c r="A48" s="8"/>
      <c r="B48" s="8" t="s">
        <v>1702</v>
      </c>
      <c r="C48" s="8"/>
      <c r="D48" s="8"/>
      <c r="E48" s="8"/>
      <c r="F48" s="8" t="s">
        <v>1694</v>
      </c>
      <c r="G48" s="8"/>
      <c r="H48" s="8"/>
      <c r="I48" s="8"/>
      <c r="J48" s="8"/>
      <c r="K48" s="8"/>
    </row>
    <row r="49" spans="1:11">
      <c r="A49" s="8"/>
      <c r="B49" s="8" t="s">
        <v>1703</v>
      </c>
      <c r="C49" s="8"/>
      <c r="D49" s="8"/>
      <c r="E49" s="8"/>
      <c r="F49" s="8" t="s">
        <v>1694</v>
      </c>
      <c r="G49" s="8"/>
      <c r="H49" s="8"/>
      <c r="I49" s="8"/>
      <c r="J49" s="8"/>
      <c r="K49" s="8"/>
    </row>
    <row r="50" spans="1:11">
      <c r="A50" s="8"/>
      <c r="B50" s="8" t="s">
        <v>1704</v>
      </c>
      <c r="C50" s="8"/>
      <c r="D50" s="8"/>
      <c r="E50" s="8"/>
      <c r="F50" s="8" t="s">
        <v>1694</v>
      </c>
      <c r="G50" s="8"/>
      <c r="H50" s="8"/>
      <c r="I50" s="8"/>
      <c r="J50" s="8"/>
      <c r="K50" s="8"/>
    </row>
    <row r="51" spans="1:11">
      <c r="A51" s="8"/>
      <c r="B51" s="8" t="s">
        <v>1705</v>
      </c>
      <c r="C51" s="8"/>
      <c r="D51" s="8"/>
      <c r="E51" s="8"/>
      <c r="F51" s="8" t="s">
        <v>1694</v>
      </c>
      <c r="G51" s="8"/>
      <c r="H51" s="8"/>
      <c r="I51" s="8"/>
      <c r="J51" s="8"/>
      <c r="K51" s="8"/>
    </row>
    <row r="52" spans="1:11">
      <c r="A52" s="8"/>
      <c r="B52" s="8" t="s">
        <v>1706</v>
      </c>
      <c r="C52" s="8"/>
      <c r="D52" s="8"/>
      <c r="E52" s="8"/>
      <c r="F52" s="8" t="s">
        <v>1694</v>
      </c>
      <c r="G52" s="8"/>
      <c r="H52" s="8"/>
      <c r="I52" s="8"/>
      <c r="J52" s="8"/>
      <c r="K52" s="8"/>
    </row>
    <row r="53" spans="1:11">
      <c r="A53" s="16" t="s">
        <v>1707</v>
      </c>
      <c r="B53" s="16"/>
      <c r="C53" s="16"/>
      <c r="D53" s="16"/>
      <c r="E53" s="16"/>
      <c r="F53" s="16"/>
      <c r="G53" s="16"/>
      <c r="H53" s="16"/>
      <c r="I53" s="8"/>
      <c r="J53" s="8"/>
      <c r="K53" s="8"/>
    </row>
    <row r="54" spans="1:11">
      <c r="A54" s="8"/>
      <c r="B54" s="8" t="s">
        <v>1708</v>
      </c>
      <c r="C54" s="8"/>
      <c r="D54" s="8" t="s">
        <v>1709</v>
      </c>
      <c r="E54" s="8" t="s">
        <v>1710</v>
      </c>
      <c r="F54" s="8" t="s">
        <v>1711</v>
      </c>
      <c r="G54" s="8"/>
      <c r="H54" s="8"/>
      <c r="I54" s="8"/>
      <c r="J54" s="8"/>
      <c r="K54" s="8" t="s">
        <v>1535</v>
      </c>
    </row>
    <row r="55" spans="1:11">
      <c r="A55" s="8" t="s">
        <v>1712</v>
      </c>
      <c r="B55" s="8" t="s">
        <v>1713</v>
      </c>
      <c r="C55" s="8" t="s">
        <v>1631</v>
      </c>
      <c r="D55" s="8" t="s">
        <v>1714</v>
      </c>
      <c r="E55" s="8" t="s">
        <v>1715</v>
      </c>
      <c r="F55" s="8" t="s">
        <v>1716</v>
      </c>
      <c r="G55" s="8"/>
      <c r="H55" s="8"/>
      <c r="I55" s="8"/>
      <c r="J55" s="8"/>
      <c r="K55" s="8" t="s">
        <v>1535</v>
      </c>
    </row>
    <row r="56" spans="1:11">
      <c r="A56" s="8"/>
      <c r="B56" s="8" t="s">
        <v>1717</v>
      </c>
      <c r="C56" s="8"/>
      <c r="D56" s="8"/>
      <c r="E56" s="8"/>
      <c r="F56" s="8" t="s">
        <v>1718</v>
      </c>
      <c r="G56" s="8"/>
      <c r="H56" s="8"/>
      <c r="I56" s="8"/>
      <c r="J56" s="8"/>
      <c r="K56" s="8"/>
    </row>
    <row r="57" spans="1:11">
      <c r="A57" s="8"/>
      <c r="B57" s="8" t="s">
        <v>1719</v>
      </c>
      <c r="C57" s="8"/>
      <c r="D57" s="8"/>
      <c r="E57" s="8"/>
      <c r="F57" s="8" t="s">
        <v>1720</v>
      </c>
      <c r="G57" s="8"/>
      <c r="H57" s="8"/>
      <c r="I57" s="8"/>
      <c r="J57" s="8"/>
      <c r="K57" s="8"/>
    </row>
    <row r="58" spans="1:11">
      <c r="A58" s="8"/>
      <c r="B58" s="8" t="s">
        <v>1721</v>
      </c>
      <c r="C58" s="8" t="s">
        <v>1722</v>
      </c>
      <c r="D58" s="8" t="s">
        <v>1622</v>
      </c>
      <c r="E58" s="8" t="s">
        <v>1723</v>
      </c>
      <c r="F58" s="8" t="s">
        <v>1724</v>
      </c>
      <c r="G58" s="8"/>
      <c r="H58" s="8"/>
      <c r="I58" s="8"/>
      <c r="J58" s="8"/>
      <c r="K58" s="8" t="s">
        <v>1535</v>
      </c>
    </row>
    <row r="59" spans="1:11">
      <c r="A59" s="8"/>
      <c r="B59" s="8" t="s">
        <v>1725</v>
      </c>
      <c r="C59" s="8"/>
      <c r="D59" s="8"/>
      <c r="E59" s="8"/>
      <c r="F59" s="8" t="s">
        <v>1726</v>
      </c>
      <c r="G59" s="8"/>
      <c r="H59" s="8"/>
      <c r="I59" s="8"/>
      <c r="J59" s="8"/>
      <c r="K59" s="8"/>
    </row>
    <row r="60" spans="1:11">
      <c r="A60" s="8"/>
      <c r="B60" s="8" t="s">
        <v>1727</v>
      </c>
      <c r="C60" s="8" t="s">
        <v>1728</v>
      </c>
      <c r="D60" s="8" t="s">
        <v>1729</v>
      </c>
      <c r="E60" s="8" t="s">
        <v>1730</v>
      </c>
      <c r="F60" s="8" t="s">
        <v>1731</v>
      </c>
      <c r="G60" s="8"/>
      <c r="H60" s="8"/>
      <c r="I60" s="8"/>
      <c r="J60" s="8"/>
      <c r="K60" s="8" t="s">
        <v>1535</v>
      </c>
    </row>
    <row r="61" spans="1:11">
      <c r="A61" s="8"/>
      <c r="B61" s="8" t="s">
        <v>1732</v>
      </c>
      <c r="C61" s="8"/>
      <c r="D61" s="8"/>
      <c r="E61" s="8"/>
      <c r="F61" s="8" t="s">
        <v>1733</v>
      </c>
      <c r="G61" s="8"/>
      <c r="H61" s="8"/>
      <c r="I61" s="8"/>
      <c r="J61" s="8"/>
      <c r="K61" s="8"/>
    </row>
    <row r="62" spans="1:11">
      <c r="A62" s="8"/>
      <c r="B62" s="8" t="s">
        <v>1734</v>
      </c>
      <c r="C62" s="8" t="s">
        <v>1735</v>
      </c>
      <c r="D62" s="8" t="s">
        <v>1736</v>
      </c>
      <c r="E62" s="8" t="s">
        <v>1737</v>
      </c>
      <c r="F62" s="8" t="s">
        <v>1738</v>
      </c>
      <c r="G62" s="8"/>
      <c r="H62" s="8"/>
      <c r="I62" s="8"/>
      <c r="J62" s="8"/>
      <c r="K62" s="8" t="s">
        <v>1535</v>
      </c>
    </row>
    <row r="63" spans="1:11">
      <c r="A63" s="8"/>
      <c r="B63" s="8" t="s">
        <v>1739</v>
      </c>
      <c r="C63" s="8" t="s">
        <v>1740</v>
      </c>
      <c r="D63" s="8" t="s">
        <v>1741</v>
      </c>
      <c r="E63" s="8" t="s">
        <v>1742</v>
      </c>
      <c r="F63" s="8" t="s">
        <v>1743</v>
      </c>
      <c r="G63" s="8"/>
      <c r="H63" s="8"/>
      <c r="I63" s="8"/>
      <c r="J63" s="8"/>
      <c r="K63" s="8" t="s">
        <v>1535</v>
      </c>
    </row>
    <row r="64" spans="1:11">
      <c r="A64" s="8"/>
      <c r="B64" s="8" t="s">
        <v>1744</v>
      </c>
      <c r="C64" s="8"/>
      <c r="D64" s="8" t="s">
        <v>1740</v>
      </c>
      <c r="E64" s="8" t="s">
        <v>1745</v>
      </c>
      <c r="F64" s="8" t="s">
        <v>1746</v>
      </c>
      <c r="G64" s="8"/>
      <c r="H64" s="8"/>
      <c r="I64" s="8"/>
      <c r="J64" s="8"/>
      <c r="K64" s="8" t="s">
        <v>1535</v>
      </c>
    </row>
    <row r="65" spans="1:11">
      <c r="A65" s="8"/>
      <c r="B65" s="8" t="s">
        <v>1747</v>
      </c>
      <c r="C65" s="8"/>
      <c r="D65" s="8" t="s">
        <v>1729</v>
      </c>
      <c r="E65" s="8" t="s">
        <v>1748</v>
      </c>
      <c r="F65" s="8" t="s">
        <v>1749</v>
      </c>
      <c r="G65" s="8"/>
      <c r="H65" s="8"/>
      <c r="I65" s="8"/>
      <c r="J65" s="8"/>
      <c r="K65" s="8" t="s">
        <v>1535</v>
      </c>
    </row>
    <row r="66" spans="1:11">
      <c r="A66" s="8"/>
      <c r="B66" s="8" t="s">
        <v>1750</v>
      </c>
      <c r="C66" s="8"/>
      <c r="D66" s="8"/>
      <c r="E66" s="8"/>
      <c r="F66" s="8" t="s">
        <v>41</v>
      </c>
      <c r="G66" s="8"/>
      <c r="H66" s="8"/>
      <c r="I66" s="8"/>
      <c r="J66" s="8"/>
      <c r="K66" s="8"/>
    </row>
    <row r="67" spans="1:11">
      <c r="A67" s="16" t="s">
        <v>1751</v>
      </c>
      <c r="B67" s="16"/>
      <c r="C67" s="16"/>
      <c r="D67" s="16"/>
      <c r="E67" s="16"/>
      <c r="F67" s="16"/>
      <c r="G67" s="16"/>
      <c r="H67" s="16"/>
      <c r="I67" s="8"/>
      <c r="J67" s="8"/>
      <c r="K67" s="8"/>
    </row>
    <row r="68" spans="1:11">
      <c r="A68" s="8"/>
      <c r="B68" s="8" t="s">
        <v>1752</v>
      </c>
      <c r="C68" s="8" t="s">
        <v>264</v>
      </c>
      <c r="D68" s="8" t="s">
        <v>1621</v>
      </c>
      <c r="E68" s="8" t="s">
        <v>1753</v>
      </c>
      <c r="F68" s="8" t="s">
        <v>1754</v>
      </c>
      <c r="G68" s="8"/>
      <c r="H68" s="8"/>
      <c r="I68" s="8"/>
      <c r="J68" s="8"/>
      <c r="K68" s="8"/>
    </row>
    <row r="69" spans="1:11">
      <c r="A69" s="8"/>
      <c r="B69" s="8" t="s">
        <v>1755</v>
      </c>
      <c r="C69" s="8" t="s">
        <v>1756</v>
      </c>
      <c r="D69" s="8" t="s">
        <v>1740</v>
      </c>
      <c r="E69" s="8" t="s">
        <v>1757</v>
      </c>
      <c r="F69" s="8" t="s">
        <v>1758</v>
      </c>
      <c r="G69" s="8"/>
      <c r="H69" s="8"/>
      <c r="I69" s="8"/>
      <c r="J69" s="8"/>
      <c r="K69" s="8" t="s">
        <v>1535</v>
      </c>
    </row>
    <row r="70" spans="1:11">
      <c r="A70" s="8"/>
      <c r="B70" s="8" t="s">
        <v>1759</v>
      </c>
      <c r="C70" s="8" t="s">
        <v>68</v>
      </c>
      <c r="D70" s="8" t="s">
        <v>1617</v>
      </c>
      <c r="E70" s="8" t="s">
        <v>1760</v>
      </c>
      <c r="F70" s="8" t="s">
        <v>1628</v>
      </c>
      <c r="G70" s="8"/>
      <c r="H70" s="8"/>
      <c r="I70" s="8"/>
      <c r="J70" s="8"/>
      <c r="K70" s="8"/>
    </row>
    <row r="71" spans="1:11">
      <c r="A71" s="8"/>
      <c r="B71" s="8" t="s">
        <v>1761</v>
      </c>
      <c r="C71" s="8" t="s">
        <v>1762</v>
      </c>
      <c r="D71" s="8" t="s">
        <v>1763</v>
      </c>
      <c r="E71" s="8" t="s">
        <v>1764</v>
      </c>
      <c r="F71" s="8" t="s">
        <v>1762</v>
      </c>
      <c r="G71" s="8"/>
      <c r="H71" s="8"/>
      <c r="I71" s="8"/>
      <c r="J71" s="8"/>
      <c r="K71" s="8"/>
    </row>
    <row r="72" spans="1:11">
      <c r="A72" s="8"/>
      <c r="B72" s="8" t="s">
        <v>1765</v>
      </c>
      <c r="C72" s="8"/>
      <c r="D72" s="8" t="s">
        <v>1766</v>
      </c>
      <c r="E72" s="8" t="s">
        <v>1767</v>
      </c>
      <c r="F72" s="8" t="s">
        <v>1617</v>
      </c>
      <c r="G72" s="8"/>
      <c r="H72" s="8"/>
      <c r="I72" s="8"/>
      <c r="J72" s="8"/>
      <c r="K72" s="8"/>
    </row>
    <row r="73" spans="1:11">
      <c r="A73" s="8"/>
      <c r="B73" s="8" t="s">
        <v>1768</v>
      </c>
      <c r="C73" s="8"/>
      <c r="D73" s="8"/>
      <c r="E73" s="8"/>
      <c r="F73" s="8" t="s">
        <v>1694</v>
      </c>
      <c r="G73" s="8"/>
      <c r="H73" s="8"/>
      <c r="I73" s="8"/>
      <c r="J73" s="8"/>
      <c r="K73" s="8"/>
    </row>
    <row r="74" spans="1:11">
      <c r="A74" s="16" t="s">
        <v>1769</v>
      </c>
      <c r="B74" s="16"/>
      <c r="C74" s="16"/>
      <c r="D74" s="16"/>
      <c r="E74" s="16"/>
      <c r="F74" s="16"/>
      <c r="G74" s="16"/>
      <c r="H74" s="16"/>
      <c r="I74" s="8"/>
      <c r="J74" s="8"/>
      <c r="K74" s="8"/>
    </row>
    <row r="75" spans="1:11">
      <c r="A75" s="8"/>
      <c r="B75" s="8" t="s">
        <v>1770</v>
      </c>
      <c r="C75" s="8"/>
      <c r="D75" s="8" t="s">
        <v>1629</v>
      </c>
      <c r="E75" s="8" t="s">
        <v>1629</v>
      </c>
      <c r="F75" s="8" t="s">
        <v>48</v>
      </c>
      <c r="G75" s="8"/>
      <c r="H75" s="8"/>
      <c r="I75" s="8"/>
      <c r="J75" s="8"/>
      <c r="K75" s="8" t="s">
        <v>1535</v>
      </c>
    </row>
    <row r="76" spans="1:11">
      <c r="A76" s="8"/>
      <c r="B76" s="8" t="s">
        <v>1771</v>
      </c>
      <c r="C76" s="8"/>
      <c r="D76" s="8" t="s">
        <v>41</v>
      </c>
      <c r="E76" s="8" t="s">
        <v>1772</v>
      </c>
      <c r="F76" s="8" t="s">
        <v>41</v>
      </c>
      <c r="G76" s="8"/>
      <c r="H76" s="8"/>
      <c r="I76" s="8"/>
      <c r="J76" s="8"/>
      <c r="K76" s="8" t="s">
        <v>1535</v>
      </c>
    </row>
    <row r="77" spans="1:11">
      <c r="A77" s="8"/>
      <c r="B77" s="8" t="s">
        <v>1773</v>
      </c>
      <c r="C77" s="8"/>
      <c r="D77" s="8" t="s">
        <v>1728</v>
      </c>
      <c r="E77" s="8" t="s">
        <v>1774</v>
      </c>
      <c r="F77" s="8" t="s">
        <v>1775</v>
      </c>
      <c r="G77" s="8"/>
      <c r="H77" s="8"/>
      <c r="I77" s="8"/>
      <c r="J77" s="8"/>
      <c r="K77" s="8"/>
    </row>
    <row r="78" spans="1:11">
      <c r="A78" s="8"/>
      <c r="B78" s="8" t="s">
        <v>1776</v>
      </c>
      <c r="C78" s="8"/>
      <c r="D78" s="8"/>
      <c r="E78" s="8"/>
      <c r="F78" s="8" t="s">
        <v>1777</v>
      </c>
      <c r="G78" s="8"/>
      <c r="H78" s="8"/>
      <c r="I78" s="8"/>
      <c r="J78" s="8"/>
      <c r="K78" s="8"/>
    </row>
    <row r="79" spans="1:11">
      <c r="A79" s="8"/>
      <c r="B79" s="8" t="s">
        <v>1778</v>
      </c>
      <c r="C79" s="8"/>
      <c r="D79" s="8" t="s">
        <v>1779</v>
      </c>
      <c r="E79" s="8" t="s">
        <v>1780</v>
      </c>
      <c r="F79" s="8" t="s">
        <v>1781</v>
      </c>
      <c r="G79" s="8"/>
      <c r="H79" s="8"/>
      <c r="I79" s="8"/>
      <c r="J79" s="8"/>
      <c r="K79" s="8" t="s">
        <v>1535</v>
      </c>
    </row>
    <row r="80" spans="1:11">
      <c r="A80" s="8"/>
      <c r="B80" s="8" t="s">
        <v>1782</v>
      </c>
      <c r="C80" s="8" t="s">
        <v>1783</v>
      </c>
      <c r="D80" s="8" t="s">
        <v>1784</v>
      </c>
      <c r="E80" s="8" t="s">
        <v>1785</v>
      </c>
      <c r="F80" s="8" t="s">
        <v>1786</v>
      </c>
      <c r="G80" s="8"/>
      <c r="H80" s="8"/>
      <c r="I80" s="8"/>
      <c r="J80" s="8"/>
      <c r="K80" s="8" t="s">
        <v>1535</v>
      </c>
    </row>
    <row r="81" spans="1:11">
      <c r="A81" s="8"/>
      <c r="B81" s="8" t="s">
        <v>1787</v>
      </c>
      <c r="C81" s="8"/>
      <c r="D81" s="8"/>
      <c r="E81" s="8"/>
      <c r="F81" s="8" t="s">
        <v>1788</v>
      </c>
      <c r="G81" s="8"/>
      <c r="H81" s="8"/>
      <c r="I81" s="8"/>
      <c r="J81" s="8"/>
      <c r="K81" s="8"/>
    </row>
    <row r="82" spans="1:11">
      <c r="A82" s="8"/>
      <c r="B82" s="8" t="s">
        <v>1789</v>
      </c>
      <c r="C82" s="8"/>
      <c r="D82" s="8"/>
      <c r="E82" s="8"/>
      <c r="F82" s="8" t="s">
        <v>1790</v>
      </c>
      <c r="G82" s="8"/>
      <c r="H82" s="8"/>
      <c r="I82" s="8"/>
      <c r="J82" s="8"/>
      <c r="K82" s="8"/>
    </row>
    <row r="83" spans="1:11">
      <c r="A83" s="8"/>
      <c r="B83" s="8" t="s">
        <v>1791</v>
      </c>
      <c r="C83" s="8"/>
      <c r="D83" s="8"/>
      <c r="E83" s="8"/>
      <c r="F83" s="8" t="s">
        <v>1792</v>
      </c>
      <c r="G83" s="8"/>
      <c r="H83" s="8"/>
      <c r="I83" s="8"/>
      <c r="J83" s="8"/>
      <c r="K83" s="8"/>
    </row>
    <row r="84" spans="1:11">
      <c r="A84" s="8"/>
      <c r="B84" s="8" t="s">
        <v>1793</v>
      </c>
      <c r="C84" s="8"/>
      <c r="D84" s="8"/>
      <c r="E84" s="8" t="s">
        <v>1690</v>
      </c>
      <c r="F84" s="8" t="s">
        <v>1794</v>
      </c>
      <c r="G84" s="8"/>
      <c r="H84" s="8"/>
      <c r="I84" s="8"/>
      <c r="J84" s="8"/>
      <c r="K84" s="8" t="s">
        <v>1535</v>
      </c>
    </row>
    <row r="85" spans="1:11">
      <c r="A85" s="16" t="s">
        <v>1769</v>
      </c>
      <c r="B85" s="16"/>
      <c r="C85" s="16"/>
      <c r="D85" s="16"/>
      <c r="E85" s="16"/>
      <c r="F85" s="16"/>
      <c r="G85" s="16"/>
      <c r="H85" s="16"/>
      <c r="I85" s="8"/>
      <c r="J85" s="8"/>
      <c r="K85" s="8"/>
    </row>
    <row r="86" spans="1:11">
      <c r="A86" s="8" t="s">
        <v>1795</v>
      </c>
      <c r="B86" s="8" t="s">
        <v>1796</v>
      </c>
      <c r="C86" s="8" t="s">
        <v>1631</v>
      </c>
      <c r="D86" s="8" t="s">
        <v>1797</v>
      </c>
      <c r="E86" s="8" t="s">
        <v>1798</v>
      </c>
      <c r="F86" s="8" t="s">
        <v>1799</v>
      </c>
      <c r="G86" s="8" t="s">
        <v>1800</v>
      </c>
      <c r="H86" s="8"/>
      <c r="I86" s="8"/>
      <c r="J86" s="8"/>
      <c r="K86" s="8"/>
    </row>
    <row r="87" spans="1:11">
      <c r="A87" s="8" t="s">
        <v>1801</v>
      </c>
      <c r="B87" s="8" t="s">
        <v>1802</v>
      </c>
      <c r="C87" s="8" t="s">
        <v>1803</v>
      </c>
      <c r="D87" s="8" t="s">
        <v>1804</v>
      </c>
      <c r="E87" s="8" t="s">
        <v>1805</v>
      </c>
      <c r="F87" s="8" t="s">
        <v>1806</v>
      </c>
      <c r="G87" s="8" t="s">
        <v>1807</v>
      </c>
      <c r="H87" s="8"/>
      <c r="I87" s="8"/>
      <c r="J87" s="8"/>
      <c r="K87" s="8"/>
    </row>
    <row r="88" spans="1:11">
      <c r="A88" s="8"/>
      <c r="B88" s="8" t="s">
        <v>1808</v>
      </c>
      <c r="C88" s="8"/>
      <c r="D88" s="8"/>
      <c r="E88" s="8" t="s">
        <v>1809</v>
      </c>
      <c r="F88" s="8" t="s">
        <v>1800</v>
      </c>
      <c r="G88" s="8"/>
      <c r="H88" s="8"/>
      <c r="I88" s="8"/>
      <c r="J88" s="8"/>
      <c r="K88" s="8"/>
    </row>
    <row r="89" spans="1:11">
      <c r="A89" s="8"/>
      <c r="B89" s="8" t="s">
        <v>1810</v>
      </c>
      <c r="C89" s="8"/>
      <c r="D89" s="8"/>
      <c r="E89" s="8"/>
      <c r="F89" s="8" t="s">
        <v>1811</v>
      </c>
      <c r="G89" s="8"/>
      <c r="H89" s="8"/>
      <c r="I89" s="8"/>
      <c r="J89" s="8"/>
      <c r="K89" s="8"/>
    </row>
    <row r="90" spans="1:11">
      <c r="A90" s="8" t="s">
        <v>1812</v>
      </c>
      <c r="B90" s="8" t="s">
        <v>1813</v>
      </c>
      <c r="C90" s="8" t="s">
        <v>1814</v>
      </c>
      <c r="D90" s="8" t="s">
        <v>1815</v>
      </c>
      <c r="E90" s="8" t="s">
        <v>1816</v>
      </c>
      <c r="F90" s="8" t="s">
        <v>1817</v>
      </c>
      <c r="G90" s="8" t="s">
        <v>1818</v>
      </c>
      <c r="H90" s="8"/>
      <c r="I90" s="8"/>
      <c r="J90" s="8"/>
      <c r="K90" s="8"/>
    </row>
    <row r="91" spans="1:11">
      <c r="A91" s="8" t="s">
        <v>1819</v>
      </c>
      <c r="B91" s="8" t="s">
        <v>1820</v>
      </c>
      <c r="C91" s="8" t="s">
        <v>1821</v>
      </c>
      <c r="D91" s="8" t="s">
        <v>1822</v>
      </c>
      <c r="E91" s="8" t="s">
        <v>1823</v>
      </c>
      <c r="F91" s="8" t="s">
        <v>1824</v>
      </c>
      <c r="G91" s="8" t="s">
        <v>1565</v>
      </c>
      <c r="H91" s="8"/>
      <c r="I91" s="8"/>
      <c r="J91" s="8"/>
      <c r="K91" s="8"/>
    </row>
    <row r="92" spans="1:11">
      <c r="A92" s="8"/>
      <c r="B92" s="8" t="s">
        <v>1825</v>
      </c>
      <c r="C92" s="8"/>
      <c r="D92" s="8"/>
      <c r="E92" s="8" t="s">
        <v>1826</v>
      </c>
      <c r="F92" s="8" t="s">
        <v>1821</v>
      </c>
      <c r="G92" s="8"/>
      <c r="H92" s="8"/>
      <c r="I92" s="8"/>
      <c r="J92" s="8"/>
      <c r="K92" s="8"/>
    </row>
    <row r="93" spans="1:11">
      <c r="A93" s="8" t="s">
        <v>1827</v>
      </c>
      <c r="B93" s="8" t="s">
        <v>1828</v>
      </c>
      <c r="C93" s="8" t="s">
        <v>1829</v>
      </c>
      <c r="D93" s="8" t="s">
        <v>1830</v>
      </c>
      <c r="E93" s="8" t="s">
        <v>1831</v>
      </c>
      <c r="F93" s="8" t="s">
        <v>1832</v>
      </c>
      <c r="G93" s="8" t="s">
        <v>1833</v>
      </c>
      <c r="H93" s="8"/>
      <c r="I93" s="8"/>
      <c r="J93" s="8"/>
      <c r="K93" s="8"/>
    </row>
    <row r="94" spans="1:11">
      <c r="A94" s="8" t="s">
        <v>1834</v>
      </c>
      <c r="B94" s="8" t="s">
        <v>1835</v>
      </c>
      <c r="C94" s="8" t="s">
        <v>1836</v>
      </c>
      <c r="D94" s="8" t="s">
        <v>1552</v>
      </c>
      <c r="E94" s="8" t="s">
        <v>1837</v>
      </c>
      <c r="F94" s="8" t="s">
        <v>1838</v>
      </c>
      <c r="G94" s="8"/>
      <c r="H94" s="8"/>
      <c r="I94" s="8"/>
      <c r="J94" s="8"/>
      <c r="K94" s="8"/>
    </row>
    <row r="95" spans="1:11">
      <c r="A95" s="8" t="s">
        <v>1839</v>
      </c>
      <c r="B95" s="8" t="s">
        <v>1840</v>
      </c>
      <c r="C95" s="8" t="s">
        <v>1829</v>
      </c>
      <c r="D95" s="8" t="s">
        <v>1830</v>
      </c>
      <c r="E95" s="8" t="s">
        <v>1841</v>
      </c>
      <c r="F95" s="8" t="s">
        <v>1821</v>
      </c>
      <c r="G95" s="8" t="s">
        <v>1552</v>
      </c>
      <c r="H95" s="8"/>
      <c r="I95" s="8"/>
      <c r="J95" s="8"/>
      <c r="K95" s="8"/>
    </row>
    <row r="96" spans="1:11">
      <c r="A96" s="8" t="s">
        <v>1842</v>
      </c>
      <c r="B96" s="8" t="s">
        <v>1843</v>
      </c>
      <c r="C96" s="8"/>
      <c r="D96" s="8"/>
      <c r="E96" s="8"/>
      <c r="F96" s="8" t="s">
        <v>48</v>
      </c>
      <c r="G96" s="8"/>
      <c r="H96" s="8"/>
      <c r="I96" s="8"/>
      <c r="J96" s="8"/>
      <c r="K96" s="8"/>
    </row>
    <row r="97" spans="1:11">
      <c r="A97" s="8" t="s">
        <v>1844</v>
      </c>
      <c r="B97" s="8" t="s">
        <v>1845</v>
      </c>
      <c r="C97" s="8" t="s">
        <v>1846</v>
      </c>
      <c r="D97" s="8" t="s">
        <v>1832</v>
      </c>
      <c r="E97" s="8" t="s">
        <v>1847</v>
      </c>
      <c r="F97" s="8" t="s">
        <v>1848</v>
      </c>
      <c r="G97" s="8" t="s">
        <v>1849</v>
      </c>
      <c r="H97" s="8"/>
      <c r="I97" s="8"/>
      <c r="J97" s="8"/>
      <c r="K97" s="8"/>
    </row>
    <row r="98" spans="1:11">
      <c r="A98" s="8" t="s">
        <v>1850</v>
      </c>
      <c r="B98" s="8" t="s">
        <v>1851</v>
      </c>
      <c r="C98" s="8" t="s">
        <v>1852</v>
      </c>
      <c r="D98" s="8" t="s">
        <v>1853</v>
      </c>
      <c r="E98" s="8" t="s">
        <v>1854</v>
      </c>
      <c r="F98" s="8" t="s">
        <v>1855</v>
      </c>
      <c r="G98" s="8" t="s">
        <v>1856</v>
      </c>
      <c r="H98" s="8"/>
      <c r="I98" s="8"/>
      <c r="J98" s="8"/>
      <c r="K98" s="8"/>
    </row>
    <row r="99" spans="1:11">
      <c r="A99" s="8"/>
      <c r="B99" s="8" t="s">
        <v>1857</v>
      </c>
      <c r="C99" s="8"/>
      <c r="D99" s="8"/>
      <c r="E99" s="8"/>
      <c r="F99" s="8" t="s">
        <v>1858</v>
      </c>
      <c r="G99" s="8"/>
      <c r="H99" s="8"/>
      <c r="I99" s="8"/>
      <c r="J99" s="8"/>
      <c r="K99" s="8"/>
    </row>
    <row r="100" spans="1:11">
      <c r="A100" s="8"/>
      <c r="B100" s="8" t="s">
        <v>1859</v>
      </c>
      <c r="C100" s="8"/>
      <c r="D100" s="8"/>
      <c r="E100" s="8"/>
      <c r="F100" s="8" t="s">
        <v>1860</v>
      </c>
      <c r="G100" s="8"/>
      <c r="H100" s="8"/>
      <c r="I100" s="8"/>
      <c r="J100" s="8"/>
      <c r="K100" s="8"/>
    </row>
    <row r="101" spans="1:11">
      <c r="A101" s="8"/>
      <c r="B101" s="8" t="s">
        <v>1861</v>
      </c>
      <c r="C101" s="8"/>
      <c r="D101" s="8"/>
      <c r="E101" s="8" t="s">
        <v>1862</v>
      </c>
      <c r="F101" s="8" t="s">
        <v>1863</v>
      </c>
      <c r="G101" s="8"/>
      <c r="H101" s="8"/>
      <c r="I101" s="8"/>
      <c r="J101" s="8"/>
      <c r="K101" s="8"/>
    </row>
    <row r="102" spans="1:11">
      <c r="A102" s="8"/>
      <c r="B102" s="8" t="s">
        <v>1864</v>
      </c>
      <c r="C102" s="8"/>
      <c r="D102" s="8"/>
      <c r="E102" s="8"/>
      <c r="F102" s="8" t="s">
        <v>1865</v>
      </c>
      <c r="G102" s="8"/>
      <c r="H102" s="8"/>
      <c r="I102" s="8"/>
      <c r="J102" s="8"/>
      <c r="K102" s="8"/>
    </row>
    <row r="103" spans="1:11">
      <c r="A103" s="8"/>
      <c r="B103" s="8" t="s">
        <v>1866</v>
      </c>
      <c r="C103" s="8"/>
      <c r="D103" s="8"/>
      <c r="E103" s="8"/>
      <c r="F103" s="8" t="s">
        <v>1786</v>
      </c>
      <c r="G103" s="8"/>
      <c r="H103" s="8"/>
      <c r="I103" s="8"/>
      <c r="J103" s="8"/>
      <c r="K103" s="8"/>
    </row>
    <row r="104" spans="1:11">
      <c r="A104" s="8"/>
      <c r="B104" s="8" t="s">
        <v>1867</v>
      </c>
      <c r="C104" s="8"/>
      <c r="D104" s="8"/>
      <c r="E104" s="8"/>
      <c r="F104" s="8" t="s">
        <v>1694</v>
      </c>
      <c r="G104" s="8"/>
      <c r="H104" s="8"/>
      <c r="I104" s="8"/>
      <c r="J104" s="8"/>
      <c r="K104" s="8"/>
    </row>
    <row r="105" spans="1:11">
      <c r="A105" s="8"/>
      <c r="B105" s="8" t="s">
        <v>1868</v>
      </c>
      <c r="C105" s="8"/>
      <c r="D105" s="8"/>
      <c r="E105" s="8"/>
      <c r="F105" s="8" t="s">
        <v>1694</v>
      </c>
      <c r="G105" s="8"/>
      <c r="H105" s="8"/>
      <c r="I105" s="8"/>
      <c r="J105" s="8"/>
      <c r="K105" s="8"/>
    </row>
    <row r="106" spans="1:11">
      <c r="A106" s="8"/>
      <c r="B106" s="8" t="s">
        <v>1869</v>
      </c>
      <c r="C106" s="8"/>
      <c r="D106" s="8"/>
      <c r="E106" s="8"/>
      <c r="F106" s="8" t="s">
        <v>1694</v>
      </c>
      <c r="G106" s="8"/>
      <c r="H106" s="8"/>
      <c r="I106" s="8"/>
      <c r="J106" s="8"/>
      <c r="K106" s="8"/>
    </row>
    <row r="107" spans="1:11">
      <c r="A107" s="8"/>
      <c r="B107" s="8" t="s">
        <v>1870</v>
      </c>
      <c r="C107" s="8"/>
      <c r="D107" s="8"/>
      <c r="E107" s="8"/>
      <c r="F107" s="8" t="s">
        <v>1694</v>
      </c>
      <c r="G107" s="8"/>
      <c r="H107" s="8"/>
      <c r="I107" s="8"/>
      <c r="J107" s="8"/>
      <c r="K107" s="8"/>
    </row>
    <row r="108" spans="1:11">
      <c r="A108" s="8"/>
      <c r="B108" s="8" t="s">
        <v>1871</v>
      </c>
      <c r="C108" s="8"/>
      <c r="D108" s="8"/>
      <c r="E108" s="8"/>
      <c r="F108" s="8" t="s">
        <v>48</v>
      </c>
      <c r="G108" s="8"/>
      <c r="H108" s="8"/>
      <c r="I108" s="8"/>
      <c r="J108" s="8"/>
      <c r="K108" s="8"/>
    </row>
    <row r="109" spans="1:11">
      <c r="A109" s="16" t="s">
        <v>1872</v>
      </c>
      <c r="B109" s="16"/>
      <c r="C109" s="16"/>
      <c r="D109" s="16"/>
      <c r="E109" s="16"/>
      <c r="F109" s="16"/>
      <c r="G109" s="16"/>
      <c r="H109" s="16"/>
      <c r="I109" s="8"/>
      <c r="J109" s="8"/>
      <c r="K109" s="8"/>
    </row>
    <row r="110" spans="1:11">
      <c r="A110" s="8" t="s">
        <v>1873</v>
      </c>
      <c r="B110" s="8" t="s">
        <v>1874</v>
      </c>
      <c r="C110" s="8" t="s">
        <v>1875</v>
      </c>
      <c r="D110" s="8" t="s">
        <v>1876</v>
      </c>
      <c r="E110" s="8" t="s">
        <v>1877</v>
      </c>
      <c r="F110" s="8" t="s">
        <v>1878</v>
      </c>
      <c r="G110" s="8" t="s">
        <v>1879</v>
      </c>
      <c r="H110" s="17" t="s">
        <v>2219</v>
      </c>
      <c r="I110" s="9"/>
      <c r="J110" s="9"/>
      <c r="K110" s="9"/>
    </row>
    <row r="111" spans="1:11">
      <c r="A111" s="8" t="s">
        <v>1880</v>
      </c>
      <c r="B111" s="8" t="s">
        <v>1881</v>
      </c>
      <c r="C111" s="8" t="s">
        <v>1882</v>
      </c>
      <c r="D111" s="8" t="s">
        <v>1883</v>
      </c>
      <c r="E111" s="8" t="s">
        <v>1884</v>
      </c>
      <c r="F111" s="8" t="s">
        <v>1885</v>
      </c>
      <c r="G111" s="8" t="s">
        <v>1886</v>
      </c>
      <c r="H111" s="17"/>
      <c r="I111" s="9"/>
      <c r="J111" s="9"/>
      <c r="K111" s="9"/>
    </row>
    <row r="112" spans="1:11">
      <c r="A112" s="8" t="s">
        <v>1887</v>
      </c>
      <c r="B112" s="8" t="s">
        <v>1888</v>
      </c>
      <c r="C112" s="8" t="s">
        <v>1889</v>
      </c>
      <c r="D112" s="8" t="s">
        <v>1890</v>
      </c>
      <c r="E112" s="8" t="s">
        <v>1891</v>
      </c>
      <c r="F112" s="8" t="s">
        <v>1892</v>
      </c>
      <c r="G112" s="8" t="s">
        <v>1893</v>
      </c>
      <c r="H112" s="17"/>
      <c r="I112" s="9"/>
      <c r="J112" s="9"/>
      <c r="K112" s="9"/>
    </row>
    <row r="113" spans="1:11">
      <c r="A113" s="8" t="s">
        <v>1894</v>
      </c>
      <c r="B113" s="8" t="s">
        <v>1895</v>
      </c>
      <c r="C113" s="8" t="s">
        <v>1896</v>
      </c>
      <c r="D113" s="8" t="s">
        <v>1897</v>
      </c>
      <c r="E113" s="8" t="s">
        <v>1898</v>
      </c>
      <c r="F113" s="8" t="s">
        <v>1899</v>
      </c>
      <c r="G113" s="8" t="s">
        <v>1900</v>
      </c>
      <c r="H113" s="17"/>
      <c r="I113" s="9"/>
      <c r="J113" s="9"/>
      <c r="K113" s="9"/>
    </row>
    <row r="114" spans="1:11">
      <c r="A114" s="8" t="s">
        <v>1901</v>
      </c>
      <c r="B114" s="8" t="s">
        <v>1902</v>
      </c>
      <c r="C114" s="8" t="s">
        <v>1903</v>
      </c>
      <c r="D114" s="8" t="s">
        <v>1904</v>
      </c>
      <c r="E114" s="8" t="s">
        <v>1905</v>
      </c>
      <c r="F114" s="8" t="s">
        <v>1906</v>
      </c>
      <c r="G114" s="8" t="s">
        <v>1907</v>
      </c>
      <c r="H114" s="17"/>
      <c r="I114" s="9"/>
      <c r="J114" s="9"/>
      <c r="K114" s="9"/>
    </row>
    <row r="115" spans="1:11">
      <c r="A115" s="8" t="s">
        <v>1908</v>
      </c>
      <c r="B115" s="8" t="s">
        <v>1909</v>
      </c>
      <c r="C115" s="8" t="s">
        <v>1910</v>
      </c>
      <c r="D115" s="8" t="s">
        <v>1910</v>
      </c>
      <c r="E115" s="8" t="s">
        <v>1911</v>
      </c>
      <c r="F115" s="8" t="s">
        <v>1912</v>
      </c>
      <c r="G115" s="8" t="s">
        <v>1913</v>
      </c>
      <c r="H115" s="17"/>
      <c r="I115" s="9"/>
      <c r="J115" s="9"/>
      <c r="K115" s="9"/>
    </row>
    <row r="116" spans="1:11">
      <c r="A116" s="8" t="s">
        <v>1914</v>
      </c>
      <c r="B116" s="8" t="s">
        <v>1915</v>
      </c>
      <c r="C116" s="8" t="s">
        <v>1916</v>
      </c>
      <c r="D116" s="8" t="s">
        <v>1916</v>
      </c>
      <c r="E116" s="8" t="s">
        <v>1917</v>
      </c>
      <c r="F116" s="8" t="s">
        <v>1917</v>
      </c>
      <c r="G116" s="8" t="s">
        <v>1918</v>
      </c>
      <c r="H116" s="17"/>
      <c r="I116" s="9"/>
      <c r="J116" s="9"/>
      <c r="K116" s="9"/>
    </row>
    <row r="117" spans="1:11">
      <c r="A117" s="8" t="s">
        <v>1919</v>
      </c>
      <c r="B117" s="8" t="s">
        <v>1920</v>
      </c>
      <c r="C117" s="8" t="s">
        <v>1921</v>
      </c>
      <c r="D117" s="8" t="s">
        <v>1922</v>
      </c>
      <c r="E117" s="8" t="s">
        <v>1923</v>
      </c>
      <c r="F117" s="8" t="s">
        <v>1924</v>
      </c>
      <c r="G117" s="8" t="s">
        <v>1925</v>
      </c>
      <c r="H117" s="17"/>
      <c r="I117" s="9"/>
      <c r="J117" s="9"/>
      <c r="K117" s="9"/>
    </row>
    <row r="118" spans="1:11">
      <c r="A118" s="8" t="s">
        <v>1926</v>
      </c>
      <c r="B118" s="8" t="s">
        <v>1927</v>
      </c>
      <c r="C118" s="8" t="s">
        <v>1928</v>
      </c>
      <c r="D118" s="8" t="s">
        <v>1929</v>
      </c>
      <c r="E118" s="8" t="s">
        <v>1930</v>
      </c>
      <c r="F118" s="8" t="s">
        <v>1931</v>
      </c>
      <c r="G118" s="8" t="s">
        <v>1932</v>
      </c>
      <c r="H118" s="17"/>
      <c r="I118" s="9"/>
      <c r="J118" s="9"/>
      <c r="K118" s="9"/>
    </row>
    <row r="119" spans="1:11">
      <c r="A119" s="8" t="s">
        <v>1933</v>
      </c>
      <c r="B119" s="8" t="s">
        <v>1934</v>
      </c>
      <c r="C119" s="8" t="s">
        <v>1935</v>
      </c>
      <c r="D119" s="8" t="s">
        <v>1936</v>
      </c>
      <c r="E119" s="8" t="s">
        <v>1937</v>
      </c>
      <c r="F119" s="8" t="s">
        <v>1938</v>
      </c>
      <c r="G119" s="8" t="s">
        <v>1939</v>
      </c>
      <c r="H119" s="17"/>
      <c r="I119" s="9"/>
      <c r="J119" s="9"/>
      <c r="K119" s="9"/>
    </row>
    <row r="120" spans="1:11">
      <c r="A120" s="8" t="s">
        <v>1940</v>
      </c>
      <c r="B120" s="8" t="s">
        <v>1941</v>
      </c>
      <c r="C120" s="8" t="s">
        <v>1942</v>
      </c>
      <c r="D120" s="8" t="s">
        <v>1943</v>
      </c>
      <c r="E120" s="8" t="s">
        <v>1944</v>
      </c>
      <c r="F120" s="8" t="s">
        <v>1945</v>
      </c>
      <c r="G120" s="8" t="s">
        <v>1946</v>
      </c>
      <c r="H120" s="17"/>
      <c r="I120" s="9"/>
      <c r="J120" s="9"/>
      <c r="K120" s="9"/>
    </row>
    <row r="121" spans="1:11">
      <c r="A121" s="8" t="s">
        <v>1947</v>
      </c>
      <c r="B121" s="8" t="s">
        <v>1948</v>
      </c>
      <c r="C121" s="8" t="s">
        <v>1949</v>
      </c>
      <c r="D121" s="8" t="s">
        <v>1950</v>
      </c>
      <c r="E121" s="8" t="s">
        <v>1951</v>
      </c>
      <c r="F121" s="8" t="s">
        <v>1952</v>
      </c>
      <c r="G121" s="8" t="s">
        <v>1953</v>
      </c>
      <c r="H121" s="17"/>
      <c r="I121" s="9"/>
      <c r="J121" s="9"/>
      <c r="K121" s="9"/>
    </row>
    <row r="122" spans="1:11">
      <c r="A122" s="8" t="s">
        <v>1954</v>
      </c>
      <c r="B122" s="8" t="s">
        <v>1955</v>
      </c>
      <c r="C122" s="8" t="s">
        <v>1956</v>
      </c>
      <c r="D122" s="8" t="s">
        <v>1957</v>
      </c>
      <c r="E122" s="8" t="s">
        <v>1958</v>
      </c>
      <c r="F122" s="8" t="s">
        <v>1959</v>
      </c>
      <c r="G122" s="8" t="s">
        <v>1960</v>
      </c>
      <c r="H122" s="17"/>
      <c r="I122" s="9"/>
      <c r="J122" s="9"/>
      <c r="K122" s="9"/>
    </row>
    <row r="123" spans="1:11">
      <c r="A123" s="8" t="s">
        <v>1961</v>
      </c>
      <c r="B123" s="8" t="s">
        <v>1962</v>
      </c>
      <c r="C123" s="8" t="s">
        <v>1963</v>
      </c>
      <c r="D123" s="8" t="s">
        <v>1964</v>
      </c>
      <c r="E123" s="8" t="s">
        <v>1965</v>
      </c>
      <c r="F123" s="8" t="s">
        <v>1966</v>
      </c>
      <c r="G123" s="8" t="s">
        <v>1967</v>
      </c>
      <c r="H123" s="17"/>
      <c r="I123" s="9"/>
      <c r="J123" s="9"/>
      <c r="K123" s="9"/>
    </row>
    <row r="124" spans="1:11">
      <c r="A124" s="8" t="s">
        <v>1968</v>
      </c>
      <c r="B124" s="8" t="s">
        <v>1969</v>
      </c>
      <c r="C124" s="8" t="s">
        <v>1970</v>
      </c>
      <c r="D124" s="8" t="s">
        <v>1963</v>
      </c>
      <c r="E124" s="8" t="s">
        <v>1971</v>
      </c>
      <c r="F124" s="8" t="s">
        <v>1972</v>
      </c>
      <c r="G124" s="8" t="s">
        <v>1973</v>
      </c>
      <c r="H124" s="17"/>
      <c r="I124" s="9"/>
      <c r="J124" s="9"/>
      <c r="K124" s="9"/>
    </row>
    <row r="125" spans="1:11">
      <c r="A125" s="8" t="s">
        <v>1974</v>
      </c>
      <c r="B125" s="8" t="s">
        <v>1975</v>
      </c>
      <c r="C125" s="8" t="s">
        <v>1976</v>
      </c>
      <c r="D125" s="8" t="s">
        <v>1977</v>
      </c>
      <c r="E125" s="8" t="s">
        <v>1978</v>
      </c>
      <c r="F125" s="8" t="s">
        <v>1979</v>
      </c>
      <c r="G125" s="8" t="s">
        <v>1980</v>
      </c>
      <c r="H125" s="17"/>
      <c r="I125" s="9"/>
      <c r="J125" s="9"/>
      <c r="K125" s="9"/>
    </row>
    <row r="126" spans="1:11">
      <c r="A126" s="8" t="s">
        <v>1981</v>
      </c>
      <c r="B126" s="8" t="s">
        <v>1982</v>
      </c>
      <c r="C126" s="8" t="s">
        <v>1983</v>
      </c>
      <c r="D126" s="8" t="s">
        <v>1984</v>
      </c>
      <c r="E126" s="8" t="s">
        <v>1985</v>
      </c>
      <c r="F126" s="8" t="s">
        <v>1986</v>
      </c>
      <c r="G126" s="8" t="s">
        <v>1987</v>
      </c>
      <c r="H126" s="17"/>
      <c r="I126" s="9"/>
      <c r="J126" s="9"/>
      <c r="K126" s="9"/>
    </row>
    <row r="127" spans="1:11">
      <c r="A127" s="8" t="s">
        <v>1988</v>
      </c>
      <c r="B127" s="8" t="s">
        <v>1989</v>
      </c>
      <c r="C127" s="8" t="s">
        <v>1990</v>
      </c>
      <c r="D127" s="8" t="s">
        <v>1649</v>
      </c>
      <c r="E127" s="8" t="s">
        <v>1991</v>
      </c>
      <c r="F127" s="8" t="s">
        <v>1992</v>
      </c>
      <c r="G127" s="8" t="s">
        <v>1993</v>
      </c>
      <c r="H127" s="17"/>
      <c r="I127" s="9"/>
      <c r="J127" s="9"/>
      <c r="K127" s="9"/>
    </row>
    <row r="128" spans="1:11">
      <c r="A128" s="8" t="s">
        <v>1994</v>
      </c>
      <c r="B128" s="8" t="s">
        <v>1995</v>
      </c>
      <c r="C128" s="8" t="s">
        <v>1996</v>
      </c>
      <c r="D128" s="8" t="s">
        <v>1997</v>
      </c>
      <c r="E128" s="8" t="s">
        <v>1998</v>
      </c>
      <c r="F128" s="8" t="s">
        <v>1999</v>
      </c>
      <c r="G128" s="8" t="s">
        <v>2000</v>
      </c>
      <c r="H128" s="17"/>
      <c r="I128" s="9"/>
      <c r="J128" s="9"/>
      <c r="K128" s="9"/>
    </row>
    <row r="129" spans="1:11">
      <c r="A129" s="8" t="s">
        <v>2001</v>
      </c>
      <c r="B129" s="8" t="s">
        <v>2002</v>
      </c>
      <c r="C129" s="8" t="s">
        <v>2003</v>
      </c>
      <c r="D129" s="8" t="s">
        <v>2004</v>
      </c>
      <c r="E129" s="8" t="s">
        <v>2005</v>
      </c>
      <c r="F129" s="8" t="s">
        <v>2006</v>
      </c>
      <c r="G129" s="8" t="s">
        <v>2007</v>
      </c>
      <c r="H129" s="17"/>
      <c r="I129" s="9"/>
      <c r="J129" s="9"/>
      <c r="K129" s="9"/>
    </row>
    <row r="130" spans="1:11">
      <c r="A130" s="8" t="s">
        <v>2008</v>
      </c>
      <c r="B130" s="8" t="s">
        <v>2009</v>
      </c>
      <c r="C130" s="8" t="s">
        <v>1964</v>
      </c>
      <c r="D130" s="8" t="s">
        <v>2010</v>
      </c>
      <c r="E130" s="8" t="s">
        <v>2011</v>
      </c>
      <c r="F130" s="8" t="s">
        <v>2012</v>
      </c>
      <c r="G130" s="8" t="s">
        <v>2013</v>
      </c>
      <c r="H130" s="17"/>
      <c r="I130" s="9"/>
      <c r="J130" s="9"/>
      <c r="K130" s="9"/>
    </row>
    <row r="131" spans="1:11">
      <c r="A131" s="8" t="s">
        <v>2014</v>
      </c>
      <c r="B131" s="8" t="s">
        <v>2015</v>
      </c>
      <c r="C131" s="8" t="s">
        <v>2016</v>
      </c>
      <c r="D131" s="8" t="s">
        <v>2016</v>
      </c>
      <c r="E131" s="8" t="s">
        <v>2017</v>
      </c>
      <c r="F131" s="8" t="s">
        <v>2018</v>
      </c>
      <c r="G131" s="8" t="s">
        <v>2019</v>
      </c>
      <c r="H131" s="17"/>
      <c r="I131" s="9"/>
      <c r="J131" s="9"/>
      <c r="K131" s="9"/>
    </row>
    <row r="132" spans="1:11">
      <c r="A132" s="8" t="s">
        <v>2020</v>
      </c>
      <c r="B132" s="8" t="s">
        <v>2021</v>
      </c>
      <c r="C132" s="8" t="s">
        <v>2022</v>
      </c>
      <c r="D132" s="8" t="s">
        <v>2023</v>
      </c>
      <c r="E132" s="8" t="s">
        <v>1758</v>
      </c>
      <c r="F132" s="8" t="s">
        <v>2024</v>
      </c>
      <c r="G132" s="8" t="s">
        <v>2025</v>
      </c>
      <c r="H132" s="17"/>
      <c r="I132" s="9"/>
      <c r="J132" s="9"/>
      <c r="K132" s="9"/>
    </row>
    <row r="133" spans="1:11">
      <c r="A133" s="8" t="s">
        <v>2026</v>
      </c>
      <c r="B133" s="8" t="s">
        <v>2027</v>
      </c>
      <c r="C133" s="8" t="s">
        <v>1943</v>
      </c>
      <c r="D133" s="8" t="s">
        <v>2028</v>
      </c>
      <c r="E133" s="8" t="s">
        <v>2029</v>
      </c>
      <c r="F133" s="8" t="s">
        <v>2030</v>
      </c>
      <c r="G133" s="8" t="s">
        <v>2031</v>
      </c>
      <c r="H133" s="17"/>
      <c r="I133" s="9"/>
      <c r="J133" s="9"/>
      <c r="K133" s="9"/>
    </row>
    <row r="134" spans="1:11">
      <c r="A134" s="8" t="s">
        <v>2032</v>
      </c>
      <c r="B134" s="8" t="s">
        <v>2033</v>
      </c>
      <c r="C134" s="8" t="s">
        <v>1958</v>
      </c>
      <c r="D134" s="8" t="s">
        <v>1958</v>
      </c>
      <c r="E134" s="8" t="s">
        <v>2034</v>
      </c>
      <c r="F134" s="8" t="s">
        <v>2035</v>
      </c>
      <c r="G134" s="8" t="s">
        <v>2036</v>
      </c>
      <c r="H134" s="17"/>
      <c r="I134" s="9"/>
      <c r="J134" s="9"/>
      <c r="K134" s="9"/>
    </row>
    <row r="135" spans="1:11">
      <c r="A135" s="8" t="s">
        <v>2037</v>
      </c>
      <c r="B135" s="8" t="s">
        <v>2038</v>
      </c>
      <c r="C135" s="8" t="s">
        <v>2039</v>
      </c>
      <c r="D135" s="8" t="s">
        <v>2040</v>
      </c>
      <c r="E135" s="8" t="s">
        <v>2041</v>
      </c>
      <c r="F135" s="8" t="s">
        <v>2042</v>
      </c>
      <c r="G135" s="8" t="s">
        <v>2043</v>
      </c>
      <c r="H135" s="17"/>
      <c r="I135" s="9"/>
      <c r="J135" s="9"/>
      <c r="K135" s="9"/>
    </row>
    <row r="136" spans="1:11">
      <c r="A136" s="8" t="s">
        <v>2044</v>
      </c>
      <c r="B136" s="8" t="s">
        <v>2045</v>
      </c>
      <c r="C136" s="8" t="s">
        <v>2046</v>
      </c>
      <c r="D136" s="8" t="s">
        <v>2047</v>
      </c>
      <c r="E136" s="8" t="s">
        <v>2048</v>
      </c>
      <c r="F136" s="8" t="s">
        <v>2049</v>
      </c>
      <c r="G136" s="8" t="s">
        <v>2050</v>
      </c>
      <c r="H136" s="17"/>
      <c r="I136" s="9"/>
      <c r="J136" s="9"/>
      <c r="K136" s="9"/>
    </row>
    <row r="137" spans="1:11">
      <c r="A137" s="8" t="s">
        <v>2051</v>
      </c>
      <c r="B137" s="8" t="s">
        <v>2052</v>
      </c>
      <c r="C137" s="8" t="s">
        <v>2053</v>
      </c>
      <c r="D137" s="8" t="s">
        <v>2054</v>
      </c>
      <c r="E137" s="8" t="s">
        <v>2055</v>
      </c>
      <c r="F137" s="8" t="s">
        <v>2056</v>
      </c>
      <c r="G137" s="8" t="s">
        <v>2057</v>
      </c>
      <c r="H137" s="17"/>
      <c r="I137" s="9"/>
      <c r="J137" s="9"/>
      <c r="K137" s="9"/>
    </row>
    <row r="138" spans="1:11">
      <c r="A138" s="8" t="s">
        <v>2058</v>
      </c>
      <c r="B138" s="8" t="s">
        <v>2059</v>
      </c>
      <c r="C138" s="8" t="s">
        <v>2060</v>
      </c>
      <c r="D138" s="8" t="s">
        <v>2061</v>
      </c>
      <c r="E138" s="8" t="s">
        <v>2062</v>
      </c>
      <c r="F138" s="8" t="s">
        <v>2063</v>
      </c>
      <c r="G138" s="8" t="s">
        <v>2064</v>
      </c>
      <c r="H138" s="17"/>
      <c r="I138" s="9"/>
      <c r="J138" s="9"/>
      <c r="K138" s="9"/>
    </row>
    <row r="139" spans="1:11">
      <c r="A139" s="8" t="s">
        <v>2065</v>
      </c>
      <c r="B139" s="8" t="s">
        <v>2066</v>
      </c>
      <c r="C139" s="8" t="s">
        <v>2067</v>
      </c>
      <c r="D139" s="8" t="s">
        <v>2068</v>
      </c>
      <c r="E139" s="8" t="s">
        <v>2069</v>
      </c>
      <c r="F139" s="8" t="s">
        <v>2070</v>
      </c>
      <c r="G139" s="8" t="s">
        <v>2071</v>
      </c>
      <c r="H139" s="17"/>
      <c r="I139" s="9"/>
      <c r="J139" s="9"/>
      <c r="K139" s="9"/>
    </row>
    <row r="140" spans="1:11">
      <c r="A140" s="8" t="s">
        <v>2072</v>
      </c>
      <c r="B140" s="8" t="s">
        <v>2073</v>
      </c>
      <c r="C140" s="8" t="s">
        <v>2074</v>
      </c>
      <c r="D140" s="8" t="s">
        <v>2075</v>
      </c>
      <c r="E140" s="8" t="s">
        <v>2076</v>
      </c>
      <c r="F140" s="8" t="s">
        <v>2077</v>
      </c>
      <c r="G140" s="8" t="s">
        <v>2078</v>
      </c>
      <c r="H140" s="17"/>
      <c r="I140" s="9"/>
      <c r="J140" s="9"/>
      <c r="K140" s="9"/>
    </row>
    <row r="141" spans="1:11">
      <c r="A141" s="8" t="s">
        <v>2079</v>
      </c>
      <c r="B141" s="8" t="s">
        <v>2080</v>
      </c>
      <c r="C141" s="8" t="s">
        <v>2081</v>
      </c>
      <c r="D141" s="8" t="s">
        <v>2082</v>
      </c>
      <c r="E141" s="8" t="s">
        <v>2083</v>
      </c>
      <c r="F141" s="8" t="s">
        <v>2084</v>
      </c>
      <c r="G141" s="8" t="s">
        <v>2085</v>
      </c>
      <c r="H141" s="17"/>
      <c r="I141" s="9"/>
      <c r="J141" s="9"/>
      <c r="K141" s="9"/>
    </row>
    <row r="142" spans="1:11">
      <c r="A142" s="8" t="s">
        <v>2086</v>
      </c>
      <c r="B142" s="8" t="s">
        <v>2087</v>
      </c>
      <c r="C142" s="8" t="s">
        <v>2088</v>
      </c>
      <c r="D142" s="8" t="s">
        <v>2089</v>
      </c>
      <c r="E142" s="8" t="s">
        <v>2090</v>
      </c>
      <c r="F142" s="8" t="s">
        <v>2091</v>
      </c>
      <c r="G142" s="8" t="s">
        <v>2092</v>
      </c>
      <c r="H142" s="17"/>
      <c r="I142" s="9"/>
      <c r="J142" s="9"/>
      <c r="K142" s="9"/>
    </row>
    <row r="143" spans="1:11">
      <c r="A143" s="8" t="s">
        <v>2093</v>
      </c>
      <c r="B143" s="8" t="s">
        <v>2094</v>
      </c>
      <c r="C143" s="8" t="s">
        <v>2095</v>
      </c>
      <c r="D143" s="8" t="s">
        <v>2096</v>
      </c>
      <c r="E143" s="8" t="s">
        <v>2097</v>
      </c>
      <c r="F143" s="8" t="s">
        <v>2098</v>
      </c>
      <c r="G143" s="8" t="s">
        <v>2099</v>
      </c>
      <c r="H143" s="17"/>
      <c r="I143" s="9"/>
      <c r="J143" s="9"/>
      <c r="K143" s="9"/>
    </row>
    <row r="144" spans="1:11">
      <c r="A144" s="8" t="s">
        <v>2100</v>
      </c>
      <c r="B144" s="8" t="s">
        <v>2101</v>
      </c>
      <c r="C144" s="8" t="s">
        <v>2102</v>
      </c>
      <c r="D144" s="8" t="s">
        <v>2103</v>
      </c>
      <c r="E144" s="8" t="s">
        <v>2104</v>
      </c>
      <c r="F144" s="8" t="s">
        <v>2105</v>
      </c>
      <c r="G144" s="8" t="s">
        <v>2106</v>
      </c>
      <c r="H144" s="17"/>
      <c r="I144" s="9"/>
      <c r="J144" s="9"/>
      <c r="K144" s="9"/>
    </row>
    <row r="145" spans="1:11">
      <c r="A145" s="8" t="s">
        <v>2107</v>
      </c>
      <c r="B145" s="8" t="s">
        <v>2108</v>
      </c>
      <c r="C145" s="8" t="s">
        <v>2109</v>
      </c>
      <c r="D145" s="8" t="s">
        <v>2110</v>
      </c>
      <c r="E145" s="8" t="s">
        <v>2111</v>
      </c>
      <c r="F145" s="8" t="s">
        <v>2112</v>
      </c>
      <c r="G145" s="8" t="s">
        <v>2113</v>
      </c>
      <c r="H145" s="17"/>
      <c r="I145" s="9"/>
      <c r="J145" s="9"/>
      <c r="K145" s="9"/>
    </row>
    <row r="146" spans="1:11">
      <c r="A146" s="8" t="s">
        <v>2114</v>
      </c>
      <c r="B146" s="8" t="s">
        <v>2115</v>
      </c>
      <c r="C146" s="8" t="s">
        <v>2116</v>
      </c>
      <c r="D146" s="8" t="s">
        <v>2117</v>
      </c>
      <c r="E146" s="8" t="s">
        <v>2118</v>
      </c>
      <c r="F146" s="8" t="s">
        <v>2119</v>
      </c>
      <c r="G146" s="8" t="s">
        <v>2120</v>
      </c>
      <c r="H146" s="17"/>
      <c r="I146" s="9"/>
      <c r="J146" s="9"/>
      <c r="K146" s="9"/>
    </row>
    <row r="147" spans="1:11">
      <c r="A147" s="8" t="s">
        <v>2121</v>
      </c>
      <c r="B147" s="8" t="s">
        <v>2122</v>
      </c>
      <c r="C147" s="8" t="s">
        <v>2123</v>
      </c>
      <c r="D147" s="8" t="s">
        <v>1905</v>
      </c>
      <c r="E147" s="8" t="s">
        <v>2124</v>
      </c>
      <c r="F147" s="8" t="s">
        <v>2125</v>
      </c>
      <c r="G147" s="8" t="s">
        <v>2126</v>
      </c>
      <c r="H147" s="17"/>
      <c r="I147" s="9"/>
      <c r="J147" s="9"/>
      <c r="K147" s="9"/>
    </row>
    <row r="148" spans="1:11">
      <c r="A148" s="8" t="s">
        <v>2127</v>
      </c>
      <c r="B148" s="8" t="s">
        <v>2128</v>
      </c>
      <c r="C148" s="8" t="s">
        <v>2129</v>
      </c>
      <c r="D148" s="8" t="s">
        <v>2130</v>
      </c>
      <c r="E148" s="8" t="s">
        <v>2110</v>
      </c>
      <c r="F148" s="8" t="s">
        <v>2131</v>
      </c>
      <c r="G148" s="8" t="s">
        <v>2132</v>
      </c>
      <c r="H148" s="17"/>
      <c r="I148" s="9"/>
      <c r="J148" s="9"/>
      <c r="K148" s="9"/>
    </row>
    <row r="149" spans="1:11">
      <c r="A149" s="8" t="s">
        <v>2133</v>
      </c>
      <c r="B149" s="8" t="s">
        <v>2134</v>
      </c>
      <c r="C149" s="8" t="s">
        <v>2135</v>
      </c>
      <c r="D149" s="8" t="s">
        <v>2136</v>
      </c>
      <c r="E149" s="8" t="s">
        <v>2137</v>
      </c>
      <c r="F149" s="8" t="s">
        <v>2138</v>
      </c>
      <c r="G149" s="8" t="s">
        <v>2139</v>
      </c>
      <c r="H149" s="17"/>
      <c r="I149" s="9"/>
      <c r="J149" s="9"/>
      <c r="K149" s="9"/>
    </row>
    <row r="150" spans="1:11">
      <c r="A150" s="8" t="s">
        <v>2140</v>
      </c>
      <c r="B150" s="8" t="s">
        <v>2141</v>
      </c>
      <c r="C150" s="8" t="s">
        <v>2142</v>
      </c>
      <c r="D150" s="8" t="s">
        <v>2143</v>
      </c>
      <c r="E150" s="8" t="s">
        <v>2144</v>
      </c>
      <c r="F150" s="8" t="s">
        <v>2145</v>
      </c>
      <c r="G150" s="8" t="s">
        <v>2146</v>
      </c>
      <c r="H150" s="17"/>
      <c r="I150" s="9"/>
      <c r="J150" s="9"/>
      <c r="K150" s="9"/>
    </row>
    <row r="151" spans="1:11">
      <c r="A151" s="8" t="s">
        <v>2147</v>
      </c>
      <c r="B151" s="8" t="s">
        <v>2148</v>
      </c>
      <c r="C151" s="8" t="s">
        <v>2149</v>
      </c>
      <c r="D151" s="8" t="s">
        <v>2149</v>
      </c>
      <c r="E151" s="8" t="s">
        <v>2150</v>
      </c>
      <c r="F151" s="8" t="s">
        <v>2151</v>
      </c>
      <c r="G151" s="8" t="s">
        <v>2152</v>
      </c>
      <c r="H151" s="17"/>
      <c r="I151" s="9"/>
      <c r="J151" s="9"/>
      <c r="K151" s="9"/>
    </row>
    <row r="152" spans="1:11">
      <c r="A152" s="8" t="s">
        <v>2153</v>
      </c>
      <c r="B152" s="8" t="s">
        <v>2154</v>
      </c>
      <c r="C152" s="8" t="s">
        <v>2155</v>
      </c>
      <c r="D152" s="8" t="s">
        <v>2156</v>
      </c>
      <c r="E152" s="8" t="s">
        <v>2157</v>
      </c>
      <c r="F152" s="8" t="s">
        <v>2158</v>
      </c>
      <c r="G152" s="8" t="s">
        <v>2159</v>
      </c>
      <c r="H152" s="17"/>
      <c r="I152" s="9"/>
      <c r="J152" s="9"/>
      <c r="K152" s="9"/>
    </row>
    <row r="153" spans="1:11">
      <c r="A153" s="8" t="s">
        <v>2160</v>
      </c>
      <c r="B153" s="8" t="s">
        <v>2161</v>
      </c>
      <c r="C153" s="8" t="s">
        <v>2162</v>
      </c>
      <c r="D153" s="8" t="s">
        <v>2163</v>
      </c>
      <c r="E153" s="8" t="s">
        <v>2164</v>
      </c>
      <c r="F153" s="8" t="s">
        <v>2165</v>
      </c>
      <c r="G153" s="8" t="s">
        <v>2166</v>
      </c>
      <c r="H153" s="17"/>
      <c r="I153" s="9"/>
      <c r="J153" s="9"/>
      <c r="K153" s="9"/>
    </row>
    <row r="154" spans="1:11">
      <c r="A154" s="8" t="s">
        <v>2167</v>
      </c>
      <c r="B154" s="8" t="s">
        <v>2168</v>
      </c>
      <c r="C154" s="8" t="s">
        <v>2169</v>
      </c>
      <c r="D154" s="8" t="s">
        <v>2170</v>
      </c>
      <c r="E154" s="8" t="s">
        <v>2171</v>
      </c>
      <c r="F154" s="8" t="s">
        <v>2172</v>
      </c>
      <c r="G154" s="8" t="s">
        <v>2173</v>
      </c>
      <c r="H154" s="17"/>
      <c r="I154" s="9"/>
      <c r="J154" s="9"/>
      <c r="K154" s="9"/>
    </row>
    <row r="155" spans="1:11">
      <c r="A155" s="8" t="s">
        <v>2174</v>
      </c>
      <c r="B155" s="8" t="s">
        <v>2175</v>
      </c>
      <c r="C155" s="8" t="s">
        <v>2176</v>
      </c>
      <c r="D155" s="8" t="s">
        <v>2177</v>
      </c>
      <c r="E155" s="8" t="s">
        <v>2178</v>
      </c>
      <c r="F155" s="8" t="s">
        <v>2179</v>
      </c>
      <c r="G155" s="8" t="s">
        <v>2180</v>
      </c>
      <c r="H155" s="17"/>
      <c r="I155" s="9"/>
      <c r="J155" s="9"/>
      <c r="K155" s="9"/>
    </row>
    <row r="156" spans="1:11">
      <c r="A156" s="8" t="s">
        <v>2181</v>
      </c>
      <c r="B156" s="8" t="s">
        <v>2182</v>
      </c>
      <c r="C156" s="8" t="s">
        <v>2142</v>
      </c>
      <c r="D156" s="8" t="s">
        <v>2183</v>
      </c>
      <c r="E156" s="8" t="s">
        <v>2184</v>
      </c>
      <c r="F156" s="8" t="s">
        <v>2184</v>
      </c>
      <c r="G156" s="8" t="s">
        <v>2185</v>
      </c>
      <c r="H156" s="17"/>
      <c r="I156" s="9"/>
      <c r="J156" s="9"/>
      <c r="K156" s="9"/>
    </row>
    <row r="157" spans="1:11">
      <c r="A157" s="8" t="s">
        <v>2186</v>
      </c>
      <c r="B157" s="8" t="s">
        <v>2187</v>
      </c>
      <c r="C157" s="8" t="s">
        <v>2188</v>
      </c>
      <c r="D157" s="8" t="s">
        <v>2189</v>
      </c>
      <c r="E157" s="8" t="s">
        <v>2190</v>
      </c>
      <c r="F157" s="8" t="s">
        <v>2191</v>
      </c>
      <c r="G157" s="8" t="s">
        <v>2192</v>
      </c>
      <c r="H157" s="17"/>
      <c r="I157" s="9"/>
      <c r="J157" s="9"/>
      <c r="K157" s="9"/>
    </row>
    <row r="158" spans="1:11">
      <c r="A158" s="8" t="s">
        <v>2193</v>
      </c>
      <c r="B158" s="8" t="s">
        <v>2194</v>
      </c>
      <c r="C158" s="8" t="s">
        <v>2195</v>
      </c>
      <c r="D158" s="8" t="s">
        <v>2196</v>
      </c>
      <c r="E158" s="8" t="s">
        <v>2197</v>
      </c>
      <c r="F158" s="8" t="s">
        <v>2198</v>
      </c>
      <c r="G158" s="8" t="s">
        <v>2199</v>
      </c>
      <c r="H158" s="17"/>
      <c r="I158" s="9"/>
      <c r="J158" s="9"/>
      <c r="K158" s="9"/>
    </row>
    <row r="159" spans="1:11">
      <c r="A159" s="8" t="s">
        <v>2200</v>
      </c>
      <c r="B159" s="8" t="s">
        <v>2201</v>
      </c>
      <c r="C159" s="8" t="s">
        <v>2202</v>
      </c>
      <c r="D159" s="8" t="s">
        <v>2202</v>
      </c>
      <c r="E159" s="8" t="s">
        <v>2203</v>
      </c>
      <c r="F159" s="8" t="s">
        <v>2204</v>
      </c>
      <c r="G159" s="8" t="s">
        <v>2205</v>
      </c>
      <c r="H159" s="17"/>
      <c r="I159" s="9"/>
      <c r="J159" s="9"/>
      <c r="K159" s="9"/>
    </row>
    <row r="160" spans="1:11">
      <c r="A160" s="8" t="s">
        <v>2206</v>
      </c>
      <c r="B160" s="8" t="s">
        <v>2207</v>
      </c>
      <c r="C160" s="8" t="s">
        <v>1631</v>
      </c>
      <c r="D160" s="8" t="s">
        <v>1631</v>
      </c>
      <c r="E160" s="8" t="s">
        <v>1631</v>
      </c>
      <c r="F160" s="8" t="s">
        <v>1631</v>
      </c>
      <c r="G160" s="8"/>
      <c r="H160" s="17" t="s">
        <v>2220</v>
      </c>
      <c r="I160" s="9"/>
      <c r="J160" s="9"/>
      <c r="K160" s="9"/>
    </row>
    <row r="161" spans="1:11">
      <c r="A161" s="8" t="s">
        <v>2208</v>
      </c>
      <c r="B161" s="8" t="s">
        <v>2209</v>
      </c>
      <c r="C161" s="8" t="s">
        <v>1631</v>
      </c>
      <c r="D161" s="8" t="s">
        <v>1631</v>
      </c>
      <c r="E161" s="8" t="s">
        <v>1631</v>
      </c>
      <c r="F161" s="8" t="s">
        <v>1631</v>
      </c>
      <c r="G161" s="8"/>
      <c r="H161" s="17"/>
      <c r="I161" s="9"/>
      <c r="J161" s="9"/>
      <c r="K161" s="9"/>
    </row>
    <row r="162" spans="1:11">
      <c r="A162" s="8" t="s">
        <v>2210</v>
      </c>
      <c r="B162" s="8" t="s">
        <v>2211</v>
      </c>
      <c r="C162" s="8" t="s">
        <v>1631</v>
      </c>
      <c r="D162" s="8" t="s">
        <v>1631</v>
      </c>
      <c r="E162" s="8" t="s">
        <v>1631</v>
      </c>
      <c r="F162" s="8" t="s">
        <v>1631</v>
      </c>
      <c r="G162" s="8"/>
      <c r="H162" s="17" t="s">
        <v>2221</v>
      </c>
      <c r="I162" s="9"/>
      <c r="J162" s="9"/>
      <c r="K162" s="9"/>
    </row>
    <row r="163" spans="1:11">
      <c r="A163" s="8" t="s">
        <v>1842</v>
      </c>
      <c r="B163" s="8" t="s">
        <v>2212</v>
      </c>
      <c r="C163" s="8" t="s">
        <v>1631</v>
      </c>
      <c r="D163" s="8" t="s">
        <v>1631</v>
      </c>
      <c r="E163" s="8" t="s">
        <v>1631</v>
      </c>
      <c r="F163" s="8" t="s">
        <v>1631</v>
      </c>
      <c r="G163" s="8"/>
      <c r="H163" s="17"/>
      <c r="I163" s="9"/>
      <c r="J163" s="9"/>
      <c r="K163" s="9"/>
    </row>
    <row r="164" spans="1:11">
      <c r="A164" s="8" t="s">
        <v>2213</v>
      </c>
      <c r="B164" s="8" t="s">
        <v>2214</v>
      </c>
      <c r="C164" s="8" t="s">
        <v>1631</v>
      </c>
      <c r="D164" s="8" t="s">
        <v>1631</v>
      </c>
      <c r="E164" s="8" t="s">
        <v>1631</v>
      </c>
      <c r="F164" s="8" t="s">
        <v>1631</v>
      </c>
      <c r="G164" s="8"/>
      <c r="H164" s="17"/>
      <c r="I164" s="9"/>
      <c r="J164" s="9"/>
      <c r="K164" s="9"/>
    </row>
    <row r="165" spans="1:11">
      <c r="A165" s="8" t="s">
        <v>2215</v>
      </c>
      <c r="B165" s="8" t="s">
        <v>2216</v>
      </c>
      <c r="C165" s="8" t="s">
        <v>1631</v>
      </c>
      <c r="D165" s="8" t="s">
        <v>1631</v>
      </c>
      <c r="E165" s="8" t="s">
        <v>1631</v>
      </c>
      <c r="F165" s="8" t="s">
        <v>1631</v>
      </c>
      <c r="G165" s="8"/>
      <c r="H165" s="17"/>
      <c r="I165" s="9"/>
      <c r="J165" s="9"/>
      <c r="K165" s="9"/>
    </row>
    <row r="166" spans="1:11">
      <c r="A166" s="8" t="s">
        <v>2217</v>
      </c>
      <c r="B166" s="8" t="s">
        <v>2218</v>
      </c>
      <c r="C166" s="8" t="s">
        <v>1631</v>
      </c>
      <c r="D166" s="8" t="s">
        <v>1631</v>
      </c>
      <c r="E166" s="8" t="s">
        <v>1631</v>
      </c>
      <c r="F166" s="8" t="s">
        <v>1631</v>
      </c>
      <c r="G166" s="8"/>
      <c r="H166" s="17"/>
      <c r="I166" s="9"/>
      <c r="J166" s="9"/>
      <c r="K166" s="9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D100"/>
  <sheetViews>
    <sheetView workbookViewId="0"/>
  </sheetViews>
  <sheetFormatPr defaultRowHeight="15"/>
  <cols>
    <col min="1" max="1" width="12.7109375" customWidth="1"/>
    <col min="2" max="2" width="18.7109375" customWidth="1"/>
    <col min="3" max="3" width="15.7109375" customWidth="1"/>
    <col min="4" max="4" width="47.7109375" customWidth="1"/>
    <col min="5" max="5" width="18.7109375" customWidth="1"/>
    <col min="6" max="6" width="12.7109375" customWidth="1"/>
    <col min="7" max="7" width="17.7109375" customWidth="1"/>
    <col min="8" max="10" width="13.7109375" customWidth="1"/>
    <col min="11" max="12" width="14.7109375" customWidth="1"/>
    <col min="13" max="14" width="13.7109375" customWidth="1"/>
    <col min="15" max="15" width="12.7109375" customWidth="1"/>
    <col min="16" max="30" width="0" hidden="1" customWidth="1"/>
  </cols>
  <sheetData>
    <row r="2" spans="1:30" ht="31.5" customHeight="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/>
      <c r="J2" s="6"/>
      <c r="K2" s="6"/>
      <c r="L2" s="6"/>
      <c r="M2" s="6"/>
      <c r="N2" s="6"/>
      <c r="O2" s="6" t="s">
        <v>37</v>
      </c>
      <c r="AA2" s="7" t="s">
        <v>85</v>
      </c>
      <c r="AB2" s="7" t="s">
        <v>30</v>
      </c>
      <c r="AC2" s="7"/>
      <c r="AD2" s="7"/>
    </row>
    <row r="3" spans="1:30" ht="17.25" customHeight="1">
      <c r="A3" s="6"/>
      <c r="B3" s="6"/>
      <c r="C3" s="6"/>
      <c r="D3" s="6"/>
      <c r="E3" s="6"/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6"/>
      <c r="AA3" s="7" t="s">
        <v>86</v>
      </c>
      <c r="AB3" s="7" t="s">
        <v>31</v>
      </c>
      <c r="AC3" s="7"/>
      <c r="AD3" s="7"/>
    </row>
    <row r="4" spans="1:30" ht="17.25" customHeight="1">
      <c r="A4" s="8">
        <v>1</v>
      </c>
      <c r="B4" s="8" t="s">
        <v>14</v>
      </c>
      <c r="C4" s="8" t="s">
        <v>38</v>
      </c>
      <c r="D4" s="8" t="s">
        <v>39</v>
      </c>
      <c r="E4" s="8" t="s">
        <v>40</v>
      </c>
      <c r="F4" s="8" t="s">
        <v>41</v>
      </c>
      <c r="G4" s="8" t="s">
        <v>42</v>
      </c>
      <c r="H4" s="8" t="s">
        <v>43</v>
      </c>
      <c r="I4" s="8" t="s">
        <v>43</v>
      </c>
      <c r="J4" s="8" t="s">
        <v>43</v>
      </c>
      <c r="K4" s="8"/>
      <c r="L4" s="8"/>
      <c r="M4" s="8"/>
      <c r="N4" s="8"/>
      <c r="O4" s="8"/>
      <c r="P4">
        <f>IF(H4&lt;&gt;"","a","")</f>
        <v>0</v>
      </c>
      <c r="Q4">
        <f>IF(I4&lt;&gt;"","b","")</f>
        <v>0</v>
      </c>
      <c r="R4">
        <f>IF(J4&lt;&gt;"","c","")</f>
        <v>0</v>
      </c>
      <c r="S4">
        <f>IF(K4&lt;&gt;"","d","")</f>
        <v>0</v>
      </c>
      <c r="T4">
        <f>IF(L4&lt;&gt;"","e","")</f>
        <v>0</v>
      </c>
      <c r="U4">
        <f>IF(M4&lt;&gt;"","f","")</f>
        <v>0</v>
      </c>
      <c r="V4">
        <f>IF(N4&lt;&gt;"","g","")</f>
        <v>0</v>
      </c>
      <c r="W4">
        <f>P4&amp;Q4&amp;R4&amp;S4&amp;T4&amp;U4&amp;V4</f>
        <v>0</v>
      </c>
      <c r="X4">
        <f>IF(W4="","",VLOOKUP($W4,$AA$2:$AD$58,2,0))</f>
        <v>0</v>
      </c>
      <c r="Y4">
        <f>IF(X4="","",VLOOKUP($W4,$AA$2:$AD$58,3,0))</f>
        <v>0</v>
      </c>
      <c r="Z4">
        <f>IF(Y4="","",VLOOKUP($W4,$AA$2:$AD$58,4,0))</f>
        <v>0</v>
      </c>
      <c r="AA4" s="7" t="s">
        <v>87</v>
      </c>
      <c r="AB4" s="7" t="s">
        <v>32</v>
      </c>
      <c r="AC4" s="7"/>
      <c r="AD4" s="7"/>
    </row>
    <row r="5" spans="1:30" ht="17.25" customHeight="1">
      <c r="A5" s="8">
        <v>2</v>
      </c>
      <c r="B5" s="8" t="s">
        <v>14</v>
      </c>
      <c r="C5" s="8" t="s">
        <v>44</v>
      </c>
      <c r="D5" s="8" t="s">
        <v>39</v>
      </c>
      <c r="E5" s="8" t="s">
        <v>40</v>
      </c>
      <c r="F5" s="8" t="s">
        <v>41</v>
      </c>
      <c r="G5" s="8" t="s">
        <v>42</v>
      </c>
      <c r="H5" s="8" t="s">
        <v>43</v>
      </c>
      <c r="I5" s="8" t="s">
        <v>43</v>
      </c>
      <c r="J5" s="8" t="s">
        <v>43</v>
      </c>
      <c r="K5" s="8"/>
      <c r="L5" s="8"/>
      <c r="M5" s="8"/>
      <c r="N5" s="8"/>
      <c r="O5" s="8"/>
      <c r="P5">
        <f>IF(H5&lt;&gt;"","a","")</f>
        <v>0</v>
      </c>
      <c r="Q5">
        <f>IF(I5&lt;&gt;"","b","")</f>
        <v>0</v>
      </c>
      <c r="R5">
        <f>IF(J5&lt;&gt;"","c","")</f>
        <v>0</v>
      </c>
      <c r="S5">
        <f>IF(K5&lt;&gt;"","d","")</f>
        <v>0</v>
      </c>
      <c r="T5">
        <f>IF(L5&lt;&gt;"","e","")</f>
        <v>0</v>
      </c>
      <c r="U5">
        <f>IF(M5&lt;&gt;"","f","")</f>
        <v>0</v>
      </c>
      <c r="V5">
        <f>IF(N5&lt;&gt;"","g","")</f>
        <v>0</v>
      </c>
      <c r="W5">
        <f>P5&amp;Q5&amp;R5&amp;S5&amp;T5&amp;U5&amp;V5</f>
        <v>0</v>
      </c>
      <c r="X5">
        <f>IF(W5="","",VLOOKUP($W5,$AA$2:$AD$58,2,0))</f>
        <v>0</v>
      </c>
      <c r="Y5">
        <f>IF(X5="","",VLOOKUP($W5,$AA$2:$AD$58,3,0))</f>
        <v>0</v>
      </c>
      <c r="Z5">
        <f>IF(Y5="","",VLOOKUP($W5,$AA$2:$AD$58,4,0))</f>
        <v>0</v>
      </c>
      <c r="AA5" s="7" t="s">
        <v>88</v>
      </c>
      <c r="AB5" s="7" t="s">
        <v>33</v>
      </c>
      <c r="AC5" s="7"/>
      <c r="AD5" s="7"/>
    </row>
    <row r="6" spans="1:30" ht="17.25" customHeight="1">
      <c r="A6" s="8">
        <v>3</v>
      </c>
      <c r="B6" s="8" t="s">
        <v>14</v>
      </c>
      <c r="C6" s="8" t="s">
        <v>45</v>
      </c>
      <c r="D6" s="8" t="s">
        <v>39</v>
      </c>
      <c r="E6" s="8" t="s">
        <v>40</v>
      </c>
      <c r="F6" s="8" t="s">
        <v>41</v>
      </c>
      <c r="G6" s="8" t="s">
        <v>42</v>
      </c>
      <c r="H6" s="8" t="s">
        <v>43</v>
      </c>
      <c r="I6" s="8" t="s">
        <v>43</v>
      </c>
      <c r="J6" s="8" t="s">
        <v>43</v>
      </c>
      <c r="K6" s="8"/>
      <c r="L6" s="8"/>
      <c r="M6" s="8"/>
      <c r="N6" s="8"/>
      <c r="O6" s="8"/>
      <c r="P6">
        <f>IF(H6&lt;&gt;"","a","")</f>
        <v>0</v>
      </c>
      <c r="Q6">
        <f>IF(I6&lt;&gt;"","b","")</f>
        <v>0</v>
      </c>
      <c r="R6">
        <f>IF(J6&lt;&gt;"","c","")</f>
        <v>0</v>
      </c>
      <c r="S6">
        <f>IF(K6&lt;&gt;"","d","")</f>
        <v>0</v>
      </c>
      <c r="T6">
        <f>IF(L6&lt;&gt;"","e","")</f>
        <v>0</v>
      </c>
      <c r="U6">
        <f>IF(M6&lt;&gt;"","f","")</f>
        <v>0</v>
      </c>
      <c r="V6">
        <f>IF(N6&lt;&gt;"","g","")</f>
        <v>0</v>
      </c>
      <c r="W6">
        <f>P6&amp;Q6&amp;R6&amp;S6&amp;T6&amp;U6&amp;V6</f>
        <v>0</v>
      </c>
      <c r="X6">
        <f>IF(W6="","",VLOOKUP($W6,$AA$2:$AD$58,2,0))</f>
        <v>0</v>
      </c>
      <c r="Y6">
        <f>IF(X6="","",VLOOKUP($W6,$AA$2:$AD$58,3,0))</f>
        <v>0</v>
      </c>
      <c r="Z6">
        <f>IF(Y6="","",VLOOKUP($W6,$AA$2:$AD$58,4,0))</f>
        <v>0</v>
      </c>
      <c r="AA6" s="7" t="s">
        <v>89</v>
      </c>
      <c r="AB6" s="7" t="s">
        <v>34</v>
      </c>
      <c r="AC6" s="7"/>
      <c r="AD6" s="7"/>
    </row>
    <row r="7" spans="1:30" ht="17.25" customHeight="1">
      <c r="A7" s="8">
        <v>4</v>
      </c>
      <c r="B7" s="8" t="s">
        <v>14</v>
      </c>
      <c r="C7" s="8" t="s">
        <v>46</v>
      </c>
      <c r="D7" s="8" t="s">
        <v>47</v>
      </c>
      <c r="E7" s="8" t="s">
        <v>40</v>
      </c>
      <c r="F7" s="8" t="s">
        <v>48</v>
      </c>
      <c r="G7" s="8"/>
      <c r="H7" s="8" t="s">
        <v>43</v>
      </c>
      <c r="I7" s="8"/>
      <c r="J7" s="8"/>
      <c r="K7" s="8"/>
      <c r="L7" s="8"/>
      <c r="M7" s="8"/>
      <c r="N7" s="8"/>
      <c r="O7" s="8"/>
      <c r="P7">
        <f>IF(H7&lt;&gt;"","a","")</f>
        <v>0</v>
      </c>
      <c r="Q7">
        <f>IF(I7&lt;&gt;"","b","")</f>
        <v>0</v>
      </c>
      <c r="R7">
        <f>IF(J7&lt;&gt;"","c","")</f>
        <v>0</v>
      </c>
      <c r="S7">
        <f>IF(K7&lt;&gt;"","d","")</f>
        <v>0</v>
      </c>
      <c r="T7">
        <f>IF(L7&lt;&gt;"","e","")</f>
        <v>0</v>
      </c>
      <c r="U7">
        <f>IF(M7&lt;&gt;"","f","")</f>
        <v>0</v>
      </c>
      <c r="V7">
        <f>IF(N7&lt;&gt;"","g","")</f>
        <v>0</v>
      </c>
      <c r="W7">
        <f>P7&amp;Q7&amp;R7&amp;S7&amp;T7&amp;U7&amp;V7</f>
        <v>0</v>
      </c>
      <c r="X7">
        <f>IF(W7="","",VLOOKUP($W7,$AA$2:$AD$58,2,0))</f>
        <v>0</v>
      </c>
      <c r="Y7">
        <f>IF(X7="","",VLOOKUP($W7,$AA$2:$AD$58,3,0))</f>
        <v>0</v>
      </c>
      <c r="Z7">
        <f>IF(Y7="","",VLOOKUP($W7,$AA$2:$AD$58,4,0))</f>
        <v>0</v>
      </c>
      <c r="AA7" s="7" t="s">
        <v>90</v>
      </c>
      <c r="AB7" s="7" t="s">
        <v>35</v>
      </c>
      <c r="AC7" s="7"/>
      <c r="AD7" s="7"/>
    </row>
    <row r="8" spans="1:30" ht="17.25" customHeight="1">
      <c r="A8" s="8">
        <v>5</v>
      </c>
      <c r="B8" s="8" t="s">
        <v>14</v>
      </c>
      <c r="C8" s="8" t="s">
        <v>49</v>
      </c>
      <c r="D8" s="8" t="s">
        <v>47</v>
      </c>
      <c r="E8" s="8" t="s">
        <v>40</v>
      </c>
      <c r="F8" s="8" t="s">
        <v>48</v>
      </c>
      <c r="G8" s="8"/>
      <c r="H8" s="8" t="s">
        <v>43</v>
      </c>
      <c r="I8" s="8"/>
      <c r="J8" s="8"/>
      <c r="K8" s="8"/>
      <c r="L8" s="8"/>
      <c r="M8" s="8"/>
      <c r="N8" s="8"/>
      <c r="O8" s="8"/>
      <c r="P8">
        <f>IF(H8&lt;&gt;"","a","")</f>
        <v>0</v>
      </c>
      <c r="Q8">
        <f>IF(I8&lt;&gt;"","b","")</f>
        <v>0</v>
      </c>
      <c r="R8">
        <f>IF(J8&lt;&gt;"","c","")</f>
        <v>0</v>
      </c>
      <c r="S8">
        <f>IF(K8&lt;&gt;"","d","")</f>
        <v>0</v>
      </c>
      <c r="T8">
        <f>IF(L8&lt;&gt;"","e","")</f>
        <v>0</v>
      </c>
      <c r="U8">
        <f>IF(M8&lt;&gt;"","f","")</f>
        <v>0</v>
      </c>
      <c r="V8">
        <f>IF(N8&lt;&gt;"","g","")</f>
        <v>0</v>
      </c>
      <c r="W8">
        <f>P8&amp;Q8&amp;R8&amp;S8&amp;T8&amp;U8&amp;V8</f>
        <v>0</v>
      </c>
      <c r="X8">
        <f>IF(W8="","",VLOOKUP($W8,$AA$2:$AD$58,2,0))</f>
        <v>0</v>
      </c>
      <c r="Y8">
        <f>IF(X8="","",VLOOKUP($W8,$AA$2:$AD$58,3,0))</f>
        <v>0</v>
      </c>
      <c r="Z8">
        <f>IF(Y8="","",VLOOKUP($W8,$AA$2:$AD$58,4,0))</f>
        <v>0</v>
      </c>
      <c r="AA8" s="7" t="s">
        <v>91</v>
      </c>
      <c r="AB8" s="7" t="s">
        <v>36</v>
      </c>
      <c r="AC8" s="7"/>
      <c r="AD8" s="7"/>
    </row>
    <row r="9" spans="1:30" ht="17.25" customHeight="1">
      <c r="A9" s="8">
        <v>6</v>
      </c>
      <c r="B9" s="8" t="s">
        <v>14</v>
      </c>
      <c r="C9" s="8" t="s">
        <v>49</v>
      </c>
      <c r="D9" s="8" t="s">
        <v>47</v>
      </c>
      <c r="E9" s="8" t="s">
        <v>40</v>
      </c>
      <c r="F9" s="8" t="s">
        <v>48</v>
      </c>
      <c r="G9" s="8"/>
      <c r="H9" s="8" t="s">
        <v>43</v>
      </c>
      <c r="I9" s="8"/>
      <c r="J9" s="8"/>
      <c r="K9" s="8"/>
      <c r="L9" s="8"/>
      <c r="M9" s="8"/>
      <c r="N9" s="8"/>
      <c r="O9" s="8"/>
      <c r="P9">
        <f>IF(H9&lt;&gt;"","a","")</f>
        <v>0</v>
      </c>
      <c r="Q9">
        <f>IF(I9&lt;&gt;"","b","")</f>
        <v>0</v>
      </c>
      <c r="R9">
        <f>IF(J9&lt;&gt;"","c","")</f>
        <v>0</v>
      </c>
      <c r="S9">
        <f>IF(K9&lt;&gt;"","d","")</f>
        <v>0</v>
      </c>
      <c r="T9">
        <f>IF(L9&lt;&gt;"","e","")</f>
        <v>0</v>
      </c>
      <c r="U9">
        <f>IF(M9&lt;&gt;"","f","")</f>
        <v>0</v>
      </c>
      <c r="V9">
        <f>IF(N9&lt;&gt;"","g","")</f>
        <v>0</v>
      </c>
      <c r="W9">
        <f>P9&amp;Q9&amp;R9&amp;S9&amp;T9&amp;U9&amp;V9</f>
        <v>0</v>
      </c>
      <c r="X9">
        <f>IF(W9="","",VLOOKUP($W9,$AA$2:$AD$58,2,0))</f>
        <v>0</v>
      </c>
      <c r="Y9">
        <f>IF(X9="","",VLOOKUP($W9,$AA$2:$AD$58,3,0))</f>
        <v>0</v>
      </c>
      <c r="Z9">
        <f>IF(Y9="","",VLOOKUP($W9,$AA$2:$AD$58,4,0))</f>
        <v>0</v>
      </c>
      <c r="AA9" s="7" t="s">
        <v>92</v>
      </c>
      <c r="AB9" s="7" t="s">
        <v>30</v>
      </c>
      <c r="AC9" s="7" t="s">
        <v>31</v>
      </c>
      <c r="AD9" s="7"/>
    </row>
    <row r="10" spans="1:30" ht="17.25" customHeight="1">
      <c r="A10" s="8">
        <v>7</v>
      </c>
      <c r="B10" s="8" t="s">
        <v>14</v>
      </c>
      <c r="C10" s="8" t="s">
        <v>50</v>
      </c>
      <c r="D10" s="8" t="s">
        <v>51</v>
      </c>
      <c r="E10" s="8" t="s">
        <v>40</v>
      </c>
      <c r="F10" s="8" t="s">
        <v>52</v>
      </c>
      <c r="G10" s="8"/>
      <c r="H10" s="8" t="s">
        <v>43</v>
      </c>
      <c r="I10" s="8"/>
      <c r="J10" s="8"/>
      <c r="K10" s="8"/>
      <c r="L10" s="8"/>
      <c r="M10" s="8"/>
      <c r="N10" s="8"/>
      <c r="O10" s="8"/>
      <c r="P10">
        <f>IF(H10&lt;&gt;"","a","")</f>
        <v>0</v>
      </c>
      <c r="Q10">
        <f>IF(I10&lt;&gt;"","b","")</f>
        <v>0</v>
      </c>
      <c r="R10">
        <f>IF(J10&lt;&gt;"","c","")</f>
        <v>0</v>
      </c>
      <c r="S10">
        <f>IF(K10&lt;&gt;"","d","")</f>
        <v>0</v>
      </c>
      <c r="T10">
        <f>IF(L10&lt;&gt;"","e","")</f>
        <v>0</v>
      </c>
      <c r="U10">
        <f>IF(M10&lt;&gt;"","f","")</f>
        <v>0</v>
      </c>
      <c r="V10">
        <f>IF(N10&lt;&gt;"","g","")</f>
        <v>0</v>
      </c>
      <c r="W10">
        <f>P10&amp;Q10&amp;R10&amp;S10&amp;T10&amp;U10&amp;V10</f>
        <v>0</v>
      </c>
      <c r="X10">
        <f>IF(W10="","",VLOOKUP($W10,$AA$2:$AD$58,2,0))</f>
        <v>0</v>
      </c>
      <c r="Y10">
        <f>IF(X10="","",VLOOKUP($W10,$AA$2:$AD$58,3,0))</f>
        <v>0</v>
      </c>
      <c r="Z10">
        <f>IF(Y10="","",VLOOKUP($W10,$AA$2:$AD$58,4,0))</f>
        <v>0</v>
      </c>
      <c r="AA10" s="7" t="s">
        <v>90</v>
      </c>
      <c r="AB10" s="7" t="s">
        <v>35</v>
      </c>
      <c r="AC10" s="7"/>
      <c r="AD10" s="7"/>
    </row>
    <row r="11" spans="1:30" ht="17.25" customHeight="1">
      <c r="A11" s="8">
        <v>8</v>
      </c>
      <c r="B11" s="8" t="s">
        <v>14</v>
      </c>
      <c r="C11" s="8" t="s">
        <v>53</v>
      </c>
      <c r="D11" s="8" t="s">
        <v>54</v>
      </c>
      <c r="E11" s="8" t="s">
        <v>40</v>
      </c>
      <c r="F11" s="8" t="s">
        <v>52</v>
      </c>
      <c r="G11" s="8"/>
      <c r="H11" s="8" t="s">
        <v>43</v>
      </c>
      <c r="I11" s="8"/>
      <c r="J11" s="8"/>
      <c r="K11" s="8"/>
      <c r="L11" s="8"/>
      <c r="M11" s="8"/>
      <c r="N11" s="8"/>
      <c r="O11" s="8"/>
      <c r="P11">
        <f>IF(H11&lt;&gt;"","a","")</f>
        <v>0</v>
      </c>
      <c r="Q11">
        <f>IF(I11&lt;&gt;"","b","")</f>
        <v>0</v>
      </c>
      <c r="R11">
        <f>IF(J11&lt;&gt;"","c","")</f>
        <v>0</v>
      </c>
      <c r="S11">
        <f>IF(K11&lt;&gt;"","d","")</f>
        <v>0</v>
      </c>
      <c r="T11">
        <f>IF(L11&lt;&gt;"","e","")</f>
        <v>0</v>
      </c>
      <c r="U11">
        <f>IF(M11&lt;&gt;"","f","")</f>
        <v>0</v>
      </c>
      <c r="V11">
        <f>IF(N11&lt;&gt;"","g","")</f>
        <v>0</v>
      </c>
      <c r="W11">
        <f>P11&amp;Q11&amp;R11&amp;S11&amp;T11&amp;U11&amp;V11</f>
        <v>0</v>
      </c>
      <c r="X11">
        <f>IF(W11="","",VLOOKUP($W11,$AA$2:$AD$58,2,0))</f>
        <v>0</v>
      </c>
      <c r="Y11">
        <f>IF(X11="","",VLOOKUP($W11,$AA$2:$AD$58,3,0))</f>
        <v>0</v>
      </c>
      <c r="Z11">
        <f>IF(Y11="","",VLOOKUP($W11,$AA$2:$AD$58,4,0))</f>
        <v>0</v>
      </c>
      <c r="AA11" s="7" t="s">
        <v>93</v>
      </c>
      <c r="AB11" s="7" t="s">
        <v>30</v>
      </c>
      <c r="AC11" s="7" t="s">
        <v>35</v>
      </c>
      <c r="AD11" s="7"/>
    </row>
    <row r="12" spans="1:30" ht="17.25" customHeight="1">
      <c r="A12" s="8">
        <v>9</v>
      </c>
      <c r="B12" s="8" t="s">
        <v>14</v>
      </c>
      <c r="C12" s="8" t="s">
        <v>50</v>
      </c>
      <c r="D12" s="8" t="s">
        <v>39</v>
      </c>
      <c r="E12" s="8" t="s">
        <v>40</v>
      </c>
      <c r="F12" s="8" t="s">
        <v>41</v>
      </c>
      <c r="G12" s="8" t="s">
        <v>55</v>
      </c>
      <c r="H12" s="8" t="s">
        <v>43</v>
      </c>
      <c r="I12" s="8" t="s">
        <v>43</v>
      </c>
      <c r="J12" s="8" t="s">
        <v>43</v>
      </c>
      <c r="K12" s="8"/>
      <c r="L12" s="8"/>
      <c r="M12" s="8"/>
      <c r="N12" s="8"/>
      <c r="O12" s="8"/>
      <c r="P12">
        <f>IF(H12&lt;&gt;"","a","")</f>
        <v>0</v>
      </c>
      <c r="Q12">
        <f>IF(I12&lt;&gt;"","b","")</f>
        <v>0</v>
      </c>
      <c r="R12">
        <f>IF(J12&lt;&gt;"","c","")</f>
        <v>0</v>
      </c>
      <c r="S12">
        <f>IF(K12&lt;&gt;"","d","")</f>
        <v>0</v>
      </c>
      <c r="T12">
        <f>IF(L12&lt;&gt;"","e","")</f>
        <v>0</v>
      </c>
      <c r="U12">
        <f>IF(M12&lt;&gt;"","f","")</f>
        <v>0</v>
      </c>
      <c r="V12">
        <f>IF(N12&lt;&gt;"","g","")</f>
        <v>0</v>
      </c>
      <c r="W12">
        <f>P12&amp;Q12&amp;R12&amp;S12&amp;T12&amp;U12&amp;V12</f>
        <v>0</v>
      </c>
      <c r="X12">
        <f>IF(W12="","",VLOOKUP($W12,$AA$2:$AD$58,2,0))</f>
        <v>0</v>
      </c>
      <c r="Y12">
        <f>IF(X12="","",VLOOKUP($W12,$AA$2:$AD$58,3,0))</f>
        <v>0</v>
      </c>
      <c r="Z12">
        <f>IF(Y12="","",VLOOKUP($W12,$AA$2:$AD$58,4,0))</f>
        <v>0</v>
      </c>
      <c r="AA12" s="7" t="s">
        <v>94</v>
      </c>
      <c r="AB12" s="7" t="s">
        <v>30</v>
      </c>
      <c r="AC12" s="7" t="s">
        <v>36</v>
      </c>
      <c r="AD12" s="7"/>
    </row>
    <row r="13" spans="1:30" ht="17.25" customHeight="1">
      <c r="A13" s="8">
        <v>10</v>
      </c>
      <c r="B13" s="8" t="s">
        <v>14</v>
      </c>
      <c r="C13" s="8" t="s">
        <v>56</v>
      </c>
      <c r="D13" s="8" t="s">
        <v>39</v>
      </c>
      <c r="E13" s="8" t="s">
        <v>40</v>
      </c>
      <c r="F13" s="8" t="s">
        <v>41</v>
      </c>
      <c r="G13" s="8" t="s">
        <v>55</v>
      </c>
      <c r="H13" s="8" t="s">
        <v>43</v>
      </c>
      <c r="I13" s="8" t="s">
        <v>43</v>
      </c>
      <c r="J13" s="8" t="s">
        <v>43</v>
      </c>
      <c r="K13" s="8"/>
      <c r="L13" s="8"/>
      <c r="M13" s="8"/>
      <c r="N13" s="8"/>
      <c r="O13" s="8"/>
      <c r="P13">
        <f>IF(H13&lt;&gt;"","a","")</f>
        <v>0</v>
      </c>
      <c r="Q13">
        <f>IF(I13&lt;&gt;"","b","")</f>
        <v>0</v>
      </c>
      <c r="R13">
        <f>IF(J13&lt;&gt;"","c","")</f>
        <v>0</v>
      </c>
      <c r="S13">
        <f>IF(K13&lt;&gt;"","d","")</f>
        <v>0</v>
      </c>
      <c r="T13">
        <f>IF(L13&lt;&gt;"","e","")</f>
        <v>0</v>
      </c>
      <c r="U13">
        <f>IF(M13&lt;&gt;"","f","")</f>
        <v>0</v>
      </c>
      <c r="V13">
        <f>IF(N13&lt;&gt;"","g","")</f>
        <v>0</v>
      </c>
      <c r="W13">
        <f>P13&amp;Q13&amp;R13&amp;S13&amp;T13&amp;U13&amp;V13</f>
        <v>0</v>
      </c>
      <c r="X13">
        <f>IF(W13="","",VLOOKUP($W13,$AA$2:$AD$58,2,0))</f>
        <v>0</v>
      </c>
      <c r="Y13">
        <f>IF(X13="","",VLOOKUP($W13,$AA$2:$AD$58,3,0))</f>
        <v>0</v>
      </c>
      <c r="Z13">
        <f>IF(Y13="","",VLOOKUP($W13,$AA$2:$AD$58,4,0))</f>
        <v>0</v>
      </c>
      <c r="AA13" s="7" t="s">
        <v>95</v>
      </c>
      <c r="AB13" s="7" t="s">
        <v>31</v>
      </c>
      <c r="AC13" s="7" t="s">
        <v>32</v>
      </c>
      <c r="AD13" s="7"/>
    </row>
    <row r="14" spans="1:30" ht="17.25" customHeight="1">
      <c r="A14" s="8">
        <v>11</v>
      </c>
      <c r="B14" s="8" t="s">
        <v>14</v>
      </c>
      <c r="C14" s="8" t="s">
        <v>57</v>
      </c>
      <c r="D14" s="8" t="s">
        <v>51</v>
      </c>
      <c r="E14" s="8" t="s">
        <v>40</v>
      </c>
      <c r="F14" s="8" t="s">
        <v>52</v>
      </c>
      <c r="G14" s="8"/>
      <c r="H14" s="8" t="s">
        <v>43</v>
      </c>
      <c r="I14" s="8"/>
      <c r="J14" s="8"/>
      <c r="K14" s="8"/>
      <c r="L14" s="8"/>
      <c r="M14" s="8"/>
      <c r="N14" s="8"/>
      <c r="O14" s="8"/>
      <c r="P14">
        <f>IF(H14&lt;&gt;"","a","")</f>
        <v>0</v>
      </c>
      <c r="Q14">
        <f>IF(I14&lt;&gt;"","b","")</f>
        <v>0</v>
      </c>
      <c r="R14">
        <f>IF(J14&lt;&gt;"","c","")</f>
        <v>0</v>
      </c>
      <c r="S14">
        <f>IF(K14&lt;&gt;"","d","")</f>
        <v>0</v>
      </c>
      <c r="T14">
        <f>IF(L14&lt;&gt;"","e","")</f>
        <v>0</v>
      </c>
      <c r="U14">
        <f>IF(M14&lt;&gt;"","f","")</f>
        <v>0</v>
      </c>
      <c r="V14">
        <f>IF(N14&lt;&gt;"","g","")</f>
        <v>0</v>
      </c>
      <c r="W14">
        <f>P14&amp;Q14&amp;R14&amp;S14&amp;T14&amp;U14&amp;V14</f>
        <v>0</v>
      </c>
      <c r="X14">
        <f>IF(W14="","",VLOOKUP($W14,$AA$2:$AD$58,2,0))</f>
        <v>0</v>
      </c>
      <c r="Y14">
        <f>IF(X14="","",VLOOKUP($W14,$AA$2:$AD$58,3,0))</f>
        <v>0</v>
      </c>
      <c r="Z14">
        <f>IF(Y14="","",VLOOKUP($W14,$AA$2:$AD$58,4,0))</f>
        <v>0</v>
      </c>
      <c r="AA14" s="7" t="s">
        <v>96</v>
      </c>
      <c r="AB14" s="7" t="s">
        <v>31</v>
      </c>
      <c r="AC14" s="7" t="s">
        <v>33</v>
      </c>
      <c r="AD14" s="7"/>
    </row>
    <row r="15" spans="1:30" ht="17.25" customHeight="1">
      <c r="A15" s="8">
        <v>12</v>
      </c>
      <c r="B15" s="8" t="s">
        <v>14</v>
      </c>
      <c r="C15" s="8" t="s">
        <v>58</v>
      </c>
      <c r="D15" s="8" t="s">
        <v>59</v>
      </c>
      <c r="E15" s="8" t="s">
        <v>40</v>
      </c>
      <c r="F15" s="8" t="s">
        <v>52</v>
      </c>
      <c r="G15" s="8"/>
      <c r="H15" s="8" t="s">
        <v>43</v>
      </c>
      <c r="I15" s="8"/>
      <c r="J15" s="8"/>
      <c r="K15" s="8"/>
      <c r="L15" s="8"/>
      <c r="M15" s="8"/>
      <c r="N15" s="8"/>
      <c r="O15" s="8"/>
      <c r="P15">
        <f>IF(H15&lt;&gt;"","a","")</f>
        <v>0</v>
      </c>
      <c r="Q15">
        <f>IF(I15&lt;&gt;"","b","")</f>
        <v>0</v>
      </c>
      <c r="R15">
        <f>IF(J15&lt;&gt;"","c","")</f>
        <v>0</v>
      </c>
      <c r="S15">
        <f>IF(K15&lt;&gt;"","d","")</f>
        <v>0</v>
      </c>
      <c r="T15">
        <f>IF(L15&lt;&gt;"","e","")</f>
        <v>0</v>
      </c>
      <c r="U15">
        <f>IF(M15&lt;&gt;"","f","")</f>
        <v>0</v>
      </c>
      <c r="V15">
        <f>IF(N15&lt;&gt;"","g","")</f>
        <v>0</v>
      </c>
      <c r="W15">
        <f>P15&amp;Q15&amp;R15&amp;S15&amp;T15&amp;U15&amp;V15</f>
        <v>0</v>
      </c>
      <c r="X15">
        <f>IF(W15="","",VLOOKUP($W15,$AA$2:$AD$58,2,0))</f>
        <v>0</v>
      </c>
      <c r="Y15">
        <f>IF(X15="","",VLOOKUP($W15,$AA$2:$AD$58,3,0))</f>
        <v>0</v>
      </c>
      <c r="Z15">
        <f>IF(Y15="","",VLOOKUP($W15,$AA$2:$AD$58,4,0))</f>
        <v>0</v>
      </c>
      <c r="AA15" s="7" t="s">
        <v>97</v>
      </c>
      <c r="AB15" s="7" t="s">
        <v>32</v>
      </c>
      <c r="AC15" s="7" t="s">
        <v>34</v>
      </c>
      <c r="AD15" s="7"/>
    </row>
    <row r="16" spans="1:30" ht="17.25" customHeight="1">
      <c r="A16" s="8">
        <v>13</v>
      </c>
      <c r="B16" s="8" t="s">
        <v>14</v>
      </c>
      <c r="C16" s="8" t="s">
        <v>60</v>
      </c>
      <c r="D16" s="8" t="s">
        <v>51</v>
      </c>
      <c r="E16" s="8" t="s">
        <v>40</v>
      </c>
      <c r="F16" s="8" t="s">
        <v>52</v>
      </c>
      <c r="G16" s="8"/>
      <c r="H16" s="8" t="s">
        <v>43</v>
      </c>
      <c r="I16" s="8"/>
      <c r="J16" s="8"/>
      <c r="K16" s="8"/>
      <c r="L16" s="8"/>
      <c r="M16" s="8"/>
      <c r="N16" s="8"/>
      <c r="O16" s="8"/>
      <c r="P16">
        <f>IF(H16&lt;&gt;"","a","")</f>
        <v>0</v>
      </c>
      <c r="Q16">
        <f>IF(I16&lt;&gt;"","b","")</f>
        <v>0</v>
      </c>
      <c r="R16">
        <f>IF(J16&lt;&gt;"","c","")</f>
        <v>0</v>
      </c>
      <c r="S16">
        <f>IF(K16&lt;&gt;"","d","")</f>
        <v>0</v>
      </c>
      <c r="T16">
        <f>IF(L16&lt;&gt;"","e","")</f>
        <v>0</v>
      </c>
      <c r="U16">
        <f>IF(M16&lt;&gt;"","f","")</f>
        <v>0</v>
      </c>
      <c r="V16">
        <f>IF(N16&lt;&gt;"","g","")</f>
        <v>0</v>
      </c>
      <c r="W16">
        <f>P16&amp;Q16&amp;R16&amp;S16&amp;T16&amp;U16&amp;V16</f>
        <v>0</v>
      </c>
      <c r="X16">
        <f>IF(W16="","",VLOOKUP($W16,$AA$2:$AD$58,2,0))</f>
        <v>0</v>
      </c>
      <c r="Y16">
        <f>IF(X16="","",VLOOKUP($W16,$AA$2:$AD$58,3,0))</f>
        <v>0</v>
      </c>
      <c r="Z16">
        <f>IF(Y16="","",VLOOKUP($W16,$AA$2:$AD$58,4,0))</f>
        <v>0</v>
      </c>
      <c r="AA16" s="7" t="s">
        <v>98</v>
      </c>
      <c r="AB16" s="7" t="s">
        <v>32</v>
      </c>
      <c r="AC16" s="7" t="s">
        <v>35</v>
      </c>
      <c r="AD16" s="7"/>
    </row>
    <row r="17" spans="1:30" ht="17.25" customHeight="1">
      <c r="A17" s="8">
        <v>14</v>
      </c>
      <c r="B17" s="8" t="s">
        <v>14</v>
      </c>
      <c r="C17" s="8" t="s">
        <v>61</v>
      </c>
      <c r="D17" s="8" t="s">
        <v>62</v>
      </c>
      <c r="E17" s="8" t="s">
        <v>40</v>
      </c>
      <c r="F17" s="8" t="s">
        <v>41</v>
      </c>
      <c r="G17" s="8" t="s">
        <v>63</v>
      </c>
      <c r="H17" s="8" t="s">
        <v>43</v>
      </c>
      <c r="I17" s="8"/>
      <c r="J17" s="8"/>
      <c r="K17" s="8"/>
      <c r="L17" s="8"/>
      <c r="M17" s="8"/>
      <c r="N17" s="8"/>
      <c r="O17" s="8"/>
      <c r="P17">
        <f>IF(H17&lt;&gt;"","a","")</f>
        <v>0</v>
      </c>
      <c r="Q17">
        <f>IF(I17&lt;&gt;"","b","")</f>
        <v>0</v>
      </c>
      <c r="R17">
        <f>IF(J17&lt;&gt;"","c","")</f>
        <v>0</v>
      </c>
      <c r="S17">
        <f>IF(K17&lt;&gt;"","d","")</f>
        <v>0</v>
      </c>
      <c r="T17">
        <f>IF(L17&lt;&gt;"","e","")</f>
        <v>0</v>
      </c>
      <c r="U17">
        <f>IF(M17&lt;&gt;"","f","")</f>
        <v>0</v>
      </c>
      <c r="V17">
        <f>IF(N17&lt;&gt;"","g","")</f>
        <v>0</v>
      </c>
      <c r="W17">
        <f>P17&amp;Q17&amp;R17&amp;S17&amp;T17&amp;U17&amp;V17</f>
        <v>0</v>
      </c>
      <c r="X17">
        <f>IF(W17="","",VLOOKUP($W17,$AA$2:$AD$58,2,0))</f>
        <v>0</v>
      </c>
      <c r="Y17">
        <f>IF(X17="","",VLOOKUP($W17,$AA$2:$AD$58,3,0))</f>
        <v>0</v>
      </c>
      <c r="Z17">
        <f>IF(Y17="","",VLOOKUP($W17,$AA$2:$AD$58,4,0))</f>
        <v>0</v>
      </c>
      <c r="AA17" s="7" t="s">
        <v>99</v>
      </c>
      <c r="AB17" s="7" t="s">
        <v>32</v>
      </c>
      <c r="AC17" s="7" t="s">
        <v>36</v>
      </c>
      <c r="AD17" s="7"/>
    </row>
    <row r="18" spans="1:30" ht="17.25" customHeight="1">
      <c r="A18" s="8">
        <v>15</v>
      </c>
      <c r="B18" s="8" t="s">
        <v>14</v>
      </c>
      <c r="C18" s="8" t="s">
        <v>64</v>
      </c>
      <c r="D18" s="8" t="s">
        <v>64</v>
      </c>
      <c r="E18" s="8" t="s">
        <v>40</v>
      </c>
      <c r="F18" s="8" t="s">
        <v>41</v>
      </c>
      <c r="G18" s="8" t="s">
        <v>63</v>
      </c>
      <c r="H18" s="8"/>
      <c r="I18" s="8"/>
      <c r="J18" s="8"/>
      <c r="K18" s="8"/>
      <c r="L18" s="8"/>
      <c r="M18" s="8"/>
      <c r="N18" s="8"/>
      <c r="O18" s="8"/>
      <c r="P18">
        <f>IF(H18&lt;&gt;"","a","")</f>
        <v>0</v>
      </c>
      <c r="Q18">
        <f>IF(I18&lt;&gt;"","b","")</f>
        <v>0</v>
      </c>
      <c r="R18">
        <f>IF(J18&lt;&gt;"","c","")</f>
        <v>0</v>
      </c>
      <c r="S18">
        <f>IF(K18&lt;&gt;"","d","")</f>
        <v>0</v>
      </c>
      <c r="T18">
        <f>IF(L18&lt;&gt;"","e","")</f>
        <v>0</v>
      </c>
      <c r="U18">
        <f>IF(M18&lt;&gt;"","f","")</f>
        <v>0</v>
      </c>
      <c r="V18">
        <f>IF(N18&lt;&gt;"","g","")</f>
        <v>0</v>
      </c>
      <c r="W18">
        <f>P18&amp;Q18&amp;R18&amp;S18&amp;T18&amp;U18&amp;V18</f>
        <v>0</v>
      </c>
      <c r="X18">
        <f>IF(W18="","",VLOOKUP($W18,$AA$2:$AD$58,2,0))</f>
        <v>0</v>
      </c>
      <c r="Y18">
        <f>IF(X18="","",VLOOKUP($W18,$AA$2:$AD$58,3,0))</f>
        <v>0</v>
      </c>
      <c r="Z18">
        <f>IF(Y18="","",VLOOKUP($W18,$AA$2:$AD$58,4,0))</f>
        <v>0</v>
      </c>
      <c r="AA18" s="7" t="s">
        <v>100</v>
      </c>
      <c r="AB18" s="7" t="s">
        <v>33</v>
      </c>
      <c r="AC18" s="7" t="s">
        <v>34</v>
      </c>
      <c r="AD18" s="7"/>
    </row>
    <row r="19" spans="1:30" ht="17.25" customHeight="1">
      <c r="A19" s="8">
        <v>16</v>
      </c>
      <c r="B19" s="8" t="s">
        <v>14</v>
      </c>
      <c r="C19" s="8" t="s">
        <v>65</v>
      </c>
      <c r="D19" s="8" t="s">
        <v>66</v>
      </c>
      <c r="E19" s="8" t="s">
        <v>40</v>
      </c>
      <c r="F19" s="8" t="s">
        <v>41</v>
      </c>
      <c r="G19" s="8" t="s">
        <v>63</v>
      </c>
      <c r="H19" s="8" t="s">
        <v>43</v>
      </c>
      <c r="I19" s="8"/>
      <c r="J19" s="8"/>
      <c r="K19" s="8"/>
      <c r="L19" s="8"/>
      <c r="M19" s="8"/>
      <c r="N19" s="8"/>
      <c r="O19" s="8"/>
      <c r="P19">
        <f>IF(H19&lt;&gt;"","a","")</f>
        <v>0</v>
      </c>
      <c r="Q19">
        <f>IF(I19&lt;&gt;"","b","")</f>
        <v>0</v>
      </c>
      <c r="R19">
        <f>IF(J19&lt;&gt;"","c","")</f>
        <v>0</v>
      </c>
      <c r="S19">
        <f>IF(K19&lt;&gt;"","d","")</f>
        <v>0</v>
      </c>
      <c r="T19">
        <f>IF(L19&lt;&gt;"","e","")</f>
        <v>0</v>
      </c>
      <c r="U19">
        <f>IF(M19&lt;&gt;"","f","")</f>
        <v>0</v>
      </c>
      <c r="V19">
        <f>IF(N19&lt;&gt;"","g","")</f>
        <v>0</v>
      </c>
      <c r="W19">
        <f>P19&amp;Q19&amp;R19&amp;S19&amp;T19&amp;U19&amp;V19</f>
        <v>0</v>
      </c>
      <c r="X19">
        <f>IF(W19="","",VLOOKUP($W19,$AA$2:$AD$58,2,0))</f>
        <v>0</v>
      </c>
      <c r="Y19">
        <f>IF(X19="","",VLOOKUP($W19,$AA$2:$AD$58,3,0))</f>
        <v>0</v>
      </c>
      <c r="Z19">
        <f>IF(Y19="","",VLOOKUP($W19,$AA$2:$AD$58,4,0))</f>
        <v>0</v>
      </c>
      <c r="AA19" s="7" t="s">
        <v>101</v>
      </c>
      <c r="AB19" s="7" t="s">
        <v>33</v>
      </c>
      <c r="AC19" s="7" t="s">
        <v>35</v>
      </c>
      <c r="AD19" s="7"/>
    </row>
    <row r="20" spans="1:30" ht="17.25" customHeight="1">
      <c r="A20" s="8">
        <v>17</v>
      </c>
      <c r="B20" s="8" t="s">
        <v>14</v>
      </c>
      <c r="C20" s="8" t="s">
        <v>51</v>
      </c>
      <c r="D20" s="8" t="s">
        <v>59</v>
      </c>
      <c r="E20" s="8" t="s">
        <v>40</v>
      </c>
      <c r="F20" s="8" t="s">
        <v>52</v>
      </c>
      <c r="G20" s="8"/>
      <c r="H20" s="8" t="s">
        <v>43</v>
      </c>
      <c r="I20" s="8"/>
      <c r="J20" s="8"/>
      <c r="K20" s="8"/>
      <c r="L20" s="8"/>
      <c r="M20" s="8"/>
      <c r="N20" s="8"/>
      <c r="O20" s="8"/>
      <c r="P20">
        <f>IF(H20&lt;&gt;"","a","")</f>
        <v>0</v>
      </c>
      <c r="Q20">
        <f>IF(I20&lt;&gt;"","b","")</f>
        <v>0</v>
      </c>
      <c r="R20">
        <f>IF(J20&lt;&gt;"","c","")</f>
        <v>0</v>
      </c>
      <c r="S20">
        <f>IF(K20&lt;&gt;"","d","")</f>
        <v>0</v>
      </c>
      <c r="T20">
        <f>IF(L20&lt;&gt;"","e","")</f>
        <v>0</v>
      </c>
      <c r="U20">
        <f>IF(M20&lt;&gt;"","f","")</f>
        <v>0</v>
      </c>
      <c r="V20">
        <f>IF(N20&lt;&gt;"","g","")</f>
        <v>0</v>
      </c>
      <c r="W20">
        <f>P20&amp;Q20&amp;R20&amp;S20&amp;T20&amp;U20&amp;V20</f>
        <v>0</v>
      </c>
      <c r="X20">
        <f>IF(W20="","",VLOOKUP($W20,$AA$2:$AD$58,2,0))</f>
        <v>0</v>
      </c>
      <c r="Y20">
        <f>IF(X20="","",VLOOKUP($W20,$AA$2:$AD$58,3,0))</f>
        <v>0</v>
      </c>
      <c r="Z20">
        <f>IF(Y20="","",VLOOKUP($W20,$AA$2:$AD$58,4,0))</f>
        <v>0</v>
      </c>
      <c r="AA20" s="7" t="s">
        <v>102</v>
      </c>
      <c r="AB20" s="7" t="s">
        <v>33</v>
      </c>
      <c r="AC20" s="7" t="s">
        <v>36</v>
      </c>
      <c r="AD20" s="7"/>
    </row>
    <row r="21" spans="1:30" ht="17.25" customHeight="1">
      <c r="A21" s="8">
        <v>18</v>
      </c>
      <c r="B21" s="8" t="s">
        <v>14</v>
      </c>
      <c r="C21" s="8" t="s">
        <v>60</v>
      </c>
      <c r="D21" s="8" t="s">
        <v>67</v>
      </c>
      <c r="E21" s="8" t="s">
        <v>40</v>
      </c>
      <c r="F21" s="8" t="s">
        <v>68</v>
      </c>
      <c r="G21" s="8"/>
      <c r="H21" s="8" t="s">
        <v>43</v>
      </c>
      <c r="I21" s="8"/>
      <c r="J21" s="8"/>
      <c r="K21" s="8"/>
      <c r="L21" s="8"/>
      <c r="M21" s="8"/>
      <c r="N21" s="8"/>
      <c r="O21" s="8"/>
      <c r="P21">
        <f>IF(H21&lt;&gt;"","a","")</f>
        <v>0</v>
      </c>
      <c r="Q21">
        <f>IF(I21&lt;&gt;"","b","")</f>
        <v>0</v>
      </c>
      <c r="R21">
        <f>IF(J21&lt;&gt;"","c","")</f>
        <v>0</v>
      </c>
      <c r="S21">
        <f>IF(K21&lt;&gt;"","d","")</f>
        <v>0</v>
      </c>
      <c r="T21">
        <f>IF(L21&lt;&gt;"","e","")</f>
        <v>0</v>
      </c>
      <c r="U21">
        <f>IF(M21&lt;&gt;"","f","")</f>
        <v>0</v>
      </c>
      <c r="V21">
        <f>IF(N21&lt;&gt;"","g","")</f>
        <v>0</v>
      </c>
      <c r="W21">
        <f>P21&amp;Q21&amp;R21&amp;S21&amp;T21&amp;U21&amp;V21</f>
        <v>0</v>
      </c>
      <c r="X21">
        <f>IF(W21="","",VLOOKUP($W21,$AA$2:$AD$58,2,0))</f>
        <v>0</v>
      </c>
      <c r="Y21">
        <f>IF(X21="","",VLOOKUP($W21,$AA$2:$AD$58,3,0))</f>
        <v>0</v>
      </c>
      <c r="Z21">
        <f>IF(Y21="","",VLOOKUP($W21,$AA$2:$AD$58,4,0))</f>
        <v>0</v>
      </c>
      <c r="AA21" s="7" t="s">
        <v>103</v>
      </c>
      <c r="AB21" s="7" t="s">
        <v>34</v>
      </c>
      <c r="AC21" s="7" t="s">
        <v>35</v>
      </c>
      <c r="AD21" s="7"/>
    </row>
    <row r="22" spans="1:30" ht="17.25" customHeight="1">
      <c r="A22" s="8">
        <v>19</v>
      </c>
      <c r="B22" s="8" t="s">
        <v>14</v>
      </c>
      <c r="C22" s="8" t="s">
        <v>60</v>
      </c>
      <c r="D22" s="8" t="s">
        <v>69</v>
      </c>
      <c r="E22" s="8" t="s">
        <v>40</v>
      </c>
      <c r="F22" s="8" t="s">
        <v>68</v>
      </c>
      <c r="G22" s="8"/>
      <c r="H22" s="8" t="s">
        <v>43</v>
      </c>
      <c r="I22" s="8"/>
      <c r="J22" s="8"/>
      <c r="K22" s="8"/>
      <c r="L22" s="8"/>
      <c r="M22" s="8"/>
      <c r="N22" s="8"/>
      <c r="O22" s="8"/>
      <c r="P22">
        <f>IF(H22&lt;&gt;"","a","")</f>
        <v>0</v>
      </c>
      <c r="Q22">
        <f>IF(I22&lt;&gt;"","b","")</f>
        <v>0</v>
      </c>
      <c r="R22">
        <f>IF(J22&lt;&gt;"","c","")</f>
        <v>0</v>
      </c>
      <c r="S22">
        <f>IF(K22&lt;&gt;"","d","")</f>
        <v>0</v>
      </c>
      <c r="T22">
        <f>IF(L22&lt;&gt;"","e","")</f>
        <v>0</v>
      </c>
      <c r="U22">
        <f>IF(M22&lt;&gt;"","f","")</f>
        <v>0</v>
      </c>
      <c r="V22">
        <f>IF(N22&lt;&gt;"","g","")</f>
        <v>0</v>
      </c>
      <c r="W22">
        <f>P22&amp;Q22&amp;R22&amp;S22&amp;T22&amp;U22&amp;V22</f>
        <v>0</v>
      </c>
      <c r="X22">
        <f>IF(W22="","",VLOOKUP($W22,$AA$2:$AD$58,2,0))</f>
        <v>0</v>
      </c>
      <c r="Y22">
        <f>IF(X22="","",VLOOKUP($W22,$AA$2:$AD$58,3,0))</f>
        <v>0</v>
      </c>
      <c r="Z22">
        <f>IF(Y22="","",VLOOKUP($W22,$AA$2:$AD$58,4,0))</f>
        <v>0</v>
      </c>
      <c r="AA22" s="7" t="s">
        <v>104</v>
      </c>
      <c r="AB22" s="7" t="s">
        <v>34</v>
      </c>
      <c r="AC22" s="7" t="s">
        <v>36</v>
      </c>
      <c r="AD22" s="7"/>
    </row>
    <row r="23" spans="1:30" ht="17.25" customHeight="1">
      <c r="A23" s="8">
        <v>20</v>
      </c>
      <c r="B23" s="8" t="s">
        <v>14</v>
      </c>
      <c r="C23" s="8" t="s">
        <v>70</v>
      </c>
      <c r="D23" s="8" t="s">
        <v>69</v>
      </c>
      <c r="E23" s="8" t="s">
        <v>40</v>
      </c>
      <c r="F23" s="8" t="s">
        <v>68</v>
      </c>
      <c r="G23" s="8"/>
      <c r="H23" s="8" t="s">
        <v>43</v>
      </c>
      <c r="I23" s="8"/>
      <c r="J23" s="8"/>
      <c r="K23" s="8"/>
      <c r="L23" s="8"/>
      <c r="M23" s="8"/>
      <c r="N23" s="8"/>
      <c r="O23" s="8"/>
      <c r="P23">
        <f>IF(H23&lt;&gt;"","a","")</f>
        <v>0</v>
      </c>
      <c r="Q23">
        <f>IF(I23&lt;&gt;"","b","")</f>
        <v>0</v>
      </c>
      <c r="R23">
        <f>IF(J23&lt;&gt;"","c","")</f>
        <v>0</v>
      </c>
      <c r="S23">
        <f>IF(K23&lt;&gt;"","d","")</f>
        <v>0</v>
      </c>
      <c r="T23">
        <f>IF(L23&lt;&gt;"","e","")</f>
        <v>0</v>
      </c>
      <c r="U23">
        <f>IF(M23&lt;&gt;"","f","")</f>
        <v>0</v>
      </c>
      <c r="V23">
        <f>IF(N23&lt;&gt;"","g","")</f>
        <v>0</v>
      </c>
      <c r="W23">
        <f>P23&amp;Q23&amp;R23&amp;S23&amp;T23&amp;U23&amp;V23</f>
        <v>0</v>
      </c>
      <c r="X23">
        <f>IF(W23="","",VLOOKUP($W23,$AA$2:$AD$58,2,0))</f>
        <v>0</v>
      </c>
      <c r="Y23">
        <f>IF(X23="","",VLOOKUP($W23,$AA$2:$AD$58,3,0))</f>
        <v>0</v>
      </c>
      <c r="Z23">
        <f>IF(Y23="","",VLOOKUP($W23,$AA$2:$AD$58,4,0))</f>
        <v>0</v>
      </c>
      <c r="AA23" s="7" t="s">
        <v>105</v>
      </c>
      <c r="AB23" s="7" t="s">
        <v>35</v>
      </c>
      <c r="AC23" s="7" t="s">
        <v>36</v>
      </c>
      <c r="AD23" s="7"/>
    </row>
    <row r="24" spans="1:30" ht="17.25" customHeight="1">
      <c r="A24" s="8">
        <v>21</v>
      </c>
      <c r="B24" s="8" t="s">
        <v>14</v>
      </c>
      <c r="C24" s="8" t="s">
        <v>56</v>
      </c>
      <c r="D24" s="8" t="s">
        <v>51</v>
      </c>
      <c r="E24" s="8" t="s">
        <v>40</v>
      </c>
      <c r="F24" s="8" t="s">
        <v>52</v>
      </c>
      <c r="G24" s="8"/>
      <c r="H24" s="8" t="s">
        <v>43</v>
      </c>
      <c r="I24" s="8"/>
      <c r="J24" s="8"/>
      <c r="K24" s="8"/>
      <c r="L24" s="8"/>
      <c r="M24" s="8"/>
      <c r="N24" s="8"/>
      <c r="O24" s="8"/>
      <c r="P24">
        <f>IF(H24&lt;&gt;"","a","")</f>
        <v>0</v>
      </c>
      <c r="Q24">
        <f>IF(I24&lt;&gt;"","b","")</f>
        <v>0</v>
      </c>
      <c r="R24">
        <f>IF(J24&lt;&gt;"","c","")</f>
        <v>0</v>
      </c>
      <c r="S24">
        <f>IF(K24&lt;&gt;"","d","")</f>
        <v>0</v>
      </c>
      <c r="T24">
        <f>IF(L24&lt;&gt;"","e","")</f>
        <v>0</v>
      </c>
      <c r="U24">
        <f>IF(M24&lt;&gt;"","f","")</f>
        <v>0</v>
      </c>
      <c r="V24">
        <f>IF(N24&lt;&gt;"","g","")</f>
        <v>0</v>
      </c>
      <c r="W24">
        <f>P24&amp;Q24&amp;R24&amp;S24&amp;T24&amp;U24&amp;V24</f>
        <v>0</v>
      </c>
      <c r="X24">
        <f>IF(W24="","",VLOOKUP($W24,$AA$2:$AD$58,2,0))</f>
        <v>0</v>
      </c>
      <c r="Y24">
        <f>IF(X24="","",VLOOKUP($W24,$AA$2:$AD$58,3,0))</f>
        <v>0</v>
      </c>
      <c r="Z24">
        <f>IF(Y24="","",VLOOKUP($W24,$AA$2:$AD$58,4,0))</f>
        <v>0</v>
      </c>
      <c r="AA24" s="7" t="s">
        <v>106</v>
      </c>
      <c r="AB24" s="7" t="s">
        <v>30</v>
      </c>
      <c r="AC24" s="7" t="s">
        <v>31</v>
      </c>
      <c r="AD24" s="7" t="s">
        <v>32</v>
      </c>
    </row>
    <row r="25" spans="1:30" ht="17.25" customHeight="1">
      <c r="A25" s="8">
        <v>22</v>
      </c>
      <c r="B25" s="8" t="s">
        <v>14</v>
      </c>
      <c r="C25" s="8" t="s">
        <v>71</v>
      </c>
      <c r="D25" s="8" t="s">
        <v>72</v>
      </c>
      <c r="E25" s="8" t="s">
        <v>40</v>
      </c>
      <c r="F25" s="8" t="s">
        <v>52</v>
      </c>
      <c r="G25" s="8"/>
      <c r="H25" s="8" t="s">
        <v>43</v>
      </c>
      <c r="I25" s="8"/>
      <c r="J25" s="8"/>
      <c r="K25" s="8"/>
      <c r="L25" s="8"/>
      <c r="M25" s="8"/>
      <c r="N25" s="8"/>
      <c r="O25" s="8"/>
      <c r="P25">
        <f>IF(H25&lt;&gt;"","a","")</f>
        <v>0</v>
      </c>
      <c r="Q25">
        <f>IF(I25&lt;&gt;"","b","")</f>
        <v>0</v>
      </c>
      <c r="R25">
        <f>IF(J25&lt;&gt;"","c","")</f>
        <v>0</v>
      </c>
      <c r="S25">
        <f>IF(K25&lt;&gt;"","d","")</f>
        <v>0</v>
      </c>
      <c r="T25">
        <f>IF(L25&lt;&gt;"","e","")</f>
        <v>0</v>
      </c>
      <c r="U25">
        <f>IF(M25&lt;&gt;"","f","")</f>
        <v>0</v>
      </c>
      <c r="V25">
        <f>IF(N25&lt;&gt;"","g","")</f>
        <v>0</v>
      </c>
      <c r="W25">
        <f>P25&amp;Q25&amp;R25&amp;S25&amp;T25&amp;U25&amp;V25</f>
        <v>0</v>
      </c>
      <c r="X25">
        <f>IF(W25="","",VLOOKUP($W25,$AA$2:$AD$58,2,0))</f>
        <v>0</v>
      </c>
      <c r="Y25">
        <f>IF(X25="","",VLOOKUP($W25,$AA$2:$AD$58,3,0))</f>
        <v>0</v>
      </c>
      <c r="Z25">
        <f>IF(Y25="","",VLOOKUP($W25,$AA$2:$AD$58,4,0))</f>
        <v>0</v>
      </c>
      <c r="AA25" s="7" t="s">
        <v>107</v>
      </c>
      <c r="AB25" s="7" t="s">
        <v>30</v>
      </c>
      <c r="AC25" s="7" t="s">
        <v>31</v>
      </c>
      <c r="AD25" s="7" t="s">
        <v>33</v>
      </c>
    </row>
    <row r="26" spans="1:30" ht="17.25" customHeight="1">
      <c r="A26" s="8">
        <v>23</v>
      </c>
      <c r="B26" s="8" t="s">
        <v>14</v>
      </c>
      <c r="C26" s="8" t="s">
        <v>73</v>
      </c>
      <c r="D26" s="8"/>
      <c r="E26" s="8" t="s">
        <v>40</v>
      </c>
      <c r="F26" s="8" t="s">
        <v>41</v>
      </c>
      <c r="G26" s="8" t="s">
        <v>74</v>
      </c>
      <c r="H26" s="8" t="s">
        <v>43</v>
      </c>
      <c r="I26" s="8"/>
      <c r="J26" s="8"/>
      <c r="K26" s="8"/>
      <c r="L26" s="8"/>
      <c r="M26" s="8"/>
      <c r="N26" s="8"/>
      <c r="O26" s="8"/>
      <c r="P26">
        <f>IF(H26&lt;&gt;"","a","")</f>
        <v>0</v>
      </c>
      <c r="Q26">
        <f>IF(I26&lt;&gt;"","b","")</f>
        <v>0</v>
      </c>
      <c r="R26">
        <f>IF(J26&lt;&gt;"","c","")</f>
        <v>0</v>
      </c>
      <c r="S26">
        <f>IF(K26&lt;&gt;"","d","")</f>
        <v>0</v>
      </c>
      <c r="T26">
        <f>IF(L26&lt;&gt;"","e","")</f>
        <v>0</v>
      </c>
      <c r="U26">
        <f>IF(M26&lt;&gt;"","f","")</f>
        <v>0</v>
      </c>
      <c r="V26">
        <f>IF(N26&lt;&gt;"","g","")</f>
        <v>0</v>
      </c>
      <c r="W26">
        <f>P26&amp;Q26&amp;R26&amp;S26&amp;T26&amp;U26&amp;V26</f>
        <v>0</v>
      </c>
      <c r="X26">
        <f>IF(W26="","",VLOOKUP($W26,$AA$2:$AD$58,2,0))</f>
        <v>0</v>
      </c>
      <c r="Y26">
        <f>IF(X26="","",VLOOKUP($W26,$AA$2:$AD$58,3,0))</f>
        <v>0</v>
      </c>
      <c r="Z26">
        <f>IF(Y26="","",VLOOKUP($W26,$AA$2:$AD$58,4,0))</f>
        <v>0</v>
      </c>
      <c r="AA26" s="7" t="s">
        <v>108</v>
      </c>
      <c r="AB26" s="7" t="s">
        <v>30</v>
      </c>
      <c r="AC26" s="7" t="s">
        <v>31</v>
      </c>
      <c r="AD26" s="7" t="s">
        <v>34</v>
      </c>
    </row>
    <row r="27" spans="1:30" ht="17.25" customHeight="1">
      <c r="A27" s="8">
        <v>24</v>
      </c>
      <c r="B27" s="8" t="s">
        <v>75</v>
      </c>
      <c r="C27" s="8" t="s">
        <v>76</v>
      </c>
      <c r="D27" s="8" t="s">
        <v>77</v>
      </c>
      <c r="E27" s="8" t="s">
        <v>40</v>
      </c>
      <c r="F27" s="8" t="s">
        <v>41</v>
      </c>
      <c r="G27" s="8" t="s">
        <v>42</v>
      </c>
      <c r="H27" s="8" t="s">
        <v>43</v>
      </c>
      <c r="I27" s="8" t="s">
        <v>43</v>
      </c>
      <c r="J27" s="8" t="s">
        <v>43</v>
      </c>
      <c r="K27" s="8"/>
      <c r="L27" s="8"/>
      <c r="M27" s="8"/>
      <c r="N27" s="8"/>
      <c r="O27" s="8"/>
      <c r="P27">
        <f>IF(H27&lt;&gt;"","a","")</f>
        <v>0</v>
      </c>
      <c r="Q27">
        <f>IF(I27&lt;&gt;"","b","")</f>
        <v>0</v>
      </c>
      <c r="R27">
        <f>IF(J27&lt;&gt;"","c","")</f>
        <v>0</v>
      </c>
      <c r="S27">
        <f>IF(K27&lt;&gt;"","d","")</f>
        <v>0</v>
      </c>
      <c r="T27">
        <f>IF(L27&lt;&gt;"","e","")</f>
        <v>0</v>
      </c>
      <c r="U27">
        <f>IF(M27&lt;&gt;"","f","")</f>
        <v>0</v>
      </c>
      <c r="V27">
        <f>IF(N27&lt;&gt;"","g","")</f>
        <v>0</v>
      </c>
      <c r="W27">
        <f>P27&amp;Q27&amp;R27&amp;S27&amp;T27&amp;U27&amp;V27</f>
        <v>0</v>
      </c>
      <c r="X27">
        <f>IF(W27="","",VLOOKUP($W27,$AA$2:$AD$58,2,0))</f>
        <v>0</v>
      </c>
      <c r="Y27">
        <f>IF(X27="","",VLOOKUP($W27,$AA$2:$AD$58,3,0))</f>
        <v>0</v>
      </c>
      <c r="Z27">
        <f>IF(Y27="","",VLOOKUP($W27,$AA$2:$AD$58,4,0))</f>
        <v>0</v>
      </c>
      <c r="AA27" s="7" t="s">
        <v>109</v>
      </c>
      <c r="AB27" s="7" t="s">
        <v>30</v>
      </c>
      <c r="AC27" s="7" t="s">
        <v>31</v>
      </c>
      <c r="AD27" s="7" t="s">
        <v>35</v>
      </c>
    </row>
    <row r="28" spans="1:30" ht="17.25" customHeight="1">
      <c r="A28" s="8">
        <v>25</v>
      </c>
      <c r="B28" s="8" t="s">
        <v>75</v>
      </c>
      <c r="C28" s="8" t="s">
        <v>49</v>
      </c>
      <c r="D28" s="8" t="s">
        <v>47</v>
      </c>
      <c r="E28" s="8" t="s">
        <v>40</v>
      </c>
      <c r="F28" s="8" t="s">
        <v>48</v>
      </c>
      <c r="G28" s="8"/>
      <c r="H28" s="8" t="s">
        <v>43</v>
      </c>
      <c r="I28" s="8"/>
      <c r="J28" s="8"/>
      <c r="K28" s="8"/>
      <c r="L28" s="8"/>
      <c r="M28" s="8"/>
      <c r="N28" s="8"/>
      <c r="O28" s="8"/>
      <c r="P28">
        <f>IF(H28&lt;&gt;"","a","")</f>
        <v>0</v>
      </c>
      <c r="Q28">
        <f>IF(I28&lt;&gt;"","b","")</f>
        <v>0</v>
      </c>
      <c r="R28">
        <f>IF(J28&lt;&gt;"","c","")</f>
        <v>0</v>
      </c>
      <c r="S28">
        <f>IF(K28&lt;&gt;"","d","")</f>
        <v>0</v>
      </c>
      <c r="T28">
        <f>IF(L28&lt;&gt;"","e","")</f>
        <v>0</v>
      </c>
      <c r="U28">
        <f>IF(M28&lt;&gt;"","f","")</f>
        <v>0</v>
      </c>
      <c r="V28">
        <f>IF(N28&lt;&gt;"","g","")</f>
        <v>0</v>
      </c>
      <c r="W28">
        <f>P28&amp;Q28&amp;R28&amp;S28&amp;T28&amp;U28&amp;V28</f>
        <v>0</v>
      </c>
      <c r="X28">
        <f>IF(W28="","",VLOOKUP($W28,$AA$2:$AD$58,2,0))</f>
        <v>0</v>
      </c>
      <c r="Y28">
        <f>IF(X28="","",VLOOKUP($W28,$AA$2:$AD$58,3,0))</f>
        <v>0</v>
      </c>
      <c r="Z28">
        <f>IF(Y28="","",VLOOKUP($W28,$AA$2:$AD$58,4,0))</f>
        <v>0</v>
      </c>
      <c r="AA28" s="7" t="s">
        <v>110</v>
      </c>
      <c r="AB28" s="7" t="s">
        <v>30</v>
      </c>
      <c r="AC28" s="7" t="s">
        <v>31</v>
      </c>
      <c r="AD28" s="7" t="s">
        <v>36</v>
      </c>
    </row>
    <row r="29" spans="1:30" ht="17.25" customHeight="1">
      <c r="A29" s="8">
        <v>26</v>
      </c>
      <c r="B29" s="8" t="s">
        <v>78</v>
      </c>
      <c r="C29" s="8" t="s">
        <v>51</v>
      </c>
      <c r="D29" s="8" t="s">
        <v>79</v>
      </c>
      <c r="E29" s="8" t="s">
        <v>40</v>
      </c>
      <c r="F29" s="8" t="s">
        <v>52</v>
      </c>
      <c r="G29" s="8"/>
      <c r="H29" s="8" t="s">
        <v>43</v>
      </c>
      <c r="I29" s="8"/>
      <c r="J29" s="8"/>
      <c r="K29" s="8"/>
      <c r="L29" s="8"/>
      <c r="M29" s="8"/>
      <c r="N29" s="8"/>
      <c r="O29" s="8"/>
      <c r="P29">
        <f>IF(H29&lt;&gt;"","a","")</f>
        <v>0</v>
      </c>
      <c r="Q29">
        <f>IF(I29&lt;&gt;"","b","")</f>
        <v>0</v>
      </c>
      <c r="R29">
        <f>IF(J29&lt;&gt;"","c","")</f>
        <v>0</v>
      </c>
      <c r="S29">
        <f>IF(K29&lt;&gt;"","d","")</f>
        <v>0</v>
      </c>
      <c r="T29">
        <f>IF(L29&lt;&gt;"","e","")</f>
        <v>0</v>
      </c>
      <c r="U29">
        <f>IF(M29&lt;&gt;"","f","")</f>
        <v>0</v>
      </c>
      <c r="V29">
        <f>IF(N29&lt;&gt;"","g","")</f>
        <v>0</v>
      </c>
      <c r="W29">
        <f>P29&amp;Q29&amp;R29&amp;S29&amp;T29&amp;U29&amp;V29</f>
        <v>0</v>
      </c>
      <c r="X29">
        <f>IF(W29="","",VLOOKUP($W29,$AA$2:$AD$58,2,0))</f>
        <v>0</v>
      </c>
      <c r="Y29">
        <f>IF(X29="","",VLOOKUP($W29,$AA$2:$AD$58,3,0))</f>
        <v>0</v>
      </c>
      <c r="Z29">
        <f>IF(Y29="","",VLOOKUP($W29,$AA$2:$AD$58,4,0))</f>
        <v>0</v>
      </c>
      <c r="AA29" s="7" t="s">
        <v>111</v>
      </c>
      <c r="AB29" s="7" t="s">
        <v>30</v>
      </c>
      <c r="AC29" s="7" t="s">
        <v>32</v>
      </c>
      <c r="AD29" s="7" t="s">
        <v>33</v>
      </c>
    </row>
    <row r="30" spans="1:30" ht="17.25" customHeight="1">
      <c r="A30" s="8">
        <v>27</v>
      </c>
      <c r="B30" s="8" t="s">
        <v>80</v>
      </c>
      <c r="C30" s="8" t="s">
        <v>38</v>
      </c>
      <c r="D30" s="8" t="s">
        <v>81</v>
      </c>
      <c r="E30" s="8" t="s">
        <v>40</v>
      </c>
      <c r="F30" s="8" t="s">
        <v>41</v>
      </c>
      <c r="G30" s="8" t="s">
        <v>42</v>
      </c>
      <c r="H30" s="8" t="s">
        <v>43</v>
      </c>
      <c r="I30" s="8" t="s">
        <v>43</v>
      </c>
      <c r="J30" s="8" t="s">
        <v>43</v>
      </c>
      <c r="K30" s="8"/>
      <c r="L30" s="8"/>
      <c r="M30" s="8"/>
      <c r="N30" s="8"/>
      <c r="O30" s="8"/>
      <c r="P30">
        <f>IF(H30&lt;&gt;"","a","")</f>
        <v>0</v>
      </c>
      <c r="Q30">
        <f>IF(I30&lt;&gt;"","b","")</f>
        <v>0</v>
      </c>
      <c r="R30">
        <f>IF(J30&lt;&gt;"","c","")</f>
        <v>0</v>
      </c>
      <c r="S30">
        <f>IF(K30&lt;&gt;"","d","")</f>
        <v>0</v>
      </c>
      <c r="T30">
        <f>IF(L30&lt;&gt;"","e","")</f>
        <v>0</v>
      </c>
      <c r="U30">
        <f>IF(M30&lt;&gt;"","f","")</f>
        <v>0</v>
      </c>
      <c r="V30">
        <f>IF(N30&lt;&gt;"","g","")</f>
        <v>0</v>
      </c>
      <c r="W30">
        <f>P30&amp;Q30&amp;R30&amp;S30&amp;T30&amp;U30&amp;V30</f>
        <v>0</v>
      </c>
      <c r="X30">
        <f>IF(W30="","",VLOOKUP($W30,$AA$2:$AD$58,2,0))</f>
        <v>0</v>
      </c>
      <c r="Y30">
        <f>IF(X30="","",VLOOKUP($W30,$AA$2:$AD$58,3,0))</f>
        <v>0</v>
      </c>
      <c r="Z30">
        <f>IF(Y30="","",VLOOKUP($W30,$AA$2:$AD$58,4,0))</f>
        <v>0</v>
      </c>
      <c r="AA30" s="7" t="s">
        <v>112</v>
      </c>
      <c r="AB30" s="7" t="s">
        <v>30</v>
      </c>
      <c r="AC30" s="7" t="s">
        <v>32</v>
      </c>
      <c r="AD30" s="7" t="s">
        <v>34</v>
      </c>
    </row>
    <row r="31" spans="1:30" ht="17.25" customHeight="1">
      <c r="A31" s="8">
        <v>28</v>
      </c>
      <c r="B31" s="8" t="s">
        <v>80</v>
      </c>
      <c r="C31" s="8" t="s">
        <v>49</v>
      </c>
      <c r="D31" s="8" t="s">
        <v>47</v>
      </c>
      <c r="E31" s="8" t="s">
        <v>40</v>
      </c>
      <c r="F31" s="8" t="s">
        <v>48</v>
      </c>
      <c r="G31" s="8"/>
      <c r="H31" s="8" t="s">
        <v>43</v>
      </c>
      <c r="I31" s="8"/>
      <c r="J31" s="8"/>
      <c r="K31" s="8"/>
      <c r="L31" s="8"/>
      <c r="M31" s="8"/>
      <c r="N31" s="8"/>
      <c r="O31" s="8"/>
      <c r="P31">
        <f>IF(H31&lt;&gt;"","a","")</f>
        <v>0</v>
      </c>
      <c r="Q31">
        <f>IF(I31&lt;&gt;"","b","")</f>
        <v>0</v>
      </c>
      <c r="R31">
        <f>IF(J31&lt;&gt;"","c","")</f>
        <v>0</v>
      </c>
      <c r="S31">
        <f>IF(K31&lt;&gt;"","d","")</f>
        <v>0</v>
      </c>
      <c r="T31">
        <f>IF(L31&lt;&gt;"","e","")</f>
        <v>0</v>
      </c>
      <c r="U31">
        <f>IF(M31&lt;&gt;"","f","")</f>
        <v>0</v>
      </c>
      <c r="V31">
        <f>IF(N31&lt;&gt;"","g","")</f>
        <v>0</v>
      </c>
      <c r="W31">
        <f>P31&amp;Q31&amp;R31&amp;S31&amp;T31&amp;U31&amp;V31</f>
        <v>0</v>
      </c>
      <c r="X31">
        <f>IF(W31="","",VLOOKUP($W31,$AA$2:$AD$58,2,0))</f>
        <v>0</v>
      </c>
      <c r="Y31">
        <f>IF(X31="","",VLOOKUP($W31,$AA$2:$AD$58,3,0))</f>
        <v>0</v>
      </c>
      <c r="Z31">
        <f>IF(Y31="","",VLOOKUP($W31,$AA$2:$AD$58,4,0))</f>
        <v>0</v>
      </c>
      <c r="AA31" s="7" t="s">
        <v>113</v>
      </c>
      <c r="AB31" s="7" t="s">
        <v>30</v>
      </c>
      <c r="AC31" s="7" t="s">
        <v>32</v>
      </c>
      <c r="AD31" s="7" t="s">
        <v>35</v>
      </c>
    </row>
    <row r="32" spans="1:30" ht="17.25" customHeight="1">
      <c r="A32" s="8">
        <v>29</v>
      </c>
      <c r="B32" s="8" t="s">
        <v>82</v>
      </c>
      <c r="C32" s="8" t="s">
        <v>76</v>
      </c>
      <c r="D32" s="8" t="s">
        <v>81</v>
      </c>
      <c r="E32" s="8" t="s">
        <v>40</v>
      </c>
      <c r="F32" s="8" t="s">
        <v>41</v>
      </c>
      <c r="G32" s="8" t="s">
        <v>42</v>
      </c>
      <c r="H32" s="8" t="s">
        <v>43</v>
      </c>
      <c r="I32" s="8" t="s">
        <v>43</v>
      </c>
      <c r="J32" s="8" t="s">
        <v>43</v>
      </c>
      <c r="K32" s="8"/>
      <c r="L32" s="8"/>
      <c r="M32" s="8"/>
      <c r="N32" s="8"/>
      <c r="O32" s="8"/>
      <c r="P32">
        <f>IF(H32&lt;&gt;"","a","")</f>
        <v>0</v>
      </c>
      <c r="Q32">
        <f>IF(I32&lt;&gt;"","b","")</f>
        <v>0</v>
      </c>
      <c r="R32">
        <f>IF(J32&lt;&gt;"","c","")</f>
        <v>0</v>
      </c>
      <c r="S32">
        <f>IF(K32&lt;&gt;"","d","")</f>
        <v>0</v>
      </c>
      <c r="T32">
        <f>IF(L32&lt;&gt;"","e","")</f>
        <v>0</v>
      </c>
      <c r="U32">
        <f>IF(M32&lt;&gt;"","f","")</f>
        <v>0</v>
      </c>
      <c r="V32">
        <f>IF(N32&lt;&gt;"","g","")</f>
        <v>0</v>
      </c>
      <c r="W32">
        <f>P32&amp;Q32&amp;R32&amp;S32&amp;T32&amp;U32&amp;V32</f>
        <v>0</v>
      </c>
      <c r="X32">
        <f>IF(W32="","",VLOOKUP($W32,$AA$2:$AD$58,2,0))</f>
        <v>0</v>
      </c>
      <c r="Y32">
        <f>IF(X32="","",VLOOKUP($W32,$AA$2:$AD$58,3,0))</f>
        <v>0</v>
      </c>
      <c r="Z32">
        <f>IF(Y32="","",VLOOKUP($W32,$AA$2:$AD$58,4,0))</f>
        <v>0</v>
      </c>
      <c r="AA32" s="7" t="s">
        <v>114</v>
      </c>
      <c r="AB32" s="7" t="s">
        <v>30</v>
      </c>
      <c r="AC32" s="7" t="s">
        <v>32</v>
      </c>
      <c r="AD32" s="7" t="s">
        <v>36</v>
      </c>
    </row>
    <row r="33" spans="1:30" ht="17.25" customHeight="1">
      <c r="A33" s="8">
        <v>30</v>
      </c>
      <c r="B33" s="8" t="s">
        <v>82</v>
      </c>
      <c r="C33" s="8" t="s">
        <v>49</v>
      </c>
      <c r="D33" s="8" t="s">
        <v>47</v>
      </c>
      <c r="E33" s="8" t="s">
        <v>40</v>
      </c>
      <c r="F33" s="8" t="s">
        <v>48</v>
      </c>
      <c r="G33" s="8"/>
      <c r="H33" s="8" t="s">
        <v>43</v>
      </c>
      <c r="I33" s="8"/>
      <c r="J33" s="8"/>
      <c r="K33" s="8"/>
      <c r="L33" s="8"/>
      <c r="M33" s="8"/>
      <c r="N33" s="8"/>
      <c r="O33" s="8"/>
      <c r="P33">
        <f>IF(H33&lt;&gt;"","a","")</f>
        <v>0</v>
      </c>
      <c r="Q33">
        <f>IF(I33&lt;&gt;"","b","")</f>
        <v>0</v>
      </c>
      <c r="R33">
        <f>IF(J33&lt;&gt;"","c","")</f>
        <v>0</v>
      </c>
      <c r="S33">
        <f>IF(K33&lt;&gt;"","d","")</f>
        <v>0</v>
      </c>
      <c r="T33">
        <f>IF(L33&lt;&gt;"","e","")</f>
        <v>0</v>
      </c>
      <c r="U33">
        <f>IF(M33&lt;&gt;"","f","")</f>
        <v>0</v>
      </c>
      <c r="V33">
        <f>IF(N33&lt;&gt;"","g","")</f>
        <v>0</v>
      </c>
      <c r="W33">
        <f>P33&amp;Q33&amp;R33&amp;S33&amp;T33&amp;U33&amp;V33</f>
        <v>0</v>
      </c>
      <c r="X33">
        <f>IF(W33="","",VLOOKUP($W33,$AA$2:$AD$58,2,0))</f>
        <v>0</v>
      </c>
      <c r="Y33">
        <f>IF(X33="","",VLOOKUP($W33,$AA$2:$AD$58,3,0))</f>
        <v>0</v>
      </c>
      <c r="Z33">
        <f>IF(Y33="","",VLOOKUP($W33,$AA$2:$AD$58,4,0))</f>
        <v>0</v>
      </c>
      <c r="AA33" s="7" t="s">
        <v>115</v>
      </c>
      <c r="AB33" s="7" t="s">
        <v>30</v>
      </c>
      <c r="AC33" s="7" t="s">
        <v>33</v>
      </c>
      <c r="AD33" s="7" t="s">
        <v>34</v>
      </c>
    </row>
    <row r="34" spans="1:30" ht="17.25" customHeight="1">
      <c r="A34" s="8">
        <v>31</v>
      </c>
      <c r="B34" s="8" t="s">
        <v>83</v>
      </c>
      <c r="C34" s="8" t="s">
        <v>38</v>
      </c>
      <c r="D34" s="8" t="s">
        <v>84</v>
      </c>
      <c r="E34" s="8" t="s">
        <v>40</v>
      </c>
      <c r="F34" s="8" t="s">
        <v>41</v>
      </c>
      <c r="G34" s="8" t="s">
        <v>42</v>
      </c>
      <c r="H34" s="8" t="s">
        <v>43</v>
      </c>
      <c r="I34" s="8" t="s">
        <v>43</v>
      </c>
      <c r="J34" s="8"/>
      <c r="K34" s="8"/>
      <c r="L34" s="8"/>
      <c r="M34" s="8"/>
      <c r="N34" s="8"/>
      <c r="O34" s="8"/>
      <c r="P34">
        <f>IF(H34&lt;&gt;"","a","")</f>
        <v>0</v>
      </c>
      <c r="Q34">
        <f>IF(I34&lt;&gt;"","b","")</f>
        <v>0</v>
      </c>
      <c r="R34">
        <f>IF(J34&lt;&gt;"","c","")</f>
        <v>0</v>
      </c>
      <c r="S34">
        <f>IF(K34&lt;&gt;"","d","")</f>
        <v>0</v>
      </c>
      <c r="T34">
        <f>IF(L34&lt;&gt;"","e","")</f>
        <v>0</v>
      </c>
      <c r="U34">
        <f>IF(M34&lt;&gt;"","f","")</f>
        <v>0</v>
      </c>
      <c r="V34">
        <f>IF(N34&lt;&gt;"","g","")</f>
        <v>0</v>
      </c>
      <c r="W34">
        <f>P34&amp;Q34&amp;R34&amp;S34&amp;T34&amp;U34&amp;V34</f>
        <v>0</v>
      </c>
      <c r="X34">
        <f>IF(W34="","",VLOOKUP($W34,$AA$2:$AD$58,2,0))</f>
        <v>0</v>
      </c>
      <c r="Y34">
        <f>IF(X34="","",VLOOKUP($W34,$AA$2:$AD$58,3,0))</f>
        <v>0</v>
      </c>
      <c r="Z34">
        <f>IF(Y34="","",VLOOKUP($W34,$AA$2:$AD$58,4,0))</f>
        <v>0</v>
      </c>
      <c r="AA34" s="7" t="s">
        <v>116</v>
      </c>
      <c r="AB34" s="7" t="s">
        <v>30</v>
      </c>
      <c r="AC34" s="7" t="s">
        <v>33</v>
      </c>
      <c r="AD34" s="7" t="s">
        <v>35</v>
      </c>
    </row>
    <row r="35" spans="1:30" ht="17.25" customHeight="1">
      <c r="AA35" s="7" t="s">
        <v>117</v>
      </c>
      <c r="AB35" s="7" t="s">
        <v>30</v>
      </c>
      <c r="AC35" s="7" t="s">
        <v>33</v>
      </c>
      <c r="AD35" s="7" t="s">
        <v>36</v>
      </c>
    </row>
    <row r="36" spans="1:30" ht="17.25" customHeight="1">
      <c r="AA36" s="7" t="s">
        <v>118</v>
      </c>
      <c r="AB36" s="7" t="s">
        <v>30</v>
      </c>
      <c r="AC36" s="7" t="s">
        <v>34</v>
      </c>
      <c r="AD36" s="7" t="s">
        <v>35</v>
      </c>
    </row>
    <row r="37" spans="1:30" ht="17.25" customHeight="1">
      <c r="AA37" s="7" t="s">
        <v>119</v>
      </c>
      <c r="AB37" s="7" t="s">
        <v>30</v>
      </c>
      <c r="AC37" s="7" t="s">
        <v>34</v>
      </c>
      <c r="AD37" s="7" t="s">
        <v>36</v>
      </c>
    </row>
    <row r="38" spans="1:30" ht="17.25" customHeight="1">
      <c r="AA38" s="7" t="s">
        <v>120</v>
      </c>
      <c r="AB38" s="7" t="s">
        <v>31</v>
      </c>
      <c r="AC38" s="7" t="s">
        <v>32</v>
      </c>
      <c r="AD38" s="7" t="s">
        <v>33</v>
      </c>
    </row>
    <row r="39" spans="1:30" ht="17.25" customHeight="1">
      <c r="AA39" s="7" t="s">
        <v>121</v>
      </c>
      <c r="AB39" s="7" t="s">
        <v>31</v>
      </c>
      <c r="AC39" s="7" t="s">
        <v>32</v>
      </c>
      <c r="AD39" s="7" t="s">
        <v>34</v>
      </c>
    </row>
    <row r="40" spans="1:30" ht="17.25" customHeight="1">
      <c r="AA40" s="7" t="s">
        <v>122</v>
      </c>
      <c r="AB40" s="7" t="s">
        <v>31</v>
      </c>
      <c r="AC40" s="7" t="s">
        <v>32</v>
      </c>
      <c r="AD40" s="7" t="s">
        <v>35</v>
      </c>
    </row>
    <row r="41" spans="1:30" ht="17.25" customHeight="1">
      <c r="AA41" s="7" t="s">
        <v>123</v>
      </c>
      <c r="AB41" s="7" t="s">
        <v>31</v>
      </c>
      <c r="AC41" s="7" t="s">
        <v>32</v>
      </c>
      <c r="AD41" s="7" t="s">
        <v>36</v>
      </c>
    </row>
    <row r="42" spans="1:30" ht="17.25" customHeight="1">
      <c r="AA42" s="7" t="s">
        <v>124</v>
      </c>
      <c r="AB42" s="7" t="s">
        <v>31</v>
      </c>
      <c r="AC42" s="7" t="s">
        <v>33</v>
      </c>
      <c r="AD42" s="7" t="s">
        <v>34</v>
      </c>
    </row>
    <row r="43" spans="1:30" ht="17.25" customHeight="1">
      <c r="AA43" s="7" t="s">
        <v>125</v>
      </c>
      <c r="AB43" s="7" t="s">
        <v>31</v>
      </c>
      <c r="AC43" s="7" t="s">
        <v>33</v>
      </c>
      <c r="AD43" s="7" t="s">
        <v>35</v>
      </c>
    </row>
    <row r="44" spans="1:30" ht="17.25" customHeight="1">
      <c r="AA44" s="7" t="s">
        <v>126</v>
      </c>
      <c r="AB44" s="7" t="s">
        <v>31</v>
      </c>
      <c r="AC44" s="7" t="s">
        <v>33</v>
      </c>
      <c r="AD44" s="7" t="s">
        <v>36</v>
      </c>
    </row>
    <row r="45" spans="1:30" ht="17.25" customHeight="1">
      <c r="AA45" s="7" t="s">
        <v>127</v>
      </c>
      <c r="AB45" s="7" t="s">
        <v>31</v>
      </c>
      <c r="AC45" s="7" t="s">
        <v>34</v>
      </c>
      <c r="AD45" s="7" t="s">
        <v>35</v>
      </c>
    </row>
    <row r="46" spans="1:30" ht="17.25" customHeight="1">
      <c r="AA46" s="7" t="s">
        <v>128</v>
      </c>
      <c r="AB46" s="7" t="s">
        <v>31</v>
      </c>
      <c r="AC46" s="7" t="s">
        <v>34</v>
      </c>
      <c r="AD46" s="7" t="s">
        <v>36</v>
      </c>
    </row>
    <row r="47" spans="1:30" ht="17.25" customHeight="1">
      <c r="AA47" s="7" t="s">
        <v>129</v>
      </c>
      <c r="AB47" s="7" t="s">
        <v>32</v>
      </c>
      <c r="AC47" s="7" t="s">
        <v>33</v>
      </c>
      <c r="AD47" s="7" t="s">
        <v>34</v>
      </c>
    </row>
    <row r="48" spans="1:30" ht="17.25" customHeight="1">
      <c r="AA48" s="7" t="s">
        <v>130</v>
      </c>
      <c r="AB48" s="7" t="s">
        <v>32</v>
      </c>
      <c r="AC48" s="7" t="s">
        <v>33</v>
      </c>
      <c r="AD48" s="7" t="s">
        <v>35</v>
      </c>
    </row>
    <row r="49" spans="27:30" ht="17.25" customHeight="1">
      <c r="AA49" s="7" t="s">
        <v>131</v>
      </c>
      <c r="AB49" s="7" t="s">
        <v>32</v>
      </c>
      <c r="AC49" s="7" t="s">
        <v>33</v>
      </c>
      <c r="AD49" s="7" t="s">
        <v>36</v>
      </c>
    </row>
    <row r="50" spans="27:30" ht="17.25" customHeight="1">
      <c r="AA50" s="7" t="s">
        <v>132</v>
      </c>
      <c r="AB50" s="7" t="s">
        <v>32</v>
      </c>
      <c r="AC50" s="7" t="s">
        <v>34</v>
      </c>
      <c r="AD50" s="7" t="s">
        <v>35</v>
      </c>
    </row>
    <row r="51" spans="27:30" ht="17.25" customHeight="1">
      <c r="AA51" s="7" t="s">
        <v>133</v>
      </c>
      <c r="AB51" s="7" t="s">
        <v>32</v>
      </c>
      <c r="AC51" s="7" t="s">
        <v>34</v>
      </c>
      <c r="AD51" s="7" t="s">
        <v>36</v>
      </c>
    </row>
    <row r="52" spans="27:30" ht="17.25" customHeight="1">
      <c r="AA52" s="7" t="s">
        <v>134</v>
      </c>
      <c r="AB52" s="7" t="s">
        <v>33</v>
      </c>
      <c r="AC52" s="7" t="s">
        <v>34</v>
      </c>
      <c r="AD52" s="7" t="s">
        <v>35</v>
      </c>
    </row>
    <row r="53" spans="27:30" ht="17.25" customHeight="1">
      <c r="AA53" s="7" t="s">
        <v>135</v>
      </c>
      <c r="AB53" s="7" t="s">
        <v>33</v>
      </c>
      <c r="AC53" s="7" t="s">
        <v>34</v>
      </c>
      <c r="AD53" s="7" t="s">
        <v>36</v>
      </c>
    </row>
    <row r="54" spans="27:30" ht="17.25" customHeight="1">
      <c r="AA54" s="7" t="s">
        <v>136</v>
      </c>
      <c r="AB54" s="7" t="s">
        <v>34</v>
      </c>
      <c r="AC54" s="7" t="s">
        <v>35</v>
      </c>
      <c r="AD54" s="7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0.2851562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6" t="s">
        <v>25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172</v>
      </c>
      <c r="N1" s="6" t="s">
        <v>173</v>
      </c>
      <c r="O1" s="6" t="s">
        <v>174</v>
      </c>
      <c r="P1" s="6" t="s">
        <v>175</v>
      </c>
    </row>
    <row r="2" spans="6:16">
      <c r="F2" s="8" t="s">
        <v>176</v>
      </c>
      <c r="G2" s="8" t="s">
        <v>177</v>
      </c>
      <c r="H2" s="9" t="s">
        <v>178</v>
      </c>
      <c r="I2" s="8" t="s">
        <v>179</v>
      </c>
      <c r="J2" s="8"/>
      <c r="K2" s="8"/>
      <c r="L2" s="8"/>
      <c r="M2" s="8"/>
      <c r="N2" s="8"/>
      <c r="O2" s="8"/>
      <c r="P2" s="8" t="s">
        <v>43</v>
      </c>
    </row>
    <row r="3" spans="6:16">
      <c r="F3" s="8" t="s">
        <v>180</v>
      </c>
      <c r="G3" s="8" t="s">
        <v>181</v>
      </c>
      <c r="H3" s="9" t="s">
        <v>182</v>
      </c>
      <c r="I3" s="8" t="s">
        <v>179</v>
      </c>
      <c r="J3" s="8"/>
      <c r="K3" s="8"/>
      <c r="L3" s="8"/>
      <c r="M3" s="8"/>
      <c r="N3" s="8"/>
      <c r="O3" s="8"/>
      <c r="P3" s="8" t="s">
        <v>43</v>
      </c>
    </row>
    <row r="4" spans="6:16">
      <c r="F4" s="8" t="s">
        <v>183</v>
      </c>
      <c r="G4" s="8" t="s">
        <v>184</v>
      </c>
      <c r="H4" s="9" t="s">
        <v>185</v>
      </c>
      <c r="I4" s="8" t="s">
        <v>179</v>
      </c>
      <c r="J4" s="8"/>
      <c r="K4" s="8"/>
      <c r="L4" s="8"/>
      <c r="M4" s="8"/>
      <c r="N4" s="8"/>
      <c r="O4" s="8"/>
      <c r="P4" s="8" t="s">
        <v>43</v>
      </c>
    </row>
    <row r="5" spans="6:16">
      <c r="F5" s="8" t="s">
        <v>186</v>
      </c>
      <c r="G5" s="8" t="s">
        <v>187</v>
      </c>
      <c r="H5" s="9" t="s">
        <v>188</v>
      </c>
      <c r="I5" s="8" t="s">
        <v>179</v>
      </c>
      <c r="J5" s="8"/>
      <c r="K5" s="8"/>
      <c r="L5" s="8"/>
      <c r="M5" s="8"/>
      <c r="N5" s="8"/>
      <c r="O5" s="8"/>
      <c r="P5" s="8" t="s">
        <v>43</v>
      </c>
    </row>
    <row r="6" spans="6:16">
      <c r="F6" s="8" t="s">
        <v>189</v>
      </c>
      <c r="G6" s="8" t="s">
        <v>190</v>
      </c>
      <c r="H6" s="9" t="s">
        <v>191</v>
      </c>
      <c r="I6" s="8" t="s">
        <v>179</v>
      </c>
      <c r="J6" s="8"/>
      <c r="K6" s="8"/>
      <c r="L6" s="8"/>
      <c r="M6" s="8"/>
      <c r="N6" s="8"/>
      <c r="O6" s="8"/>
      <c r="P6" s="8" t="s">
        <v>43</v>
      </c>
    </row>
    <row r="7" spans="6:16">
      <c r="F7" s="8" t="s">
        <v>192</v>
      </c>
      <c r="G7" s="8" t="s">
        <v>193</v>
      </c>
      <c r="H7" s="9" t="s">
        <v>194</v>
      </c>
      <c r="I7" s="8" t="s">
        <v>179</v>
      </c>
      <c r="J7" s="8"/>
      <c r="K7" s="8"/>
      <c r="L7" s="8"/>
      <c r="M7" s="8"/>
      <c r="N7" s="8"/>
      <c r="O7" s="8"/>
      <c r="P7" s="8" t="s">
        <v>43</v>
      </c>
    </row>
    <row r="8" spans="6:16">
      <c r="F8" s="8" t="s">
        <v>195</v>
      </c>
      <c r="G8" s="8" t="s">
        <v>196</v>
      </c>
      <c r="H8" s="9" t="s">
        <v>197</v>
      </c>
      <c r="I8" s="8" t="s">
        <v>179</v>
      </c>
      <c r="J8" s="8"/>
      <c r="K8" s="8"/>
      <c r="L8" s="8"/>
      <c r="M8" s="8"/>
      <c r="N8" s="8"/>
      <c r="O8" s="8"/>
      <c r="P8" s="8" t="s">
        <v>43</v>
      </c>
    </row>
    <row r="9" spans="6:16">
      <c r="F9" s="8" t="s">
        <v>198</v>
      </c>
      <c r="G9" s="8" t="s">
        <v>199</v>
      </c>
      <c r="H9" s="9" t="s">
        <v>200</v>
      </c>
      <c r="I9" s="8" t="s">
        <v>40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25</v>
      </c>
      <c r="P9" s="8" t="s">
        <v>43</v>
      </c>
    </row>
    <row r="10" spans="6:16">
      <c r="F10" s="8" t="s">
        <v>201</v>
      </c>
      <c r="G10" s="8" t="s">
        <v>202</v>
      </c>
      <c r="H10" s="9" t="s">
        <v>203</v>
      </c>
      <c r="I10" s="8" t="s">
        <v>40</v>
      </c>
      <c r="J10" s="8">
        <v>5</v>
      </c>
      <c r="K10" s="8">
        <v>2</v>
      </c>
      <c r="L10" s="8">
        <v>1</v>
      </c>
      <c r="M10" s="8">
        <v>1</v>
      </c>
      <c r="N10" s="8">
        <v>1</v>
      </c>
      <c r="O10" s="8">
        <v>10</v>
      </c>
      <c r="P10" s="8" t="s">
        <v>43</v>
      </c>
    </row>
    <row r="11" spans="6:16">
      <c r="F11" s="8" t="s">
        <v>204</v>
      </c>
      <c r="G11" s="8" t="s">
        <v>205</v>
      </c>
      <c r="H11" s="9" t="s">
        <v>206</v>
      </c>
      <c r="I11" s="8" t="s">
        <v>179</v>
      </c>
      <c r="J11" s="8"/>
      <c r="K11" s="8"/>
      <c r="L11" s="8"/>
      <c r="M11" s="8"/>
      <c r="N11" s="8"/>
      <c r="O11" s="8"/>
      <c r="P11" s="8" t="s">
        <v>43</v>
      </c>
    </row>
    <row r="12" spans="6:16">
      <c r="F12" s="8" t="s">
        <v>207</v>
      </c>
      <c r="G12" s="8" t="s">
        <v>208</v>
      </c>
      <c r="H12" s="9" t="s">
        <v>209</v>
      </c>
      <c r="I12" s="8" t="s">
        <v>179</v>
      </c>
      <c r="J12" s="8"/>
      <c r="K12" s="8"/>
      <c r="L12" s="8"/>
      <c r="M12" s="8"/>
      <c r="N12" s="8"/>
      <c r="O12" s="8"/>
      <c r="P12" s="8" t="s">
        <v>43</v>
      </c>
    </row>
    <row r="13" spans="6:16">
      <c r="F13" s="8" t="s">
        <v>210</v>
      </c>
      <c r="G13" s="8" t="s">
        <v>211</v>
      </c>
      <c r="H13" s="9" t="s">
        <v>212</v>
      </c>
      <c r="I13" s="8" t="s">
        <v>179</v>
      </c>
      <c r="J13" s="8"/>
      <c r="K13" s="8"/>
      <c r="L13" s="8"/>
      <c r="M13" s="8"/>
      <c r="N13" s="8"/>
      <c r="O13" s="8"/>
      <c r="P13" s="8" t="s">
        <v>43</v>
      </c>
    </row>
    <row r="14" spans="6:16">
      <c r="F14" s="8" t="s">
        <v>213</v>
      </c>
      <c r="G14" s="8" t="s">
        <v>214</v>
      </c>
      <c r="H14" s="9" t="s">
        <v>215</v>
      </c>
      <c r="I14" s="8" t="s">
        <v>179</v>
      </c>
      <c r="J14" s="8"/>
      <c r="K14" s="8"/>
      <c r="L14" s="8"/>
      <c r="M14" s="8"/>
      <c r="N14" s="8"/>
      <c r="O14" s="8"/>
      <c r="P14" s="8" t="s">
        <v>43</v>
      </c>
    </row>
    <row r="15" spans="6:16">
      <c r="F15" s="8" t="s">
        <v>216</v>
      </c>
      <c r="G15" s="8" t="s">
        <v>217</v>
      </c>
      <c r="H15" s="9" t="s">
        <v>218</v>
      </c>
      <c r="I15" s="8" t="s">
        <v>179</v>
      </c>
      <c r="J15" s="8"/>
      <c r="K15" s="8"/>
      <c r="L15" s="8"/>
      <c r="M15" s="8"/>
      <c r="N15" s="8"/>
      <c r="O15" s="8"/>
      <c r="P15" s="8" t="s">
        <v>43</v>
      </c>
    </row>
    <row r="16" spans="6:16">
      <c r="F16" s="8" t="s">
        <v>219</v>
      </c>
      <c r="G16" s="8" t="s">
        <v>220</v>
      </c>
      <c r="H16" s="9" t="s">
        <v>221</v>
      </c>
      <c r="I16" s="8" t="s">
        <v>179</v>
      </c>
      <c r="J16" s="8"/>
      <c r="K16" s="8"/>
      <c r="L16" s="8"/>
      <c r="M16" s="8"/>
      <c r="N16" s="8"/>
      <c r="O16" s="8"/>
      <c r="P16" s="8" t="s">
        <v>43</v>
      </c>
    </row>
    <row r="17" spans="1:16">
      <c r="F17" s="8" t="s">
        <v>222</v>
      </c>
      <c r="G17" s="8" t="s">
        <v>223</v>
      </c>
      <c r="H17" s="9" t="s">
        <v>224</v>
      </c>
      <c r="I17" s="8" t="s">
        <v>179</v>
      </c>
      <c r="J17" s="8"/>
      <c r="K17" s="8"/>
      <c r="L17" s="8"/>
      <c r="M17" s="8"/>
      <c r="N17" s="8"/>
      <c r="O17" s="8"/>
      <c r="P17" s="8" t="s">
        <v>43</v>
      </c>
    </row>
    <row r="18" spans="1:16">
      <c r="F18" s="8" t="s">
        <v>225</v>
      </c>
      <c r="G18" s="8" t="s">
        <v>226</v>
      </c>
      <c r="H18" s="9" t="s">
        <v>227</v>
      </c>
      <c r="I18" s="8" t="s">
        <v>179</v>
      </c>
      <c r="J18" s="8"/>
      <c r="K18" s="8"/>
      <c r="L18" s="8"/>
      <c r="M18" s="8"/>
      <c r="N18" s="8"/>
      <c r="O18" s="8"/>
      <c r="P18" s="8" t="s">
        <v>43</v>
      </c>
    </row>
    <row r="19" spans="1:16">
      <c r="F19" s="8" t="s">
        <v>228</v>
      </c>
      <c r="G19" s="8" t="s">
        <v>229</v>
      </c>
      <c r="H19" s="9" t="s">
        <v>230</v>
      </c>
      <c r="I19" s="8" t="s">
        <v>179</v>
      </c>
      <c r="J19" s="8"/>
      <c r="K19" s="8"/>
      <c r="L19" s="8"/>
      <c r="M19" s="8"/>
      <c r="N19" s="8"/>
      <c r="O19" s="8"/>
      <c r="P19" s="8" t="s">
        <v>43</v>
      </c>
    </row>
    <row r="20" spans="1:16">
      <c r="F20" s="8" t="s">
        <v>231</v>
      </c>
      <c r="G20" s="8" t="s">
        <v>232</v>
      </c>
      <c r="H20" s="9" t="s">
        <v>233</v>
      </c>
      <c r="I20" s="8" t="s">
        <v>179</v>
      </c>
      <c r="J20" s="8"/>
      <c r="K20" s="8"/>
      <c r="L20" s="8"/>
      <c r="M20" s="8"/>
      <c r="N20" s="8"/>
      <c r="O20" s="8"/>
      <c r="P20" s="8" t="s">
        <v>43</v>
      </c>
    </row>
    <row r="21" spans="1:16">
      <c r="A21" s="10" t="s">
        <v>137</v>
      </c>
      <c r="B21" s="10" t="s">
        <v>138</v>
      </c>
      <c r="C21" s="10" t="s">
        <v>139</v>
      </c>
      <c r="F21" s="8" t="s">
        <v>234</v>
      </c>
      <c r="G21" s="8" t="s">
        <v>235</v>
      </c>
      <c r="H21" s="9" t="s">
        <v>236</v>
      </c>
      <c r="I21" s="8" t="s">
        <v>179</v>
      </c>
      <c r="J21" s="8"/>
      <c r="K21" s="8"/>
      <c r="L21" s="8"/>
      <c r="M21" s="8"/>
      <c r="N21" s="8"/>
      <c r="O21" s="8"/>
      <c r="P21" s="8" t="s">
        <v>43</v>
      </c>
    </row>
    <row r="22" spans="1:16">
      <c r="A22" s="8" t="s">
        <v>140</v>
      </c>
      <c r="B22" s="11" t="s">
        <v>145</v>
      </c>
      <c r="C22" s="8">
        <v>5</v>
      </c>
      <c r="F22" s="8" t="s">
        <v>237</v>
      </c>
      <c r="G22" s="8" t="s">
        <v>238</v>
      </c>
      <c r="H22" s="9" t="s">
        <v>239</v>
      </c>
      <c r="I22" s="8" t="s">
        <v>179</v>
      </c>
      <c r="J22" s="8"/>
      <c r="K22" s="8"/>
      <c r="L22" s="8"/>
      <c r="M22" s="8"/>
      <c r="N22" s="8"/>
      <c r="O22" s="8"/>
      <c r="P22" s="8" t="s">
        <v>43</v>
      </c>
    </row>
    <row r="23" spans="1:16">
      <c r="A23" s="8"/>
      <c r="B23" s="11" t="s">
        <v>146</v>
      </c>
      <c r="C23" s="8">
        <v>3</v>
      </c>
      <c r="F23" s="8" t="s">
        <v>240</v>
      </c>
      <c r="G23" s="8" t="s">
        <v>241</v>
      </c>
      <c r="H23" s="9" t="s">
        <v>242</v>
      </c>
      <c r="I23" s="8" t="s">
        <v>179</v>
      </c>
      <c r="J23" s="8"/>
      <c r="K23" s="8"/>
      <c r="L23" s="8"/>
      <c r="M23" s="8"/>
      <c r="N23" s="8"/>
      <c r="O23" s="8"/>
      <c r="P23" s="8" t="s">
        <v>43</v>
      </c>
    </row>
    <row r="24" spans="1:16">
      <c r="A24" s="8"/>
      <c r="B24" s="11" t="s">
        <v>147</v>
      </c>
      <c r="C24" s="8">
        <v>1</v>
      </c>
    </row>
    <row r="25" spans="1:16">
      <c r="A25" s="8"/>
      <c r="B25" s="11" t="s">
        <v>147</v>
      </c>
      <c r="C25" s="8">
        <v>0</v>
      </c>
    </row>
    <row r="26" spans="1:16">
      <c r="A26" s="8" t="s">
        <v>141</v>
      </c>
      <c r="B26" s="11" t="s">
        <v>148</v>
      </c>
      <c r="C26" s="8">
        <v>5</v>
      </c>
    </row>
    <row r="27" spans="1:16">
      <c r="A27" s="8"/>
      <c r="B27" s="11" t="s">
        <v>149</v>
      </c>
      <c r="C27" s="8">
        <v>4</v>
      </c>
    </row>
    <row r="28" spans="1:16">
      <c r="A28" s="8"/>
      <c r="B28" s="11" t="s">
        <v>150</v>
      </c>
      <c r="C28" s="8">
        <v>3</v>
      </c>
    </row>
    <row r="29" spans="1:16">
      <c r="A29" s="8"/>
      <c r="B29" s="11" t="s">
        <v>151</v>
      </c>
      <c r="C29" s="8">
        <v>2</v>
      </c>
    </row>
    <row r="30" spans="1:16">
      <c r="A30" s="8"/>
      <c r="B30" s="11" t="s">
        <v>152</v>
      </c>
      <c r="C30" s="8">
        <v>1</v>
      </c>
    </row>
    <row r="31" spans="1:16">
      <c r="A31" s="8"/>
      <c r="B31" s="11" t="s">
        <v>153</v>
      </c>
      <c r="C31" s="8">
        <v>0</v>
      </c>
    </row>
    <row r="32" spans="1:16">
      <c r="A32" s="8" t="s">
        <v>142</v>
      </c>
      <c r="B32" s="11" t="s">
        <v>154</v>
      </c>
      <c r="C32" s="8">
        <v>5</v>
      </c>
    </row>
    <row r="33" spans="1:3">
      <c r="A33" s="8"/>
      <c r="B33" s="11" t="s">
        <v>155</v>
      </c>
      <c r="C33" s="8">
        <v>4</v>
      </c>
    </row>
    <row r="34" spans="1:3">
      <c r="A34" s="8"/>
      <c r="B34" s="11" t="s">
        <v>156</v>
      </c>
      <c r="C34" s="8">
        <v>3</v>
      </c>
    </row>
    <row r="35" spans="1:3">
      <c r="A35" s="8"/>
      <c r="B35" s="11" t="s">
        <v>157</v>
      </c>
      <c r="C35" s="8">
        <v>2</v>
      </c>
    </row>
    <row r="36" spans="1:3">
      <c r="A36" s="8"/>
      <c r="B36" s="11" t="s">
        <v>158</v>
      </c>
      <c r="C36" s="8">
        <v>1</v>
      </c>
    </row>
    <row r="37" spans="1:3">
      <c r="A37" s="8" t="s">
        <v>143</v>
      </c>
      <c r="B37" s="11" t="s">
        <v>159</v>
      </c>
      <c r="C37" s="8">
        <v>5</v>
      </c>
    </row>
    <row r="38" spans="1:3">
      <c r="A38" s="8"/>
      <c r="B38" s="11" t="s">
        <v>160</v>
      </c>
      <c r="C38" s="8">
        <v>3</v>
      </c>
    </row>
    <row r="39" spans="1:3">
      <c r="A39" s="8"/>
      <c r="B39" s="11" t="s">
        <v>161</v>
      </c>
      <c r="C39" s="8">
        <v>1</v>
      </c>
    </row>
    <row r="40" spans="1:3">
      <c r="A40" s="8"/>
      <c r="B40" s="11" t="s">
        <v>162</v>
      </c>
      <c r="C40" s="8">
        <v>0</v>
      </c>
    </row>
    <row r="41" spans="1:3">
      <c r="A41" s="8" t="s">
        <v>144</v>
      </c>
      <c r="B41" s="11" t="s">
        <v>163</v>
      </c>
      <c r="C41" s="8">
        <v>5</v>
      </c>
    </row>
    <row r="42" spans="1:3">
      <c r="A42" s="8"/>
      <c r="B42" s="11" t="s">
        <v>164</v>
      </c>
      <c r="C42" s="8">
        <v>3</v>
      </c>
    </row>
    <row r="43" spans="1:3">
      <c r="A43" s="8"/>
      <c r="B43" s="11" t="s">
        <v>165</v>
      </c>
      <c r="C43" s="8">
        <v>1</v>
      </c>
    </row>
    <row r="44" spans="1:3">
      <c r="A44" s="8"/>
      <c r="B44" s="11" t="s">
        <v>162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50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</cols>
  <sheetData>
    <row r="1" spans="1:30">
      <c r="A1" s="6" t="s">
        <v>20</v>
      </c>
      <c r="B1" s="6" t="s">
        <v>21</v>
      </c>
      <c r="C1" s="6" t="s">
        <v>243</v>
      </c>
      <c r="D1" s="6" t="s">
        <v>23</v>
      </c>
      <c r="E1" s="6" t="s">
        <v>244</v>
      </c>
      <c r="F1" s="6" t="s">
        <v>25</v>
      </c>
      <c r="G1" s="6" t="s">
        <v>246</v>
      </c>
      <c r="H1" s="6" t="s">
        <v>247</v>
      </c>
      <c r="I1" s="6" t="s">
        <v>248</v>
      </c>
      <c r="J1" s="6" t="s">
        <v>252</v>
      </c>
      <c r="K1" s="6"/>
      <c r="L1" s="6"/>
      <c r="M1" s="6"/>
      <c r="N1" s="6"/>
      <c r="O1" s="6"/>
      <c r="P1" s="6" t="s">
        <v>258</v>
      </c>
      <c r="Q1" s="6"/>
      <c r="R1" s="6"/>
      <c r="S1" s="6"/>
      <c r="T1" s="6"/>
      <c r="U1" s="6"/>
      <c r="V1" s="6" t="s">
        <v>259</v>
      </c>
      <c r="W1" s="6"/>
      <c r="X1" s="6"/>
      <c r="Y1" s="6"/>
      <c r="Z1" s="6"/>
      <c r="AA1" s="6"/>
      <c r="AB1" s="6" t="s">
        <v>249</v>
      </c>
      <c r="AC1" s="6" t="s">
        <v>250</v>
      </c>
      <c r="AD1" s="6" t="s">
        <v>251</v>
      </c>
    </row>
    <row r="2" spans="1:30">
      <c r="A2" s="6"/>
      <c r="B2" s="6"/>
      <c r="C2" s="6"/>
      <c r="D2" s="6"/>
      <c r="E2" s="6"/>
      <c r="F2" s="6" t="s">
        <v>245</v>
      </c>
      <c r="G2" s="6" t="s">
        <v>29</v>
      </c>
      <c r="H2" s="6"/>
      <c r="I2" s="6"/>
      <c r="J2" s="6" t="s">
        <v>252</v>
      </c>
      <c r="K2" s="6" t="s">
        <v>253</v>
      </c>
      <c r="L2" s="6" t="s">
        <v>254</v>
      </c>
      <c r="M2" s="6" t="s">
        <v>255</v>
      </c>
      <c r="N2" s="6" t="s">
        <v>256</v>
      </c>
      <c r="O2" s="6" t="s">
        <v>257</v>
      </c>
      <c r="P2" s="6" t="s">
        <v>258</v>
      </c>
      <c r="Q2" s="6" t="s">
        <v>253</v>
      </c>
      <c r="R2" s="6" t="s">
        <v>254</v>
      </c>
      <c r="S2" s="6" t="s">
        <v>255</v>
      </c>
      <c r="T2" s="6" t="s">
        <v>256</v>
      </c>
      <c r="U2" s="6" t="s">
        <v>257</v>
      </c>
      <c r="V2" s="6" t="s">
        <v>259</v>
      </c>
      <c r="W2" s="6" t="s">
        <v>253</v>
      </c>
      <c r="X2" s="6" t="s">
        <v>254</v>
      </c>
      <c r="Y2" s="6" t="s">
        <v>255</v>
      </c>
      <c r="Z2" s="6" t="s">
        <v>256</v>
      </c>
      <c r="AA2" s="6" t="s">
        <v>257</v>
      </c>
      <c r="AB2" s="6"/>
      <c r="AC2" s="6"/>
      <c r="AD2" s="6"/>
    </row>
    <row r="3" spans="1:30">
      <c r="A3" s="7">
        <f>IF('2-定性盤查'!A4&lt;&gt;"",'2-定性盤查'!A4,"")</f>
        <v>0</v>
      </c>
      <c r="B3" s="7">
        <f>IF('2-定性盤查'!B4&lt;&gt;"",'2-定性盤查'!B4,"")</f>
        <v>0</v>
      </c>
      <c r="C3" s="7">
        <f>IF('2-定性盤查'!C4&lt;&gt;"",'2-定性盤查'!C4,"")</f>
        <v>0</v>
      </c>
      <c r="D3" s="7">
        <f>IF('2-定性盤查'!D4&lt;&gt;"",'2-定性盤查'!D4,"")</f>
        <v>0</v>
      </c>
      <c r="E3" s="7">
        <f>IF('2-定性盤查'!E4&lt;&gt;"",'2-定性盤查'!E4,"")</f>
        <v>0</v>
      </c>
      <c r="F3" s="7">
        <f>IF('2-定性盤查'!F4&lt;&gt;"",'2-定性盤查'!F4,"")</f>
        <v>0</v>
      </c>
      <c r="G3" s="7">
        <f>IF('2-定性盤查'!G4&lt;&gt;"",'2-定性盤查'!G4,"")</f>
        <v>0</v>
      </c>
      <c r="H3" s="8" t="s">
        <v>260</v>
      </c>
      <c r="I3" s="8" t="s">
        <v>261</v>
      </c>
      <c r="J3" s="7">
        <f>IF('2-定性盤查'!X4&lt;&gt;"",IF('2-定性盤查'!X4&lt;&gt;0,'2-定性盤查'!X4,""),"")</f>
        <v>0</v>
      </c>
      <c r="K3" s="8">
        <f>'3.1-排放係數'!D3</f>
        <v>0</v>
      </c>
      <c r="L3" s="8">
        <f>'3.1-排放係數'!E3</f>
        <v>0</v>
      </c>
      <c r="M3" s="7">
        <f>IF(J3="","",H3*K3)</f>
        <v>0</v>
      </c>
      <c r="N3" s="8">
        <f>附表二、含氟氣體之GWP值!G3</f>
        <v>0</v>
      </c>
      <c r="O3" s="7">
        <f>IF(M3="","",M3*N3)</f>
        <v>0</v>
      </c>
      <c r="P3" s="7">
        <f>IF('2-定性盤查'!Y4&lt;&gt;"",IF('2-定性盤查'!Y4&lt;&gt;0,'2-定性盤查'!Y4,""),"")</f>
        <v>0</v>
      </c>
      <c r="Q3" s="8">
        <f>'3.1-排放係數'!H3</f>
        <v>0</v>
      </c>
      <c r="R3" s="8">
        <f>'3.1-排放係數'!I3</f>
        <v>0</v>
      </c>
      <c r="S3" s="7">
        <f>IF(P3="","",H3*Q3)</f>
        <v>0</v>
      </c>
      <c r="T3" s="8">
        <f>附表二、含氟氣體之GWP值!G4</f>
        <v>0</v>
      </c>
      <c r="U3" s="7">
        <f>IF(S3="","",S3*T3)</f>
        <v>0</v>
      </c>
      <c r="V3" s="7">
        <f>IF('2-定性盤查'!Z4&lt;&gt;"",IF('2-定性盤查'!Z4&lt;&gt;0,'2-定性盤查'!Z4,""),"")</f>
        <v>0</v>
      </c>
      <c r="W3" s="8">
        <f>'3.1-排放係數'!L3</f>
        <v>0</v>
      </c>
      <c r="X3" s="8">
        <f>'3.1-排放係數'!M3</f>
        <v>0</v>
      </c>
      <c r="Y3" s="7">
        <f>IF(V3="","",H3*W3)</f>
        <v>0</v>
      </c>
      <c r="Z3" s="8">
        <f>附表二、含氟氣體之GWP值!G5</f>
        <v>0</v>
      </c>
      <c r="AA3" s="7">
        <f>IF(Y3="","",Y3*Z3)</f>
        <v>0</v>
      </c>
      <c r="AB3" s="7">
        <f>IF('2-定性盤查'!E4="是",IF(J3="CO2",SUM(U3,AA3),SUM(O3,U3,AA3)),IF(SUM(O3,U3,AA3)&lt;&gt;0,SUM(O3,U3,AA3),""))</f>
        <v>0</v>
      </c>
      <c r="AC3" s="7">
        <f>IF('2-定性盤查'!E4="是",IF(J3="CO2",O3,""),"")</f>
        <v>0</v>
      </c>
      <c r="AD3" s="7">
        <f>IF(AB3&lt;&gt;"",AB3/'6-彙總表'!$J$5,"")</f>
        <v>0</v>
      </c>
    </row>
    <row r="4" spans="1:30">
      <c r="A4" s="7">
        <f>IF('2-定性盤查'!A5&lt;&gt;"",'2-定性盤查'!A5,"")</f>
        <v>0</v>
      </c>
      <c r="B4" s="7">
        <f>IF('2-定性盤查'!B5&lt;&gt;"",'2-定性盤查'!B5,"")</f>
        <v>0</v>
      </c>
      <c r="C4" s="7">
        <f>IF('2-定性盤查'!C5&lt;&gt;"",'2-定性盤查'!C5,"")</f>
        <v>0</v>
      </c>
      <c r="D4" s="7">
        <f>IF('2-定性盤查'!D5&lt;&gt;"",'2-定性盤查'!D5,"")</f>
        <v>0</v>
      </c>
      <c r="E4" s="7">
        <f>IF('2-定性盤查'!E5&lt;&gt;"",'2-定性盤查'!E5,"")</f>
        <v>0</v>
      </c>
      <c r="F4" s="7">
        <f>IF('2-定性盤查'!F5&lt;&gt;"",'2-定性盤查'!F5,"")</f>
        <v>0</v>
      </c>
      <c r="G4" s="7">
        <f>IF('2-定性盤查'!G5&lt;&gt;"",'2-定性盤查'!G5,"")</f>
        <v>0</v>
      </c>
      <c r="H4" s="8"/>
      <c r="I4" s="8"/>
      <c r="J4" s="7">
        <f>IF('2-定性盤查'!X5&lt;&gt;"",IF('2-定性盤查'!X5&lt;&gt;0,'2-定性盤查'!X5,""),"")</f>
        <v>0</v>
      </c>
      <c r="K4" s="8">
        <f>'3.1-排放係數'!D4</f>
        <v>0</v>
      </c>
      <c r="L4" s="8">
        <f>'3.1-排放係數'!E4</f>
        <v>0</v>
      </c>
      <c r="M4" s="7">
        <f>IF(J4="","",H4*K4)</f>
        <v>0</v>
      </c>
      <c r="N4" s="8">
        <f>附表二、含氟氣體之GWP值!G3</f>
        <v>0</v>
      </c>
      <c r="O4" s="7">
        <f>IF(M4="","",M4*N4)</f>
        <v>0</v>
      </c>
      <c r="P4" s="7">
        <f>IF('2-定性盤查'!Y5&lt;&gt;"",IF('2-定性盤查'!Y5&lt;&gt;0,'2-定性盤查'!Y5,""),"")</f>
        <v>0</v>
      </c>
      <c r="Q4" s="8">
        <f>'3.1-排放係數'!H4</f>
        <v>0</v>
      </c>
      <c r="R4" s="8">
        <f>'3.1-排放係數'!I4</f>
        <v>0</v>
      </c>
      <c r="S4" s="7">
        <f>IF(P4="","",H4*Q4)</f>
        <v>0</v>
      </c>
      <c r="T4" s="8">
        <f>附表二、含氟氣體之GWP值!G4</f>
        <v>0</v>
      </c>
      <c r="U4" s="7">
        <f>IF(S4="","",S4*T4)</f>
        <v>0</v>
      </c>
      <c r="V4" s="7">
        <f>IF('2-定性盤查'!Z5&lt;&gt;"",IF('2-定性盤查'!Z5&lt;&gt;0,'2-定性盤查'!Z5,""),"")</f>
        <v>0</v>
      </c>
      <c r="W4" s="8">
        <f>'3.1-排放係數'!L4</f>
        <v>0</v>
      </c>
      <c r="X4" s="8">
        <f>'3.1-排放係數'!M4</f>
        <v>0</v>
      </c>
      <c r="Y4" s="7">
        <f>IF(V4="","",H4*W4)</f>
        <v>0</v>
      </c>
      <c r="Z4" s="8">
        <f>附表二、含氟氣體之GWP值!G5</f>
        <v>0</v>
      </c>
      <c r="AA4" s="7">
        <f>IF(Y4="","",Y4*Z4)</f>
        <v>0</v>
      </c>
      <c r="AB4" s="7">
        <f>IF('2-定性盤查'!E5="是",IF(J4="CO2",SUM(U4,AA4),SUM(O4,U4,AA4)),IF(SUM(O4,U4,AA4)&lt;&gt;0,SUM(O4,U4,AA4),""))</f>
        <v>0</v>
      </c>
      <c r="AC4" s="7">
        <f>IF('2-定性盤查'!E5="是",IF(J4="CO2",O4,""),"")</f>
        <v>0</v>
      </c>
      <c r="AD4" s="7">
        <f>IF(AB4&lt;&gt;"",AB4/'6-彙總表'!$J$5,"")</f>
        <v>0</v>
      </c>
    </row>
    <row r="5" spans="1:30">
      <c r="A5" s="7">
        <f>IF('2-定性盤查'!A6&lt;&gt;"",'2-定性盤查'!A6,"")</f>
        <v>0</v>
      </c>
      <c r="B5" s="7">
        <f>IF('2-定性盤查'!B6&lt;&gt;"",'2-定性盤查'!B6,"")</f>
        <v>0</v>
      </c>
      <c r="C5" s="7">
        <f>IF('2-定性盤查'!C6&lt;&gt;"",'2-定性盤查'!C6,"")</f>
        <v>0</v>
      </c>
      <c r="D5" s="7">
        <f>IF('2-定性盤查'!D6&lt;&gt;"",'2-定性盤查'!D6,"")</f>
        <v>0</v>
      </c>
      <c r="E5" s="7">
        <f>IF('2-定性盤查'!E6&lt;&gt;"",'2-定性盤查'!E6,"")</f>
        <v>0</v>
      </c>
      <c r="F5" s="7">
        <f>IF('2-定性盤查'!F6&lt;&gt;"",'2-定性盤查'!F6,"")</f>
        <v>0</v>
      </c>
      <c r="G5" s="7">
        <f>IF('2-定性盤查'!G6&lt;&gt;"",'2-定性盤查'!G6,"")</f>
        <v>0</v>
      </c>
      <c r="H5" s="8"/>
      <c r="I5" s="8"/>
      <c r="J5" s="7">
        <f>IF('2-定性盤查'!X6&lt;&gt;"",IF('2-定性盤查'!X6&lt;&gt;0,'2-定性盤查'!X6,""),"")</f>
        <v>0</v>
      </c>
      <c r="K5" s="8">
        <f>'3.1-排放係數'!D5</f>
        <v>0</v>
      </c>
      <c r="L5" s="8">
        <f>'3.1-排放係數'!E5</f>
        <v>0</v>
      </c>
      <c r="M5" s="7">
        <f>IF(J5="","",H5*K5)</f>
        <v>0</v>
      </c>
      <c r="N5" s="8">
        <f>附表二、含氟氣體之GWP值!G3</f>
        <v>0</v>
      </c>
      <c r="O5" s="7">
        <f>IF(M5="","",M5*N5)</f>
        <v>0</v>
      </c>
      <c r="P5" s="7">
        <f>IF('2-定性盤查'!Y6&lt;&gt;"",IF('2-定性盤查'!Y6&lt;&gt;0,'2-定性盤查'!Y6,""),"")</f>
        <v>0</v>
      </c>
      <c r="Q5" s="8">
        <f>'3.1-排放係數'!H5</f>
        <v>0</v>
      </c>
      <c r="R5" s="8">
        <f>'3.1-排放係數'!I5</f>
        <v>0</v>
      </c>
      <c r="S5" s="7">
        <f>IF(P5="","",H5*Q5)</f>
        <v>0</v>
      </c>
      <c r="T5" s="8">
        <f>附表二、含氟氣體之GWP值!G4</f>
        <v>0</v>
      </c>
      <c r="U5" s="7">
        <f>IF(S5="","",S5*T5)</f>
        <v>0</v>
      </c>
      <c r="V5" s="7">
        <f>IF('2-定性盤查'!Z6&lt;&gt;"",IF('2-定性盤查'!Z6&lt;&gt;0,'2-定性盤查'!Z6,""),"")</f>
        <v>0</v>
      </c>
      <c r="W5" s="8">
        <f>'3.1-排放係數'!L5</f>
        <v>0</v>
      </c>
      <c r="X5" s="8">
        <f>'3.1-排放係數'!M5</f>
        <v>0</v>
      </c>
      <c r="Y5" s="7">
        <f>IF(V5="","",H5*W5)</f>
        <v>0</v>
      </c>
      <c r="Z5" s="8">
        <f>附表二、含氟氣體之GWP值!G5</f>
        <v>0</v>
      </c>
      <c r="AA5" s="7">
        <f>IF(Y5="","",Y5*Z5)</f>
        <v>0</v>
      </c>
      <c r="AB5" s="7">
        <f>IF('2-定性盤查'!E6="是",IF(J5="CO2",SUM(U5,AA5),SUM(O5,U5,AA5)),IF(SUM(O5,U5,AA5)&lt;&gt;0,SUM(O5,U5,AA5),""))</f>
        <v>0</v>
      </c>
      <c r="AC5" s="7">
        <f>IF('2-定性盤查'!E6="是",IF(J5="CO2",O5,""),"")</f>
        <v>0</v>
      </c>
      <c r="AD5" s="7">
        <f>IF(AB5&lt;&gt;"",AB5/'6-彙總表'!$J$5,"")</f>
        <v>0</v>
      </c>
    </row>
    <row r="6" spans="1:30">
      <c r="A6" s="7">
        <f>IF('2-定性盤查'!A7&lt;&gt;"",'2-定性盤查'!A7,"")</f>
        <v>0</v>
      </c>
      <c r="B6" s="7">
        <f>IF('2-定性盤查'!B7&lt;&gt;"",'2-定性盤查'!B7,"")</f>
        <v>0</v>
      </c>
      <c r="C6" s="7">
        <f>IF('2-定性盤查'!C7&lt;&gt;"",'2-定性盤查'!C7,"")</f>
        <v>0</v>
      </c>
      <c r="D6" s="7">
        <f>IF('2-定性盤查'!D7&lt;&gt;"",'2-定性盤查'!D7,"")</f>
        <v>0</v>
      </c>
      <c r="E6" s="7">
        <f>IF('2-定性盤查'!E7&lt;&gt;"",'2-定性盤查'!E7,"")</f>
        <v>0</v>
      </c>
      <c r="F6" s="7">
        <f>IF('2-定性盤查'!F7&lt;&gt;"",'2-定性盤查'!F7,"")</f>
        <v>0</v>
      </c>
      <c r="G6" s="7">
        <f>IF('2-定性盤查'!G7&lt;&gt;"",'2-定性盤查'!G7,"")</f>
        <v>0</v>
      </c>
      <c r="H6" s="8"/>
      <c r="I6" s="8"/>
      <c r="J6" s="7">
        <f>IF('2-定性盤查'!X7&lt;&gt;"",IF('2-定性盤查'!X7&lt;&gt;0,'2-定性盤查'!X7,""),"")</f>
        <v>0</v>
      </c>
      <c r="K6" s="8">
        <f>'3.1-排放係數'!D6</f>
        <v>0</v>
      </c>
      <c r="L6" s="8">
        <f>'3.1-排放係數'!E6</f>
        <v>0</v>
      </c>
      <c r="M6" s="7">
        <f>IF(J6="","",H6*K6)</f>
        <v>0</v>
      </c>
      <c r="N6" s="8">
        <f>附表二、含氟氣體之GWP值!G3</f>
        <v>0</v>
      </c>
      <c r="O6" s="7">
        <f>IF(M6="","",M6*N6)</f>
        <v>0</v>
      </c>
      <c r="P6" s="7">
        <f>IF('2-定性盤查'!Y7&lt;&gt;"",IF('2-定性盤查'!Y7&lt;&gt;0,'2-定性盤查'!Y7,""),"")</f>
        <v>0</v>
      </c>
      <c r="Q6" s="8">
        <f>'3.1-排放係數'!H6</f>
        <v>0</v>
      </c>
      <c r="R6" s="8">
        <f>'3.1-排放係數'!I6</f>
        <v>0</v>
      </c>
      <c r="S6" s="7">
        <f>IF(P6="","",H6*Q6)</f>
        <v>0</v>
      </c>
      <c r="T6" s="8">
        <f>附表二、含氟氣體之GWP值!G4</f>
        <v>0</v>
      </c>
      <c r="U6" s="7">
        <f>IF(S6="","",S6*T6)</f>
        <v>0</v>
      </c>
      <c r="V6" s="7">
        <f>IF('2-定性盤查'!Z7&lt;&gt;"",IF('2-定性盤查'!Z7&lt;&gt;0,'2-定性盤查'!Z7,""),"")</f>
        <v>0</v>
      </c>
      <c r="W6" s="8">
        <f>'3.1-排放係數'!L6</f>
        <v>0</v>
      </c>
      <c r="X6" s="8">
        <f>'3.1-排放係數'!M6</f>
        <v>0</v>
      </c>
      <c r="Y6" s="7">
        <f>IF(V6="","",H6*W6)</f>
        <v>0</v>
      </c>
      <c r="Z6" s="8">
        <f>附表二、含氟氣體之GWP值!G5</f>
        <v>0</v>
      </c>
      <c r="AA6" s="7">
        <f>IF(Y6="","",Y6*Z6)</f>
        <v>0</v>
      </c>
      <c r="AB6" s="7">
        <f>IF('2-定性盤查'!E7="是",IF(J6="CO2",SUM(U6,AA6),SUM(O6,U6,AA6)),IF(SUM(O6,U6,AA6)&lt;&gt;0,SUM(O6,U6,AA6),""))</f>
        <v>0</v>
      </c>
      <c r="AC6" s="7">
        <f>IF('2-定性盤查'!E7="是",IF(J6="CO2",O6,""),"")</f>
        <v>0</v>
      </c>
      <c r="AD6" s="7">
        <f>IF(AB6&lt;&gt;"",AB6/'6-彙總表'!$J$5,"")</f>
        <v>0</v>
      </c>
    </row>
    <row r="7" spans="1:30" ht="31.5" customHeight="1">
      <c r="A7" s="7">
        <f>IF('2-定性盤查'!A8&lt;&gt;"",'2-定性盤查'!A8,"")</f>
        <v>0</v>
      </c>
      <c r="B7" s="7">
        <f>IF('2-定性盤查'!B8&lt;&gt;"",'2-定性盤查'!B8,"")</f>
        <v>0</v>
      </c>
      <c r="C7" s="7">
        <f>IF('2-定性盤查'!C8&lt;&gt;"",'2-定性盤查'!C8,"")</f>
        <v>0</v>
      </c>
      <c r="D7" s="7">
        <f>IF('2-定性盤查'!D8&lt;&gt;"",'2-定性盤查'!D8,"")</f>
        <v>0</v>
      </c>
      <c r="E7" s="7">
        <f>IF('2-定性盤查'!E8&lt;&gt;"",'2-定性盤查'!E8,"")</f>
        <v>0</v>
      </c>
      <c r="F7" s="7">
        <f>IF('2-定性盤查'!F8&lt;&gt;"",'2-定性盤查'!F8,"")</f>
        <v>0</v>
      </c>
      <c r="G7" s="7">
        <f>IF('2-定性盤查'!G8&lt;&gt;"",'2-定性盤查'!G8,"")</f>
        <v>0</v>
      </c>
      <c r="H7" s="8"/>
      <c r="I7" s="8"/>
      <c r="J7" s="7">
        <f>IF('2-定性盤查'!X8&lt;&gt;"",IF('2-定性盤查'!X8&lt;&gt;0,'2-定性盤查'!X8,""),"")</f>
        <v>0</v>
      </c>
      <c r="K7" s="8">
        <f>'3.1-排放係數'!D7</f>
        <v>0</v>
      </c>
      <c r="L7" s="8">
        <f>'3.1-排放係數'!E7</f>
        <v>0</v>
      </c>
      <c r="M7" s="7">
        <f>IF(J7="","",H7*K7)</f>
        <v>0</v>
      </c>
      <c r="N7" s="8">
        <f>附表二、含氟氣體之GWP值!G3</f>
        <v>0</v>
      </c>
      <c r="O7" s="7">
        <f>IF(M7="","",M7*N7)</f>
        <v>0</v>
      </c>
      <c r="P7" s="7">
        <f>IF('2-定性盤查'!Y8&lt;&gt;"",IF('2-定性盤查'!Y8&lt;&gt;0,'2-定性盤查'!Y8,""),"")</f>
        <v>0</v>
      </c>
      <c r="Q7" s="8">
        <f>'3.1-排放係數'!H7</f>
        <v>0</v>
      </c>
      <c r="R7" s="8">
        <f>'3.1-排放係數'!I7</f>
        <v>0</v>
      </c>
      <c r="S7" s="7">
        <f>IF(P7="","",H7*Q7)</f>
        <v>0</v>
      </c>
      <c r="T7" s="8">
        <f>附表二、含氟氣體之GWP值!G4</f>
        <v>0</v>
      </c>
      <c r="U7" s="7">
        <f>IF(S7="","",S7*T7)</f>
        <v>0</v>
      </c>
      <c r="V7" s="7">
        <f>IF('2-定性盤查'!Z8&lt;&gt;"",IF('2-定性盤查'!Z8&lt;&gt;0,'2-定性盤查'!Z8,""),"")</f>
        <v>0</v>
      </c>
      <c r="W7" s="8">
        <f>'3.1-排放係數'!L7</f>
        <v>0</v>
      </c>
      <c r="X7" s="8">
        <f>'3.1-排放係數'!M7</f>
        <v>0</v>
      </c>
      <c r="Y7" s="7">
        <f>IF(V7="","",H7*W7)</f>
        <v>0</v>
      </c>
      <c r="Z7" s="8">
        <f>附表二、含氟氣體之GWP值!G5</f>
        <v>0</v>
      </c>
      <c r="AA7" s="7">
        <f>IF(Y7="","",Y7*Z7)</f>
        <v>0</v>
      </c>
      <c r="AB7" s="7">
        <f>IF('2-定性盤查'!E8="是",IF(J7="CO2",SUM(U7,AA7),SUM(O7,U7,AA7)),IF(SUM(O7,U7,AA7)&lt;&gt;0,SUM(O7,U7,AA7),""))</f>
        <v>0</v>
      </c>
      <c r="AC7" s="7">
        <f>IF('2-定性盤查'!E8="是",IF(J7="CO2",O7,""),"")</f>
        <v>0</v>
      </c>
      <c r="AD7" s="7">
        <f>IF(AB7&lt;&gt;"",AB7/'6-彙總表'!$J$5,"")</f>
        <v>0</v>
      </c>
    </row>
    <row r="8" spans="1:30" ht="49.5" customHeight="1">
      <c r="A8" s="7">
        <f>IF('2-定性盤查'!A9&lt;&gt;"",'2-定性盤查'!A9,"")</f>
        <v>0</v>
      </c>
      <c r="B8" s="7">
        <f>IF('2-定性盤查'!B9&lt;&gt;"",'2-定性盤查'!B9,"")</f>
        <v>0</v>
      </c>
      <c r="C8" s="7">
        <f>IF('2-定性盤查'!C9&lt;&gt;"",'2-定性盤查'!C9,"")</f>
        <v>0</v>
      </c>
      <c r="D8" s="7">
        <f>IF('2-定性盤查'!D9&lt;&gt;"",'2-定性盤查'!D9,"")</f>
        <v>0</v>
      </c>
      <c r="E8" s="7">
        <f>IF('2-定性盤查'!E9&lt;&gt;"",'2-定性盤查'!E9,"")</f>
        <v>0</v>
      </c>
      <c r="F8" s="7">
        <f>IF('2-定性盤查'!F9&lt;&gt;"",'2-定性盤查'!F9,"")</f>
        <v>0</v>
      </c>
      <c r="G8" s="7">
        <f>IF('2-定性盤查'!G9&lt;&gt;"",'2-定性盤查'!G9,"")</f>
        <v>0</v>
      </c>
      <c r="H8" s="8"/>
      <c r="I8" s="8"/>
      <c r="J8" s="7">
        <f>IF('2-定性盤查'!X9&lt;&gt;"",IF('2-定性盤查'!X9&lt;&gt;0,'2-定性盤查'!X9,""),"")</f>
        <v>0</v>
      </c>
      <c r="K8" s="8">
        <f>'3.1-排放係數'!D8</f>
        <v>0</v>
      </c>
      <c r="L8" s="8">
        <f>'3.1-排放係數'!E8</f>
        <v>0</v>
      </c>
      <c r="M8" s="7">
        <f>IF(J8="","",H8*K8)</f>
        <v>0</v>
      </c>
      <c r="N8" s="8">
        <f>附表二、含氟氣體之GWP值!G3</f>
        <v>0</v>
      </c>
      <c r="O8" s="7">
        <f>IF(M8="","",M8*N8)</f>
        <v>0</v>
      </c>
      <c r="P8" s="7">
        <f>IF('2-定性盤查'!Y9&lt;&gt;"",IF('2-定性盤查'!Y9&lt;&gt;0,'2-定性盤查'!Y9,""),"")</f>
        <v>0</v>
      </c>
      <c r="Q8" s="8">
        <f>'3.1-排放係數'!H8</f>
        <v>0</v>
      </c>
      <c r="R8" s="8">
        <f>'3.1-排放係數'!I8</f>
        <v>0</v>
      </c>
      <c r="S8" s="7">
        <f>IF(P8="","",H8*Q8)</f>
        <v>0</v>
      </c>
      <c r="T8" s="8">
        <f>附表二、含氟氣體之GWP值!G4</f>
        <v>0</v>
      </c>
      <c r="U8" s="7">
        <f>IF(S8="","",S8*T8)</f>
        <v>0</v>
      </c>
      <c r="V8" s="7">
        <f>IF('2-定性盤查'!Z9&lt;&gt;"",IF('2-定性盤查'!Z9&lt;&gt;0,'2-定性盤查'!Z9,""),"")</f>
        <v>0</v>
      </c>
      <c r="W8" s="8">
        <f>'3.1-排放係數'!L8</f>
        <v>0</v>
      </c>
      <c r="X8" s="8">
        <f>'3.1-排放係數'!M8</f>
        <v>0</v>
      </c>
      <c r="Y8" s="7">
        <f>IF(V8="","",H8*W8)</f>
        <v>0</v>
      </c>
      <c r="Z8" s="8">
        <f>附表二、含氟氣體之GWP值!G5</f>
        <v>0</v>
      </c>
      <c r="AA8" s="7">
        <f>IF(Y8="","",Y8*Z8)</f>
        <v>0</v>
      </c>
      <c r="AB8" s="7">
        <f>IF('2-定性盤查'!E9="是",IF(J8="CO2",SUM(U8,AA8),SUM(O8,U8,AA8)),IF(SUM(O8,U8,AA8)&lt;&gt;0,SUM(O8,U8,AA8),""))</f>
        <v>0</v>
      </c>
      <c r="AC8" s="7">
        <f>IF('2-定性盤查'!E9="是",IF(J8="CO2",O8,""),"")</f>
        <v>0</v>
      </c>
      <c r="AD8" s="7">
        <f>IF(AB8&lt;&gt;"",AB8/'6-彙總表'!$J$5,"")</f>
        <v>0</v>
      </c>
    </row>
    <row r="9" spans="1:30" ht="30" customHeight="1">
      <c r="A9" s="7">
        <f>IF('2-定性盤查'!A10&lt;&gt;"",'2-定性盤查'!A10,"")</f>
        <v>0</v>
      </c>
      <c r="B9" s="7">
        <f>IF('2-定性盤查'!B10&lt;&gt;"",'2-定性盤查'!B10,"")</f>
        <v>0</v>
      </c>
      <c r="C9" s="7">
        <f>IF('2-定性盤查'!C10&lt;&gt;"",'2-定性盤查'!C10,"")</f>
        <v>0</v>
      </c>
      <c r="D9" s="7">
        <f>IF('2-定性盤查'!D10&lt;&gt;"",'2-定性盤查'!D10,"")</f>
        <v>0</v>
      </c>
      <c r="E9" s="7">
        <f>IF('2-定性盤查'!E10&lt;&gt;"",'2-定性盤查'!E10,"")</f>
        <v>0</v>
      </c>
      <c r="F9" s="7">
        <f>IF('2-定性盤查'!F10&lt;&gt;"",'2-定性盤查'!F10,"")</f>
        <v>0</v>
      </c>
      <c r="G9" s="7">
        <f>IF('2-定性盤查'!G10&lt;&gt;"",'2-定性盤查'!G10,"")</f>
        <v>0</v>
      </c>
      <c r="H9" s="8" t="s">
        <v>262</v>
      </c>
      <c r="I9" s="8" t="s">
        <v>263</v>
      </c>
      <c r="J9" s="7">
        <f>IF('2-定性盤查'!X10&lt;&gt;"",IF('2-定性盤查'!X10&lt;&gt;0,'2-定性盤查'!X10,""),"")</f>
        <v>0</v>
      </c>
      <c r="K9" s="8">
        <f>'3.1-排放係數'!D9</f>
        <v>0</v>
      </c>
      <c r="L9" s="8">
        <f>'3.1-排放係數'!E9</f>
        <v>0</v>
      </c>
      <c r="M9" s="7">
        <f>IF(J9="","",H9*K9)</f>
        <v>0</v>
      </c>
      <c r="N9" s="8">
        <f>附表二、含氟氣體之GWP值!G3</f>
        <v>0</v>
      </c>
      <c r="O9" s="7">
        <f>IF(M9="","",M9*N9)</f>
        <v>0</v>
      </c>
      <c r="P9" s="7">
        <f>IF('2-定性盤查'!Y10&lt;&gt;"",IF('2-定性盤查'!Y10&lt;&gt;0,'2-定性盤查'!Y10,""),"")</f>
        <v>0</v>
      </c>
      <c r="Q9" s="8">
        <f>'3.1-排放係數'!H9</f>
        <v>0</v>
      </c>
      <c r="R9" s="8">
        <f>'3.1-排放係數'!I9</f>
        <v>0</v>
      </c>
      <c r="S9" s="7">
        <f>IF(P9="","",H9*Q9)</f>
        <v>0</v>
      </c>
      <c r="T9" s="8">
        <f>附表二、含氟氣體之GWP值!G4</f>
        <v>0</v>
      </c>
      <c r="U9" s="7">
        <f>IF(S9="","",S9*T9)</f>
        <v>0</v>
      </c>
      <c r="V9" s="7">
        <f>IF('2-定性盤查'!Z10&lt;&gt;"",IF('2-定性盤查'!Z10&lt;&gt;0,'2-定性盤查'!Z10,""),"")</f>
        <v>0</v>
      </c>
      <c r="W9" s="8">
        <f>'3.1-排放係數'!L9</f>
        <v>0</v>
      </c>
      <c r="X9" s="8">
        <f>'3.1-排放係數'!M9</f>
        <v>0</v>
      </c>
      <c r="Y9" s="7">
        <f>IF(V9="","",H9*W9)</f>
        <v>0</v>
      </c>
      <c r="Z9" s="8">
        <f>附表二、含氟氣體之GWP值!G5</f>
        <v>0</v>
      </c>
      <c r="AA9" s="7">
        <f>IF(Y9="","",Y9*Z9)</f>
        <v>0</v>
      </c>
      <c r="AB9" s="7">
        <f>IF('2-定性盤查'!E10="是",IF(J9="CO2",SUM(U9,AA9),SUM(O9,U9,AA9)),IF(SUM(O9,U9,AA9)&lt;&gt;0,SUM(O9,U9,AA9),""))</f>
        <v>0</v>
      </c>
      <c r="AC9" s="7">
        <f>IF('2-定性盤查'!E10="是",IF(J9="CO2",O9,""),"")</f>
        <v>0</v>
      </c>
      <c r="AD9" s="7">
        <f>IF(AB9&lt;&gt;"",AB9/'6-彙總表'!$J$5,"")</f>
        <v>0</v>
      </c>
    </row>
    <row r="10" spans="1:30" ht="30" customHeight="1">
      <c r="A10" s="7">
        <f>IF('2-定性盤查'!A11&lt;&gt;"",'2-定性盤查'!A11,"")</f>
        <v>0</v>
      </c>
      <c r="B10" s="7">
        <f>IF('2-定性盤查'!B11&lt;&gt;"",'2-定性盤查'!B11,"")</f>
        <v>0</v>
      </c>
      <c r="C10" s="7">
        <f>IF('2-定性盤查'!C11&lt;&gt;"",'2-定性盤查'!C11,"")</f>
        <v>0</v>
      </c>
      <c r="D10" s="7">
        <f>IF('2-定性盤查'!D11&lt;&gt;"",'2-定性盤查'!D11,"")</f>
        <v>0</v>
      </c>
      <c r="E10" s="7">
        <f>IF('2-定性盤查'!E11&lt;&gt;"",'2-定性盤查'!E11,"")</f>
        <v>0</v>
      </c>
      <c r="F10" s="7">
        <f>IF('2-定性盤查'!F11&lt;&gt;"",'2-定性盤查'!F11,"")</f>
        <v>0</v>
      </c>
      <c r="G10" s="7">
        <f>IF('2-定性盤查'!G11&lt;&gt;"",'2-定性盤查'!G11,"")</f>
        <v>0</v>
      </c>
      <c r="H10" s="8" t="s">
        <v>262</v>
      </c>
      <c r="I10" s="8" t="s">
        <v>263</v>
      </c>
      <c r="J10" s="7">
        <f>IF('2-定性盤查'!X11&lt;&gt;"",IF('2-定性盤查'!X11&lt;&gt;0,'2-定性盤查'!X11,""),"")</f>
        <v>0</v>
      </c>
      <c r="K10" s="8">
        <f>'3.1-排放係數'!D10</f>
        <v>0</v>
      </c>
      <c r="L10" s="8">
        <f>'3.1-排放係數'!E10</f>
        <v>0</v>
      </c>
      <c r="M10" s="7">
        <f>IF(J10="","",H10*K10)</f>
        <v>0</v>
      </c>
      <c r="N10" s="8">
        <f>附表二、含氟氣體之GWP值!G3</f>
        <v>0</v>
      </c>
      <c r="O10" s="7">
        <f>IF(M10="","",M10*N10)</f>
        <v>0</v>
      </c>
      <c r="P10" s="7">
        <f>IF('2-定性盤查'!Y11&lt;&gt;"",IF('2-定性盤查'!Y11&lt;&gt;0,'2-定性盤查'!Y11,""),"")</f>
        <v>0</v>
      </c>
      <c r="Q10" s="8">
        <f>'3.1-排放係數'!H10</f>
        <v>0</v>
      </c>
      <c r="R10" s="8">
        <f>'3.1-排放係數'!I10</f>
        <v>0</v>
      </c>
      <c r="S10" s="7">
        <f>IF(P10="","",H10*Q10)</f>
        <v>0</v>
      </c>
      <c r="T10" s="8">
        <f>附表二、含氟氣體之GWP值!G4</f>
        <v>0</v>
      </c>
      <c r="U10" s="7">
        <f>IF(S10="","",S10*T10)</f>
        <v>0</v>
      </c>
      <c r="V10" s="7">
        <f>IF('2-定性盤查'!Z11&lt;&gt;"",IF('2-定性盤查'!Z11&lt;&gt;0,'2-定性盤查'!Z11,""),"")</f>
        <v>0</v>
      </c>
      <c r="W10" s="8">
        <f>'3.1-排放係數'!L10</f>
        <v>0</v>
      </c>
      <c r="X10" s="8">
        <f>'3.1-排放係數'!M10</f>
        <v>0</v>
      </c>
      <c r="Y10" s="7">
        <f>IF(V10="","",H10*W10)</f>
        <v>0</v>
      </c>
      <c r="Z10" s="8">
        <f>附表二、含氟氣體之GWP值!G5</f>
        <v>0</v>
      </c>
      <c r="AA10" s="7">
        <f>IF(Y10="","",Y10*Z10)</f>
        <v>0</v>
      </c>
      <c r="AB10" s="7">
        <f>IF('2-定性盤查'!E11="是",IF(J10="CO2",SUM(U10,AA10),SUM(O10,U10,AA10)),IF(SUM(O10,U10,AA10)&lt;&gt;0,SUM(O10,U10,AA10),""))</f>
        <v>0</v>
      </c>
      <c r="AC10" s="7">
        <f>IF('2-定性盤查'!E11="是",IF(J10="CO2",O10,""),"")</f>
        <v>0</v>
      </c>
      <c r="AD10" s="7">
        <f>IF(AB10&lt;&gt;"",AB10/'6-彙總表'!$J$5,"")</f>
        <v>0</v>
      </c>
    </row>
    <row r="11" spans="1:30" ht="30" customHeight="1">
      <c r="A11" s="7">
        <f>IF('2-定性盤查'!A12&lt;&gt;"",'2-定性盤查'!A12,"")</f>
        <v>0</v>
      </c>
      <c r="B11" s="7">
        <f>IF('2-定性盤查'!B12&lt;&gt;"",'2-定性盤查'!B12,"")</f>
        <v>0</v>
      </c>
      <c r="C11" s="7">
        <f>IF('2-定性盤查'!C12&lt;&gt;"",'2-定性盤查'!C12,"")</f>
        <v>0</v>
      </c>
      <c r="D11" s="7">
        <f>IF('2-定性盤查'!D12&lt;&gt;"",'2-定性盤查'!D12,"")</f>
        <v>0</v>
      </c>
      <c r="E11" s="7">
        <f>IF('2-定性盤查'!E12&lt;&gt;"",'2-定性盤查'!E12,"")</f>
        <v>0</v>
      </c>
      <c r="F11" s="7">
        <f>IF('2-定性盤查'!F12&lt;&gt;"",'2-定性盤查'!F12,"")</f>
        <v>0</v>
      </c>
      <c r="G11" s="7">
        <f>IF('2-定性盤查'!G12&lt;&gt;"",'2-定性盤查'!G12,"")</f>
        <v>0</v>
      </c>
      <c r="H11" s="8"/>
      <c r="I11" s="8"/>
      <c r="J11" s="7">
        <f>IF('2-定性盤查'!X12&lt;&gt;"",IF('2-定性盤查'!X12&lt;&gt;0,'2-定性盤查'!X12,""),"")</f>
        <v>0</v>
      </c>
      <c r="K11" s="8">
        <f>'3.1-排放係數'!D11</f>
        <v>0</v>
      </c>
      <c r="L11" s="8">
        <f>'3.1-排放係數'!E11</f>
        <v>0</v>
      </c>
      <c r="M11" s="7">
        <f>IF(J11="","",H11*K11)</f>
        <v>0</v>
      </c>
      <c r="N11" s="8">
        <f>附表二、含氟氣體之GWP值!G3</f>
        <v>0</v>
      </c>
      <c r="O11" s="7">
        <f>IF(M11="","",M11*N11)</f>
        <v>0</v>
      </c>
      <c r="P11" s="7">
        <f>IF('2-定性盤查'!Y12&lt;&gt;"",IF('2-定性盤查'!Y12&lt;&gt;0,'2-定性盤查'!Y12,""),"")</f>
        <v>0</v>
      </c>
      <c r="Q11" s="8">
        <f>'3.1-排放係數'!H11</f>
        <v>0</v>
      </c>
      <c r="R11" s="8">
        <f>'3.1-排放係數'!I11</f>
        <v>0</v>
      </c>
      <c r="S11" s="7">
        <f>IF(P11="","",H11*Q11)</f>
        <v>0</v>
      </c>
      <c r="T11" s="8">
        <f>附表二、含氟氣體之GWP值!G4</f>
        <v>0</v>
      </c>
      <c r="U11" s="7">
        <f>IF(S11="","",S11*T11)</f>
        <v>0</v>
      </c>
      <c r="V11" s="7">
        <f>IF('2-定性盤查'!Z12&lt;&gt;"",IF('2-定性盤查'!Z12&lt;&gt;0,'2-定性盤查'!Z12,""),"")</f>
        <v>0</v>
      </c>
      <c r="W11" s="8">
        <f>'3.1-排放係數'!L11</f>
        <v>0</v>
      </c>
      <c r="X11" s="8">
        <f>'3.1-排放係數'!M11</f>
        <v>0</v>
      </c>
      <c r="Y11" s="7">
        <f>IF(V11="","",H11*W11)</f>
        <v>0</v>
      </c>
      <c r="Z11" s="8">
        <f>附表二、含氟氣體之GWP值!G5</f>
        <v>0</v>
      </c>
      <c r="AA11" s="7">
        <f>IF(Y11="","",Y11*Z11)</f>
        <v>0</v>
      </c>
      <c r="AB11" s="7">
        <f>IF('2-定性盤查'!E12="是",IF(J11="CO2",SUM(U11,AA11),SUM(O11,U11,AA11)),IF(SUM(O11,U11,AA11)&lt;&gt;0,SUM(O11,U11,AA11),""))</f>
        <v>0</v>
      </c>
      <c r="AC11" s="7">
        <f>IF('2-定性盤查'!E12="是",IF(J11="CO2",O11,""),"")</f>
        <v>0</v>
      </c>
      <c r="AD11" s="7">
        <f>IF(AB11&lt;&gt;"",AB11/'6-彙總表'!$J$5,"")</f>
        <v>0</v>
      </c>
    </row>
    <row r="12" spans="1:30" ht="30" customHeight="1">
      <c r="A12" s="7">
        <f>IF('2-定性盤查'!A13&lt;&gt;"",'2-定性盤查'!A13,"")</f>
        <v>0</v>
      </c>
      <c r="B12" s="7">
        <f>IF('2-定性盤查'!B13&lt;&gt;"",'2-定性盤查'!B13,"")</f>
        <v>0</v>
      </c>
      <c r="C12" s="7">
        <f>IF('2-定性盤查'!C13&lt;&gt;"",'2-定性盤查'!C13,"")</f>
        <v>0</v>
      </c>
      <c r="D12" s="7">
        <f>IF('2-定性盤查'!D13&lt;&gt;"",'2-定性盤查'!D13,"")</f>
        <v>0</v>
      </c>
      <c r="E12" s="7">
        <f>IF('2-定性盤查'!E13&lt;&gt;"",'2-定性盤查'!E13,"")</f>
        <v>0</v>
      </c>
      <c r="F12" s="7">
        <f>IF('2-定性盤查'!F13&lt;&gt;"",'2-定性盤查'!F13,"")</f>
        <v>0</v>
      </c>
      <c r="G12" s="7">
        <f>IF('2-定性盤查'!G13&lt;&gt;"",'2-定性盤查'!G13,"")</f>
        <v>0</v>
      </c>
      <c r="H12" s="8"/>
      <c r="I12" s="8"/>
      <c r="J12" s="7">
        <f>IF('2-定性盤查'!X13&lt;&gt;"",IF('2-定性盤查'!X13&lt;&gt;0,'2-定性盤查'!X13,""),"")</f>
        <v>0</v>
      </c>
      <c r="K12" s="8">
        <f>'3.1-排放係數'!D12</f>
        <v>0</v>
      </c>
      <c r="L12" s="8">
        <f>'3.1-排放係數'!E12</f>
        <v>0</v>
      </c>
      <c r="M12" s="7">
        <f>IF(J12="","",H12*K12)</f>
        <v>0</v>
      </c>
      <c r="N12" s="8">
        <f>附表二、含氟氣體之GWP值!G3</f>
        <v>0</v>
      </c>
      <c r="O12" s="7">
        <f>IF(M12="","",M12*N12)</f>
        <v>0</v>
      </c>
      <c r="P12" s="7">
        <f>IF('2-定性盤查'!Y13&lt;&gt;"",IF('2-定性盤查'!Y13&lt;&gt;0,'2-定性盤查'!Y13,""),"")</f>
        <v>0</v>
      </c>
      <c r="Q12" s="8">
        <f>'3.1-排放係數'!H12</f>
        <v>0</v>
      </c>
      <c r="R12" s="8">
        <f>'3.1-排放係數'!I12</f>
        <v>0</v>
      </c>
      <c r="S12" s="7">
        <f>IF(P12="","",H12*Q12)</f>
        <v>0</v>
      </c>
      <c r="T12" s="8">
        <f>附表二、含氟氣體之GWP值!G4</f>
        <v>0</v>
      </c>
      <c r="U12" s="7">
        <f>IF(S12="","",S12*T12)</f>
        <v>0</v>
      </c>
      <c r="V12" s="7">
        <f>IF('2-定性盤查'!Z13&lt;&gt;"",IF('2-定性盤查'!Z13&lt;&gt;0,'2-定性盤查'!Z13,""),"")</f>
        <v>0</v>
      </c>
      <c r="W12" s="8">
        <f>'3.1-排放係數'!L12</f>
        <v>0</v>
      </c>
      <c r="X12" s="8">
        <f>'3.1-排放係數'!M12</f>
        <v>0</v>
      </c>
      <c r="Y12" s="7">
        <f>IF(V12="","",H12*W12)</f>
        <v>0</v>
      </c>
      <c r="Z12" s="8">
        <f>附表二、含氟氣體之GWP值!G5</f>
        <v>0</v>
      </c>
      <c r="AA12" s="7">
        <f>IF(Y12="","",Y12*Z12)</f>
        <v>0</v>
      </c>
      <c r="AB12" s="7">
        <f>IF('2-定性盤查'!E13="是",IF(J12="CO2",SUM(U12,AA12),SUM(O12,U12,AA12)),IF(SUM(O12,U12,AA12)&lt;&gt;0,SUM(O12,U12,AA12),""))</f>
        <v>0</v>
      </c>
      <c r="AC12" s="7">
        <f>IF('2-定性盤查'!E13="是",IF(J12="CO2",O12,""),"")</f>
        <v>0</v>
      </c>
      <c r="AD12" s="7">
        <f>IF(AB12&lt;&gt;"",AB12/'6-彙總表'!$J$5,"")</f>
        <v>0</v>
      </c>
    </row>
    <row r="13" spans="1:30" ht="30" customHeight="1">
      <c r="A13" s="7">
        <f>IF('2-定性盤查'!A14&lt;&gt;"",'2-定性盤查'!A14,"")</f>
        <v>0</v>
      </c>
      <c r="B13" s="7">
        <f>IF('2-定性盤查'!B14&lt;&gt;"",'2-定性盤查'!B14,"")</f>
        <v>0</v>
      </c>
      <c r="C13" s="7">
        <f>IF('2-定性盤查'!C14&lt;&gt;"",'2-定性盤查'!C14,"")</f>
        <v>0</v>
      </c>
      <c r="D13" s="7">
        <f>IF('2-定性盤查'!D14&lt;&gt;"",'2-定性盤查'!D14,"")</f>
        <v>0</v>
      </c>
      <c r="E13" s="7">
        <f>IF('2-定性盤查'!E14&lt;&gt;"",'2-定性盤查'!E14,"")</f>
        <v>0</v>
      </c>
      <c r="F13" s="7">
        <f>IF('2-定性盤查'!F14&lt;&gt;"",'2-定性盤查'!F14,"")</f>
        <v>0</v>
      </c>
      <c r="G13" s="7">
        <f>IF('2-定性盤查'!G14&lt;&gt;"",'2-定性盤查'!G14,"")</f>
        <v>0</v>
      </c>
      <c r="H13" s="8"/>
      <c r="I13" s="8"/>
      <c r="J13" s="7">
        <f>IF('2-定性盤查'!X14&lt;&gt;"",IF('2-定性盤查'!X14&lt;&gt;0,'2-定性盤查'!X14,""),"")</f>
        <v>0</v>
      </c>
      <c r="K13" s="8">
        <f>'3.1-排放係數'!D13</f>
        <v>0</v>
      </c>
      <c r="L13" s="8">
        <f>'3.1-排放係數'!E13</f>
        <v>0</v>
      </c>
      <c r="M13" s="7">
        <f>IF(J13="","",H13*K13)</f>
        <v>0</v>
      </c>
      <c r="N13" s="8">
        <f>附表二、含氟氣體之GWP值!G3</f>
        <v>0</v>
      </c>
      <c r="O13" s="7">
        <f>IF(M13="","",M13*N13)</f>
        <v>0</v>
      </c>
      <c r="P13" s="7">
        <f>IF('2-定性盤查'!Y14&lt;&gt;"",IF('2-定性盤查'!Y14&lt;&gt;0,'2-定性盤查'!Y14,""),"")</f>
        <v>0</v>
      </c>
      <c r="Q13" s="8">
        <f>'3.1-排放係數'!H13</f>
        <v>0</v>
      </c>
      <c r="R13" s="8">
        <f>'3.1-排放係數'!I13</f>
        <v>0</v>
      </c>
      <c r="S13" s="7">
        <f>IF(P13="","",H13*Q13)</f>
        <v>0</v>
      </c>
      <c r="T13" s="8">
        <f>附表二、含氟氣體之GWP值!G4</f>
        <v>0</v>
      </c>
      <c r="U13" s="7">
        <f>IF(S13="","",S13*T13)</f>
        <v>0</v>
      </c>
      <c r="V13" s="7">
        <f>IF('2-定性盤查'!Z14&lt;&gt;"",IF('2-定性盤查'!Z14&lt;&gt;0,'2-定性盤查'!Z14,""),"")</f>
        <v>0</v>
      </c>
      <c r="W13" s="8">
        <f>'3.1-排放係數'!L13</f>
        <v>0</v>
      </c>
      <c r="X13" s="8">
        <f>'3.1-排放係數'!M13</f>
        <v>0</v>
      </c>
      <c r="Y13" s="7">
        <f>IF(V13="","",H13*W13)</f>
        <v>0</v>
      </c>
      <c r="Z13" s="8">
        <f>附表二、含氟氣體之GWP值!G5</f>
        <v>0</v>
      </c>
      <c r="AA13" s="7">
        <f>IF(Y13="","",Y13*Z13)</f>
        <v>0</v>
      </c>
      <c r="AB13" s="7">
        <f>IF('2-定性盤查'!E14="是",IF(J13="CO2",SUM(U13,AA13),SUM(O13,U13,AA13)),IF(SUM(O13,U13,AA13)&lt;&gt;0,SUM(O13,U13,AA13),""))</f>
        <v>0</v>
      </c>
      <c r="AC13" s="7">
        <f>IF('2-定性盤查'!E14="是",IF(J13="CO2",O13,""),"")</f>
        <v>0</v>
      </c>
      <c r="AD13" s="7">
        <f>IF(AB13&lt;&gt;"",AB13/'6-彙總表'!$J$5,"")</f>
        <v>0</v>
      </c>
    </row>
    <row r="14" spans="1:30" ht="30" customHeight="1">
      <c r="A14" s="7">
        <f>IF('2-定性盤查'!A15&lt;&gt;"",'2-定性盤查'!A15,"")</f>
        <v>0</v>
      </c>
      <c r="B14" s="7">
        <f>IF('2-定性盤查'!B15&lt;&gt;"",'2-定性盤查'!B15,"")</f>
        <v>0</v>
      </c>
      <c r="C14" s="7">
        <f>IF('2-定性盤查'!C15&lt;&gt;"",'2-定性盤查'!C15,"")</f>
        <v>0</v>
      </c>
      <c r="D14" s="7">
        <f>IF('2-定性盤查'!D15&lt;&gt;"",'2-定性盤查'!D15,"")</f>
        <v>0</v>
      </c>
      <c r="E14" s="7">
        <f>IF('2-定性盤查'!E15&lt;&gt;"",'2-定性盤查'!E15,"")</f>
        <v>0</v>
      </c>
      <c r="F14" s="7">
        <f>IF('2-定性盤查'!F15&lt;&gt;"",'2-定性盤查'!F15,"")</f>
        <v>0</v>
      </c>
      <c r="G14" s="7">
        <f>IF('2-定性盤查'!G15&lt;&gt;"",'2-定性盤查'!G15,"")</f>
        <v>0</v>
      </c>
      <c r="H14" s="8"/>
      <c r="I14" s="8"/>
      <c r="J14" s="7">
        <f>IF('2-定性盤查'!X15&lt;&gt;"",IF('2-定性盤查'!X15&lt;&gt;0,'2-定性盤查'!X15,""),"")</f>
        <v>0</v>
      </c>
      <c r="K14" s="8">
        <f>'3.1-排放係數'!D14</f>
        <v>0</v>
      </c>
      <c r="L14" s="8">
        <f>'3.1-排放係數'!E14</f>
        <v>0</v>
      </c>
      <c r="M14" s="7">
        <f>IF(J14="","",H14*K14)</f>
        <v>0</v>
      </c>
      <c r="N14" s="8">
        <f>附表二、含氟氣體之GWP值!G3</f>
        <v>0</v>
      </c>
      <c r="O14" s="7">
        <f>IF(M14="","",M14*N14)</f>
        <v>0</v>
      </c>
      <c r="P14" s="7">
        <f>IF('2-定性盤查'!Y15&lt;&gt;"",IF('2-定性盤查'!Y15&lt;&gt;0,'2-定性盤查'!Y15,""),"")</f>
        <v>0</v>
      </c>
      <c r="Q14" s="8">
        <f>'3.1-排放係數'!H14</f>
        <v>0</v>
      </c>
      <c r="R14" s="8">
        <f>'3.1-排放係數'!I14</f>
        <v>0</v>
      </c>
      <c r="S14" s="7">
        <f>IF(P14="","",H14*Q14)</f>
        <v>0</v>
      </c>
      <c r="T14" s="8">
        <f>附表二、含氟氣體之GWP值!G4</f>
        <v>0</v>
      </c>
      <c r="U14" s="7">
        <f>IF(S14="","",S14*T14)</f>
        <v>0</v>
      </c>
      <c r="V14" s="7">
        <f>IF('2-定性盤查'!Z15&lt;&gt;"",IF('2-定性盤查'!Z15&lt;&gt;0,'2-定性盤查'!Z15,""),"")</f>
        <v>0</v>
      </c>
      <c r="W14" s="8">
        <f>'3.1-排放係數'!L14</f>
        <v>0</v>
      </c>
      <c r="X14" s="8">
        <f>'3.1-排放係數'!M14</f>
        <v>0</v>
      </c>
      <c r="Y14" s="7">
        <f>IF(V14="","",H14*W14)</f>
        <v>0</v>
      </c>
      <c r="Z14" s="8">
        <f>附表二、含氟氣體之GWP值!G5</f>
        <v>0</v>
      </c>
      <c r="AA14" s="7">
        <f>IF(Y14="","",Y14*Z14)</f>
        <v>0</v>
      </c>
      <c r="AB14" s="7">
        <f>IF('2-定性盤查'!E15="是",IF(J14="CO2",SUM(U14,AA14),SUM(O14,U14,AA14)),IF(SUM(O14,U14,AA14)&lt;&gt;0,SUM(O14,U14,AA14),""))</f>
        <v>0</v>
      </c>
      <c r="AC14" s="7">
        <f>IF('2-定性盤查'!E15="是",IF(J14="CO2",O14,""),"")</f>
        <v>0</v>
      </c>
      <c r="AD14" s="7">
        <f>IF(AB14&lt;&gt;"",AB14/'6-彙總表'!$J$5,"")</f>
        <v>0</v>
      </c>
    </row>
    <row r="15" spans="1:30" ht="30" customHeight="1">
      <c r="A15" s="7">
        <f>IF('2-定性盤查'!A16&lt;&gt;"",'2-定性盤查'!A16,"")</f>
        <v>0</v>
      </c>
      <c r="B15" s="7">
        <f>IF('2-定性盤查'!B16&lt;&gt;"",'2-定性盤查'!B16,"")</f>
        <v>0</v>
      </c>
      <c r="C15" s="7">
        <f>IF('2-定性盤查'!C16&lt;&gt;"",'2-定性盤查'!C16,"")</f>
        <v>0</v>
      </c>
      <c r="D15" s="7">
        <f>IF('2-定性盤查'!D16&lt;&gt;"",'2-定性盤查'!D16,"")</f>
        <v>0</v>
      </c>
      <c r="E15" s="7">
        <f>IF('2-定性盤查'!E16&lt;&gt;"",'2-定性盤查'!E16,"")</f>
        <v>0</v>
      </c>
      <c r="F15" s="7">
        <f>IF('2-定性盤查'!F16&lt;&gt;"",'2-定性盤查'!F16,"")</f>
        <v>0</v>
      </c>
      <c r="G15" s="7">
        <f>IF('2-定性盤查'!G16&lt;&gt;"",'2-定性盤查'!G16,"")</f>
        <v>0</v>
      </c>
      <c r="H15" s="8"/>
      <c r="I15" s="8"/>
      <c r="J15" s="7">
        <f>IF('2-定性盤查'!X16&lt;&gt;"",IF('2-定性盤查'!X16&lt;&gt;0,'2-定性盤查'!X16,""),"")</f>
        <v>0</v>
      </c>
      <c r="K15" s="8">
        <f>'3.1-排放係數'!D15</f>
        <v>0</v>
      </c>
      <c r="L15" s="8">
        <f>'3.1-排放係數'!E15</f>
        <v>0</v>
      </c>
      <c r="M15" s="7">
        <f>IF(J15="","",H15*K15)</f>
        <v>0</v>
      </c>
      <c r="N15" s="8">
        <f>附表二、含氟氣體之GWP值!G3</f>
        <v>0</v>
      </c>
      <c r="O15" s="7">
        <f>IF(M15="","",M15*N15)</f>
        <v>0</v>
      </c>
      <c r="P15" s="7">
        <f>IF('2-定性盤查'!Y16&lt;&gt;"",IF('2-定性盤查'!Y16&lt;&gt;0,'2-定性盤查'!Y16,""),"")</f>
        <v>0</v>
      </c>
      <c r="Q15" s="8">
        <f>'3.1-排放係數'!H15</f>
        <v>0</v>
      </c>
      <c r="R15" s="8">
        <f>'3.1-排放係數'!I15</f>
        <v>0</v>
      </c>
      <c r="S15" s="7">
        <f>IF(P15="","",H15*Q15)</f>
        <v>0</v>
      </c>
      <c r="T15" s="8">
        <f>附表二、含氟氣體之GWP值!G4</f>
        <v>0</v>
      </c>
      <c r="U15" s="7">
        <f>IF(S15="","",S15*T15)</f>
        <v>0</v>
      </c>
      <c r="V15" s="7">
        <f>IF('2-定性盤查'!Z16&lt;&gt;"",IF('2-定性盤查'!Z16&lt;&gt;0,'2-定性盤查'!Z16,""),"")</f>
        <v>0</v>
      </c>
      <c r="W15" s="8">
        <f>'3.1-排放係數'!L15</f>
        <v>0</v>
      </c>
      <c r="X15" s="8">
        <f>'3.1-排放係數'!M15</f>
        <v>0</v>
      </c>
      <c r="Y15" s="7">
        <f>IF(V15="","",H15*W15)</f>
        <v>0</v>
      </c>
      <c r="Z15" s="8">
        <f>附表二、含氟氣體之GWP值!G5</f>
        <v>0</v>
      </c>
      <c r="AA15" s="7">
        <f>IF(Y15="","",Y15*Z15)</f>
        <v>0</v>
      </c>
      <c r="AB15" s="7">
        <f>IF('2-定性盤查'!E16="是",IF(J15="CO2",SUM(U15,AA15),SUM(O15,U15,AA15)),IF(SUM(O15,U15,AA15)&lt;&gt;0,SUM(O15,U15,AA15),""))</f>
        <v>0</v>
      </c>
      <c r="AC15" s="7">
        <f>IF('2-定性盤查'!E16="是",IF(J15="CO2",O15,""),"")</f>
        <v>0</v>
      </c>
      <c r="AD15" s="7">
        <f>IF(AB15&lt;&gt;"",AB15/'6-彙總表'!$J$5,"")</f>
        <v>0</v>
      </c>
    </row>
    <row r="16" spans="1:30" ht="30" customHeight="1">
      <c r="A16" s="7">
        <f>IF('2-定性盤查'!A17&lt;&gt;"",'2-定性盤查'!A17,"")</f>
        <v>0</v>
      </c>
      <c r="B16" s="7">
        <f>IF('2-定性盤查'!B17&lt;&gt;"",'2-定性盤查'!B17,"")</f>
        <v>0</v>
      </c>
      <c r="C16" s="7">
        <f>IF('2-定性盤查'!C17&lt;&gt;"",'2-定性盤查'!C17,"")</f>
        <v>0</v>
      </c>
      <c r="D16" s="7">
        <f>IF('2-定性盤查'!D17&lt;&gt;"",'2-定性盤查'!D17,"")</f>
        <v>0</v>
      </c>
      <c r="E16" s="7">
        <f>IF('2-定性盤查'!E17&lt;&gt;"",'2-定性盤查'!E17,"")</f>
        <v>0</v>
      </c>
      <c r="F16" s="7">
        <f>IF('2-定性盤查'!F17&lt;&gt;"",'2-定性盤查'!F17,"")</f>
        <v>0</v>
      </c>
      <c r="G16" s="7">
        <f>IF('2-定性盤查'!G17&lt;&gt;"",'2-定性盤查'!G17,"")</f>
        <v>0</v>
      </c>
      <c r="H16" s="8"/>
      <c r="I16" s="8"/>
      <c r="J16" s="7">
        <f>IF('2-定性盤查'!X17&lt;&gt;"",IF('2-定性盤查'!X17&lt;&gt;0,'2-定性盤查'!X17,""),"")</f>
        <v>0</v>
      </c>
      <c r="K16" s="8">
        <f>'3.1-排放係數'!D16</f>
        <v>0</v>
      </c>
      <c r="L16" s="8">
        <f>'3.1-排放係數'!E16</f>
        <v>0</v>
      </c>
      <c r="M16" s="7">
        <f>IF(J16="","",H16*K16)</f>
        <v>0</v>
      </c>
      <c r="N16" s="8">
        <f>附表二、含氟氣體之GWP值!G3</f>
        <v>0</v>
      </c>
      <c r="O16" s="7">
        <f>IF(M16="","",M16*N16)</f>
        <v>0</v>
      </c>
      <c r="P16" s="7">
        <f>IF('2-定性盤查'!Y17&lt;&gt;"",IF('2-定性盤查'!Y17&lt;&gt;0,'2-定性盤查'!Y17,""),"")</f>
        <v>0</v>
      </c>
      <c r="Q16" s="8">
        <f>'3.1-排放係數'!H16</f>
        <v>0</v>
      </c>
      <c r="R16" s="8">
        <f>'3.1-排放係數'!I16</f>
        <v>0</v>
      </c>
      <c r="S16" s="7">
        <f>IF(P16="","",H16*Q16)</f>
        <v>0</v>
      </c>
      <c r="T16" s="8">
        <f>附表二、含氟氣體之GWP值!G4</f>
        <v>0</v>
      </c>
      <c r="U16" s="7">
        <f>IF(S16="","",S16*T16)</f>
        <v>0</v>
      </c>
      <c r="V16" s="7">
        <f>IF('2-定性盤查'!Z17&lt;&gt;"",IF('2-定性盤查'!Z17&lt;&gt;0,'2-定性盤查'!Z17,""),"")</f>
        <v>0</v>
      </c>
      <c r="W16" s="8">
        <f>'3.1-排放係數'!L16</f>
        <v>0</v>
      </c>
      <c r="X16" s="8">
        <f>'3.1-排放係數'!M16</f>
        <v>0</v>
      </c>
      <c r="Y16" s="7">
        <f>IF(V16="","",H16*W16)</f>
        <v>0</v>
      </c>
      <c r="Z16" s="8">
        <f>附表二、含氟氣體之GWP值!G5</f>
        <v>0</v>
      </c>
      <c r="AA16" s="7">
        <f>IF(Y16="","",Y16*Z16)</f>
        <v>0</v>
      </c>
      <c r="AB16" s="7">
        <f>IF('2-定性盤查'!E17="是",IF(J16="CO2",SUM(U16,AA16),SUM(O16,U16,AA16)),IF(SUM(O16,U16,AA16)&lt;&gt;0,SUM(O16,U16,AA16),""))</f>
        <v>0</v>
      </c>
      <c r="AC16" s="7">
        <f>IF('2-定性盤查'!E17="是",IF(J16="CO2",O16,""),"")</f>
        <v>0</v>
      </c>
      <c r="AD16" s="7">
        <f>IF(AB16&lt;&gt;"",AB16/'6-彙總表'!$J$5,"")</f>
        <v>0</v>
      </c>
    </row>
    <row r="17" spans="1:30" ht="30" customHeight="1">
      <c r="A17" s="7">
        <f>IF('2-定性盤查'!A18&lt;&gt;"",'2-定性盤查'!A18,"")</f>
        <v>0</v>
      </c>
      <c r="B17" s="7">
        <f>IF('2-定性盤查'!B18&lt;&gt;"",'2-定性盤查'!B18,"")</f>
        <v>0</v>
      </c>
      <c r="C17" s="7">
        <f>IF('2-定性盤查'!C18&lt;&gt;"",'2-定性盤查'!C18,"")</f>
        <v>0</v>
      </c>
      <c r="D17" s="7">
        <f>IF('2-定性盤查'!D18&lt;&gt;"",'2-定性盤查'!D18,"")</f>
        <v>0</v>
      </c>
      <c r="E17" s="7">
        <f>IF('2-定性盤查'!E18&lt;&gt;"",'2-定性盤查'!E18,"")</f>
        <v>0</v>
      </c>
      <c r="F17" s="7">
        <f>IF('2-定性盤查'!F18&lt;&gt;"",'2-定性盤查'!F18,"")</f>
        <v>0</v>
      </c>
      <c r="G17" s="7">
        <f>IF('2-定性盤查'!G18&lt;&gt;"",'2-定性盤查'!G18,"")</f>
        <v>0</v>
      </c>
      <c r="H17" s="8" t="s">
        <v>264</v>
      </c>
      <c r="I17" s="8" t="s">
        <v>265</v>
      </c>
      <c r="J17" s="7">
        <f>IF('2-定性盤查'!X18&lt;&gt;"",IF('2-定性盤查'!X18&lt;&gt;0,'2-定性盤查'!X18,""),"")</f>
        <v>0</v>
      </c>
      <c r="K17" s="8">
        <f>'3.1-排放係數'!D17</f>
        <v>0</v>
      </c>
      <c r="L17" s="8">
        <f>'3.1-排放係數'!E17</f>
        <v>0</v>
      </c>
      <c r="M17" s="7">
        <f>IF(J17="","",H17*K17)</f>
        <v>0</v>
      </c>
      <c r="N17" s="8">
        <f>附表二、含氟氣體之GWP值!G3</f>
        <v>0</v>
      </c>
      <c r="O17" s="7">
        <f>IF(M17="","",M17*N17)</f>
        <v>0</v>
      </c>
      <c r="P17" s="7">
        <f>IF('2-定性盤查'!Y18&lt;&gt;"",IF('2-定性盤查'!Y18&lt;&gt;0,'2-定性盤查'!Y18,""),"")</f>
        <v>0</v>
      </c>
      <c r="Q17" s="8">
        <f>'3.1-排放係數'!H17</f>
        <v>0</v>
      </c>
      <c r="R17" s="8">
        <f>'3.1-排放係數'!I17</f>
        <v>0</v>
      </c>
      <c r="S17" s="7">
        <f>IF(P17="","",H17*Q17)</f>
        <v>0</v>
      </c>
      <c r="T17" s="8">
        <f>附表二、含氟氣體之GWP值!G4</f>
        <v>0</v>
      </c>
      <c r="U17" s="7">
        <f>IF(S17="","",S17*T17)</f>
        <v>0</v>
      </c>
      <c r="V17" s="7">
        <f>IF('2-定性盤查'!Z18&lt;&gt;"",IF('2-定性盤查'!Z18&lt;&gt;0,'2-定性盤查'!Z18,""),"")</f>
        <v>0</v>
      </c>
      <c r="W17" s="8">
        <f>'3.1-排放係數'!L17</f>
        <v>0</v>
      </c>
      <c r="X17" s="8">
        <f>'3.1-排放係數'!M17</f>
        <v>0</v>
      </c>
      <c r="Y17" s="7">
        <f>IF(V17="","",H17*W17)</f>
        <v>0</v>
      </c>
      <c r="Z17" s="8">
        <f>附表二、含氟氣體之GWP值!G5</f>
        <v>0</v>
      </c>
      <c r="AA17" s="7">
        <f>IF(Y17="","",Y17*Z17)</f>
        <v>0</v>
      </c>
      <c r="AB17" s="7">
        <f>IF('2-定性盤查'!E18="是",IF(J17="CO2",SUM(U17,AA17),SUM(O17,U17,AA17)),IF(SUM(O17,U17,AA17)&lt;&gt;0,SUM(O17,U17,AA17),""))</f>
        <v>0</v>
      </c>
      <c r="AC17" s="7">
        <f>IF('2-定性盤查'!E18="是",IF(J17="CO2",O17,""),"")</f>
        <v>0</v>
      </c>
      <c r="AD17" s="7">
        <f>IF(AB17&lt;&gt;"",AB17/'6-彙總表'!$J$5,"")</f>
        <v>0</v>
      </c>
    </row>
    <row r="18" spans="1:30" ht="30" customHeight="1">
      <c r="A18" s="7">
        <f>IF('2-定性盤查'!A19&lt;&gt;"",'2-定性盤查'!A19,"")</f>
        <v>0</v>
      </c>
      <c r="B18" s="7">
        <f>IF('2-定性盤查'!B19&lt;&gt;"",'2-定性盤查'!B19,"")</f>
        <v>0</v>
      </c>
      <c r="C18" s="7">
        <f>IF('2-定性盤查'!C19&lt;&gt;"",'2-定性盤查'!C19,"")</f>
        <v>0</v>
      </c>
      <c r="D18" s="7">
        <f>IF('2-定性盤查'!D19&lt;&gt;"",'2-定性盤查'!D19,"")</f>
        <v>0</v>
      </c>
      <c r="E18" s="7">
        <f>IF('2-定性盤查'!E19&lt;&gt;"",'2-定性盤查'!E19,"")</f>
        <v>0</v>
      </c>
      <c r="F18" s="7">
        <f>IF('2-定性盤查'!F19&lt;&gt;"",'2-定性盤查'!F19,"")</f>
        <v>0</v>
      </c>
      <c r="G18" s="7">
        <f>IF('2-定性盤查'!G19&lt;&gt;"",'2-定性盤查'!G19,"")</f>
        <v>0</v>
      </c>
      <c r="H18" s="8" t="s">
        <v>266</v>
      </c>
      <c r="I18" s="8" t="s">
        <v>265</v>
      </c>
      <c r="J18" s="7">
        <f>IF('2-定性盤查'!X19&lt;&gt;"",IF('2-定性盤查'!X19&lt;&gt;0,'2-定性盤查'!X19,""),"")</f>
        <v>0</v>
      </c>
      <c r="K18" s="8">
        <f>'3.1-排放係數'!D18</f>
        <v>0</v>
      </c>
      <c r="L18" s="8">
        <f>'3.1-排放係數'!E18</f>
        <v>0</v>
      </c>
      <c r="M18" s="7">
        <f>IF(J18="","",H18*K18)</f>
        <v>0</v>
      </c>
      <c r="N18" s="8">
        <f>附表二、含氟氣體之GWP值!G3</f>
        <v>0</v>
      </c>
      <c r="O18" s="7">
        <f>IF(M18="","",M18*N18)</f>
        <v>0</v>
      </c>
      <c r="P18" s="7">
        <f>IF('2-定性盤查'!Y19&lt;&gt;"",IF('2-定性盤查'!Y19&lt;&gt;0,'2-定性盤查'!Y19,""),"")</f>
        <v>0</v>
      </c>
      <c r="Q18" s="8">
        <f>'3.1-排放係數'!H18</f>
        <v>0</v>
      </c>
      <c r="R18" s="8">
        <f>'3.1-排放係數'!I18</f>
        <v>0</v>
      </c>
      <c r="S18" s="7">
        <f>IF(P18="","",H18*Q18)</f>
        <v>0</v>
      </c>
      <c r="T18" s="8">
        <f>附表二、含氟氣體之GWP值!G4</f>
        <v>0</v>
      </c>
      <c r="U18" s="7">
        <f>IF(S18="","",S18*T18)</f>
        <v>0</v>
      </c>
      <c r="V18" s="7">
        <f>IF('2-定性盤查'!Z19&lt;&gt;"",IF('2-定性盤查'!Z19&lt;&gt;0,'2-定性盤查'!Z19,""),"")</f>
        <v>0</v>
      </c>
      <c r="W18" s="8">
        <f>'3.1-排放係數'!L18</f>
        <v>0</v>
      </c>
      <c r="X18" s="8">
        <f>'3.1-排放係數'!M18</f>
        <v>0</v>
      </c>
      <c r="Y18" s="7">
        <f>IF(V18="","",H18*W18)</f>
        <v>0</v>
      </c>
      <c r="Z18" s="8">
        <f>附表二、含氟氣體之GWP值!G5</f>
        <v>0</v>
      </c>
      <c r="AA18" s="7">
        <f>IF(Y18="","",Y18*Z18)</f>
        <v>0</v>
      </c>
      <c r="AB18" s="7">
        <f>IF('2-定性盤查'!E19="是",IF(J18="CO2",SUM(U18,AA18),SUM(O18,U18,AA18)),IF(SUM(O18,U18,AA18)&lt;&gt;0,SUM(O18,U18,AA18),""))</f>
        <v>0</v>
      </c>
      <c r="AC18" s="7">
        <f>IF('2-定性盤查'!E19="是",IF(J18="CO2",O18,""),"")</f>
        <v>0</v>
      </c>
      <c r="AD18" s="7">
        <f>IF(AB18&lt;&gt;"",AB18/'6-彙總表'!$J$5,"")</f>
        <v>0</v>
      </c>
    </row>
    <row r="19" spans="1:30" ht="30" customHeight="1">
      <c r="A19" s="7">
        <f>IF('2-定性盤查'!A20&lt;&gt;"",'2-定性盤查'!A20,"")</f>
        <v>0</v>
      </c>
      <c r="B19" s="7">
        <f>IF('2-定性盤查'!B20&lt;&gt;"",'2-定性盤查'!B20,"")</f>
        <v>0</v>
      </c>
      <c r="C19" s="7">
        <f>IF('2-定性盤查'!C20&lt;&gt;"",'2-定性盤查'!C20,"")</f>
        <v>0</v>
      </c>
      <c r="D19" s="7">
        <f>IF('2-定性盤查'!D20&lt;&gt;"",'2-定性盤查'!D20,"")</f>
        <v>0</v>
      </c>
      <c r="E19" s="7">
        <f>IF('2-定性盤查'!E20&lt;&gt;"",'2-定性盤查'!E20,"")</f>
        <v>0</v>
      </c>
      <c r="F19" s="7">
        <f>IF('2-定性盤查'!F20&lt;&gt;"",'2-定性盤查'!F20,"")</f>
        <v>0</v>
      </c>
      <c r="G19" s="7">
        <f>IF('2-定性盤查'!G20&lt;&gt;"",'2-定性盤查'!G20,"")</f>
        <v>0</v>
      </c>
      <c r="H19" s="8" t="s">
        <v>262</v>
      </c>
      <c r="I19" s="8" t="s">
        <v>263</v>
      </c>
      <c r="J19" s="7">
        <f>IF('2-定性盤查'!X20&lt;&gt;"",IF('2-定性盤查'!X20&lt;&gt;0,'2-定性盤查'!X20,""),"")</f>
        <v>0</v>
      </c>
      <c r="K19" s="8">
        <f>'3.1-排放係數'!D19</f>
        <v>0</v>
      </c>
      <c r="L19" s="8">
        <f>'3.1-排放係數'!E19</f>
        <v>0</v>
      </c>
      <c r="M19" s="7">
        <f>IF(J19="","",H19*K19)</f>
        <v>0</v>
      </c>
      <c r="N19" s="8">
        <f>附表二、含氟氣體之GWP值!G3</f>
        <v>0</v>
      </c>
      <c r="O19" s="7">
        <f>IF(M19="","",M19*N19)</f>
        <v>0</v>
      </c>
      <c r="P19" s="7">
        <f>IF('2-定性盤查'!Y20&lt;&gt;"",IF('2-定性盤查'!Y20&lt;&gt;0,'2-定性盤查'!Y20,""),"")</f>
        <v>0</v>
      </c>
      <c r="Q19" s="8">
        <f>'3.1-排放係數'!H19</f>
        <v>0</v>
      </c>
      <c r="R19" s="8">
        <f>'3.1-排放係數'!I19</f>
        <v>0</v>
      </c>
      <c r="S19" s="7">
        <f>IF(P19="","",H19*Q19)</f>
        <v>0</v>
      </c>
      <c r="T19" s="8">
        <f>附表二、含氟氣體之GWP值!G4</f>
        <v>0</v>
      </c>
      <c r="U19" s="7">
        <f>IF(S19="","",S19*T19)</f>
        <v>0</v>
      </c>
      <c r="V19" s="7">
        <f>IF('2-定性盤查'!Z20&lt;&gt;"",IF('2-定性盤查'!Z20&lt;&gt;0,'2-定性盤查'!Z20,""),"")</f>
        <v>0</v>
      </c>
      <c r="W19" s="8">
        <f>'3.1-排放係數'!L19</f>
        <v>0</v>
      </c>
      <c r="X19" s="8">
        <f>'3.1-排放係數'!M19</f>
        <v>0</v>
      </c>
      <c r="Y19" s="7">
        <f>IF(V19="","",H19*W19)</f>
        <v>0</v>
      </c>
      <c r="Z19" s="8">
        <f>附表二、含氟氣體之GWP值!G5</f>
        <v>0</v>
      </c>
      <c r="AA19" s="7">
        <f>IF(Y19="","",Y19*Z19)</f>
        <v>0</v>
      </c>
      <c r="AB19" s="7">
        <f>IF('2-定性盤查'!E20="是",IF(J19="CO2",SUM(U19,AA19),SUM(O19,U19,AA19)),IF(SUM(O19,U19,AA19)&lt;&gt;0,SUM(O19,U19,AA19),""))</f>
        <v>0</v>
      </c>
      <c r="AC19" s="7">
        <f>IF('2-定性盤查'!E20="是",IF(J19="CO2",O19,""),"")</f>
        <v>0</v>
      </c>
      <c r="AD19" s="7">
        <f>IF(AB19&lt;&gt;"",AB19/'6-彙總表'!$J$5,"")</f>
        <v>0</v>
      </c>
    </row>
    <row r="20" spans="1:30" ht="30" customHeight="1">
      <c r="A20" s="7">
        <f>IF('2-定性盤查'!A21&lt;&gt;"",'2-定性盤查'!A21,"")</f>
        <v>0</v>
      </c>
      <c r="B20" s="7">
        <f>IF('2-定性盤查'!B21&lt;&gt;"",'2-定性盤查'!B21,"")</f>
        <v>0</v>
      </c>
      <c r="C20" s="7">
        <f>IF('2-定性盤查'!C21&lt;&gt;"",'2-定性盤查'!C21,"")</f>
        <v>0</v>
      </c>
      <c r="D20" s="7">
        <f>IF('2-定性盤查'!D21&lt;&gt;"",'2-定性盤查'!D21,"")</f>
        <v>0</v>
      </c>
      <c r="E20" s="7">
        <f>IF('2-定性盤查'!E21&lt;&gt;"",'2-定性盤查'!E21,"")</f>
        <v>0</v>
      </c>
      <c r="F20" s="7">
        <f>IF('2-定性盤查'!F21&lt;&gt;"",'2-定性盤查'!F21,"")</f>
        <v>0</v>
      </c>
      <c r="G20" s="7">
        <f>IF('2-定性盤查'!G21&lt;&gt;"",'2-定性盤查'!G21,"")</f>
        <v>0</v>
      </c>
      <c r="H20" s="8"/>
      <c r="I20" s="8"/>
      <c r="J20" s="7">
        <f>IF('2-定性盤查'!X21&lt;&gt;"",IF('2-定性盤查'!X21&lt;&gt;0,'2-定性盤查'!X21,""),"")</f>
        <v>0</v>
      </c>
      <c r="K20" s="8">
        <f>'3.1-排放係數'!D20</f>
        <v>0</v>
      </c>
      <c r="L20" s="8">
        <f>'3.1-排放係數'!E20</f>
        <v>0</v>
      </c>
      <c r="M20" s="7">
        <f>IF(J20="","",H20*K20)</f>
        <v>0</v>
      </c>
      <c r="N20" s="8">
        <f>附表二、含氟氣體之GWP值!G3</f>
        <v>0</v>
      </c>
      <c r="O20" s="7">
        <f>IF(M20="","",M20*N20)</f>
        <v>0</v>
      </c>
      <c r="P20" s="7">
        <f>IF('2-定性盤查'!Y21&lt;&gt;"",IF('2-定性盤查'!Y21&lt;&gt;0,'2-定性盤查'!Y21,""),"")</f>
        <v>0</v>
      </c>
      <c r="Q20" s="8">
        <f>'3.1-排放係數'!H20</f>
        <v>0</v>
      </c>
      <c r="R20" s="8">
        <f>'3.1-排放係數'!I20</f>
        <v>0</v>
      </c>
      <c r="S20" s="7">
        <f>IF(P20="","",H20*Q20)</f>
        <v>0</v>
      </c>
      <c r="T20" s="8">
        <f>附表二、含氟氣體之GWP值!G4</f>
        <v>0</v>
      </c>
      <c r="U20" s="7">
        <f>IF(S20="","",S20*T20)</f>
        <v>0</v>
      </c>
      <c r="V20" s="7">
        <f>IF('2-定性盤查'!Z21&lt;&gt;"",IF('2-定性盤查'!Z21&lt;&gt;0,'2-定性盤查'!Z21,""),"")</f>
        <v>0</v>
      </c>
      <c r="W20" s="8">
        <f>'3.1-排放係數'!L20</f>
        <v>0</v>
      </c>
      <c r="X20" s="8">
        <f>'3.1-排放係數'!M20</f>
        <v>0</v>
      </c>
      <c r="Y20" s="7">
        <f>IF(V20="","",H20*W20)</f>
        <v>0</v>
      </c>
      <c r="Z20" s="8">
        <f>附表二、含氟氣體之GWP值!G5</f>
        <v>0</v>
      </c>
      <c r="AA20" s="7">
        <f>IF(Y20="","",Y20*Z20)</f>
        <v>0</v>
      </c>
      <c r="AB20" s="7">
        <f>IF('2-定性盤查'!E21="是",IF(J20="CO2",SUM(U20,AA20),SUM(O20,U20,AA20)),IF(SUM(O20,U20,AA20)&lt;&gt;0,SUM(O20,U20,AA20),""))</f>
        <v>0</v>
      </c>
      <c r="AC20" s="7">
        <f>IF('2-定性盤查'!E21="是",IF(J20="CO2",O20,""),"")</f>
        <v>0</v>
      </c>
      <c r="AD20" s="7">
        <f>IF(AB20&lt;&gt;"",AB20/'6-彙總表'!$J$5,"")</f>
        <v>0</v>
      </c>
    </row>
    <row r="21" spans="1:30" ht="30" customHeight="1">
      <c r="A21" s="7">
        <f>IF('2-定性盤查'!A22&lt;&gt;"",'2-定性盤查'!A22,"")</f>
        <v>0</v>
      </c>
      <c r="B21" s="7">
        <f>IF('2-定性盤查'!B22&lt;&gt;"",'2-定性盤查'!B22,"")</f>
        <v>0</v>
      </c>
      <c r="C21" s="7">
        <f>IF('2-定性盤查'!C22&lt;&gt;"",'2-定性盤查'!C22,"")</f>
        <v>0</v>
      </c>
      <c r="D21" s="7">
        <f>IF('2-定性盤查'!D22&lt;&gt;"",'2-定性盤查'!D22,"")</f>
        <v>0</v>
      </c>
      <c r="E21" s="7">
        <f>IF('2-定性盤查'!E22&lt;&gt;"",'2-定性盤查'!E22,"")</f>
        <v>0</v>
      </c>
      <c r="F21" s="7">
        <f>IF('2-定性盤查'!F22&lt;&gt;"",'2-定性盤查'!F22,"")</f>
        <v>0</v>
      </c>
      <c r="G21" s="7">
        <f>IF('2-定性盤查'!G22&lt;&gt;"",'2-定性盤查'!G22,"")</f>
        <v>0</v>
      </c>
      <c r="H21" s="8"/>
      <c r="I21" s="8"/>
      <c r="J21" s="7">
        <f>IF('2-定性盤查'!X22&lt;&gt;"",IF('2-定性盤查'!X22&lt;&gt;0,'2-定性盤查'!X22,""),"")</f>
        <v>0</v>
      </c>
      <c r="K21" s="8">
        <f>'3.1-排放係數'!D21</f>
        <v>0</v>
      </c>
      <c r="L21" s="8">
        <f>'3.1-排放係數'!E21</f>
        <v>0</v>
      </c>
      <c r="M21" s="7">
        <f>IF(J21="","",H21*K21)</f>
        <v>0</v>
      </c>
      <c r="N21" s="8">
        <f>附表二、含氟氣體之GWP值!G3</f>
        <v>0</v>
      </c>
      <c r="O21" s="7">
        <f>IF(M21="","",M21*N21)</f>
        <v>0</v>
      </c>
      <c r="P21" s="7">
        <f>IF('2-定性盤查'!Y22&lt;&gt;"",IF('2-定性盤查'!Y22&lt;&gt;0,'2-定性盤查'!Y22,""),"")</f>
        <v>0</v>
      </c>
      <c r="Q21" s="8">
        <f>'3.1-排放係數'!H21</f>
        <v>0</v>
      </c>
      <c r="R21" s="8">
        <f>'3.1-排放係數'!I21</f>
        <v>0</v>
      </c>
      <c r="S21" s="7">
        <f>IF(P21="","",H21*Q21)</f>
        <v>0</v>
      </c>
      <c r="T21" s="8">
        <f>附表二、含氟氣體之GWP值!G4</f>
        <v>0</v>
      </c>
      <c r="U21" s="7">
        <f>IF(S21="","",S21*T21)</f>
        <v>0</v>
      </c>
      <c r="V21" s="7">
        <f>IF('2-定性盤查'!Z22&lt;&gt;"",IF('2-定性盤查'!Z22&lt;&gt;0,'2-定性盤查'!Z22,""),"")</f>
        <v>0</v>
      </c>
      <c r="W21" s="8">
        <f>'3.1-排放係數'!L21</f>
        <v>0</v>
      </c>
      <c r="X21" s="8">
        <f>'3.1-排放係數'!M21</f>
        <v>0</v>
      </c>
      <c r="Y21" s="7">
        <f>IF(V21="","",H21*W21)</f>
        <v>0</v>
      </c>
      <c r="Z21" s="8">
        <f>附表二、含氟氣體之GWP值!G5</f>
        <v>0</v>
      </c>
      <c r="AA21" s="7">
        <f>IF(Y21="","",Y21*Z21)</f>
        <v>0</v>
      </c>
      <c r="AB21" s="7">
        <f>IF('2-定性盤查'!E22="是",IF(J21="CO2",SUM(U21,AA21),SUM(O21,U21,AA21)),IF(SUM(O21,U21,AA21)&lt;&gt;0,SUM(O21,U21,AA21),""))</f>
        <v>0</v>
      </c>
      <c r="AC21" s="7">
        <f>IF('2-定性盤查'!E22="是",IF(J21="CO2",O21,""),"")</f>
        <v>0</v>
      </c>
      <c r="AD21" s="7">
        <f>IF(AB21&lt;&gt;"",AB21/'6-彙總表'!$J$5,"")</f>
        <v>0</v>
      </c>
    </row>
    <row r="22" spans="1:30" ht="30" customHeight="1">
      <c r="A22" s="7">
        <f>IF('2-定性盤查'!A23&lt;&gt;"",'2-定性盤查'!A23,"")</f>
        <v>0</v>
      </c>
      <c r="B22" s="7">
        <f>IF('2-定性盤查'!B23&lt;&gt;"",'2-定性盤查'!B23,"")</f>
        <v>0</v>
      </c>
      <c r="C22" s="7">
        <f>IF('2-定性盤查'!C23&lt;&gt;"",'2-定性盤查'!C23,"")</f>
        <v>0</v>
      </c>
      <c r="D22" s="7">
        <f>IF('2-定性盤查'!D23&lt;&gt;"",'2-定性盤查'!D23,"")</f>
        <v>0</v>
      </c>
      <c r="E22" s="7">
        <f>IF('2-定性盤查'!E23&lt;&gt;"",'2-定性盤查'!E23,"")</f>
        <v>0</v>
      </c>
      <c r="F22" s="7">
        <f>IF('2-定性盤查'!F23&lt;&gt;"",'2-定性盤查'!F23,"")</f>
        <v>0</v>
      </c>
      <c r="G22" s="7">
        <f>IF('2-定性盤查'!G23&lt;&gt;"",'2-定性盤查'!G23,"")</f>
        <v>0</v>
      </c>
      <c r="H22" s="8"/>
      <c r="I22" s="8"/>
      <c r="J22" s="7">
        <f>IF('2-定性盤查'!X23&lt;&gt;"",IF('2-定性盤查'!X23&lt;&gt;0,'2-定性盤查'!X23,""),"")</f>
        <v>0</v>
      </c>
      <c r="K22" s="8">
        <f>'3.1-排放係數'!D22</f>
        <v>0</v>
      </c>
      <c r="L22" s="8">
        <f>'3.1-排放係數'!E22</f>
        <v>0</v>
      </c>
      <c r="M22" s="7">
        <f>IF(J22="","",H22*K22)</f>
        <v>0</v>
      </c>
      <c r="N22" s="8">
        <f>附表二、含氟氣體之GWP值!G3</f>
        <v>0</v>
      </c>
      <c r="O22" s="7">
        <f>IF(M22="","",M22*N22)</f>
        <v>0</v>
      </c>
      <c r="P22" s="7">
        <f>IF('2-定性盤查'!Y23&lt;&gt;"",IF('2-定性盤查'!Y23&lt;&gt;0,'2-定性盤查'!Y23,""),"")</f>
        <v>0</v>
      </c>
      <c r="Q22" s="8">
        <f>'3.1-排放係數'!H22</f>
        <v>0</v>
      </c>
      <c r="R22" s="8">
        <f>'3.1-排放係數'!I22</f>
        <v>0</v>
      </c>
      <c r="S22" s="7">
        <f>IF(P22="","",H22*Q22)</f>
        <v>0</v>
      </c>
      <c r="T22" s="8">
        <f>附表二、含氟氣體之GWP值!G4</f>
        <v>0</v>
      </c>
      <c r="U22" s="7">
        <f>IF(S22="","",S22*T22)</f>
        <v>0</v>
      </c>
      <c r="V22" s="7">
        <f>IF('2-定性盤查'!Z23&lt;&gt;"",IF('2-定性盤查'!Z23&lt;&gt;0,'2-定性盤查'!Z23,""),"")</f>
        <v>0</v>
      </c>
      <c r="W22" s="8">
        <f>'3.1-排放係數'!L22</f>
        <v>0</v>
      </c>
      <c r="X22" s="8">
        <f>'3.1-排放係數'!M22</f>
        <v>0</v>
      </c>
      <c r="Y22" s="7">
        <f>IF(V22="","",H22*W22)</f>
        <v>0</v>
      </c>
      <c r="Z22" s="8">
        <f>附表二、含氟氣體之GWP值!G5</f>
        <v>0</v>
      </c>
      <c r="AA22" s="7">
        <f>IF(Y22="","",Y22*Z22)</f>
        <v>0</v>
      </c>
      <c r="AB22" s="7">
        <f>IF('2-定性盤查'!E23="是",IF(J22="CO2",SUM(U22,AA22),SUM(O22,U22,AA22)),IF(SUM(O22,U22,AA22)&lt;&gt;0,SUM(O22,U22,AA22),""))</f>
        <v>0</v>
      </c>
      <c r="AC22" s="7">
        <f>IF('2-定性盤查'!E23="是",IF(J22="CO2",O22,""),"")</f>
        <v>0</v>
      </c>
      <c r="AD22" s="7">
        <f>IF(AB22&lt;&gt;"",AB22/'6-彙總表'!$J$5,"")</f>
        <v>0</v>
      </c>
    </row>
    <row r="23" spans="1:30" ht="30" customHeight="1">
      <c r="A23" s="7">
        <f>IF('2-定性盤查'!A24&lt;&gt;"",'2-定性盤查'!A24,"")</f>
        <v>0</v>
      </c>
      <c r="B23" s="7">
        <f>IF('2-定性盤查'!B24&lt;&gt;"",'2-定性盤查'!B24,"")</f>
        <v>0</v>
      </c>
      <c r="C23" s="7">
        <f>IF('2-定性盤查'!C24&lt;&gt;"",'2-定性盤查'!C24,"")</f>
        <v>0</v>
      </c>
      <c r="D23" s="7">
        <f>IF('2-定性盤查'!D24&lt;&gt;"",'2-定性盤查'!D24,"")</f>
        <v>0</v>
      </c>
      <c r="E23" s="7">
        <f>IF('2-定性盤查'!E24&lt;&gt;"",'2-定性盤查'!E24,"")</f>
        <v>0</v>
      </c>
      <c r="F23" s="7">
        <f>IF('2-定性盤查'!F24&lt;&gt;"",'2-定性盤查'!F24,"")</f>
        <v>0</v>
      </c>
      <c r="G23" s="7">
        <f>IF('2-定性盤查'!G24&lt;&gt;"",'2-定性盤查'!G24,"")</f>
        <v>0</v>
      </c>
      <c r="H23" s="8"/>
      <c r="I23" s="8"/>
      <c r="J23" s="7">
        <f>IF('2-定性盤查'!X24&lt;&gt;"",IF('2-定性盤查'!X24&lt;&gt;0,'2-定性盤查'!X24,""),"")</f>
        <v>0</v>
      </c>
      <c r="K23" s="8">
        <f>'3.1-排放係數'!D23</f>
        <v>0</v>
      </c>
      <c r="L23" s="8">
        <f>'3.1-排放係數'!E23</f>
        <v>0</v>
      </c>
      <c r="M23" s="7">
        <f>IF(J23="","",H23*K23)</f>
        <v>0</v>
      </c>
      <c r="N23" s="8">
        <f>附表二、含氟氣體之GWP值!G3</f>
        <v>0</v>
      </c>
      <c r="O23" s="7">
        <f>IF(M23="","",M23*N23)</f>
        <v>0</v>
      </c>
      <c r="P23" s="7">
        <f>IF('2-定性盤查'!Y24&lt;&gt;"",IF('2-定性盤查'!Y24&lt;&gt;0,'2-定性盤查'!Y24,""),"")</f>
        <v>0</v>
      </c>
      <c r="Q23" s="8">
        <f>'3.1-排放係數'!H23</f>
        <v>0</v>
      </c>
      <c r="R23" s="8">
        <f>'3.1-排放係數'!I23</f>
        <v>0</v>
      </c>
      <c r="S23" s="7">
        <f>IF(P23="","",H23*Q23)</f>
        <v>0</v>
      </c>
      <c r="T23" s="8">
        <f>附表二、含氟氣體之GWP值!G4</f>
        <v>0</v>
      </c>
      <c r="U23" s="7">
        <f>IF(S23="","",S23*T23)</f>
        <v>0</v>
      </c>
      <c r="V23" s="7">
        <f>IF('2-定性盤查'!Z24&lt;&gt;"",IF('2-定性盤查'!Z24&lt;&gt;0,'2-定性盤查'!Z24,""),"")</f>
        <v>0</v>
      </c>
      <c r="W23" s="8">
        <f>'3.1-排放係數'!L23</f>
        <v>0</v>
      </c>
      <c r="X23" s="8">
        <f>'3.1-排放係數'!M23</f>
        <v>0</v>
      </c>
      <c r="Y23" s="7">
        <f>IF(V23="","",H23*W23)</f>
        <v>0</v>
      </c>
      <c r="Z23" s="8">
        <f>附表二、含氟氣體之GWP值!G5</f>
        <v>0</v>
      </c>
      <c r="AA23" s="7">
        <f>IF(Y23="","",Y23*Z23)</f>
        <v>0</v>
      </c>
      <c r="AB23" s="7">
        <f>IF('2-定性盤查'!E24="是",IF(J23="CO2",SUM(U23,AA23),SUM(O23,U23,AA23)),IF(SUM(O23,U23,AA23)&lt;&gt;0,SUM(O23,U23,AA23),""))</f>
        <v>0</v>
      </c>
      <c r="AC23" s="7">
        <f>IF('2-定性盤查'!E24="是",IF(J23="CO2",O23,""),"")</f>
        <v>0</v>
      </c>
      <c r="AD23" s="7">
        <f>IF(AB23&lt;&gt;"",AB23/'6-彙總表'!$J$5,"")</f>
        <v>0</v>
      </c>
    </row>
    <row r="24" spans="1:30" ht="30" customHeight="1">
      <c r="A24" s="7">
        <f>IF('2-定性盤查'!A25&lt;&gt;"",'2-定性盤查'!A25,"")</f>
        <v>0</v>
      </c>
      <c r="B24" s="7">
        <f>IF('2-定性盤查'!B25&lt;&gt;"",'2-定性盤查'!B25,"")</f>
        <v>0</v>
      </c>
      <c r="C24" s="7">
        <f>IF('2-定性盤查'!C25&lt;&gt;"",'2-定性盤查'!C25,"")</f>
        <v>0</v>
      </c>
      <c r="D24" s="7">
        <f>IF('2-定性盤查'!D25&lt;&gt;"",'2-定性盤查'!D25,"")</f>
        <v>0</v>
      </c>
      <c r="E24" s="7">
        <f>IF('2-定性盤查'!E25&lt;&gt;"",'2-定性盤查'!E25,"")</f>
        <v>0</v>
      </c>
      <c r="F24" s="7">
        <f>IF('2-定性盤查'!F25&lt;&gt;"",'2-定性盤查'!F25,"")</f>
        <v>0</v>
      </c>
      <c r="G24" s="7">
        <f>IF('2-定性盤查'!G25&lt;&gt;"",'2-定性盤查'!G25,"")</f>
        <v>0</v>
      </c>
      <c r="H24" s="8"/>
      <c r="I24" s="8"/>
      <c r="J24" s="7">
        <f>IF('2-定性盤查'!X25&lt;&gt;"",IF('2-定性盤查'!X25&lt;&gt;0,'2-定性盤查'!X25,""),"")</f>
        <v>0</v>
      </c>
      <c r="K24" s="8">
        <f>'3.1-排放係數'!D24</f>
        <v>0</v>
      </c>
      <c r="L24" s="8">
        <f>'3.1-排放係數'!E24</f>
        <v>0</v>
      </c>
      <c r="M24" s="7">
        <f>IF(J24="","",H24*K24)</f>
        <v>0</v>
      </c>
      <c r="N24" s="8">
        <f>附表二、含氟氣體之GWP值!G3</f>
        <v>0</v>
      </c>
      <c r="O24" s="7">
        <f>IF(M24="","",M24*N24)</f>
        <v>0</v>
      </c>
      <c r="P24" s="7">
        <f>IF('2-定性盤查'!Y25&lt;&gt;"",IF('2-定性盤查'!Y25&lt;&gt;0,'2-定性盤查'!Y25,""),"")</f>
        <v>0</v>
      </c>
      <c r="Q24" s="8">
        <f>'3.1-排放係數'!H24</f>
        <v>0</v>
      </c>
      <c r="R24" s="8">
        <f>'3.1-排放係數'!I24</f>
        <v>0</v>
      </c>
      <c r="S24" s="7">
        <f>IF(P24="","",H24*Q24)</f>
        <v>0</v>
      </c>
      <c r="T24" s="8">
        <f>附表二、含氟氣體之GWP值!G4</f>
        <v>0</v>
      </c>
      <c r="U24" s="7">
        <f>IF(S24="","",S24*T24)</f>
        <v>0</v>
      </c>
      <c r="V24" s="7">
        <f>IF('2-定性盤查'!Z25&lt;&gt;"",IF('2-定性盤查'!Z25&lt;&gt;0,'2-定性盤查'!Z25,""),"")</f>
        <v>0</v>
      </c>
      <c r="W24" s="8">
        <f>'3.1-排放係數'!L24</f>
        <v>0</v>
      </c>
      <c r="X24" s="8">
        <f>'3.1-排放係數'!M24</f>
        <v>0</v>
      </c>
      <c r="Y24" s="7">
        <f>IF(V24="","",H24*W24)</f>
        <v>0</v>
      </c>
      <c r="Z24" s="8">
        <f>附表二、含氟氣體之GWP值!G5</f>
        <v>0</v>
      </c>
      <c r="AA24" s="7">
        <f>IF(Y24="","",Y24*Z24)</f>
        <v>0</v>
      </c>
      <c r="AB24" s="7">
        <f>IF('2-定性盤查'!E25="是",IF(J24="CO2",SUM(U24,AA24),SUM(O24,U24,AA24)),IF(SUM(O24,U24,AA24)&lt;&gt;0,SUM(O24,U24,AA24),""))</f>
        <v>0</v>
      </c>
      <c r="AC24" s="7">
        <f>IF('2-定性盤查'!E25="是",IF(J24="CO2",O24,""),"")</f>
        <v>0</v>
      </c>
      <c r="AD24" s="7">
        <f>IF(AB24&lt;&gt;"",AB24/'6-彙總表'!$J$5,"")</f>
        <v>0</v>
      </c>
    </row>
    <row r="25" spans="1:30" ht="30" customHeight="1">
      <c r="A25" s="7">
        <f>IF('2-定性盤查'!A26&lt;&gt;"",'2-定性盤查'!A26,"")</f>
        <v>0</v>
      </c>
      <c r="B25" s="7">
        <f>IF('2-定性盤查'!B26&lt;&gt;"",'2-定性盤查'!B26,"")</f>
        <v>0</v>
      </c>
      <c r="C25" s="7">
        <f>IF('2-定性盤查'!C26&lt;&gt;"",'2-定性盤查'!C26,"")</f>
        <v>0</v>
      </c>
      <c r="D25" s="7">
        <f>IF('2-定性盤查'!D26&lt;&gt;"",'2-定性盤查'!D26,"")</f>
        <v>0</v>
      </c>
      <c r="E25" s="7">
        <f>IF('2-定性盤查'!E26&lt;&gt;"",'2-定性盤查'!E26,"")</f>
        <v>0</v>
      </c>
      <c r="F25" s="7">
        <f>IF('2-定性盤查'!F26&lt;&gt;"",'2-定性盤查'!F26,"")</f>
        <v>0</v>
      </c>
      <c r="G25" s="7">
        <f>IF('2-定性盤查'!G26&lt;&gt;"",'2-定性盤查'!G26,"")</f>
        <v>0</v>
      </c>
      <c r="H25" s="8"/>
      <c r="I25" s="8"/>
      <c r="J25" s="7">
        <f>IF('2-定性盤查'!X26&lt;&gt;"",IF('2-定性盤查'!X26&lt;&gt;0,'2-定性盤查'!X26,""),"")</f>
        <v>0</v>
      </c>
      <c r="K25" s="8">
        <f>'3.1-排放係數'!D25</f>
        <v>0</v>
      </c>
      <c r="L25" s="8">
        <f>'3.1-排放係數'!E25</f>
        <v>0</v>
      </c>
      <c r="M25" s="7">
        <f>IF(J25="","",H25*K25)</f>
        <v>0</v>
      </c>
      <c r="N25" s="8">
        <f>附表二、含氟氣體之GWP值!G3</f>
        <v>0</v>
      </c>
      <c r="O25" s="7">
        <f>IF(M25="","",M25*N25)</f>
        <v>0</v>
      </c>
      <c r="P25" s="7">
        <f>IF('2-定性盤查'!Y26&lt;&gt;"",IF('2-定性盤查'!Y26&lt;&gt;0,'2-定性盤查'!Y26,""),"")</f>
        <v>0</v>
      </c>
      <c r="Q25" s="8">
        <f>'3.1-排放係數'!H25</f>
        <v>0</v>
      </c>
      <c r="R25" s="8">
        <f>'3.1-排放係數'!I25</f>
        <v>0</v>
      </c>
      <c r="S25" s="7">
        <f>IF(P25="","",H25*Q25)</f>
        <v>0</v>
      </c>
      <c r="T25" s="8">
        <f>附表二、含氟氣體之GWP值!G4</f>
        <v>0</v>
      </c>
      <c r="U25" s="7">
        <f>IF(S25="","",S25*T25)</f>
        <v>0</v>
      </c>
      <c r="V25" s="7">
        <f>IF('2-定性盤查'!Z26&lt;&gt;"",IF('2-定性盤查'!Z26&lt;&gt;0,'2-定性盤查'!Z26,""),"")</f>
        <v>0</v>
      </c>
      <c r="W25" s="8">
        <f>'3.1-排放係數'!L25</f>
        <v>0</v>
      </c>
      <c r="X25" s="8">
        <f>'3.1-排放係數'!M25</f>
        <v>0</v>
      </c>
      <c r="Y25" s="7">
        <f>IF(V25="","",H25*W25)</f>
        <v>0</v>
      </c>
      <c r="Z25" s="8">
        <f>附表二、含氟氣體之GWP值!G5</f>
        <v>0</v>
      </c>
      <c r="AA25" s="7">
        <f>IF(Y25="","",Y25*Z25)</f>
        <v>0</v>
      </c>
      <c r="AB25" s="7">
        <f>IF('2-定性盤查'!E26="是",IF(J25="CO2",SUM(U25,AA25),SUM(O25,U25,AA25)),IF(SUM(O25,U25,AA25)&lt;&gt;0,SUM(O25,U25,AA25),""))</f>
        <v>0</v>
      </c>
      <c r="AC25" s="7">
        <f>IF('2-定性盤查'!E26="是",IF(J25="CO2",O25,""),"")</f>
        <v>0</v>
      </c>
      <c r="AD25" s="7">
        <f>IF(AB25&lt;&gt;"",AB25/'6-彙總表'!$J$5,"")</f>
        <v>0</v>
      </c>
    </row>
    <row r="26" spans="1:30" ht="30" customHeight="1">
      <c r="A26" s="7">
        <f>IF('2-定性盤查'!A27&lt;&gt;"",'2-定性盤查'!A27,"")</f>
        <v>0</v>
      </c>
      <c r="B26" s="7">
        <f>IF('2-定性盤查'!B27&lt;&gt;"",'2-定性盤查'!B27,"")</f>
        <v>0</v>
      </c>
      <c r="C26" s="7">
        <f>IF('2-定性盤查'!C27&lt;&gt;"",'2-定性盤查'!C27,"")</f>
        <v>0</v>
      </c>
      <c r="D26" s="7">
        <f>IF('2-定性盤查'!D27&lt;&gt;"",'2-定性盤查'!D27,"")</f>
        <v>0</v>
      </c>
      <c r="E26" s="7">
        <f>IF('2-定性盤查'!E27&lt;&gt;"",'2-定性盤查'!E27,"")</f>
        <v>0</v>
      </c>
      <c r="F26" s="7">
        <f>IF('2-定性盤查'!F27&lt;&gt;"",'2-定性盤查'!F27,"")</f>
        <v>0</v>
      </c>
      <c r="G26" s="7">
        <f>IF('2-定性盤查'!G27&lt;&gt;"",'2-定性盤查'!G27,"")</f>
        <v>0</v>
      </c>
      <c r="H26" s="8"/>
      <c r="I26" s="8"/>
      <c r="J26" s="7">
        <f>IF('2-定性盤查'!X27&lt;&gt;"",IF('2-定性盤查'!X27&lt;&gt;0,'2-定性盤查'!X27,""),"")</f>
        <v>0</v>
      </c>
      <c r="K26" s="8">
        <f>'3.1-排放係數'!D26</f>
        <v>0</v>
      </c>
      <c r="L26" s="8">
        <f>'3.1-排放係數'!E26</f>
        <v>0</v>
      </c>
      <c r="M26" s="7">
        <f>IF(J26="","",H26*K26)</f>
        <v>0</v>
      </c>
      <c r="N26" s="8">
        <f>附表二、含氟氣體之GWP值!G3</f>
        <v>0</v>
      </c>
      <c r="O26" s="7">
        <f>IF(M26="","",M26*N26)</f>
        <v>0</v>
      </c>
      <c r="P26" s="7">
        <f>IF('2-定性盤查'!Y27&lt;&gt;"",IF('2-定性盤查'!Y27&lt;&gt;0,'2-定性盤查'!Y27,""),"")</f>
        <v>0</v>
      </c>
      <c r="Q26" s="8">
        <f>'3.1-排放係數'!H26</f>
        <v>0</v>
      </c>
      <c r="R26" s="8">
        <f>'3.1-排放係數'!I26</f>
        <v>0</v>
      </c>
      <c r="S26" s="7">
        <f>IF(P26="","",H26*Q26)</f>
        <v>0</v>
      </c>
      <c r="T26" s="8">
        <f>附表二、含氟氣體之GWP值!G4</f>
        <v>0</v>
      </c>
      <c r="U26" s="7">
        <f>IF(S26="","",S26*T26)</f>
        <v>0</v>
      </c>
      <c r="V26" s="7">
        <f>IF('2-定性盤查'!Z27&lt;&gt;"",IF('2-定性盤查'!Z27&lt;&gt;0,'2-定性盤查'!Z27,""),"")</f>
        <v>0</v>
      </c>
      <c r="W26" s="8">
        <f>'3.1-排放係數'!L26</f>
        <v>0</v>
      </c>
      <c r="X26" s="8">
        <f>'3.1-排放係數'!M26</f>
        <v>0</v>
      </c>
      <c r="Y26" s="7">
        <f>IF(V26="","",H26*W26)</f>
        <v>0</v>
      </c>
      <c r="Z26" s="8">
        <f>附表二、含氟氣體之GWP值!G5</f>
        <v>0</v>
      </c>
      <c r="AA26" s="7">
        <f>IF(Y26="","",Y26*Z26)</f>
        <v>0</v>
      </c>
      <c r="AB26" s="7">
        <f>IF('2-定性盤查'!E27="是",IF(J26="CO2",SUM(U26,AA26),SUM(O26,U26,AA26)),IF(SUM(O26,U26,AA26)&lt;&gt;0,SUM(O26,U26,AA26),""))</f>
        <v>0</v>
      </c>
      <c r="AC26" s="7">
        <f>IF('2-定性盤查'!E27="是",IF(J26="CO2",O26,""),"")</f>
        <v>0</v>
      </c>
      <c r="AD26" s="7">
        <f>IF(AB26&lt;&gt;"",AB26/'6-彙總表'!$J$5,"")</f>
        <v>0</v>
      </c>
    </row>
    <row r="27" spans="1:30" ht="30" customHeight="1">
      <c r="A27" s="7">
        <f>IF('2-定性盤查'!A28&lt;&gt;"",'2-定性盤查'!A28,"")</f>
        <v>0</v>
      </c>
      <c r="B27" s="7">
        <f>IF('2-定性盤查'!B28&lt;&gt;"",'2-定性盤查'!B28,"")</f>
        <v>0</v>
      </c>
      <c r="C27" s="7">
        <f>IF('2-定性盤查'!C28&lt;&gt;"",'2-定性盤查'!C28,"")</f>
        <v>0</v>
      </c>
      <c r="D27" s="7">
        <f>IF('2-定性盤查'!D28&lt;&gt;"",'2-定性盤查'!D28,"")</f>
        <v>0</v>
      </c>
      <c r="E27" s="7">
        <f>IF('2-定性盤查'!E28&lt;&gt;"",'2-定性盤查'!E28,"")</f>
        <v>0</v>
      </c>
      <c r="F27" s="7">
        <f>IF('2-定性盤查'!F28&lt;&gt;"",'2-定性盤查'!F28,"")</f>
        <v>0</v>
      </c>
      <c r="G27" s="7">
        <f>IF('2-定性盤查'!G28&lt;&gt;"",'2-定性盤查'!G28,"")</f>
        <v>0</v>
      </c>
      <c r="H27" s="8"/>
      <c r="I27" s="8"/>
      <c r="J27" s="7">
        <f>IF('2-定性盤查'!X28&lt;&gt;"",IF('2-定性盤查'!X28&lt;&gt;0,'2-定性盤查'!X28,""),"")</f>
        <v>0</v>
      </c>
      <c r="K27" s="8">
        <f>'3.1-排放係數'!D27</f>
        <v>0</v>
      </c>
      <c r="L27" s="8">
        <f>'3.1-排放係數'!E27</f>
        <v>0</v>
      </c>
      <c r="M27" s="7">
        <f>IF(J27="","",H27*K27)</f>
        <v>0</v>
      </c>
      <c r="N27" s="8">
        <f>附表二、含氟氣體之GWP值!G3</f>
        <v>0</v>
      </c>
      <c r="O27" s="7">
        <f>IF(M27="","",M27*N27)</f>
        <v>0</v>
      </c>
      <c r="P27" s="7">
        <f>IF('2-定性盤查'!Y28&lt;&gt;"",IF('2-定性盤查'!Y28&lt;&gt;0,'2-定性盤查'!Y28,""),"")</f>
        <v>0</v>
      </c>
      <c r="Q27" s="8">
        <f>'3.1-排放係數'!H27</f>
        <v>0</v>
      </c>
      <c r="R27" s="8">
        <f>'3.1-排放係數'!I27</f>
        <v>0</v>
      </c>
      <c r="S27" s="7">
        <f>IF(P27="","",H27*Q27)</f>
        <v>0</v>
      </c>
      <c r="T27" s="8">
        <f>附表二、含氟氣體之GWP值!G4</f>
        <v>0</v>
      </c>
      <c r="U27" s="7">
        <f>IF(S27="","",S27*T27)</f>
        <v>0</v>
      </c>
      <c r="V27" s="7">
        <f>IF('2-定性盤查'!Z28&lt;&gt;"",IF('2-定性盤查'!Z28&lt;&gt;0,'2-定性盤查'!Z28,""),"")</f>
        <v>0</v>
      </c>
      <c r="W27" s="8">
        <f>'3.1-排放係數'!L27</f>
        <v>0</v>
      </c>
      <c r="X27" s="8">
        <f>'3.1-排放係數'!M27</f>
        <v>0</v>
      </c>
      <c r="Y27" s="7">
        <f>IF(V27="","",H27*W27)</f>
        <v>0</v>
      </c>
      <c r="Z27" s="8">
        <f>附表二、含氟氣體之GWP值!G5</f>
        <v>0</v>
      </c>
      <c r="AA27" s="7">
        <f>IF(Y27="","",Y27*Z27)</f>
        <v>0</v>
      </c>
      <c r="AB27" s="7">
        <f>IF('2-定性盤查'!E28="是",IF(J27="CO2",SUM(U27,AA27),SUM(O27,U27,AA27)),IF(SUM(O27,U27,AA27)&lt;&gt;0,SUM(O27,U27,AA27),""))</f>
        <v>0</v>
      </c>
      <c r="AC27" s="7">
        <f>IF('2-定性盤查'!E28="是",IF(J27="CO2",O27,""),"")</f>
        <v>0</v>
      </c>
      <c r="AD27" s="7">
        <f>IF(AB27&lt;&gt;"",AB27/'6-彙總表'!$J$5,"")</f>
        <v>0</v>
      </c>
    </row>
    <row r="28" spans="1:30" ht="30" customHeight="1">
      <c r="A28" s="7">
        <f>IF('2-定性盤查'!A29&lt;&gt;"",'2-定性盤查'!A29,"")</f>
        <v>0</v>
      </c>
      <c r="B28" s="7">
        <f>IF('2-定性盤查'!B29&lt;&gt;"",'2-定性盤查'!B29,"")</f>
        <v>0</v>
      </c>
      <c r="C28" s="7">
        <f>IF('2-定性盤查'!C29&lt;&gt;"",'2-定性盤查'!C29,"")</f>
        <v>0</v>
      </c>
      <c r="D28" s="7">
        <f>IF('2-定性盤查'!D29&lt;&gt;"",'2-定性盤查'!D29,"")</f>
        <v>0</v>
      </c>
      <c r="E28" s="7">
        <f>IF('2-定性盤查'!E29&lt;&gt;"",'2-定性盤查'!E29,"")</f>
        <v>0</v>
      </c>
      <c r="F28" s="7">
        <f>IF('2-定性盤查'!F29&lt;&gt;"",'2-定性盤查'!F29,"")</f>
        <v>0</v>
      </c>
      <c r="G28" s="7">
        <f>IF('2-定性盤查'!G29&lt;&gt;"",'2-定性盤查'!G29,"")</f>
        <v>0</v>
      </c>
      <c r="H28" s="8" t="s">
        <v>262</v>
      </c>
      <c r="I28" s="8" t="s">
        <v>267</v>
      </c>
      <c r="J28" s="7">
        <f>IF('2-定性盤查'!X29&lt;&gt;"",IF('2-定性盤查'!X29&lt;&gt;0,'2-定性盤查'!X29,""),"")</f>
        <v>0</v>
      </c>
      <c r="K28" s="8">
        <f>'3.1-排放係數'!D28</f>
        <v>0</v>
      </c>
      <c r="L28" s="8">
        <f>'3.1-排放係數'!E28</f>
        <v>0</v>
      </c>
      <c r="M28" s="7">
        <f>IF(J28="","",H28*K28)</f>
        <v>0</v>
      </c>
      <c r="N28" s="8">
        <f>附表二、含氟氣體之GWP值!G3</f>
        <v>0</v>
      </c>
      <c r="O28" s="7">
        <f>IF(M28="","",M28*N28)</f>
        <v>0</v>
      </c>
      <c r="P28" s="7">
        <f>IF('2-定性盤查'!Y29&lt;&gt;"",IF('2-定性盤查'!Y29&lt;&gt;0,'2-定性盤查'!Y29,""),"")</f>
        <v>0</v>
      </c>
      <c r="Q28" s="8">
        <f>'3.1-排放係數'!H28</f>
        <v>0</v>
      </c>
      <c r="R28" s="8">
        <f>'3.1-排放係數'!I28</f>
        <v>0</v>
      </c>
      <c r="S28" s="7">
        <f>IF(P28="","",H28*Q28)</f>
        <v>0</v>
      </c>
      <c r="T28" s="8">
        <f>附表二、含氟氣體之GWP值!G4</f>
        <v>0</v>
      </c>
      <c r="U28" s="7">
        <f>IF(S28="","",S28*T28)</f>
        <v>0</v>
      </c>
      <c r="V28" s="7">
        <f>IF('2-定性盤查'!Z29&lt;&gt;"",IF('2-定性盤查'!Z29&lt;&gt;0,'2-定性盤查'!Z29,""),"")</f>
        <v>0</v>
      </c>
      <c r="W28" s="8">
        <f>'3.1-排放係數'!L28</f>
        <v>0</v>
      </c>
      <c r="X28" s="8">
        <f>'3.1-排放係數'!M28</f>
        <v>0</v>
      </c>
      <c r="Y28" s="7">
        <f>IF(V28="","",H28*W28)</f>
        <v>0</v>
      </c>
      <c r="Z28" s="8">
        <f>附表二、含氟氣體之GWP值!G5</f>
        <v>0</v>
      </c>
      <c r="AA28" s="7">
        <f>IF(Y28="","",Y28*Z28)</f>
        <v>0</v>
      </c>
      <c r="AB28" s="7">
        <f>IF('2-定性盤查'!E29="是",IF(J28="CO2",SUM(U28,AA28),SUM(O28,U28,AA28)),IF(SUM(O28,U28,AA28)&lt;&gt;0,SUM(O28,U28,AA28),""))</f>
        <v>0</v>
      </c>
      <c r="AC28" s="7">
        <f>IF('2-定性盤查'!E29="是",IF(J28="CO2",O28,""),"")</f>
        <v>0</v>
      </c>
      <c r="AD28" s="7">
        <f>IF(AB28&lt;&gt;"",AB28/'6-彙總表'!$J$5,"")</f>
        <v>0</v>
      </c>
    </row>
    <row r="29" spans="1:30" ht="30" customHeight="1">
      <c r="A29" s="7">
        <f>IF('2-定性盤查'!A30&lt;&gt;"",'2-定性盤查'!A30,"")</f>
        <v>0</v>
      </c>
      <c r="B29" s="7">
        <f>IF('2-定性盤查'!B30&lt;&gt;"",'2-定性盤查'!B30,"")</f>
        <v>0</v>
      </c>
      <c r="C29" s="7">
        <f>IF('2-定性盤查'!C30&lt;&gt;"",'2-定性盤查'!C30,"")</f>
        <v>0</v>
      </c>
      <c r="D29" s="7">
        <f>IF('2-定性盤查'!D30&lt;&gt;"",'2-定性盤查'!D30,"")</f>
        <v>0</v>
      </c>
      <c r="E29" s="7">
        <f>IF('2-定性盤查'!E30&lt;&gt;"",'2-定性盤查'!E30,"")</f>
        <v>0</v>
      </c>
      <c r="F29" s="7">
        <f>IF('2-定性盤查'!F30&lt;&gt;"",'2-定性盤查'!F30,"")</f>
        <v>0</v>
      </c>
      <c r="G29" s="7">
        <f>IF('2-定性盤查'!G30&lt;&gt;"",'2-定性盤查'!G30,"")</f>
        <v>0</v>
      </c>
      <c r="H29" s="8"/>
      <c r="I29" s="8"/>
      <c r="J29" s="7">
        <f>IF('2-定性盤查'!X30&lt;&gt;"",IF('2-定性盤查'!X30&lt;&gt;0,'2-定性盤查'!X30,""),"")</f>
        <v>0</v>
      </c>
      <c r="K29" s="8">
        <f>'3.1-排放係數'!D29</f>
        <v>0</v>
      </c>
      <c r="L29" s="8">
        <f>'3.1-排放係數'!E29</f>
        <v>0</v>
      </c>
      <c r="M29" s="7">
        <f>IF(J29="","",H29*K29)</f>
        <v>0</v>
      </c>
      <c r="N29" s="8">
        <f>附表二、含氟氣體之GWP值!G3</f>
        <v>0</v>
      </c>
      <c r="O29" s="7">
        <f>IF(M29="","",M29*N29)</f>
        <v>0</v>
      </c>
      <c r="P29" s="7">
        <f>IF('2-定性盤查'!Y30&lt;&gt;"",IF('2-定性盤查'!Y30&lt;&gt;0,'2-定性盤查'!Y30,""),"")</f>
        <v>0</v>
      </c>
      <c r="Q29" s="8">
        <f>'3.1-排放係數'!H29</f>
        <v>0</v>
      </c>
      <c r="R29" s="8">
        <f>'3.1-排放係數'!I29</f>
        <v>0</v>
      </c>
      <c r="S29" s="7">
        <f>IF(P29="","",H29*Q29)</f>
        <v>0</v>
      </c>
      <c r="T29" s="8">
        <f>附表二、含氟氣體之GWP值!G4</f>
        <v>0</v>
      </c>
      <c r="U29" s="7">
        <f>IF(S29="","",S29*T29)</f>
        <v>0</v>
      </c>
      <c r="V29" s="7">
        <f>IF('2-定性盤查'!Z30&lt;&gt;"",IF('2-定性盤查'!Z30&lt;&gt;0,'2-定性盤查'!Z30,""),"")</f>
        <v>0</v>
      </c>
      <c r="W29" s="8">
        <f>'3.1-排放係數'!L29</f>
        <v>0</v>
      </c>
      <c r="X29" s="8">
        <f>'3.1-排放係數'!M29</f>
        <v>0</v>
      </c>
      <c r="Y29" s="7">
        <f>IF(V29="","",H29*W29)</f>
        <v>0</v>
      </c>
      <c r="Z29" s="8">
        <f>附表二、含氟氣體之GWP值!G5</f>
        <v>0</v>
      </c>
      <c r="AA29" s="7">
        <f>IF(Y29="","",Y29*Z29)</f>
        <v>0</v>
      </c>
      <c r="AB29" s="7">
        <f>IF('2-定性盤查'!E30="是",IF(J29="CO2",SUM(U29,AA29),SUM(O29,U29,AA29)),IF(SUM(O29,U29,AA29)&lt;&gt;0,SUM(O29,U29,AA29),""))</f>
        <v>0</v>
      </c>
      <c r="AC29" s="7">
        <f>IF('2-定性盤查'!E30="是",IF(J29="CO2",O29,""),"")</f>
        <v>0</v>
      </c>
      <c r="AD29" s="7">
        <f>IF(AB29&lt;&gt;"",AB29/'6-彙總表'!$J$5,"")</f>
        <v>0</v>
      </c>
    </row>
    <row r="30" spans="1:30" ht="30" customHeight="1">
      <c r="A30" s="7">
        <f>IF('2-定性盤查'!A31&lt;&gt;"",'2-定性盤查'!A31,"")</f>
        <v>0</v>
      </c>
      <c r="B30" s="7">
        <f>IF('2-定性盤查'!B31&lt;&gt;"",'2-定性盤查'!B31,"")</f>
        <v>0</v>
      </c>
      <c r="C30" s="7">
        <f>IF('2-定性盤查'!C31&lt;&gt;"",'2-定性盤查'!C31,"")</f>
        <v>0</v>
      </c>
      <c r="D30" s="7">
        <f>IF('2-定性盤查'!D31&lt;&gt;"",'2-定性盤查'!D31,"")</f>
        <v>0</v>
      </c>
      <c r="E30" s="7">
        <f>IF('2-定性盤查'!E31&lt;&gt;"",'2-定性盤查'!E31,"")</f>
        <v>0</v>
      </c>
      <c r="F30" s="7">
        <f>IF('2-定性盤查'!F31&lt;&gt;"",'2-定性盤查'!F31,"")</f>
        <v>0</v>
      </c>
      <c r="G30" s="7">
        <f>IF('2-定性盤查'!G31&lt;&gt;"",'2-定性盤查'!G31,"")</f>
        <v>0</v>
      </c>
      <c r="H30" s="8"/>
      <c r="I30" s="8"/>
      <c r="J30" s="7">
        <f>IF('2-定性盤查'!X31&lt;&gt;"",IF('2-定性盤查'!X31&lt;&gt;0,'2-定性盤查'!X31,""),"")</f>
        <v>0</v>
      </c>
      <c r="K30" s="8">
        <f>'3.1-排放係數'!D30</f>
        <v>0</v>
      </c>
      <c r="L30" s="8">
        <f>'3.1-排放係數'!E30</f>
        <v>0</v>
      </c>
      <c r="M30" s="7">
        <f>IF(J30="","",H30*K30)</f>
        <v>0</v>
      </c>
      <c r="N30" s="8">
        <f>附表二、含氟氣體之GWP值!G3</f>
        <v>0</v>
      </c>
      <c r="O30" s="7">
        <f>IF(M30="","",M30*N30)</f>
        <v>0</v>
      </c>
      <c r="P30" s="7">
        <f>IF('2-定性盤查'!Y31&lt;&gt;"",IF('2-定性盤查'!Y31&lt;&gt;0,'2-定性盤查'!Y31,""),"")</f>
        <v>0</v>
      </c>
      <c r="Q30" s="8">
        <f>'3.1-排放係數'!H30</f>
        <v>0</v>
      </c>
      <c r="R30" s="8">
        <f>'3.1-排放係數'!I30</f>
        <v>0</v>
      </c>
      <c r="S30" s="7">
        <f>IF(P30="","",H30*Q30)</f>
        <v>0</v>
      </c>
      <c r="T30" s="8">
        <f>附表二、含氟氣體之GWP值!G4</f>
        <v>0</v>
      </c>
      <c r="U30" s="7">
        <f>IF(S30="","",S30*T30)</f>
        <v>0</v>
      </c>
      <c r="V30" s="7">
        <f>IF('2-定性盤查'!Z31&lt;&gt;"",IF('2-定性盤查'!Z31&lt;&gt;0,'2-定性盤查'!Z31,""),"")</f>
        <v>0</v>
      </c>
      <c r="W30" s="8">
        <f>'3.1-排放係數'!L30</f>
        <v>0</v>
      </c>
      <c r="X30" s="8">
        <f>'3.1-排放係數'!M30</f>
        <v>0</v>
      </c>
      <c r="Y30" s="7">
        <f>IF(V30="","",H30*W30)</f>
        <v>0</v>
      </c>
      <c r="Z30" s="8">
        <f>附表二、含氟氣體之GWP值!G5</f>
        <v>0</v>
      </c>
      <c r="AA30" s="7">
        <f>IF(Y30="","",Y30*Z30)</f>
        <v>0</v>
      </c>
      <c r="AB30" s="7">
        <f>IF('2-定性盤查'!E31="是",IF(J30="CO2",SUM(U30,AA30),SUM(O30,U30,AA30)),IF(SUM(O30,U30,AA30)&lt;&gt;0,SUM(O30,U30,AA30),""))</f>
        <v>0</v>
      </c>
      <c r="AC30" s="7">
        <f>IF('2-定性盤查'!E31="是",IF(J30="CO2",O30,""),"")</f>
        <v>0</v>
      </c>
      <c r="AD30" s="7">
        <f>IF(AB30&lt;&gt;"",AB30/'6-彙總表'!$J$5,"")</f>
        <v>0</v>
      </c>
    </row>
    <row r="31" spans="1:30" ht="30" customHeight="1">
      <c r="A31" s="7">
        <f>IF('2-定性盤查'!A32&lt;&gt;"",'2-定性盤查'!A32,"")</f>
        <v>0</v>
      </c>
      <c r="B31" s="7">
        <f>IF('2-定性盤查'!B32&lt;&gt;"",'2-定性盤查'!B32,"")</f>
        <v>0</v>
      </c>
      <c r="C31" s="7">
        <f>IF('2-定性盤查'!C32&lt;&gt;"",'2-定性盤查'!C32,"")</f>
        <v>0</v>
      </c>
      <c r="D31" s="7">
        <f>IF('2-定性盤查'!D32&lt;&gt;"",'2-定性盤查'!D32,"")</f>
        <v>0</v>
      </c>
      <c r="E31" s="7">
        <f>IF('2-定性盤查'!E32&lt;&gt;"",'2-定性盤查'!E32,"")</f>
        <v>0</v>
      </c>
      <c r="F31" s="7">
        <f>IF('2-定性盤查'!F32&lt;&gt;"",'2-定性盤查'!F32,"")</f>
        <v>0</v>
      </c>
      <c r="G31" s="7">
        <f>IF('2-定性盤查'!G32&lt;&gt;"",'2-定性盤查'!G32,"")</f>
        <v>0</v>
      </c>
      <c r="H31" s="8"/>
      <c r="I31" s="8"/>
      <c r="J31" s="7">
        <f>IF('2-定性盤查'!X32&lt;&gt;"",IF('2-定性盤查'!X32&lt;&gt;0,'2-定性盤查'!X32,""),"")</f>
        <v>0</v>
      </c>
      <c r="K31" s="8">
        <f>'3.1-排放係數'!D31</f>
        <v>0</v>
      </c>
      <c r="L31" s="8">
        <f>'3.1-排放係數'!E31</f>
        <v>0</v>
      </c>
      <c r="M31" s="7">
        <f>IF(J31="","",H31*K31)</f>
        <v>0</v>
      </c>
      <c r="N31" s="8">
        <f>附表二、含氟氣體之GWP值!G3</f>
        <v>0</v>
      </c>
      <c r="O31" s="7">
        <f>IF(M31="","",M31*N31)</f>
        <v>0</v>
      </c>
      <c r="P31" s="7">
        <f>IF('2-定性盤查'!Y32&lt;&gt;"",IF('2-定性盤查'!Y32&lt;&gt;0,'2-定性盤查'!Y32,""),"")</f>
        <v>0</v>
      </c>
      <c r="Q31" s="8">
        <f>'3.1-排放係數'!H31</f>
        <v>0</v>
      </c>
      <c r="R31" s="8">
        <f>'3.1-排放係數'!I31</f>
        <v>0</v>
      </c>
      <c r="S31" s="7">
        <f>IF(P31="","",H31*Q31)</f>
        <v>0</v>
      </c>
      <c r="T31" s="8">
        <f>附表二、含氟氣體之GWP值!G4</f>
        <v>0</v>
      </c>
      <c r="U31" s="7">
        <f>IF(S31="","",S31*T31)</f>
        <v>0</v>
      </c>
      <c r="V31" s="7">
        <f>IF('2-定性盤查'!Z32&lt;&gt;"",IF('2-定性盤查'!Z32&lt;&gt;0,'2-定性盤查'!Z32,""),"")</f>
        <v>0</v>
      </c>
      <c r="W31" s="8">
        <f>'3.1-排放係數'!L31</f>
        <v>0</v>
      </c>
      <c r="X31" s="8">
        <f>'3.1-排放係數'!M31</f>
        <v>0</v>
      </c>
      <c r="Y31" s="7">
        <f>IF(V31="","",H31*W31)</f>
        <v>0</v>
      </c>
      <c r="Z31" s="8">
        <f>附表二、含氟氣體之GWP值!G5</f>
        <v>0</v>
      </c>
      <c r="AA31" s="7">
        <f>IF(Y31="","",Y31*Z31)</f>
        <v>0</v>
      </c>
      <c r="AB31" s="7">
        <f>IF('2-定性盤查'!E32="是",IF(J31="CO2",SUM(U31,AA31),SUM(O31,U31,AA31)),IF(SUM(O31,U31,AA31)&lt;&gt;0,SUM(O31,U31,AA31),""))</f>
        <v>0</v>
      </c>
      <c r="AC31" s="7">
        <f>IF('2-定性盤查'!E32="是",IF(J31="CO2",O31,""),"")</f>
        <v>0</v>
      </c>
      <c r="AD31" s="7">
        <f>IF(AB31&lt;&gt;"",AB31/'6-彙總表'!$J$5,"")</f>
        <v>0</v>
      </c>
    </row>
    <row r="32" spans="1:30" ht="30" customHeight="1">
      <c r="A32" s="7">
        <f>IF('2-定性盤查'!A33&lt;&gt;"",'2-定性盤查'!A33,"")</f>
        <v>0</v>
      </c>
      <c r="B32" s="7">
        <f>IF('2-定性盤查'!B33&lt;&gt;"",'2-定性盤查'!B33,"")</f>
        <v>0</v>
      </c>
      <c r="C32" s="7">
        <f>IF('2-定性盤查'!C33&lt;&gt;"",'2-定性盤查'!C33,"")</f>
        <v>0</v>
      </c>
      <c r="D32" s="7">
        <f>IF('2-定性盤查'!D33&lt;&gt;"",'2-定性盤查'!D33,"")</f>
        <v>0</v>
      </c>
      <c r="E32" s="7">
        <f>IF('2-定性盤查'!E33&lt;&gt;"",'2-定性盤查'!E33,"")</f>
        <v>0</v>
      </c>
      <c r="F32" s="7">
        <f>IF('2-定性盤查'!F33&lt;&gt;"",'2-定性盤查'!F33,"")</f>
        <v>0</v>
      </c>
      <c r="G32" s="7">
        <f>IF('2-定性盤查'!G33&lt;&gt;"",'2-定性盤查'!G33,"")</f>
        <v>0</v>
      </c>
      <c r="H32" s="8"/>
      <c r="I32" s="8"/>
      <c r="J32" s="7">
        <f>IF('2-定性盤查'!X33&lt;&gt;"",IF('2-定性盤查'!X33&lt;&gt;0,'2-定性盤查'!X33,""),"")</f>
        <v>0</v>
      </c>
      <c r="K32" s="8">
        <f>'3.1-排放係數'!D32</f>
        <v>0</v>
      </c>
      <c r="L32" s="8">
        <f>'3.1-排放係數'!E32</f>
        <v>0</v>
      </c>
      <c r="M32" s="7">
        <f>IF(J32="","",H32*K32)</f>
        <v>0</v>
      </c>
      <c r="N32" s="8">
        <f>附表二、含氟氣體之GWP值!G3</f>
        <v>0</v>
      </c>
      <c r="O32" s="7">
        <f>IF(M32="","",M32*N32)</f>
        <v>0</v>
      </c>
      <c r="P32" s="7">
        <f>IF('2-定性盤查'!Y33&lt;&gt;"",IF('2-定性盤查'!Y33&lt;&gt;0,'2-定性盤查'!Y33,""),"")</f>
        <v>0</v>
      </c>
      <c r="Q32" s="8">
        <f>'3.1-排放係數'!H32</f>
        <v>0</v>
      </c>
      <c r="R32" s="8">
        <f>'3.1-排放係數'!I32</f>
        <v>0</v>
      </c>
      <c r="S32" s="7">
        <f>IF(P32="","",H32*Q32)</f>
        <v>0</v>
      </c>
      <c r="T32" s="8">
        <f>附表二、含氟氣體之GWP值!G4</f>
        <v>0</v>
      </c>
      <c r="U32" s="7">
        <f>IF(S32="","",S32*T32)</f>
        <v>0</v>
      </c>
      <c r="V32" s="7">
        <f>IF('2-定性盤查'!Z33&lt;&gt;"",IF('2-定性盤查'!Z33&lt;&gt;0,'2-定性盤查'!Z33,""),"")</f>
        <v>0</v>
      </c>
      <c r="W32" s="8">
        <f>'3.1-排放係數'!L32</f>
        <v>0</v>
      </c>
      <c r="X32" s="8">
        <f>'3.1-排放係數'!M32</f>
        <v>0</v>
      </c>
      <c r="Y32" s="7">
        <f>IF(V32="","",H32*W32)</f>
        <v>0</v>
      </c>
      <c r="Z32" s="8">
        <f>附表二、含氟氣體之GWP值!G5</f>
        <v>0</v>
      </c>
      <c r="AA32" s="7">
        <f>IF(Y32="","",Y32*Z32)</f>
        <v>0</v>
      </c>
      <c r="AB32" s="7">
        <f>IF('2-定性盤查'!E33="是",IF(J32="CO2",SUM(U32,AA32),SUM(O32,U32,AA32)),IF(SUM(O32,U32,AA32)&lt;&gt;0,SUM(O32,U32,AA32),""))</f>
        <v>0</v>
      </c>
      <c r="AC32" s="7">
        <f>IF('2-定性盤查'!E33="是",IF(J32="CO2",O32,""),"")</f>
        <v>0</v>
      </c>
      <c r="AD32" s="7">
        <f>IF(AB32&lt;&gt;"",AB32/'6-彙總表'!$J$5,"")</f>
        <v>0</v>
      </c>
    </row>
    <row r="33" spans="1:30" ht="30" customHeight="1">
      <c r="A33" s="7">
        <f>IF('2-定性盤查'!A34&lt;&gt;"",'2-定性盤查'!A34,"")</f>
        <v>0</v>
      </c>
      <c r="B33" s="7">
        <f>IF('2-定性盤查'!B34&lt;&gt;"",'2-定性盤查'!B34,"")</f>
        <v>0</v>
      </c>
      <c r="C33" s="7">
        <f>IF('2-定性盤查'!C34&lt;&gt;"",'2-定性盤查'!C34,"")</f>
        <v>0</v>
      </c>
      <c r="D33" s="7">
        <f>IF('2-定性盤查'!D34&lt;&gt;"",'2-定性盤查'!D34,"")</f>
        <v>0</v>
      </c>
      <c r="E33" s="7">
        <f>IF('2-定性盤查'!E34&lt;&gt;"",'2-定性盤查'!E34,"")</f>
        <v>0</v>
      </c>
      <c r="F33" s="7">
        <f>IF('2-定性盤查'!F34&lt;&gt;"",'2-定性盤查'!F34,"")</f>
        <v>0</v>
      </c>
      <c r="G33" s="7">
        <f>IF('2-定性盤查'!G34&lt;&gt;"",'2-定性盤查'!G34,"")</f>
        <v>0</v>
      </c>
      <c r="H33" s="8"/>
      <c r="I33" s="8"/>
      <c r="J33" s="7">
        <f>IF('2-定性盤查'!X34&lt;&gt;"",IF('2-定性盤查'!X34&lt;&gt;0,'2-定性盤查'!X34,""),"")</f>
        <v>0</v>
      </c>
      <c r="K33" s="8">
        <f>'3.1-排放係數'!D33</f>
        <v>0</v>
      </c>
      <c r="L33" s="8">
        <f>'3.1-排放係數'!E33</f>
        <v>0</v>
      </c>
      <c r="M33" s="7">
        <f>IF(J33="","",H33*K33)</f>
        <v>0</v>
      </c>
      <c r="N33" s="8">
        <f>附表二、含氟氣體之GWP值!G3</f>
        <v>0</v>
      </c>
      <c r="O33" s="7">
        <f>IF(M33="","",M33*N33)</f>
        <v>0</v>
      </c>
      <c r="P33" s="7">
        <f>IF('2-定性盤查'!Y34&lt;&gt;"",IF('2-定性盤查'!Y34&lt;&gt;0,'2-定性盤查'!Y34,""),"")</f>
        <v>0</v>
      </c>
      <c r="Q33" s="8">
        <f>'3.1-排放係數'!H33</f>
        <v>0</v>
      </c>
      <c r="R33" s="8">
        <f>'3.1-排放係數'!I33</f>
        <v>0</v>
      </c>
      <c r="S33" s="7">
        <f>IF(P33="","",H33*Q33)</f>
        <v>0</v>
      </c>
      <c r="T33" s="8">
        <f>附表二、含氟氣體之GWP值!G4</f>
        <v>0</v>
      </c>
      <c r="U33" s="7">
        <f>IF(S33="","",S33*T33)</f>
        <v>0</v>
      </c>
      <c r="V33" s="7">
        <f>IF('2-定性盤查'!Z34&lt;&gt;"",IF('2-定性盤查'!Z34&lt;&gt;0,'2-定性盤查'!Z34,""),"")</f>
        <v>0</v>
      </c>
      <c r="W33" s="8">
        <f>'3.1-排放係數'!L33</f>
        <v>0</v>
      </c>
      <c r="X33" s="8">
        <f>'3.1-排放係數'!M33</f>
        <v>0</v>
      </c>
      <c r="Y33" s="7">
        <f>IF(V33="","",H33*W33)</f>
        <v>0</v>
      </c>
      <c r="Z33" s="8">
        <f>附表二、含氟氣體之GWP值!G5</f>
        <v>0</v>
      </c>
      <c r="AA33" s="7">
        <f>IF(Y33="","",Y33*Z33)</f>
        <v>0</v>
      </c>
      <c r="AB33" s="7">
        <f>IF('2-定性盤查'!E34="是",IF(J33="CO2",SUM(U33,AA33),SUM(O33,U33,AA33)),IF(SUM(O33,U33,AA33)&lt;&gt;0,SUM(O33,U33,AA33),""))</f>
        <v>0</v>
      </c>
      <c r="AC33" s="7">
        <f>IF('2-定性盤查'!E34="是",IF(J33="CO2",O33,""),"")</f>
        <v>0</v>
      </c>
      <c r="AD33" s="7">
        <f>IF(AB33&lt;&gt;"",AB33/'6-彙總表'!$J$5,"")</f>
        <v>0</v>
      </c>
    </row>
    <row r="34" spans="1:30" ht="30" customHeight="1"/>
    <row r="35" spans="1:30" ht="30" customHeight="1"/>
    <row r="36" spans="1:30" ht="30" customHeight="1"/>
    <row r="37" spans="1:30" ht="30" customHeight="1"/>
    <row r="38" spans="1:30" ht="30" customHeight="1"/>
    <row r="39" spans="1:30" ht="30" customHeight="1"/>
    <row r="40" spans="1:30" ht="30" customHeight="1"/>
    <row r="41" spans="1:30" ht="30" customHeight="1"/>
    <row r="42" spans="1:30" ht="30" customHeight="1"/>
    <row r="43" spans="1:30" ht="30" customHeight="1"/>
    <row r="44" spans="1:30" ht="30" customHeight="1"/>
    <row r="45" spans="1:30" ht="30" customHeight="1"/>
    <row r="46" spans="1:30" ht="30" customHeight="1"/>
    <row r="47" spans="1:30" ht="30" customHeight="1"/>
    <row r="48" spans="1:3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</sheetData>
  <mergeCells count="13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T33"/>
  <sheetViews>
    <sheetView workbookViewId="0"/>
  </sheetViews>
  <sheetFormatPr defaultRowHeight="15"/>
  <cols>
    <col min="1" max="1" width="9" customWidth="1"/>
    <col min="2" max="2" width="24.42578125" customWidth="1"/>
    <col min="3" max="3" width="20.7109375" customWidth="1"/>
    <col min="4" max="4" width="18" customWidth="1"/>
    <col min="5" max="5" width="16.85546875" customWidth="1"/>
    <col min="6" max="6" width="18.85546875" customWidth="1"/>
    <col min="7" max="7" width="19" customWidth="1"/>
    <col min="8" max="8" width="34.85546875" customWidth="1"/>
    <col min="9" max="9" width="14" customWidth="1"/>
    <col min="10" max="10" width="16.42578125" customWidth="1"/>
    <col min="11" max="11" width="17" customWidth="1"/>
    <col min="12" max="12" width="14.7109375" customWidth="1"/>
    <col min="13" max="13" width="15.28515625" customWidth="1"/>
    <col min="14" max="14" width="16" customWidth="1"/>
    <col min="15" max="15" width="17.7109375" customWidth="1"/>
    <col min="16" max="17" width="11.140625" customWidth="1"/>
    <col min="18" max="18" width="11.85546875" customWidth="1"/>
    <col min="19" max="19" width="18.140625" customWidth="1"/>
    <col min="20" max="20" width="10.42578125" customWidth="1"/>
    <col min="21" max="21" width="9.7109375" customWidth="1"/>
    <col min="22" max="29" width="13.7109375" customWidth="1"/>
  </cols>
  <sheetData>
    <row r="1" spans="2:20">
      <c r="B1" s="6" t="s">
        <v>23</v>
      </c>
      <c r="C1" s="6" t="s">
        <v>23</v>
      </c>
      <c r="D1" s="6" t="s">
        <v>268</v>
      </c>
      <c r="E1" s="6"/>
      <c r="F1" s="6"/>
      <c r="G1" s="6"/>
      <c r="H1" s="6" t="s">
        <v>269</v>
      </c>
      <c r="I1" s="6"/>
      <c r="J1" s="6"/>
      <c r="K1" s="6"/>
      <c r="L1" s="6" t="s">
        <v>270</v>
      </c>
      <c r="M1" s="6"/>
      <c r="N1" s="6"/>
      <c r="O1" s="6"/>
      <c r="P1" s="6" t="s">
        <v>271</v>
      </c>
      <c r="Q1" s="6"/>
      <c r="R1" s="6"/>
      <c r="S1" s="6"/>
      <c r="T1" s="6"/>
    </row>
    <row r="2" spans="2:20">
      <c r="B2" s="6"/>
      <c r="C2" s="6"/>
      <c r="D2" s="6" t="s">
        <v>272</v>
      </c>
      <c r="E2" s="6" t="s">
        <v>248</v>
      </c>
      <c r="F2" s="6" t="s">
        <v>273</v>
      </c>
      <c r="G2" s="6" t="s">
        <v>274</v>
      </c>
      <c r="H2" s="6" t="s">
        <v>272</v>
      </c>
      <c r="I2" s="6" t="s">
        <v>248</v>
      </c>
      <c r="J2" s="6" t="s">
        <v>275</v>
      </c>
      <c r="K2" s="6" t="s">
        <v>274</v>
      </c>
      <c r="L2" s="6" t="s">
        <v>272</v>
      </c>
      <c r="M2" s="6" t="s">
        <v>248</v>
      </c>
      <c r="N2" s="6" t="s">
        <v>275</v>
      </c>
      <c r="O2" s="6" t="s">
        <v>274</v>
      </c>
      <c r="P2" s="6" t="s">
        <v>23</v>
      </c>
      <c r="Q2" s="6" t="s">
        <v>272</v>
      </c>
      <c r="R2" s="6" t="s">
        <v>248</v>
      </c>
      <c r="S2" s="6" t="s">
        <v>275</v>
      </c>
      <c r="T2" s="6" t="s">
        <v>274</v>
      </c>
    </row>
    <row r="3" spans="2:20">
      <c r="B3">
        <f>'2-定性盤查'!C4</f>
        <v>0</v>
      </c>
      <c r="C3">
        <f>'2-定性盤查'!D4</f>
        <v>0</v>
      </c>
      <c r="D3" s="12">
        <v>2.606</v>
      </c>
      <c r="E3" s="12" t="s">
        <v>276</v>
      </c>
      <c r="F3" s="12"/>
      <c r="G3" s="12" t="s">
        <v>277</v>
      </c>
      <c r="H3" s="12">
        <v>0.000106</v>
      </c>
      <c r="I3" s="12" t="s">
        <v>278</v>
      </c>
      <c r="J3" s="12"/>
      <c r="K3" s="12" t="s">
        <v>277</v>
      </c>
      <c r="L3" s="12">
        <v>2.1E-05</v>
      </c>
      <c r="M3" s="12" t="s">
        <v>279</v>
      </c>
      <c r="N3" s="12"/>
      <c r="O3" s="12" t="s">
        <v>277</v>
      </c>
      <c r="P3" s="12"/>
      <c r="Q3" s="12"/>
      <c r="R3" s="12"/>
      <c r="T3" s="12"/>
    </row>
    <row r="4" spans="2:20">
      <c r="B4">
        <f>'2-定性盤查'!C5</f>
        <v>0</v>
      </c>
      <c r="C4">
        <f>'2-定性盤查'!D5</f>
        <v>0</v>
      </c>
      <c r="D4" s="12">
        <v>2.606</v>
      </c>
      <c r="E4" s="12" t="s">
        <v>276</v>
      </c>
      <c r="F4" s="12"/>
      <c r="G4" s="12" t="s">
        <v>277</v>
      </c>
      <c r="H4" s="12">
        <v>0.000106</v>
      </c>
      <c r="I4" s="12" t="s">
        <v>278</v>
      </c>
      <c r="J4" s="12"/>
      <c r="K4" s="12" t="s">
        <v>277</v>
      </c>
      <c r="L4" s="12">
        <v>2.1E-05</v>
      </c>
      <c r="M4" s="12" t="s">
        <v>279</v>
      </c>
      <c r="N4" s="12"/>
      <c r="O4" s="12" t="s">
        <v>277</v>
      </c>
      <c r="P4" s="12"/>
      <c r="Q4" s="12"/>
      <c r="R4" s="12"/>
      <c r="T4" s="12"/>
    </row>
    <row r="5" spans="2:20">
      <c r="B5">
        <f>'2-定性盤查'!C6</f>
        <v>0</v>
      </c>
      <c r="C5">
        <f>'2-定性盤查'!D6</f>
        <v>0</v>
      </c>
      <c r="D5" s="12">
        <v>2.606</v>
      </c>
      <c r="E5" s="12" t="s">
        <v>276</v>
      </c>
      <c r="F5" s="12"/>
      <c r="G5" s="12" t="s">
        <v>277</v>
      </c>
      <c r="H5" s="12">
        <v>0.000106</v>
      </c>
      <c r="I5" s="12" t="s">
        <v>278</v>
      </c>
      <c r="J5" s="12"/>
      <c r="K5" s="12" t="s">
        <v>277</v>
      </c>
      <c r="L5" s="12">
        <v>2.1E-05</v>
      </c>
      <c r="M5" s="12" t="s">
        <v>279</v>
      </c>
      <c r="N5" s="12"/>
      <c r="O5" s="12" t="s">
        <v>277</v>
      </c>
      <c r="P5" s="12"/>
      <c r="Q5" s="12"/>
      <c r="R5" s="12"/>
      <c r="T5" s="12"/>
    </row>
    <row r="6" spans="2:20">
      <c r="B6">
        <f>'2-定性盤查'!C7</f>
        <v>0</v>
      </c>
      <c r="C6">
        <f>'2-定性盤查'!D7</f>
        <v>0</v>
      </c>
      <c r="D6" s="12">
        <v>0.495</v>
      </c>
      <c r="E6" s="12" t="s">
        <v>280</v>
      </c>
      <c r="F6" s="12"/>
      <c r="G6" s="12" t="s">
        <v>277</v>
      </c>
      <c r="H6" s="12"/>
      <c r="I6" s="12" t="s">
        <v>281</v>
      </c>
      <c r="J6" s="12"/>
      <c r="K6" s="12" t="s">
        <v>277</v>
      </c>
      <c r="L6" s="12"/>
      <c r="M6" s="12" t="s">
        <v>282</v>
      </c>
      <c r="N6" s="12"/>
      <c r="O6" s="12" t="s">
        <v>277</v>
      </c>
      <c r="P6" s="12"/>
      <c r="Q6" s="12"/>
      <c r="R6" s="12"/>
      <c r="T6" s="12"/>
    </row>
    <row r="7" spans="2:20">
      <c r="B7">
        <f>'2-定性盤查'!C8</f>
        <v>0</v>
      </c>
      <c r="C7">
        <f>'2-定性盤查'!D8</f>
        <v>0</v>
      </c>
      <c r="D7" s="12">
        <v>0.495</v>
      </c>
      <c r="E7" s="12" t="s">
        <v>280</v>
      </c>
      <c r="F7" s="12"/>
      <c r="G7" s="12" t="s">
        <v>277</v>
      </c>
      <c r="H7" s="12"/>
      <c r="I7" s="12" t="s">
        <v>281</v>
      </c>
      <c r="J7" s="12"/>
      <c r="K7" s="12" t="s">
        <v>277</v>
      </c>
      <c r="L7" s="12"/>
      <c r="M7" s="12" t="s">
        <v>282</v>
      </c>
      <c r="N7" s="12"/>
      <c r="O7" s="12" t="s">
        <v>277</v>
      </c>
      <c r="P7" s="12"/>
      <c r="Q7" s="12"/>
      <c r="R7" s="12"/>
      <c r="T7" s="12"/>
    </row>
    <row r="8" spans="2:20">
      <c r="B8">
        <f>'2-定性盤查'!C9</f>
        <v>0</v>
      </c>
      <c r="C8">
        <f>'2-定性盤查'!D9</f>
        <v>0</v>
      </c>
      <c r="D8" s="12">
        <v>0.495</v>
      </c>
      <c r="E8" s="12" t="s">
        <v>280</v>
      </c>
      <c r="F8" s="12"/>
      <c r="G8" s="12" t="s">
        <v>277</v>
      </c>
      <c r="H8" s="12"/>
      <c r="I8" s="12" t="s">
        <v>281</v>
      </c>
      <c r="J8" s="12"/>
      <c r="K8" s="12" t="s">
        <v>277</v>
      </c>
      <c r="L8" s="12"/>
      <c r="M8" s="12" t="s">
        <v>282</v>
      </c>
      <c r="N8" s="12"/>
      <c r="O8" s="12" t="s">
        <v>277</v>
      </c>
      <c r="P8" s="12"/>
      <c r="Q8" s="12"/>
      <c r="R8" s="12"/>
      <c r="T8" s="12"/>
    </row>
    <row r="9" spans="2:20">
      <c r="B9">
        <f>'2-定性盤查'!C10</f>
        <v>0</v>
      </c>
      <c r="C9">
        <f>'2-定性盤查'!D10</f>
        <v>0</v>
      </c>
      <c r="D9" s="12">
        <v>0.115</v>
      </c>
      <c r="E9" s="12" t="s">
        <v>283</v>
      </c>
      <c r="F9" s="12"/>
      <c r="G9" s="12" t="s">
        <v>277</v>
      </c>
      <c r="H9" s="12"/>
      <c r="I9" s="12" t="s">
        <v>284</v>
      </c>
      <c r="J9" s="12"/>
      <c r="K9" s="12" t="s">
        <v>277</v>
      </c>
      <c r="L9" s="12"/>
      <c r="M9" s="12" t="s">
        <v>285</v>
      </c>
      <c r="N9" s="12"/>
      <c r="O9" s="12" t="s">
        <v>277</v>
      </c>
      <c r="P9" s="12"/>
      <c r="Q9" s="12"/>
      <c r="R9" s="12"/>
      <c r="T9" s="12"/>
    </row>
    <row r="10" spans="2:20">
      <c r="B10">
        <f>'2-定性盤查'!C11</f>
        <v>0</v>
      </c>
      <c r="C10">
        <f>'2-定性盤查'!D11</f>
        <v>0</v>
      </c>
      <c r="D10" s="12">
        <v>0.054</v>
      </c>
      <c r="E10" s="12" t="s">
        <v>283</v>
      </c>
      <c r="F10" s="12"/>
      <c r="G10" s="12" t="s">
        <v>277</v>
      </c>
      <c r="H10" s="12"/>
      <c r="I10" s="12" t="s">
        <v>284</v>
      </c>
      <c r="J10" s="12"/>
      <c r="K10" s="12" t="s">
        <v>277</v>
      </c>
      <c r="L10" s="12"/>
      <c r="M10" s="12" t="s">
        <v>285</v>
      </c>
      <c r="N10" s="12"/>
      <c r="O10" s="12" t="s">
        <v>277</v>
      </c>
      <c r="P10" s="12"/>
      <c r="Q10" s="12"/>
      <c r="R10" s="12"/>
      <c r="T10" s="12"/>
    </row>
    <row r="11" spans="2:20">
      <c r="B11">
        <f>'2-定性盤查'!C12</f>
        <v>0</v>
      </c>
      <c r="C11">
        <f>'2-定性盤查'!D12</f>
        <v>0</v>
      </c>
      <c r="D11" s="12">
        <v>2.606</v>
      </c>
      <c r="E11" s="12" t="s">
        <v>276</v>
      </c>
      <c r="F11" s="12"/>
      <c r="G11" s="12" t="s">
        <v>277</v>
      </c>
      <c r="H11" s="12">
        <v>0.000137</v>
      </c>
      <c r="I11" s="12" t="s">
        <v>278</v>
      </c>
      <c r="J11" s="12"/>
      <c r="K11" s="12" t="s">
        <v>277</v>
      </c>
      <c r="L11" s="12">
        <v>0.000137</v>
      </c>
      <c r="M11" s="12" t="s">
        <v>279</v>
      </c>
      <c r="N11" s="12"/>
      <c r="O11" s="12" t="s">
        <v>277</v>
      </c>
      <c r="P11" s="12"/>
      <c r="Q11" s="12"/>
      <c r="R11" s="12"/>
      <c r="T11" s="12"/>
    </row>
    <row r="12" spans="2:20">
      <c r="B12">
        <f>'2-定性盤查'!C13</f>
        <v>0</v>
      </c>
      <c r="C12">
        <f>'2-定性盤查'!D13</f>
        <v>0</v>
      </c>
      <c r="D12" s="12">
        <v>2.606</v>
      </c>
      <c r="E12" s="12" t="s">
        <v>276</v>
      </c>
      <c r="F12" s="12"/>
      <c r="G12" s="12" t="s">
        <v>277</v>
      </c>
      <c r="H12" s="12">
        <v>0.000137</v>
      </c>
      <c r="I12" s="12" t="s">
        <v>278</v>
      </c>
      <c r="J12" s="12"/>
      <c r="K12" s="12" t="s">
        <v>277</v>
      </c>
      <c r="L12" s="12">
        <v>0.000137</v>
      </c>
      <c r="M12" s="12" t="s">
        <v>279</v>
      </c>
      <c r="N12" s="12"/>
      <c r="O12" s="12" t="s">
        <v>277</v>
      </c>
      <c r="P12" s="12"/>
      <c r="Q12" s="12"/>
      <c r="R12" s="12"/>
      <c r="T12" s="12"/>
    </row>
    <row r="13" spans="2:20">
      <c r="B13">
        <f>'2-定性盤查'!C14</f>
        <v>0</v>
      </c>
      <c r="C13">
        <f>'2-定性盤查'!D14</f>
        <v>0</v>
      </c>
      <c r="D13" s="12">
        <v>0.115</v>
      </c>
      <c r="E13" s="12" t="s">
        <v>283</v>
      </c>
      <c r="F13" s="12"/>
      <c r="G13" s="12" t="s">
        <v>277</v>
      </c>
      <c r="H13" s="12"/>
      <c r="I13" s="12" t="s">
        <v>284</v>
      </c>
      <c r="J13" s="12"/>
      <c r="K13" s="12" t="s">
        <v>277</v>
      </c>
      <c r="L13" s="12"/>
      <c r="M13" s="12" t="s">
        <v>285</v>
      </c>
      <c r="N13" s="12"/>
      <c r="O13" s="12" t="s">
        <v>277</v>
      </c>
      <c r="P13" s="12"/>
      <c r="Q13" s="12"/>
      <c r="R13" s="12"/>
      <c r="T13" s="12"/>
    </row>
    <row r="14" spans="2:20">
      <c r="B14">
        <f>'2-定性盤查'!C15</f>
        <v>0</v>
      </c>
      <c r="C14">
        <f>'2-定性盤查'!D15</f>
        <v>0</v>
      </c>
      <c r="D14" s="12">
        <v>0.0575</v>
      </c>
      <c r="E14" s="12" t="s">
        <v>283</v>
      </c>
      <c r="F14" s="12"/>
      <c r="G14" s="12" t="s">
        <v>277</v>
      </c>
      <c r="H14" s="12"/>
      <c r="I14" s="12" t="s">
        <v>284</v>
      </c>
      <c r="J14" s="12"/>
      <c r="K14" s="12" t="s">
        <v>277</v>
      </c>
      <c r="L14" s="12"/>
      <c r="M14" s="12" t="s">
        <v>285</v>
      </c>
      <c r="N14" s="12"/>
      <c r="O14" s="12" t="s">
        <v>277</v>
      </c>
      <c r="P14" s="12"/>
      <c r="Q14" s="12"/>
      <c r="R14" s="12"/>
      <c r="T14" s="12"/>
    </row>
    <row r="15" spans="2:20">
      <c r="B15">
        <f>'2-定性盤查'!C16</f>
        <v>0</v>
      </c>
      <c r="C15">
        <f>'2-定性盤查'!D16</f>
        <v>0</v>
      </c>
      <c r="D15" s="12">
        <v>0.115</v>
      </c>
      <c r="E15" s="12" t="s">
        <v>283</v>
      </c>
      <c r="F15" s="12"/>
      <c r="G15" s="12" t="s">
        <v>277</v>
      </c>
      <c r="H15" s="12"/>
      <c r="I15" s="12" t="s">
        <v>284</v>
      </c>
      <c r="J15" s="12"/>
      <c r="K15" s="12" t="s">
        <v>277</v>
      </c>
      <c r="L15" s="12"/>
      <c r="M15" s="12" t="s">
        <v>285</v>
      </c>
      <c r="N15" s="12"/>
      <c r="O15" s="12" t="s">
        <v>277</v>
      </c>
      <c r="P15" s="12"/>
      <c r="Q15" s="12"/>
      <c r="R15" s="12"/>
      <c r="T15" s="12"/>
    </row>
    <row r="16" spans="2:20">
      <c r="B16">
        <f>'2-定性盤查'!C17</f>
        <v>0</v>
      </c>
      <c r="C16">
        <f>'2-定性盤查'!D17</f>
        <v>0</v>
      </c>
      <c r="D16" s="12">
        <v>1</v>
      </c>
      <c r="E16" s="12" t="s">
        <v>286</v>
      </c>
      <c r="F16" s="12"/>
      <c r="G16" s="12" t="s">
        <v>287</v>
      </c>
      <c r="H16" s="12">
        <v>0</v>
      </c>
      <c r="I16" s="12" t="s">
        <v>288</v>
      </c>
      <c r="J16" s="12"/>
      <c r="K16" s="12" t="s">
        <v>287</v>
      </c>
      <c r="L16" s="12">
        <v>0</v>
      </c>
      <c r="M16" s="12" t="s">
        <v>289</v>
      </c>
      <c r="N16" s="12"/>
      <c r="O16" s="12" t="s">
        <v>287</v>
      </c>
      <c r="P16" s="12"/>
      <c r="Q16" s="12"/>
      <c r="R16" s="12"/>
      <c r="T16" s="12"/>
    </row>
    <row r="17" spans="2:20">
      <c r="B17">
        <f>'2-定性盤查'!C18</f>
        <v>0</v>
      </c>
      <c r="C17">
        <f>'2-定性盤查'!D18</f>
        <v>0</v>
      </c>
      <c r="D17" s="12">
        <v>0</v>
      </c>
      <c r="E17" s="12" t="s">
        <v>286</v>
      </c>
      <c r="F17" s="12"/>
      <c r="G17" s="12" t="s">
        <v>277</v>
      </c>
      <c r="H17" s="12"/>
      <c r="I17" s="12" t="s">
        <v>288</v>
      </c>
      <c r="J17" s="12"/>
      <c r="K17" s="12" t="s">
        <v>277</v>
      </c>
      <c r="L17" s="12"/>
      <c r="M17" s="12" t="s">
        <v>289</v>
      </c>
      <c r="N17" s="12"/>
      <c r="O17" s="12" t="s">
        <v>277</v>
      </c>
      <c r="P17" s="12"/>
      <c r="Q17" s="12"/>
      <c r="R17" s="12"/>
      <c r="T17" s="12"/>
    </row>
    <row r="18" spans="2:20">
      <c r="B18">
        <f>'2-定性盤查'!C19</f>
        <v>0</v>
      </c>
      <c r="C18">
        <f>'2-定性盤查'!D19</f>
        <v>0</v>
      </c>
      <c r="D18" s="12">
        <v>1</v>
      </c>
      <c r="E18" s="12" t="s">
        <v>286</v>
      </c>
      <c r="F18" s="12" t="s">
        <v>290</v>
      </c>
      <c r="G18" s="12" t="s">
        <v>277</v>
      </c>
      <c r="H18" s="12">
        <v>0</v>
      </c>
      <c r="I18" s="12" t="s">
        <v>288</v>
      </c>
      <c r="J18" s="12" t="s">
        <v>290</v>
      </c>
      <c r="K18" s="12" t="s">
        <v>277</v>
      </c>
      <c r="L18" s="12">
        <v>0</v>
      </c>
      <c r="M18" s="12" t="s">
        <v>289</v>
      </c>
      <c r="N18" s="12" t="s">
        <v>290</v>
      </c>
      <c r="O18" s="12" t="s">
        <v>277</v>
      </c>
      <c r="P18" s="12"/>
      <c r="Q18" s="12"/>
      <c r="R18" s="12"/>
      <c r="T18" s="12"/>
    </row>
    <row r="19" spans="2:20">
      <c r="B19">
        <f>'2-定性盤查'!C20</f>
        <v>0</v>
      </c>
      <c r="C19">
        <f>'2-定性盤查'!D20</f>
        <v>0</v>
      </c>
      <c r="D19" s="12">
        <v>0.0606</v>
      </c>
      <c r="E19" s="12" t="s">
        <v>283</v>
      </c>
      <c r="F19" s="12" t="s">
        <v>290</v>
      </c>
      <c r="G19" s="12" t="s">
        <v>277</v>
      </c>
      <c r="H19" s="12"/>
      <c r="I19" s="12" t="s">
        <v>284</v>
      </c>
      <c r="J19" s="12" t="s">
        <v>290</v>
      </c>
      <c r="K19" s="12" t="s">
        <v>277</v>
      </c>
      <c r="L19" s="12"/>
      <c r="M19" s="12" t="s">
        <v>285</v>
      </c>
      <c r="N19" s="12" t="s">
        <v>290</v>
      </c>
      <c r="O19" s="12" t="s">
        <v>277</v>
      </c>
      <c r="P19" s="12"/>
      <c r="Q19" s="12"/>
      <c r="R19" s="12"/>
      <c r="T19" s="12"/>
    </row>
    <row r="20" spans="2:20">
      <c r="B20">
        <f>'2-定性盤查'!C21</f>
        <v>0</v>
      </c>
      <c r="C20">
        <f>'2-定性盤查'!D21</f>
        <v>0</v>
      </c>
      <c r="D20" s="12">
        <v>0.078</v>
      </c>
      <c r="E20" s="12" t="s">
        <v>291</v>
      </c>
      <c r="F20" s="12"/>
      <c r="G20" s="12" t="s">
        <v>292</v>
      </c>
      <c r="H20" s="12"/>
      <c r="I20" s="12" t="s">
        <v>293</v>
      </c>
      <c r="J20" s="12"/>
      <c r="K20" s="12" t="s">
        <v>292</v>
      </c>
      <c r="L20" s="12"/>
      <c r="M20" s="12" t="s">
        <v>294</v>
      </c>
      <c r="N20" s="12"/>
      <c r="O20" s="12" t="s">
        <v>292</v>
      </c>
      <c r="P20" s="12"/>
      <c r="Q20" s="12"/>
      <c r="R20" s="12"/>
      <c r="T20" s="12"/>
    </row>
    <row r="21" spans="2:20">
      <c r="B21">
        <f>'2-定性盤查'!C22</f>
        <v>0</v>
      </c>
      <c r="C21">
        <f>'2-定性盤查'!D22</f>
        <v>0</v>
      </c>
      <c r="D21" s="12">
        <v>0.4</v>
      </c>
      <c r="E21" s="12" t="s">
        <v>295</v>
      </c>
      <c r="F21" s="12"/>
      <c r="G21" s="12" t="s">
        <v>296</v>
      </c>
      <c r="H21" s="12"/>
      <c r="I21" s="12" t="s">
        <v>297</v>
      </c>
      <c r="J21" s="12"/>
      <c r="K21" s="12" t="s">
        <v>296</v>
      </c>
      <c r="L21" s="12"/>
      <c r="M21" s="12" t="s">
        <v>298</v>
      </c>
      <c r="N21" s="12"/>
      <c r="O21" s="12" t="s">
        <v>296</v>
      </c>
      <c r="P21" s="12"/>
      <c r="Q21" s="12"/>
      <c r="R21" s="12"/>
      <c r="T21" s="12"/>
    </row>
    <row r="22" spans="2:20">
      <c r="B22">
        <f>'2-定性盤查'!C23</f>
        <v>0</v>
      </c>
      <c r="C22">
        <f>'2-定性盤查'!D23</f>
        <v>0</v>
      </c>
      <c r="D22" s="12">
        <v>0.05</v>
      </c>
      <c r="E22" s="12" t="s">
        <v>295</v>
      </c>
      <c r="F22" s="12"/>
      <c r="G22" s="12" t="s">
        <v>296</v>
      </c>
      <c r="H22" s="12"/>
      <c r="I22" s="12" t="s">
        <v>297</v>
      </c>
      <c r="J22" s="12"/>
      <c r="K22" s="12" t="s">
        <v>296</v>
      </c>
      <c r="L22" s="12"/>
      <c r="M22" s="12" t="s">
        <v>298</v>
      </c>
      <c r="N22" s="12"/>
      <c r="O22" s="12" t="s">
        <v>296</v>
      </c>
      <c r="P22" s="12"/>
      <c r="Q22" s="12"/>
      <c r="R22" s="12"/>
      <c r="T22" s="12"/>
    </row>
    <row r="23" spans="2:20">
      <c r="B23">
        <f>'2-定性盤查'!C24</f>
        <v>0</v>
      </c>
      <c r="C23">
        <f>'2-定性盤查'!D24</f>
        <v>0</v>
      </c>
      <c r="D23" s="12">
        <v>0.115</v>
      </c>
      <c r="E23" s="12" t="s">
        <v>283</v>
      </c>
      <c r="F23" s="12"/>
      <c r="G23" s="12" t="s">
        <v>277</v>
      </c>
      <c r="H23" s="12"/>
      <c r="I23" s="12" t="s">
        <v>284</v>
      </c>
      <c r="J23" s="12"/>
      <c r="K23" s="12" t="s">
        <v>277</v>
      </c>
      <c r="L23" s="12"/>
      <c r="M23" s="12" t="s">
        <v>285</v>
      </c>
      <c r="N23" s="12"/>
      <c r="O23" s="12" t="s">
        <v>277</v>
      </c>
      <c r="P23" s="12"/>
      <c r="Q23" s="12"/>
      <c r="R23" s="12"/>
      <c r="T23" s="12"/>
    </row>
    <row r="24" spans="2:20">
      <c r="B24">
        <f>'2-定性盤查'!C25</f>
        <v>0</v>
      </c>
      <c r="C24">
        <f>'2-定性盤查'!D25</f>
        <v>0</v>
      </c>
      <c r="D24" s="12">
        <v>0.281</v>
      </c>
      <c r="E24" s="12" t="s">
        <v>283</v>
      </c>
      <c r="F24" s="12"/>
      <c r="G24" s="12" t="s">
        <v>277</v>
      </c>
      <c r="H24" s="12"/>
      <c r="I24" s="12" t="s">
        <v>284</v>
      </c>
      <c r="J24" s="12"/>
      <c r="K24" s="12" t="s">
        <v>277</v>
      </c>
      <c r="L24" s="12"/>
      <c r="M24" s="12" t="s">
        <v>285</v>
      </c>
      <c r="N24" s="12"/>
      <c r="O24" s="12" t="s">
        <v>277</v>
      </c>
      <c r="P24" s="12"/>
      <c r="Q24" s="12"/>
      <c r="R24" s="12"/>
      <c r="T24" s="12"/>
    </row>
    <row r="25" spans="2:20">
      <c r="B25">
        <f>'2-定性盤查'!C26</f>
        <v>0</v>
      </c>
      <c r="C25">
        <f>'2-定性盤查'!D26</f>
        <v>0</v>
      </c>
      <c r="D25" s="12">
        <v>1</v>
      </c>
      <c r="E25" s="12" t="s">
        <v>286</v>
      </c>
      <c r="F25" s="12"/>
      <c r="G25" s="12"/>
      <c r="H25" s="12">
        <v>0</v>
      </c>
      <c r="I25" s="12" t="s">
        <v>288</v>
      </c>
      <c r="J25" s="12"/>
      <c r="K25" s="12"/>
      <c r="L25" s="12">
        <v>0</v>
      </c>
      <c r="M25" s="12" t="s">
        <v>289</v>
      </c>
      <c r="N25" s="12"/>
      <c r="O25" s="12"/>
      <c r="P25" s="12"/>
      <c r="Q25" s="12"/>
      <c r="R25" s="12"/>
      <c r="T25" s="12"/>
    </row>
    <row r="26" spans="2:20">
      <c r="B26">
        <f>'2-定性盤查'!C27</f>
        <v>0</v>
      </c>
      <c r="C26">
        <f>'2-定性盤查'!D27</f>
        <v>0</v>
      </c>
      <c r="D26" s="12">
        <v>2.6933</v>
      </c>
      <c r="E26" s="12" t="s">
        <v>286</v>
      </c>
      <c r="F26" s="12"/>
      <c r="G26" s="12" t="s">
        <v>277</v>
      </c>
      <c r="H26" s="12">
        <v>2.8E-05</v>
      </c>
      <c r="I26" s="12" t="s">
        <v>288</v>
      </c>
      <c r="J26" s="12"/>
      <c r="K26" s="12" t="s">
        <v>277</v>
      </c>
      <c r="L26" s="12">
        <v>4.3E-05</v>
      </c>
      <c r="M26" s="12" t="s">
        <v>289</v>
      </c>
      <c r="N26" s="12"/>
      <c r="O26" s="12" t="s">
        <v>277</v>
      </c>
      <c r="P26" s="12"/>
      <c r="Q26" s="12"/>
      <c r="R26" s="12"/>
      <c r="T26" s="12"/>
    </row>
    <row r="27" spans="2:20">
      <c r="B27">
        <f>'2-定性盤查'!C28</f>
        <v>0</v>
      </c>
      <c r="C27">
        <f>'2-定性盤查'!D28</f>
        <v>0</v>
      </c>
      <c r="D27" s="12">
        <v>0.495</v>
      </c>
      <c r="E27" s="12" t="s">
        <v>280</v>
      </c>
      <c r="F27" s="12"/>
      <c r="G27" s="12" t="s">
        <v>277</v>
      </c>
      <c r="H27" s="12"/>
      <c r="I27" s="12" t="s">
        <v>281</v>
      </c>
      <c r="J27" s="12"/>
      <c r="K27" s="12" t="s">
        <v>277</v>
      </c>
      <c r="L27" s="12"/>
      <c r="M27" s="12" t="s">
        <v>282</v>
      </c>
      <c r="N27" s="12"/>
      <c r="O27" s="12" t="s">
        <v>277</v>
      </c>
      <c r="P27" s="12"/>
      <c r="Q27" s="12"/>
      <c r="R27" s="12"/>
      <c r="T27" s="12"/>
    </row>
    <row r="28" spans="2:20">
      <c r="B28">
        <f>'2-定性盤查'!C29</f>
        <v>0</v>
      </c>
      <c r="C28">
        <f>'2-定性盤查'!D29</f>
        <v>0</v>
      </c>
      <c r="D28" s="12">
        <v>2.18</v>
      </c>
      <c r="E28" s="12" t="s">
        <v>299</v>
      </c>
      <c r="F28" s="12"/>
      <c r="G28" s="12" t="s">
        <v>277</v>
      </c>
      <c r="H28" s="12"/>
      <c r="I28" s="12" t="s">
        <v>300</v>
      </c>
      <c r="J28" s="12"/>
      <c r="K28" s="12" t="s">
        <v>277</v>
      </c>
      <c r="L28" s="12"/>
      <c r="M28" s="12" t="s">
        <v>301</v>
      </c>
      <c r="N28" s="12"/>
      <c r="O28" s="12" t="s">
        <v>277</v>
      </c>
      <c r="P28" s="12"/>
      <c r="Q28" s="12"/>
      <c r="R28" s="12"/>
      <c r="T28" s="12"/>
    </row>
    <row r="29" spans="2:20">
      <c r="B29">
        <f>'2-定性盤查'!C30</f>
        <v>0</v>
      </c>
      <c r="C29">
        <f>'2-定性盤查'!D30</f>
        <v>0</v>
      </c>
      <c r="D29" s="12">
        <v>0.7808</v>
      </c>
      <c r="E29" s="12" t="s">
        <v>302</v>
      </c>
      <c r="F29" s="12" t="s">
        <v>303</v>
      </c>
      <c r="G29" s="12" t="s">
        <v>277</v>
      </c>
      <c r="H29" s="12">
        <v>1.8E-05</v>
      </c>
      <c r="I29" s="12" t="s">
        <v>304</v>
      </c>
      <c r="J29" s="12" t="s">
        <v>303</v>
      </c>
      <c r="K29" s="12" t="s">
        <v>277</v>
      </c>
      <c r="L29" s="12">
        <v>2E-06</v>
      </c>
      <c r="M29" s="12" t="s">
        <v>305</v>
      </c>
      <c r="N29" s="12" t="s">
        <v>303</v>
      </c>
      <c r="O29" s="12" t="s">
        <v>277</v>
      </c>
      <c r="P29" s="12"/>
      <c r="Q29" s="12"/>
      <c r="R29" s="12"/>
      <c r="T29" s="12"/>
    </row>
    <row r="30" spans="2:20">
      <c r="B30">
        <f>'2-定性盤查'!C31</f>
        <v>0</v>
      </c>
      <c r="C30">
        <f>'2-定性盤查'!D31</f>
        <v>0</v>
      </c>
      <c r="D30" s="12">
        <v>0.509</v>
      </c>
      <c r="E30" s="12" t="s">
        <v>280</v>
      </c>
      <c r="F30" s="12" t="s">
        <v>303</v>
      </c>
      <c r="G30" s="12" t="s">
        <v>277</v>
      </c>
      <c r="H30" s="12"/>
      <c r="I30" s="12" t="s">
        <v>281</v>
      </c>
      <c r="J30" s="12" t="s">
        <v>303</v>
      </c>
      <c r="K30" s="12" t="s">
        <v>277</v>
      </c>
      <c r="L30" s="12"/>
      <c r="M30" s="12" t="s">
        <v>282</v>
      </c>
      <c r="N30" s="12" t="s">
        <v>303</v>
      </c>
      <c r="O30" s="12" t="s">
        <v>277</v>
      </c>
      <c r="P30" s="12"/>
      <c r="Q30" s="12"/>
      <c r="R30" s="12"/>
      <c r="T30" s="12"/>
    </row>
    <row r="31" spans="2:20">
      <c r="B31">
        <f>'2-定性盤查'!C32</f>
        <v>0</v>
      </c>
      <c r="C31">
        <f>'2-定性盤查'!D32</f>
        <v>0</v>
      </c>
      <c r="D31" s="12">
        <v>0.7808</v>
      </c>
      <c r="E31" s="12" t="s">
        <v>302</v>
      </c>
      <c r="F31" s="12" t="s">
        <v>290</v>
      </c>
      <c r="G31" s="12" t="s">
        <v>277</v>
      </c>
      <c r="H31" s="12">
        <v>1.8E-05</v>
      </c>
      <c r="I31" s="12" t="s">
        <v>304</v>
      </c>
      <c r="J31" s="12" t="s">
        <v>290</v>
      </c>
      <c r="K31" s="12" t="s">
        <v>277</v>
      </c>
      <c r="L31" s="12">
        <v>2E-06</v>
      </c>
      <c r="M31" s="12" t="s">
        <v>305</v>
      </c>
      <c r="N31" s="12" t="s">
        <v>290</v>
      </c>
      <c r="O31" s="12" t="s">
        <v>277</v>
      </c>
      <c r="P31" s="12"/>
      <c r="Q31" s="12"/>
      <c r="R31" s="12"/>
      <c r="T31" s="12"/>
    </row>
    <row r="32" spans="2:20">
      <c r="B32">
        <f>'2-定性盤查'!C33</f>
        <v>0</v>
      </c>
      <c r="C32">
        <f>'2-定性盤查'!D33</f>
        <v>0</v>
      </c>
      <c r="D32" s="12">
        <v>0.509</v>
      </c>
      <c r="E32" s="12" t="s">
        <v>280</v>
      </c>
      <c r="F32" s="12" t="s">
        <v>303</v>
      </c>
      <c r="G32" s="12" t="s">
        <v>277</v>
      </c>
      <c r="H32" s="12"/>
      <c r="I32" s="12" t="s">
        <v>281</v>
      </c>
      <c r="J32" s="12" t="s">
        <v>303</v>
      </c>
      <c r="K32" s="12" t="s">
        <v>277</v>
      </c>
      <c r="L32" s="12"/>
      <c r="M32" s="12" t="s">
        <v>282</v>
      </c>
      <c r="N32" s="12" t="s">
        <v>303</v>
      </c>
      <c r="O32" s="12" t="s">
        <v>277</v>
      </c>
      <c r="P32" s="12"/>
      <c r="Q32" s="12"/>
      <c r="R32" s="12"/>
      <c r="T32" s="12"/>
    </row>
    <row r="33" spans="2:20">
      <c r="B33">
        <f>'2-定性盤查'!C34</f>
        <v>0</v>
      </c>
      <c r="C33">
        <f>'2-定性盤查'!D34</f>
        <v>0</v>
      </c>
      <c r="D33" s="12">
        <v>0.8458</v>
      </c>
      <c r="E33" s="12" t="s">
        <v>302</v>
      </c>
      <c r="F33" s="12" t="s">
        <v>290</v>
      </c>
      <c r="G33" s="12" t="s">
        <v>277</v>
      </c>
      <c r="H33" s="12">
        <v>3E-06</v>
      </c>
      <c r="I33" s="12" t="s">
        <v>304</v>
      </c>
      <c r="J33" s="12" t="s">
        <v>290</v>
      </c>
      <c r="K33" s="12" t="s">
        <v>277</v>
      </c>
      <c r="L33" s="12">
        <v>0</v>
      </c>
      <c r="M33" s="12" t="s">
        <v>305</v>
      </c>
      <c r="N33" s="12" t="s">
        <v>290</v>
      </c>
      <c r="O33" s="12" t="s">
        <v>277</v>
      </c>
      <c r="P33" s="12"/>
      <c r="Q33" s="12"/>
      <c r="R33" s="12"/>
      <c r="T33" s="12"/>
    </row>
  </sheetData>
  <mergeCells count="6">
    <mergeCell ref="B1:B2"/>
    <mergeCell ref="C1:C2"/>
    <mergeCell ref="D1:G1"/>
    <mergeCell ref="H1:K1"/>
    <mergeCell ref="L1:O1"/>
    <mergeCell ref="P1:T1"/>
  </mergeCells>
  <conditionalFormatting sqref="B3:C501">
    <cfRule type="expression" dxfId="0" priority="1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5703125" customWidth="1"/>
    <col min="5" max="5" width="7.42578125" customWidth="1"/>
    <col min="6" max="6" width="19.42578125" customWidth="1"/>
    <col min="7" max="7" width="17" customWidth="1"/>
    <col min="8" max="8" width="16.42578125" customWidth="1"/>
    <col min="9" max="9" width="16.28515625" customWidth="1"/>
    <col min="10" max="10" width="9.140625" customWidth="1"/>
    <col min="11" max="11" width="14.28515625" customWidth="1"/>
    <col min="12" max="12" width="11.7109375" customWidth="1"/>
    <col min="13" max="13" width="20.28515625" customWidth="1"/>
    <col min="14" max="19" width="13.7109375" customWidth="1"/>
    <col min="20" max="20" width="18.42578125" customWidth="1"/>
    <col min="21" max="29" width="13.7109375" customWidth="1"/>
  </cols>
  <sheetData>
    <row r="1" spans="1:20">
      <c r="A1" s="13" t="s">
        <v>306</v>
      </c>
      <c r="B1" s="13" t="s">
        <v>21</v>
      </c>
      <c r="C1" s="13" t="s">
        <v>307</v>
      </c>
      <c r="D1" s="13" t="s">
        <v>308</v>
      </c>
      <c r="E1" s="13"/>
      <c r="F1" s="13"/>
      <c r="G1" s="13"/>
      <c r="H1" s="13"/>
      <c r="I1" s="13"/>
      <c r="J1" s="13"/>
      <c r="K1" s="13"/>
      <c r="L1" s="13" t="s">
        <v>309</v>
      </c>
      <c r="M1" s="13"/>
      <c r="N1" s="13"/>
      <c r="O1" s="13"/>
      <c r="P1" s="13"/>
      <c r="Q1" s="13"/>
      <c r="R1" s="13"/>
      <c r="S1" s="13"/>
      <c r="T1" s="7" t="s">
        <v>310</v>
      </c>
    </row>
    <row r="2" spans="1:20">
      <c r="A2" s="13"/>
      <c r="B2" s="13"/>
      <c r="C2" s="13"/>
      <c r="D2" s="6" t="s">
        <v>247</v>
      </c>
      <c r="E2" s="6" t="s">
        <v>248</v>
      </c>
      <c r="F2" s="6" t="s">
        <v>311</v>
      </c>
      <c r="G2" s="6" t="s">
        <v>253</v>
      </c>
      <c r="H2" s="6" t="s">
        <v>254</v>
      </c>
      <c r="I2" s="6" t="s">
        <v>312</v>
      </c>
      <c r="J2" s="6" t="s">
        <v>256</v>
      </c>
      <c r="K2" s="6" t="s">
        <v>313</v>
      </c>
      <c r="L2" s="6" t="s">
        <v>247</v>
      </c>
      <c r="M2" s="6" t="s">
        <v>248</v>
      </c>
      <c r="N2" s="6" t="s">
        <v>311</v>
      </c>
      <c r="O2" s="6" t="s">
        <v>253</v>
      </c>
      <c r="P2" s="6" t="s">
        <v>254</v>
      </c>
      <c r="Q2" s="6" t="s">
        <v>312</v>
      </c>
      <c r="R2" s="6" t="s">
        <v>256</v>
      </c>
      <c r="S2" s="6" t="s">
        <v>313</v>
      </c>
      <c r="T2" s="7"/>
    </row>
    <row r="3" spans="1:20">
      <c r="A3" s="13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1:20">
      <c r="A4" s="6">
        <v>1</v>
      </c>
      <c r="B4" s="6" t="s">
        <v>14</v>
      </c>
      <c r="C4" s="6" t="s">
        <v>51</v>
      </c>
      <c r="D4" s="12"/>
      <c r="E4" s="12"/>
      <c r="F4" s="12"/>
      <c r="G4" s="12"/>
      <c r="H4" s="12"/>
      <c r="I4" s="12">
        <f>IF(D4="", "", D4*G4)</f>
        <v>0</v>
      </c>
      <c r="J4" s="12"/>
      <c r="K4" s="12">
        <f>IF(D4="", "", I4*J4)</f>
        <v>0</v>
      </c>
      <c r="L4" s="12">
        <v>200</v>
      </c>
      <c r="M4" s="12" t="s">
        <v>263</v>
      </c>
      <c r="N4" s="12" t="s">
        <v>30</v>
      </c>
      <c r="O4" s="12">
        <v>0.0606</v>
      </c>
      <c r="P4" s="12" t="s">
        <v>314</v>
      </c>
      <c r="Q4" s="12">
        <f>IF(L4="", "", L4*O4)</f>
        <v>0</v>
      </c>
      <c r="R4" s="12">
        <v>1</v>
      </c>
      <c r="S4" s="12">
        <f>IF(L4="", "", Q4*R4)</f>
        <v>0</v>
      </c>
      <c r="T4" s="7">
        <f>IF(K4="", 0, K4)+IF(S4="", 0, S4)</f>
        <v>0</v>
      </c>
    </row>
    <row r="5" spans="1:20">
      <c r="A5" s="6">
        <v>2</v>
      </c>
      <c r="B5" s="6" t="s">
        <v>78</v>
      </c>
      <c r="C5" s="6" t="s">
        <v>51</v>
      </c>
      <c r="D5" s="12"/>
      <c r="E5" s="12"/>
      <c r="F5" s="12"/>
      <c r="G5" s="12"/>
      <c r="H5" s="12"/>
      <c r="I5" s="12">
        <f>IF(D5="", "", D5*G5)</f>
        <v>0</v>
      </c>
      <c r="J5" s="12"/>
      <c r="K5" s="12">
        <f>IF(D5="", "", I5*J5)</f>
        <v>0</v>
      </c>
      <c r="L5" s="12">
        <v>200</v>
      </c>
      <c r="M5" s="12" t="s">
        <v>267</v>
      </c>
      <c r="N5" s="12" t="s">
        <v>30</v>
      </c>
      <c r="O5" s="12">
        <v>2.18</v>
      </c>
      <c r="P5" s="12" t="s">
        <v>314</v>
      </c>
      <c r="Q5" s="12">
        <f>IF(L5="", "", L5*O5)</f>
        <v>0</v>
      </c>
      <c r="R5" s="12">
        <v>1</v>
      </c>
      <c r="S5" s="12">
        <f>IF(L5="", "", Q5*R5)</f>
        <v>0</v>
      </c>
      <c r="T5" s="7">
        <f>IF(K5="", 0, K5)+IF(S5="", 0, S5)</f>
        <v>0</v>
      </c>
    </row>
    <row r="6" spans="1:20">
      <c r="A6" s="7">
        <v>3</v>
      </c>
      <c r="B6" s="7" t="s">
        <v>315</v>
      </c>
      <c r="C6" s="7"/>
      <c r="D6" s="7"/>
      <c r="E6" s="7"/>
      <c r="F6" s="7"/>
      <c r="G6" s="7"/>
      <c r="H6" s="7"/>
      <c r="I6" s="7">
        <f>IF(SUM(I4:I5)=0, "", SUM(I4:I5))</f>
        <v>0</v>
      </c>
      <c r="J6" s="7"/>
      <c r="K6" s="7">
        <f>IF(SUM(K4:K5)=0, "", SUM(K4:K5))</f>
        <v>0</v>
      </c>
      <c r="L6" s="7"/>
      <c r="M6" s="7"/>
      <c r="N6" s="7"/>
      <c r="O6" s="7"/>
      <c r="P6" s="7"/>
      <c r="Q6" s="7">
        <f>IF(SUM(Q4:Q5)=0, "", SUM(Q4:Q5))</f>
        <v>0</v>
      </c>
      <c r="R6" s="7"/>
      <c r="S6" s="7">
        <f>IF(SUM(S4:S5)=0, "", SUM(S4:S5))</f>
        <v>0</v>
      </c>
      <c r="T6" s="7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5703125" customWidth="1"/>
    <col min="5" max="5" width="7.42578125" customWidth="1"/>
    <col min="6" max="6" width="19.42578125" customWidth="1"/>
    <col min="7" max="7" width="17" customWidth="1"/>
    <col min="8" max="8" width="16.42578125" customWidth="1"/>
    <col min="9" max="9" width="16.28515625" customWidth="1"/>
    <col min="10" max="10" width="9.140625" customWidth="1"/>
    <col min="11" max="11" width="14.28515625" customWidth="1"/>
    <col min="12" max="12" width="11.7109375" customWidth="1"/>
    <col min="13" max="13" width="20.28515625" customWidth="1"/>
    <col min="14" max="19" width="13.7109375" customWidth="1"/>
    <col min="20" max="20" width="18.42578125" customWidth="1"/>
    <col min="21" max="29" width="13.7109375" customWidth="1"/>
  </cols>
  <sheetData>
    <row r="1" spans="1:20">
      <c r="A1" s="13" t="s">
        <v>306</v>
      </c>
      <c r="B1" s="13" t="s">
        <v>21</v>
      </c>
      <c r="C1" s="13" t="s">
        <v>307</v>
      </c>
      <c r="D1" s="13" t="s">
        <v>308</v>
      </c>
      <c r="E1" s="13"/>
      <c r="F1" s="13"/>
      <c r="G1" s="13"/>
      <c r="H1" s="13"/>
      <c r="I1" s="13"/>
      <c r="J1" s="13"/>
      <c r="K1" s="13"/>
      <c r="L1" s="13" t="s">
        <v>309</v>
      </c>
      <c r="M1" s="13"/>
      <c r="N1" s="13"/>
      <c r="O1" s="13"/>
      <c r="P1" s="13"/>
      <c r="Q1" s="13"/>
      <c r="R1" s="13"/>
      <c r="S1" s="13"/>
      <c r="T1" s="7" t="s">
        <v>310</v>
      </c>
    </row>
    <row r="2" spans="1:20">
      <c r="A2" s="13"/>
      <c r="B2" s="13"/>
      <c r="C2" s="13"/>
      <c r="D2" s="6" t="s">
        <v>247</v>
      </c>
      <c r="E2" s="6" t="s">
        <v>248</v>
      </c>
      <c r="F2" s="6" t="s">
        <v>311</v>
      </c>
      <c r="G2" s="6" t="s">
        <v>253</v>
      </c>
      <c r="H2" s="6" t="s">
        <v>254</v>
      </c>
      <c r="I2" s="6" t="s">
        <v>312</v>
      </c>
      <c r="J2" s="6" t="s">
        <v>256</v>
      </c>
      <c r="K2" s="6" t="s">
        <v>313</v>
      </c>
      <c r="L2" s="6" t="s">
        <v>247</v>
      </c>
      <c r="M2" s="6" t="s">
        <v>248</v>
      </c>
      <c r="N2" s="6" t="s">
        <v>311</v>
      </c>
      <c r="O2" s="6" t="s">
        <v>253</v>
      </c>
      <c r="P2" s="6" t="s">
        <v>254</v>
      </c>
      <c r="Q2" s="6" t="s">
        <v>312</v>
      </c>
      <c r="R2" s="6" t="s">
        <v>256</v>
      </c>
      <c r="S2" s="6" t="s">
        <v>313</v>
      </c>
      <c r="T2" s="7"/>
    </row>
    <row r="3" spans="1:20">
      <c r="A3" s="13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1:20">
      <c r="A4" s="6">
        <v>1</v>
      </c>
      <c r="B4" s="6" t="s">
        <v>14</v>
      </c>
      <c r="C4" s="6" t="s">
        <v>50</v>
      </c>
      <c r="D4" s="12"/>
      <c r="E4" s="12"/>
      <c r="F4" s="12"/>
      <c r="G4" s="12"/>
      <c r="H4" s="12"/>
      <c r="I4" s="12">
        <f>IF(D4="", "", D4*G4)</f>
        <v>0</v>
      </c>
      <c r="J4" s="12"/>
      <c r="K4" s="12">
        <f>IF(D4="", "", I4*J4)</f>
        <v>0</v>
      </c>
      <c r="L4" s="12">
        <v>200</v>
      </c>
      <c r="M4" s="12" t="s">
        <v>263</v>
      </c>
      <c r="N4" s="12" t="s">
        <v>30</v>
      </c>
      <c r="O4" s="12">
        <v>0.115</v>
      </c>
      <c r="P4" s="12" t="s">
        <v>314</v>
      </c>
      <c r="Q4" s="12">
        <f>IF(L4="", "", L4*O4)</f>
        <v>0</v>
      </c>
      <c r="R4" s="12">
        <v>1</v>
      </c>
      <c r="S4" s="12">
        <f>IF(L4="", "", Q4*R4)</f>
        <v>0</v>
      </c>
      <c r="T4" s="7">
        <f>IF(K4="", 0, K4)+IF(S4="", 0, S4)</f>
        <v>0</v>
      </c>
    </row>
    <row r="5" spans="1:20">
      <c r="A5" s="6">
        <v>2</v>
      </c>
      <c r="B5" s="6" t="s">
        <v>14</v>
      </c>
      <c r="C5" s="6" t="s">
        <v>53</v>
      </c>
      <c r="D5" s="12"/>
      <c r="E5" s="12"/>
      <c r="F5" s="12"/>
      <c r="G5" s="12"/>
      <c r="H5" s="12"/>
      <c r="I5" s="12">
        <f>IF(D4="", "", D4*G4)</f>
        <v>0</v>
      </c>
      <c r="J5" s="12"/>
      <c r="K5" s="12">
        <f>IF(D4="", "", I4*J4)</f>
        <v>0</v>
      </c>
      <c r="L5" s="12">
        <v>200</v>
      </c>
      <c r="M5" s="12" t="s">
        <v>263</v>
      </c>
      <c r="N5" s="12" t="s">
        <v>30</v>
      </c>
      <c r="O5" s="12">
        <v>0.054</v>
      </c>
      <c r="P5" s="12" t="s">
        <v>314</v>
      </c>
      <c r="Q5" s="12">
        <f>IF(L4="", "", L4*O4)</f>
        <v>0</v>
      </c>
      <c r="R5" s="12">
        <v>1</v>
      </c>
      <c r="S5" s="12">
        <f>IF(L4="", "", Q4*R4)</f>
        <v>0</v>
      </c>
      <c r="T5" s="7">
        <f>IF(K5="", 0, K5)+IF(S5="", 0, S5)</f>
        <v>0</v>
      </c>
    </row>
    <row r="6" spans="1:20">
      <c r="A6" s="7">
        <v>3</v>
      </c>
      <c r="B6" s="7" t="s">
        <v>315</v>
      </c>
      <c r="C6" s="7"/>
      <c r="D6" s="7"/>
      <c r="E6" s="7"/>
      <c r="F6" s="7"/>
      <c r="G6" s="7"/>
      <c r="H6" s="7"/>
      <c r="I6" s="7">
        <f>IF(SUM(I4:I5)=0, "", SUM(I4:I5))</f>
        <v>0</v>
      </c>
      <c r="J6" s="7"/>
      <c r="K6" s="7">
        <f>IF(SUM(K4:K5)=0, "", SUM(K4:K5))</f>
        <v>0</v>
      </c>
      <c r="L6" s="7"/>
      <c r="M6" s="7"/>
      <c r="N6" s="7"/>
      <c r="O6" s="7"/>
      <c r="P6" s="7"/>
      <c r="Q6" s="7">
        <f>IF(SUM(Q4:Q5)=0, "", SUM(Q4:Q5))</f>
        <v>0</v>
      </c>
      <c r="R6" s="7"/>
      <c r="S6" s="7">
        <f>IF(SUM(S4:S5)=0, "", SUM(S4:S5))</f>
        <v>0</v>
      </c>
      <c r="T6" s="7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6" t="s">
        <v>20</v>
      </c>
      <c r="C2" s="6" t="s">
        <v>22</v>
      </c>
      <c r="D2" s="6" t="s">
        <v>23</v>
      </c>
      <c r="E2" s="6" t="s">
        <v>316</v>
      </c>
      <c r="F2" s="6"/>
      <c r="G2" s="6"/>
      <c r="H2" s="6"/>
      <c r="I2" s="6" t="s">
        <v>253</v>
      </c>
      <c r="J2" s="6"/>
      <c r="K2" s="6" t="s">
        <v>316</v>
      </c>
      <c r="L2" s="6"/>
      <c r="M2" s="6"/>
      <c r="N2" s="6"/>
    </row>
    <row r="3" spans="2:14">
      <c r="B3" s="6"/>
      <c r="C3" s="6"/>
      <c r="D3" s="6"/>
      <c r="E3" s="6" t="s">
        <v>317</v>
      </c>
      <c r="F3" s="6" t="s">
        <v>318</v>
      </c>
      <c r="G3" s="6" t="s">
        <v>319</v>
      </c>
      <c r="H3" s="6" t="s">
        <v>320</v>
      </c>
      <c r="I3" s="6" t="s">
        <v>321</v>
      </c>
      <c r="J3" s="6" t="s">
        <v>322</v>
      </c>
      <c r="K3" s="6" t="s">
        <v>323</v>
      </c>
      <c r="L3" s="6" t="s">
        <v>251</v>
      </c>
      <c r="M3" s="6" t="s">
        <v>324</v>
      </c>
      <c r="N3" s="6" t="s">
        <v>325</v>
      </c>
    </row>
    <row r="4" spans="2:14">
      <c r="B4">
        <f>IF('2-定性盤查'!A4&lt;&gt;"",'2-定性盤查'!A4,"")</f>
        <v>0</v>
      </c>
      <c r="C4">
        <f>IF('2-定性盤查'!C4&lt;&gt;"",'2-定性盤查'!C4,"")</f>
        <v>0</v>
      </c>
      <c r="D4">
        <f>IF('2-定性盤查'!D4&lt;&gt;"",'2-定性盤查'!D4,"")</f>
        <v>0</v>
      </c>
      <c r="F4">
        <f>IF(E4&lt;&gt;"",IF(E4="連續量測",1,IF(E4="定期(間歇)量測",2,IF(E4="財務會計推估",3,IF(E4="自行評估",3,"0")))),"")</f>
        <v>0</v>
      </c>
      <c r="H4">
        <f>IF(G4&lt;&gt;"",IF(G4="(1)有進行外部校正或有多組數據茲佐證者",1,IF(G4="(2)有進行內部校正或經過會計簽證等証明者",2,IF(G4="(3)未進行儀器校正或未進行紀錄彙整者",3,"0"))),"")</f>
        <v>0</v>
      </c>
      <c r="J4">
        <f>IF(I4="1自廠發展係數/質量平衡所得係數",1,IF(I4="2同製程/設備經驗係數",1,IF(I4="3製造廠提供係數",2,IF(I4="4區域排放係數",2,IF(I4="5國家排放係數",3,IF(I4="6國際排放係數",3,""))))))</f>
        <v>0</v>
      </c>
      <c r="K4">
        <f>IF(D4&lt;&gt;"",F4*H4*J4,"")</f>
        <v>0</v>
      </c>
      <c r="L4">
        <f>IF('3-定量盤查'!AD3&lt;&gt;"",ROUND('3-定量盤查'!AD3,4),"")</f>
        <v>0</v>
      </c>
      <c r="M4">
        <f>IF(K4="","",IF(K4&lt;10,"1",IF(19&gt;K4,"2",IF(K4&gt;=27,"3","-"))))</f>
        <v>0</v>
      </c>
      <c r="N4">
        <f>IF(K4="","",IF(L4="","",ROUND(K4*L4,2)))</f>
        <v>0</v>
      </c>
    </row>
    <row r="5" spans="2:14">
      <c r="B5">
        <f>IF('2-定性盤查'!A5&lt;&gt;"",'2-定性盤查'!A5,"")</f>
        <v>0</v>
      </c>
      <c r="C5">
        <f>IF('2-定性盤查'!C5&lt;&gt;"",'2-定性盤查'!C5,"")</f>
        <v>0</v>
      </c>
      <c r="D5">
        <f>IF('2-定性盤查'!D5&lt;&gt;"",'2-定性盤查'!D5,"")</f>
        <v>0</v>
      </c>
      <c r="F5">
        <f>IF(E5&lt;&gt;"",IF(E5="連續量測",1,IF(E5="定期(間歇)量測",2,IF(E5="財務會計推估",3,IF(E5="自行評估",3,"0")))),"")</f>
        <v>0</v>
      </c>
      <c r="H5">
        <f>IF(G5&lt;&gt;"",IF(G5="(1)有進行外部校正或有多組數據茲佐證者",1,IF(G5="(2)有進行內部校正或經過會計簽證等証明者",2,IF(G5="(3)未進行儀器校正或未進行紀錄彙整者",3,"0"))),"")</f>
        <v>0</v>
      </c>
      <c r="J5">
        <f>IF(I5="1自廠發展係數/質量平衡所得係數",1,IF(I5="2同製程/設備經驗係數",1,IF(I5="3製造廠提供係數",2,IF(I5="4區域排放係數",2,IF(I5="5國家排放係數",3,IF(I5="6國際排放係數",3,""))))))</f>
        <v>0</v>
      </c>
      <c r="K5">
        <f>IF(D5&lt;&gt;"",F5*H5*J5,"")</f>
        <v>0</v>
      </c>
      <c r="L5">
        <f>IF('3-定量盤查'!AD4&lt;&gt;"",ROUND('3-定量盤查'!AD4,4),"")</f>
        <v>0</v>
      </c>
      <c r="M5">
        <f>IF(K5="","",IF(K5&lt;10,"1",IF(19&gt;K5,"2",IF(K5&gt;=27,"3","-"))))</f>
        <v>0</v>
      </c>
      <c r="N5">
        <f>IF(K5="","",IF(L5="","",ROUND(K5*L5,2)))</f>
        <v>0</v>
      </c>
    </row>
    <row r="6" spans="2:14">
      <c r="B6">
        <f>IF('2-定性盤查'!A6&lt;&gt;"",'2-定性盤查'!A6,"")</f>
        <v>0</v>
      </c>
      <c r="C6">
        <f>IF('2-定性盤查'!C6&lt;&gt;"",'2-定性盤查'!C6,"")</f>
        <v>0</v>
      </c>
      <c r="D6">
        <f>IF('2-定性盤查'!D6&lt;&gt;"",'2-定性盤查'!D6,"")</f>
        <v>0</v>
      </c>
      <c r="F6">
        <f>IF(E6&lt;&gt;"",IF(E6="連續量測",1,IF(E6="定期(間歇)量測",2,IF(E6="財務會計推估",3,IF(E6="自行評估",3,"0")))),"")</f>
        <v>0</v>
      </c>
      <c r="H6">
        <f>IF(G6&lt;&gt;"",IF(G6="(1)有進行外部校正或有多組數據茲佐證者",1,IF(G6="(2)有進行內部校正或經過會計簽證等証明者",2,IF(G6="(3)未進行儀器校正或未進行紀錄彙整者",3,"0"))),"")</f>
        <v>0</v>
      </c>
      <c r="J6">
        <f>IF(I6="1自廠發展係數/質量平衡所得係數",1,IF(I6="2同製程/設備經驗係數",1,IF(I6="3製造廠提供係數",2,IF(I6="4區域排放係數",2,IF(I6="5國家排放係數",3,IF(I6="6國際排放係數",3,""))))))</f>
        <v>0</v>
      </c>
      <c r="K6">
        <f>IF(D6&lt;&gt;"",F6*H6*J6,"")</f>
        <v>0</v>
      </c>
      <c r="L6">
        <f>IF('3-定量盤查'!AD5&lt;&gt;"",ROUND('3-定量盤查'!AD5,4),"")</f>
        <v>0</v>
      </c>
      <c r="M6">
        <f>IF(K6="","",IF(K6&lt;10,"1",IF(19&gt;K6,"2",IF(K6&gt;=27,"3","-"))))</f>
        <v>0</v>
      </c>
      <c r="N6">
        <f>IF(K6="","",IF(L6="","",ROUND(K6*L6,2)))</f>
        <v>0</v>
      </c>
    </row>
    <row r="7" spans="2:14">
      <c r="B7">
        <f>IF('2-定性盤查'!A7&lt;&gt;"",'2-定性盤查'!A7,"")</f>
        <v>0</v>
      </c>
      <c r="C7">
        <f>IF('2-定性盤查'!C7&lt;&gt;"",'2-定性盤查'!C7,"")</f>
        <v>0</v>
      </c>
      <c r="D7">
        <f>IF('2-定性盤查'!D7&lt;&gt;"",'2-定性盤查'!D7,"")</f>
        <v>0</v>
      </c>
      <c r="F7">
        <f>IF(E7&lt;&gt;"",IF(E7="連續量測",1,IF(E7="定期(間歇)量測",2,IF(E7="財務會計推估",3,IF(E7="自行評估",3,"0")))),"")</f>
        <v>0</v>
      </c>
      <c r="H7">
        <f>IF(G7&lt;&gt;"",IF(G7="(1)有進行外部校正或有多組數據茲佐證者",1,IF(G7="(2)有進行內部校正或經過會計簽證等証明者",2,IF(G7="(3)未進行儀器校正或未進行紀錄彙整者",3,"0"))),"")</f>
        <v>0</v>
      </c>
      <c r="J7">
        <f>IF(I7="1自廠發展係數/質量平衡所得係數",1,IF(I7="2同製程/設備經驗係數",1,IF(I7="3製造廠提供係數",2,IF(I7="4區域排放係數",2,IF(I7="5國家排放係數",3,IF(I7="6國際排放係數",3,""))))))</f>
        <v>0</v>
      </c>
      <c r="K7">
        <f>IF(D7&lt;&gt;"",F7*H7*J7,"")</f>
        <v>0</v>
      </c>
      <c r="L7">
        <f>IF('3-定量盤查'!AD6&lt;&gt;"",ROUND('3-定量盤查'!AD6,4),"")</f>
        <v>0</v>
      </c>
      <c r="M7">
        <f>IF(K7="","",IF(K7&lt;10,"1",IF(19&gt;K7,"2",IF(K7&gt;=27,"3","-"))))</f>
        <v>0</v>
      </c>
      <c r="N7">
        <f>IF(K7="","",IF(L7="","",ROUND(K7*L7,2)))</f>
        <v>0</v>
      </c>
    </row>
    <row r="8" spans="2:14">
      <c r="B8">
        <f>IF('2-定性盤查'!A8&lt;&gt;"",'2-定性盤查'!A8,"")</f>
        <v>0</v>
      </c>
      <c r="C8">
        <f>IF('2-定性盤查'!C8&lt;&gt;"",'2-定性盤查'!C8,"")</f>
        <v>0</v>
      </c>
      <c r="D8">
        <f>IF('2-定性盤查'!D8&lt;&gt;"",'2-定性盤查'!D8,"")</f>
        <v>0</v>
      </c>
      <c r="F8">
        <f>IF(E8&lt;&gt;"",IF(E8="連續量測",1,IF(E8="定期(間歇)量測",2,IF(E8="財務會計推估",3,IF(E8="自行評估",3,"0")))),"")</f>
        <v>0</v>
      </c>
      <c r="H8">
        <f>IF(G8&lt;&gt;"",IF(G8="(1)有進行外部校正或有多組數據茲佐證者",1,IF(G8="(2)有進行內部校正或經過會計簽證等証明者",2,IF(G8="(3)未進行儀器校正或未進行紀錄彙整者",3,"0"))),"")</f>
        <v>0</v>
      </c>
      <c r="J8">
        <f>IF(I8="1自廠發展係數/質量平衡所得係數",1,IF(I8="2同製程/設備經驗係數",1,IF(I8="3製造廠提供係數",2,IF(I8="4區域排放係數",2,IF(I8="5國家排放係數",3,IF(I8="6國際排放係數",3,""))))))</f>
        <v>0</v>
      </c>
      <c r="K8">
        <f>IF(D8&lt;&gt;"",F8*H8*J8,"")</f>
        <v>0</v>
      </c>
      <c r="L8">
        <f>IF('3-定量盤查'!AD7&lt;&gt;"",ROUND('3-定量盤查'!AD7,4),"")</f>
        <v>0</v>
      </c>
      <c r="M8">
        <f>IF(K8="","",IF(K8&lt;10,"1",IF(19&gt;K8,"2",IF(K8&gt;=27,"3","-"))))</f>
        <v>0</v>
      </c>
      <c r="N8">
        <f>IF(K8="","",IF(L8="","",ROUND(K8*L8,2)))</f>
        <v>0</v>
      </c>
    </row>
    <row r="9" spans="2:14">
      <c r="B9">
        <f>IF('2-定性盤查'!A9&lt;&gt;"",'2-定性盤查'!A9,"")</f>
        <v>0</v>
      </c>
      <c r="C9">
        <f>IF('2-定性盤查'!C9&lt;&gt;"",'2-定性盤查'!C9,"")</f>
        <v>0</v>
      </c>
      <c r="D9">
        <f>IF('2-定性盤查'!D9&lt;&gt;"",'2-定性盤查'!D9,"")</f>
        <v>0</v>
      </c>
      <c r="F9">
        <f>IF(E9&lt;&gt;"",IF(E9="連續量測",1,IF(E9="定期(間歇)量測",2,IF(E9="財務會計推估",3,IF(E9="自行評估",3,"0")))),"")</f>
        <v>0</v>
      </c>
      <c r="H9">
        <f>IF(G9&lt;&gt;"",IF(G9="(1)有進行外部校正或有多組數據茲佐證者",1,IF(G9="(2)有進行內部校正或經過會計簽證等証明者",2,IF(G9="(3)未進行儀器校正或未進行紀錄彙整者",3,"0"))),"")</f>
        <v>0</v>
      </c>
      <c r="J9">
        <f>IF(I9="1自廠發展係數/質量平衡所得係數",1,IF(I9="2同製程/設備經驗係數",1,IF(I9="3製造廠提供係數",2,IF(I9="4區域排放係數",2,IF(I9="5國家排放係數",3,IF(I9="6國際排放係數",3,""))))))</f>
        <v>0</v>
      </c>
      <c r="K9">
        <f>IF(D9&lt;&gt;"",F9*H9*J9,"")</f>
        <v>0</v>
      </c>
      <c r="L9">
        <f>IF('3-定量盤查'!AD8&lt;&gt;"",ROUND('3-定量盤查'!AD8,4),"")</f>
        <v>0</v>
      </c>
      <c r="M9">
        <f>IF(K9="","",IF(K9&lt;10,"1",IF(19&gt;K9,"2",IF(K9&gt;=27,"3","-"))))</f>
        <v>0</v>
      </c>
      <c r="N9">
        <f>IF(K9="","",IF(L9="","",ROUND(K9*L9,2)))</f>
        <v>0</v>
      </c>
    </row>
    <row r="10" spans="2:14">
      <c r="B10">
        <f>IF('2-定性盤查'!A10&lt;&gt;"",'2-定性盤查'!A10,"")</f>
        <v>0</v>
      </c>
      <c r="C10">
        <f>IF('2-定性盤查'!C10&lt;&gt;"",'2-定性盤查'!C10,"")</f>
        <v>0</v>
      </c>
      <c r="D10">
        <f>IF('2-定性盤查'!D10&lt;&gt;"",'2-定性盤查'!D10,"")</f>
        <v>0</v>
      </c>
      <c r="F10">
        <f>IF(E10&lt;&gt;"",IF(E10="連續量測",1,IF(E10="定期(間歇)量測",2,IF(E10="財務會計推估",3,IF(E10="自行評估",3,"0")))),"")</f>
        <v>0</v>
      </c>
      <c r="H10">
        <f>IF(G10&lt;&gt;"",IF(G10="(1)有進行外部校正或有多組數據茲佐證者",1,IF(G10="(2)有進行內部校正或經過會計簽證等証明者",2,IF(G10="(3)未進行儀器校正或未進行紀錄彙整者",3,"0"))),"")</f>
        <v>0</v>
      </c>
      <c r="J10">
        <f>IF(I10="1自廠發展係數/質量平衡所得係數",1,IF(I10="2同製程/設備經驗係數",1,IF(I10="3製造廠提供係數",2,IF(I10="4區域排放係數",2,IF(I10="5國家排放係數",3,IF(I10="6國際排放係數",3,""))))))</f>
        <v>0</v>
      </c>
      <c r="K10">
        <f>IF(D10&lt;&gt;"",F10*H10*J10,"")</f>
        <v>0</v>
      </c>
      <c r="L10">
        <f>IF('3-定量盤查'!AD9&lt;&gt;"",ROUND('3-定量盤查'!AD9,4),"")</f>
        <v>0</v>
      </c>
      <c r="M10">
        <f>IF(K10="","",IF(K10&lt;10,"1",IF(19&gt;K10,"2",IF(K10&gt;=27,"3","-"))))</f>
        <v>0</v>
      </c>
      <c r="N10">
        <f>IF(K10="","",IF(L10="","",ROUND(K10*L10,2)))</f>
        <v>0</v>
      </c>
    </row>
    <row r="11" spans="2:14">
      <c r="B11">
        <f>IF('2-定性盤查'!A11&lt;&gt;"",'2-定性盤查'!A11,"")</f>
        <v>0</v>
      </c>
      <c r="C11">
        <f>IF('2-定性盤查'!C11&lt;&gt;"",'2-定性盤查'!C11,"")</f>
        <v>0</v>
      </c>
      <c r="D11">
        <f>IF('2-定性盤查'!D11&lt;&gt;"",'2-定性盤查'!D11,"")</f>
        <v>0</v>
      </c>
      <c r="F11">
        <f>IF(E11&lt;&gt;"",IF(E11="連續量測",1,IF(E11="定期(間歇)量測",2,IF(E11="財務會計推估",3,IF(E11="自行評估",3,"0")))),"")</f>
        <v>0</v>
      </c>
      <c r="H11">
        <f>IF(G11&lt;&gt;"",IF(G11="(1)有進行外部校正或有多組數據茲佐證者",1,IF(G11="(2)有進行內部校正或經過會計簽證等証明者",2,IF(G11="(3)未進行儀器校正或未進行紀錄彙整者",3,"0"))),"")</f>
        <v>0</v>
      </c>
      <c r="J11">
        <f>IF(I11="1自廠發展係數/質量平衡所得係數",1,IF(I11="2同製程/設備經驗係數",1,IF(I11="3製造廠提供係數",2,IF(I11="4區域排放係數",2,IF(I11="5國家排放係數",3,IF(I11="6國際排放係數",3,""))))))</f>
        <v>0</v>
      </c>
      <c r="K11">
        <f>IF(D11&lt;&gt;"",F11*H11*J11,"")</f>
        <v>0</v>
      </c>
      <c r="L11">
        <f>IF('3-定量盤查'!AD10&lt;&gt;"",ROUND('3-定量盤查'!AD10,4),"")</f>
        <v>0</v>
      </c>
      <c r="M11">
        <f>IF(K11="","",IF(K11&lt;10,"1",IF(19&gt;K11,"2",IF(K11&gt;=27,"3","-"))))</f>
        <v>0</v>
      </c>
      <c r="N11">
        <f>IF(K11="","",IF(L11="","",ROUND(K11*L11,2)))</f>
        <v>0</v>
      </c>
    </row>
    <row r="12" spans="2:14">
      <c r="B12">
        <f>IF('2-定性盤查'!A12&lt;&gt;"",'2-定性盤查'!A12,"")</f>
        <v>0</v>
      </c>
      <c r="C12">
        <f>IF('2-定性盤查'!C12&lt;&gt;"",'2-定性盤查'!C12,"")</f>
        <v>0</v>
      </c>
      <c r="D12">
        <f>IF('2-定性盤查'!D12&lt;&gt;"",'2-定性盤查'!D12,"")</f>
        <v>0</v>
      </c>
      <c r="F12">
        <f>IF(E12&lt;&gt;"",IF(E12="連續量測",1,IF(E12="定期(間歇)量測",2,IF(E12="財務會計推估",3,IF(E12="自行評估",3,"0")))),"")</f>
        <v>0</v>
      </c>
      <c r="H12">
        <f>IF(G12&lt;&gt;"",IF(G12="(1)有進行外部校正或有多組數據茲佐證者",1,IF(G12="(2)有進行內部校正或經過會計簽證等証明者",2,IF(G12="(3)未進行儀器校正或未進行紀錄彙整者",3,"0"))),"")</f>
        <v>0</v>
      </c>
      <c r="J12">
        <f>IF(I12="1自廠發展係數/質量平衡所得係數",1,IF(I12="2同製程/設備經驗係數",1,IF(I12="3製造廠提供係數",2,IF(I12="4區域排放係數",2,IF(I12="5國家排放係數",3,IF(I12="6國際排放係數",3,""))))))</f>
        <v>0</v>
      </c>
      <c r="K12">
        <f>IF(D12&lt;&gt;"",F12*H12*J12,"")</f>
        <v>0</v>
      </c>
      <c r="L12">
        <f>IF('3-定量盤查'!AD11&lt;&gt;"",ROUND('3-定量盤查'!AD11,4),"")</f>
        <v>0</v>
      </c>
      <c r="M12">
        <f>IF(K12="","",IF(K12&lt;10,"1",IF(19&gt;K12,"2",IF(K12&gt;=27,"3","-"))))</f>
        <v>0</v>
      </c>
      <c r="N12">
        <f>IF(K12="","",IF(L12="","",ROUND(K12*L12,2)))</f>
        <v>0</v>
      </c>
    </row>
    <row r="13" spans="2:14">
      <c r="B13">
        <f>IF('2-定性盤查'!A13&lt;&gt;"",'2-定性盤查'!A13,"")</f>
        <v>0</v>
      </c>
      <c r="C13">
        <f>IF('2-定性盤查'!C13&lt;&gt;"",'2-定性盤查'!C13,"")</f>
        <v>0</v>
      </c>
      <c r="D13">
        <f>IF('2-定性盤查'!D13&lt;&gt;"",'2-定性盤查'!D13,"")</f>
        <v>0</v>
      </c>
      <c r="F13">
        <f>IF(E13&lt;&gt;"",IF(E13="連續量測",1,IF(E13="定期(間歇)量測",2,IF(E13="財務會計推估",3,IF(E13="自行評估",3,"0")))),"")</f>
        <v>0</v>
      </c>
      <c r="H13">
        <f>IF(G13&lt;&gt;"",IF(G13="(1)有進行外部校正或有多組數據茲佐證者",1,IF(G13="(2)有進行內部校正或經過會計簽證等証明者",2,IF(G13="(3)未進行儀器校正或未進行紀錄彙整者",3,"0"))),"")</f>
        <v>0</v>
      </c>
      <c r="J13">
        <f>IF(I13="1自廠發展係數/質量平衡所得係數",1,IF(I13="2同製程/設備經驗係數",1,IF(I13="3製造廠提供係數",2,IF(I13="4區域排放係數",2,IF(I13="5國家排放係數",3,IF(I13="6國際排放係數",3,""))))))</f>
        <v>0</v>
      </c>
      <c r="K13">
        <f>IF(D13&lt;&gt;"",F13*H13*J13,"")</f>
        <v>0</v>
      </c>
      <c r="L13">
        <f>IF('3-定量盤查'!AD12&lt;&gt;"",ROUND('3-定量盤查'!AD12,4),"")</f>
        <v>0</v>
      </c>
      <c r="M13">
        <f>IF(K13="","",IF(K13&lt;10,"1",IF(19&gt;K13,"2",IF(K13&gt;=27,"3","-"))))</f>
        <v>0</v>
      </c>
      <c r="N13">
        <f>IF(K13="","",IF(L13="","",ROUND(K13*L13,2)))</f>
        <v>0</v>
      </c>
    </row>
    <row r="14" spans="2:14">
      <c r="B14">
        <f>IF('2-定性盤查'!A14&lt;&gt;"",'2-定性盤查'!A14,"")</f>
        <v>0</v>
      </c>
      <c r="C14">
        <f>IF('2-定性盤查'!C14&lt;&gt;"",'2-定性盤查'!C14,"")</f>
        <v>0</v>
      </c>
      <c r="D14">
        <f>IF('2-定性盤查'!D14&lt;&gt;"",'2-定性盤查'!D14,"")</f>
        <v>0</v>
      </c>
      <c r="F14">
        <f>IF(E14&lt;&gt;"",IF(E14="連續量測",1,IF(E14="定期(間歇)量測",2,IF(E14="財務會計推估",3,IF(E14="自行評估",3,"0")))),"")</f>
        <v>0</v>
      </c>
      <c r="H14">
        <f>IF(G14&lt;&gt;"",IF(G14="(1)有進行外部校正或有多組數據茲佐證者",1,IF(G14="(2)有進行內部校正或經過會計簽證等証明者",2,IF(G14="(3)未進行儀器校正或未進行紀錄彙整者",3,"0"))),"")</f>
        <v>0</v>
      </c>
      <c r="J14">
        <f>IF(I14="1自廠發展係數/質量平衡所得係數",1,IF(I14="2同製程/設備經驗係數",1,IF(I14="3製造廠提供係數",2,IF(I14="4區域排放係數",2,IF(I14="5國家排放係數",3,IF(I14="6國際排放係數",3,""))))))</f>
        <v>0</v>
      </c>
      <c r="K14">
        <f>IF(D14&lt;&gt;"",F14*H14*J14,"")</f>
        <v>0</v>
      </c>
      <c r="L14">
        <f>IF('3-定量盤查'!AD13&lt;&gt;"",ROUND('3-定量盤查'!AD13,4),"")</f>
        <v>0</v>
      </c>
      <c r="M14">
        <f>IF(K14="","",IF(K14&lt;10,"1",IF(19&gt;K14,"2",IF(K14&gt;=27,"3","-"))))</f>
        <v>0</v>
      </c>
      <c r="N14">
        <f>IF(K14="","",IF(L14="","",ROUND(K14*L14,2)))</f>
        <v>0</v>
      </c>
    </row>
    <row r="15" spans="2:14">
      <c r="B15">
        <f>IF('2-定性盤查'!A15&lt;&gt;"",'2-定性盤查'!A15,"")</f>
        <v>0</v>
      </c>
      <c r="C15">
        <f>IF('2-定性盤查'!C15&lt;&gt;"",'2-定性盤查'!C15,"")</f>
        <v>0</v>
      </c>
      <c r="D15">
        <f>IF('2-定性盤查'!D15&lt;&gt;"",'2-定性盤查'!D15,"")</f>
        <v>0</v>
      </c>
      <c r="F15">
        <f>IF(E15&lt;&gt;"",IF(E15="連續量測",1,IF(E15="定期(間歇)量測",2,IF(E15="財務會計推估",3,IF(E15="自行評估",3,"0")))),"")</f>
        <v>0</v>
      </c>
      <c r="H15">
        <f>IF(G15&lt;&gt;"",IF(G15="(1)有進行外部校正或有多組數據茲佐證者",1,IF(G15="(2)有進行內部校正或經過會計簽證等証明者",2,IF(G15="(3)未進行儀器校正或未進行紀錄彙整者",3,"0"))),"")</f>
        <v>0</v>
      </c>
      <c r="J15">
        <f>IF(I15="1自廠發展係數/質量平衡所得係數",1,IF(I15="2同製程/設備經驗係數",1,IF(I15="3製造廠提供係數",2,IF(I15="4區域排放係數",2,IF(I15="5國家排放係數",3,IF(I15="6國際排放係數",3,""))))))</f>
        <v>0</v>
      </c>
      <c r="K15">
        <f>IF(D15&lt;&gt;"",F15*H15*J15,"")</f>
        <v>0</v>
      </c>
      <c r="L15">
        <f>IF('3-定量盤查'!AD14&lt;&gt;"",ROUND('3-定量盤查'!AD14,4),"")</f>
        <v>0</v>
      </c>
      <c r="M15">
        <f>IF(K15="","",IF(K15&lt;10,"1",IF(19&gt;K15,"2",IF(K15&gt;=27,"3","-"))))</f>
        <v>0</v>
      </c>
      <c r="N15">
        <f>IF(K15="","",IF(L15="","",ROUND(K15*L15,2)))</f>
        <v>0</v>
      </c>
    </row>
    <row r="16" spans="2:14">
      <c r="B16">
        <f>IF('2-定性盤查'!A16&lt;&gt;"",'2-定性盤查'!A16,"")</f>
        <v>0</v>
      </c>
      <c r="C16">
        <f>IF('2-定性盤查'!C16&lt;&gt;"",'2-定性盤查'!C16,"")</f>
        <v>0</v>
      </c>
      <c r="D16">
        <f>IF('2-定性盤查'!D16&lt;&gt;"",'2-定性盤查'!D16,"")</f>
        <v>0</v>
      </c>
      <c r="F16">
        <f>IF(E16&lt;&gt;"",IF(E16="連續量測",1,IF(E16="定期(間歇)量測",2,IF(E16="財務會計推估",3,IF(E16="自行評估",3,"0")))),"")</f>
        <v>0</v>
      </c>
      <c r="H16">
        <f>IF(G16&lt;&gt;"",IF(G16="(1)有進行外部校正或有多組數據茲佐證者",1,IF(G16="(2)有進行內部校正或經過會計簽證等証明者",2,IF(G16="(3)未進行儀器校正或未進行紀錄彙整者",3,"0"))),"")</f>
        <v>0</v>
      </c>
      <c r="J16">
        <f>IF(I16="1自廠發展係數/質量平衡所得係數",1,IF(I16="2同製程/設備經驗係數",1,IF(I16="3製造廠提供係數",2,IF(I16="4區域排放係數",2,IF(I16="5國家排放係數",3,IF(I16="6國際排放係數",3,""))))))</f>
        <v>0</v>
      </c>
      <c r="K16">
        <f>IF(D16&lt;&gt;"",F16*H16*J16,"")</f>
        <v>0</v>
      </c>
      <c r="L16">
        <f>IF('3-定量盤查'!AD15&lt;&gt;"",ROUND('3-定量盤查'!AD15,4),"")</f>
        <v>0</v>
      </c>
      <c r="M16">
        <f>IF(K16="","",IF(K16&lt;10,"1",IF(19&gt;K16,"2",IF(K16&gt;=27,"3","-"))))</f>
        <v>0</v>
      </c>
      <c r="N16">
        <f>IF(K16="","",IF(L16="","",ROUND(K16*L16,2)))</f>
        <v>0</v>
      </c>
    </row>
    <row r="17" spans="2:14">
      <c r="B17">
        <f>IF('2-定性盤查'!A17&lt;&gt;"",'2-定性盤查'!A17,"")</f>
        <v>0</v>
      </c>
      <c r="C17">
        <f>IF('2-定性盤查'!C17&lt;&gt;"",'2-定性盤查'!C17,"")</f>
        <v>0</v>
      </c>
      <c r="D17">
        <f>IF('2-定性盤查'!D17&lt;&gt;"",'2-定性盤查'!D17,"")</f>
        <v>0</v>
      </c>
      <c r="F17">
        <f>IF(E17&lt;&gt;"",IF(E17="連續量測",1,IF(E17="定期(間歇)量測",2,IF(E17="財務會計推估",3,IF(E17="自行評估",3,"0")))),"")</f>
        <v>0</v>
      </c>
      <c r="H17">
        <f>IF(G17&lt;&gt;"",IF(G17="(1)有進行外部校正或有多組數據茲佐證者",1,IF(G17="(2)有進行內部校正或經過會計簽證等証明者",2,IF(G17="(3)未進行儀器校正或未進行紀錄彙整者",3,"0"))),"")</f>
        <v>0</v>
      </c>
      <c r="J17">
        <f>IF(I17="1自廠發展係數/質量平衡所得係數",1,IF(I17="2同製程/設備經驗係數",1,IF(I17="3製造廠提供係數",2,IF(I17="4區域排放係數",2,IF(I17="5國家排放係數",3,IF(I17="6國際排放係數",3,""))))))</f>
        <v>0</v>
      </c>
      <c r="K17">
        <f>IF(D17&lt;&gt;"",F17*H17*J17,"")</f>
        <v>0</v>
      </c>
      <c r="L17">
        <f>IF('3-定量盤查'!AD16&lt;&gt;"",ROUND('3-定量盤查'!AD16,4),"")</f>
        <v>0</v>
      </c>
      <c r="M17">
        <f>IF(K17="","",IF(K17&lt;10,"1",IF(19&gt;K17,"2",IF(K17&gt;=27,"3","-"))))</f>
        <v>0</v>
      </c>
      <c r="N17">
        <f>IF(K17="","",IF(L17="","",ROUND(K17*L17,2)))</f>
        <v>0</v>
      </c>
    </row>
    <row r="18" spans="2:14">
      <c r="B18">
        <f>IF('2-定性盤查'!A18&lt;&gt;"",'2-定性盤查'!A18,"")</f>
        <v>0</v>
      </c>
      <c r="C18">
        <f>IF('2-定性盤查'!C18&lt;&gt;"",'2-定性盤查'!C18,"")</f>
        <v>0</v>
      </c>
      <c r="D18">
        <f>IF('2-定性盤查'!D18&lt;&gt;"",'2-定性盤查'!D18,"")</f>
        <v>0</v>
      </c>
      <c r="F18">
        <f>IF(E18&lt;&gt;"",IF(E18="連續量測",1,IF(E18="定期(間歇)量測",2,IF(E18="財務會計推估",3,IF(E18="自行評估",3,"0")))),"")</f>
        <v>0</v>
      </c>
      <c r="H18">
        <f>IF(G18&lt;&gt;"",IF(G18="(1)有進行外部校正或有多組數據茲佐證者",1,IF(G18="(2)有進行內部校正或經過會計簽證等証明者",2,IF(G18="(3)未進行儀器校正或未進行紀錄彙整者",3,"0"))),"")</f>
        <v>0</v>
      </c>
      <c r="J18">
        <f>IF(I18="1自廠發展係數/質量平衡所得係數",1,IF(I18="2同製程/設備經驗係數",1,IF(I18="3製造廠提供係數",2,IF(I18="4區域排放係數",2,IF(I18="5國家排放係數",3,IF(I18="6國際排放係數",3,""))))))</f>
        <v>0</v>
      </c>
      <c r="K18">
        <f>IF(D18&lt;&gt;"",F18*H18*J18,"")</f>
        <v>0</v>
      </c>
      <c r="L18">
        <f>IF('3-定量盤查'!AD17&lt;&gt;"",ROUND('3-定量盤查'!AD17,4),"")</f>
        <v>0</v>
      </c>
      <c r="M18">
        <f>IF(K18="","",IF(K18&lt;10,"1",IF(19&gt;K18,"2",IF(K18&gt;=27,"3","-"))))</f>
        <v>0</v>
      </c>
      <c r="N18">
        <f>IF(K18="","",IF(L18="","",ROUND(K18*L18,2)))</f>
        <v>0</v>
      </c>
    </row>
    <row r="19" spans="2:14">
      <c r="B19">
        <f>IF('2-定性盤查'!A19&lt;&gt;"",'2-定性盤查'!A19,"")</f>
        <v>0</v>
      </c>
      <c r="C19">
        <f>IF('2-定性盤查'!C19&lt;&gt;"",'2-定性盤查'!C19,"")</f>
        <v>0</v>
      </c>
      <c r="D19">
        <f>IF('2-定性盤查'!D19&lt;&gt;"",'2-定性盤查'!D19,"")</f>
        <v>0</v>
      </c>
      <c r="E19" t="s">
        <v>326</v>
      </c>
      <c r="F19">
        <f>IF(E19&lt;&gt;"",IF(E19="連續量測",1,IF(E19="定期(間歇)量測",2,IF(E19="財務會計推估",3,IF(E19="自行評估",3,"0")))),"")</f>
        <v>0</v>
      </c>
      <c r="G19" t="s">
        <v>290</v>
      </c>
      <c r="H19">
        <f>IF(G19&lt;&gt;"",IF(G19="(1)有進行外部校正或有多組數據茲佐證者",1,IF(G19="(2)有進行內部校正或經過會計簽證等証明者",2,IF(G19="(3)未進行儀器校正或未進行紀錄彙整者",3,"0"))),"")</f>
        <v>0</v>
      </c>
      <c r="I19" t="s">
        <v>327</v>
      </c>
      <c r="J19">
        <f>IF(I19="1自廠發展係數/質量平衡所得係數",1,IF(I19="2同製程/設備經驗係數",1,IF(I19="3製造廠提供係數",2,IF(I19="4區域排放係數",2,IF(I19="5國家排放係數",3,IF(I19="6國際排放係數",3,""))))))</f>
        <v>0</v>
      </c>
      <c r="K19">
        <f>IF(D19&lt;&gt;"",F19*H19*J19,"")</f>
        <v>0</v>
      </c>
      <c r="L19">
        <f>IF('3-定量盤查'!AD18&lt;&gt;"",ROUND('3-定量盤查'!AD18,4),"")</f>
        <v>0</v>
      </c>
      <c r="M19">
        <f>IF(K19="","",IF(K19&lt;10,"1",IF(19&gt;K19,"2",IF(K19&gt;=27,"3","-"))))</f>
        <v>0</v>
      </c>
      <c r="N19">
        <f>IF(K19="","",IF(L19="","",ROUND(K19*L19,2)))</f>
        <v>0</v>
      </c>
    </row>
    <row r="20" spans="2:14">
      <c r="B20">
        <f>IF('2-定性盤查'!A20&lt;&gt;"",'2-定性盤查'!A20,"")</f>
        <v>0</v>
      </c>
      <c r="C20">
        <f>IF('2-定性盤查'!C20&lt;&gt;"",'2-定性盤查'!C20,"")</f>
        <v>0</v>
      </c>
      <c r="D20">
        <f>IF('2-定性盤查'!D20&lt;&gt;"",'2-定性盤查'!D20,"")</f>
        <v>0</v>
      </c>
      <c r="E20" t="s">
        <v>326</v>
      </c>
      <c r="F20">
        <f>IF(E20&lt;&gt;"",IF(E20="連續量測",1,IF(E20="定期(間歇)量測",2,IF(E20="財務會計推估",3,IF(E20="自行評估",3,"0")))),"")</f>
        <v>0</v>
      </c>
      <c r="G20" t="s">
        <v>290</v>
      </c>
      <c r="H20">
        <f>IF(G20&lt;&gt;"",IF(G20="(1)有進行外部校正或有多組數據茲佐證者",1,IF(G20="(2)有進行內部校正或經過會計簽證等証明者",2,IF(G20="(3)未進行儀器校正或未進行紀錄彙整者",3,"0"))),"")</f>
        <v>0</v>
      </c>
      <c r="I20" t="s">
        <v>328</v>
      </c>
      <c r="J20">
        <f>IF(I20="1自廠發展係數/質量平衡所得係數",1,IF(I20="2同製程/設備經驗係數",1,IF(I20="3製造廠提供係數",2,IF(I20="4區域排放係數",2,IF(I20="5國家排放係數",3,IF(I20="6國際排放係數",3,""))))))</f>
        <v>0</v>
      </c>
      <c r="K20">
        <f>IF(D20&lt;&gt;"",F20*H20*J20,"")</f>
        <v>0</v>
      </c>
      <c r="L20">
        <f>IF('3-定量盤查'!AD19&lt;&gt;"",ROUND('3-定量盤查'!AD19,4),"")</f>
        <v>0</v>
      </c>
      <c r="M20">
        <f>IF(K20="","",IF(K20&lt;10,"1",IF(19&gt;K20,"2",IF(K20&gt;=27,"3","-"))))</f>
        <v>0</v>
      </c>
      <c r="N20">
        <f>IF(K20="","",IF(L20="","",ROUND(K20*L20,2)))</f>
        <v>0</v>
      </c>
    </row>
    <row r="21" spans="2:14">
      <c r="B21">
        <f>IF('2-定性盤查'!A21&lt;&gt;"",'2-定性盤查'!A21,"")</f>
        <v>0</v>
      </c>
      <c r="C21">
        <f>IF('2-定性盤查'!C21&lt;&gt;"",'2-定性盤查'!C21,"")</f>
        <v>0</v>
      </c>
      <c r="D21">
        <f>IF('2-定性盤查'!D21&lt;&gt;"",'2-定性盤查'!D21,"")</f>
        <v>0</v>
      </c>
      <c r="F21">
        <f>IF(E21&lt;&gt;"",IF(E21="連續量測",1,IF(E21="定期(間歇)量測",2,IF(E21="財務會計推估",3,IF(E21="自行評估",3,"0")))),"")</f>
        <v>0</v>
      </c>
      <c r="H21">
        <f>IF(G21&lt;&gt;"",IF(G21="(1)有進行外部校正或有多組數據茲佐證者",1,IF(G21="(2)有進行內部校正或經過會計簽證等証明者",2,IF(G21="(3)未進行儀器校正或未進行紀錄彙整者",3,"0"))),"")</f>
        <v>0</v>
      </c>
      <c r="J21">
        <f>IF(I21="1自廠發展係數/質量平衡所得係數",1,IF(I21="2同製程/設備經驗係數",1,IF(I21="3製造廠提供係數",2,IF(I21="4區域排放係數",2,IF(I21="5國家排放係數",3,IF(I21="6國際排放係數",3,""))))))</f>
        <v>0</v>
      </c>
      <c r="K21">
        <f>IF(D21&lt;&gt;"",F21*H21*J21,"")</f>
        <v>0</v>
      </c>
      <c r="L21">
        <f>IF('3-定量盤查'!AD20&lt;&gt;"",ROUND('3-定量盤查'!AD20,4),"")</f>
        <v>0</v>
      </c>
      <c r="M21">
        <f>IF(K21="","",IF(K21&lt;10,"1",IF(19&gt;K21,"2",IF(K21&gt;=27,"3","-"))))</f>
        <v>0</v>
      </c>
      <c r="N21">
        <f>IF(K21="","",IF(L21="","",ROUND(K21*L21,2)))</f>
        <v>0</v>
      </c>
    </row>
    <row r="22" spans="2:14">
      <c r="B22">
        <f>IF('2-定性盤查'!A22&lt;&gt;"",'2-定性盤查'!A22,"")</f>
        <v>0</v>
      </c>
      <c r="C22">
        <f>IF('2-定性盤查'!C22&lt;&gt;"",'2-定性盤查'!C22,"")</f>
        <v>0</v>
      </c>
      <c r="D22">
        <f>IF('2-定性盤查'!D22&lt;&gt;"",'2-定性盤查'!D22,"")</f>
        <v>0</v>
      </c>
      <c r="F22">
        <f>IF(E22&lt;&gt;"",IF(E22="連續量測",1,IF(E22="定期(間歇)量測",2,IF(E22="財務會計推估",3,IF(E22="自行評估",3,"0")))),"")</f>
        <v>0</v>
      </c>
      <c r="H22">
        <f>IF(G22&lt;&gt;"",IF(G22="(1)有進行外部校正或有多組數據茲佐證者",1,IF(G22="(2)有進行內部校正或經過會計簽證等証明者",2,IF(G22="(3)未進行儀器校正或未進行紀錄彙整者",3,"0"))),"")</f>
        <v>0</v>
      </c>
      <c r="J22">
        <f>IF(I22="1自廠發展係數/質量平衡所得係數",1,IF(I22="2同製程/設備經驗係數",1,IF(I22="3製造廠提供係數",2,IF(I22="4區域排放係數",2,IF(I22="5國家排放係數",3,IF(I22="6國際排放係數",3,""))))))</f>
        <v>0</v>
      </c>
      <c r="K22">
        <f>IF(D22&lt;&gt;"",F22*H22*J22,"")</f>
        <v>0</v>
      </c>
      <c r="L22">
        <f>IF('3-定量盤查'!AD21&lt;&gt;"",ROUND('3-定量盤查'!AD21,4),"")</f>
        <v>0</v>
      </c>
      <c r="M22">
        <f>IF(K22="","",IF(K22&lt;10,"1",IF(19&gt;K22,"2",IF(K22&gt;=27,"3","-"))))</f>
        <v>0</v>
      </c>
      <c r="N22">
        <f>IF(K22="","",IF(L22="","",ROUND(K22*L22,2)))</f>
        <v>0</v>
      </c>
    </row>
    <row r="23" spans="2:14">
      <c r="B23">
        <f>IF('2-定性盤查'!A23&lt;&gt;"",'2-定性盤查'!A23,"")</f>
        <v>0</v>
      </c>
      <c r="C23">
        <f>IF('2-定性盤查'!C23&lt;&gt;"",'2-定性盤查'!C23,"")</f>
        <v>0</v>
      </c>
      <c r="D23">
        <f>IF('2-定性盤查'!D23&lt;&gt;"",'2-定性盤查'!D23,"")</f>
        <v>0</v>
      </c>
      <c r="F23">
        <f>IF(E23&lt;&gt;"",IF(E23="連續量測",1,IF(E23="定期(間歇)量測",2,IF(E23="財務會計推估",3,IF(E23="自行評估",3,"0")))),"")</f>
        <v>0</v>
      </c>
      <c r="H23">
        <f>IF(G23&lt;&gt;"",IF(G23="(1)有進行外部校正或有多組數據茲佐證者",1,IF(G23="(2)有進行內部校正或經過會計簽證等証明者",2,IF(G23="(3)未進行儀器校正或未進行紀錄彙整者",3,"0"))),"")</f>
        <v>0</v>
      </c>
      <c r="J23">
        <f>IF(I23="1自廠發展係數/質量平衡所得係數",1,IF(I23="2同製程/設備經驗係數",1,IF(I23="3製造廠提供係數",2,IF(I23="4區域排放係數",2,IF(I23="5國家排放係數",3,IF(I23="6國際排放係數",3,""))))))</f>
        <v>0</v>
      </c>
      <c r="K23">
        <f>IF(D23&lt;&gt;"",F23*H23*J23,"")</f>
        <v>0</v>
      </c>
      <c r="L23">
        <f>IF('3-定量盤查'!AD22&lt;&gt;"",ROUND('3-定量盤查'!AD22,4),"")</f>
        <v>0</v>
      </c>
      <c r="M23">
        <f>IF(K23="","",IF(K23&lt;10,"1",IF(19&gt;K23,"2",IF(K23&gt;=27,"3","-"))))</f>
        <v>0</v>
      </c>
      <c r="N23">
        <f>IF(K23="","",IF(L23="","",ROUND(K23*L23,2)))</f>
        <v>0</v>
      </c>
    </row>
    <row r="24" spans="2:14">
      <c r="B24">
        <f>IF('2-定性盤查'!A24&lt;&gt;"",'2-定性盤查'!A24,"")</f>
        <v>0</v>
      </c>
      <c r="C24">
        <f>IF('2-定性盤查'!C24&lt;&gt;"",'2-定性盤查'!C24,"")</f>
        <v>0</v>
      </c>
      <c r="D24">
        <f>IF('2-定性盤查'!D24&lt;&gt;"",'2-定性盤查'!D24,"")</f>
        <v>0</v>
      </c>
      <c r="F24">
        <f>IF(E24&lt;&gt;"",IF(E24="連續量測",1,IF(E24="定期(間歇)量測",2,IF(E24="財務會計推估",3,IF(E24="自行評估",3,"0")))),"")</f>
        <v>0</v>
      </c>
      <c r="H24">
        <f>IF(G24&lt;&gt;"",IF(G24="(1)有進行外部校正或有多組數據茲佐證者",1,IF(G24="(2)有進行內部校正或經過會計簽證等証明者",2,IF(G24="(3)未進行儀器校正或未進行紀錄彙整者",3,"0"))),"")</f>
        <v>0</v>
      </c>
      <c r="J24">
        <f>IF(I24="1自廠發展係數/質量平衡所得係數",1,IF(I24="2同製程/設備經驗係數",1,IF(I24="3製造廠提供係數",2,IF(I24="4區域排放係數",2,IF(I24="5國家排放係數",3,IF(I24="6國際排放係數",3,""))))))</f>
        <v>0</v>
      </c>
      <c r="K24">
        <f>IF(D24&lt;&gt;"",F24*H24*J24,"")</f>
        <v>0</v>
      </c>
      <c r="L24">
        <f>IF('3-定量盤查'!AD23&lt;&gt;"",ROUND('3-定量盤查'!AD23,4),"")</f>
        <v>0</v>
      </c>
      <c r="M24">
        <f>IF(K24="","",IF(K24&lt;10,"1",IF(19&gt;K24,"2",IF(K24&gt;=27,"3","-"))))</f>
        <v>0</v>
      </c>
      <c r="N24">
        <f>IF(K24="","",IF(L24="","",ROUND(K24*L24,2)))</f>
        <v>0</v>
      </c>
    </row>
    <row r="25" spans="2:14">
      <c r="B25">
        <f>IF('2-定性盤查'!A25&lt;&gt;"",'2-定性盤查'!A25,"")</f>
        <v>0</v>
      </c>
      <c r="C25">
        <f>IF('2-定性盤查'!C25&lt;&gt;"",'2-定性盤查'!C25,"")</f>
        <v>0</v>
      </c>
      <c r="D25">
        <f>IF('2-定性盤查'!D25&lt;&gt;"",'2-定性盤查'!D25,"")</f>
        <v>0</v>
      </c>
      <c r="F25">
        <f>IF(E25&lt;&gt;"",IF(E25="連續量測",1,IF(E25="定期(間歇)量測",2,IF(E25="財務會計推估",3,IF(E25="自行評估",3,"0")))),"")</f>
        <v>0</v>
      </c>
      <c r="H25">
        <f>IF(G25&lt;&gt;"",IF(G25="(1)有進行外部校正或有多組數據茲佐證者",1,IF(G25="(2)有進行內部校正或經過會計簽證等証明者",2,IF(G25="(3)未進行儀器校正或未進行紀錄彙整者",3,"0"))),"")</f>
        <v>0</v>
      </c>
      <c r="J25">
        <f>IF(I25="1自廠發展係數/質量平衡所得係數",1,IF(I25="2同製程/設備經驗係數",1,IF(I25="3製造廠提供係數",2,IF(I25="4區域排放係數",2,IF(I25="5國家排放係數",3,IF(I25="6國際排放係數",3,""))))))</f>
        <v>0</v>
      </c>
      <c r="K25">
        <f>IF(D25&lt;&gt;"",F25*H25*J25,"")</f>
        <v>0</v>
      </c>
      <c r="L25">
        <f>IF('3-定量盤查'!AD24&lt;&gt;"",ROUND('3-定量盤查'!AD24,4),"")</f>
        <v>0</v>
      </c>
      <c r="M25">
        <f>IF(K25="","",IF(K25&lt;10,"1",IF(19&gt;K25,"2",IF(K25&gt;=27,"3","-"))))</f>
        <v>0</v>
      </c>
      <c r="N25">
        <f>IF(K25="","",IF(L25="","",ROUND(K25*L25,2)))</f>
        <v>0</v>
      </c>
    </row>
    <row r="26" spans="2:14">
      <c r="B26">
        <f>IF('2-定性盤查'!A26&lt;&gt;"",'2-定性盤查'!A26,"")</f>
        <v>0</v>
      </c>
      <c r="C26">
        <f>IF('2-定性盤查'!C26&lt;&gt;"",'2-定性盤查'!C26,"")</f>
        <v>0</v>
      </c>
      <c r="D26">
        <f>IF('2-定性盤查'!D26&lt;&gt;"",'2-定性盤查'!D26,"")</f>
        <v>0</v>
      </c>
      <c r="F26">
        <f>IF(E26&lt;&gt;"",IF(E26="連續量測",1,IF(E26="定期(間歇)量測",2,IF(E26="財務會計推估",3,IF(E26="自行評估",3,"0")))),"")</f>
        <v>0</v>
      </c>
      <c r="H26">
        <f>IF(G26&lt;&gt;"",IF(G26="(1)有進行外部校正或有多組數據茲佐證者",1,IF(G26="(2)有進行內部校正或經過會計簽證等証明者",2,IF(G26="(3)未進行儀器校正或未進行紀錄彙整者",3,"0"))),"")</f>
        <v>0</v>
      </c>
      <c r="J26">
        <f>IF(I26="1自廠發展係數/質量平衡所得係數",1,IF(I26="2同製程/設備經驗係數",1,IF(I26="3製造廠提供係數",2,IF(I26="4區域排放係數",2,IF(I26="5國家排放係數",3,IF(I26="6國際排放係數",3,""))))))</f>
        <v>0</v>
      </c>
      <c r="K26">
        <f>IF(D26&lt;&gt;"",F26*H26*J26,"")</f>
        <v>0</v>
      </c>
      <c r="L26">
        <f>IF('3-定量盤查'!AD25&lt;&gt;"",ROUND('3-定量盤查'!AD25,4),"")</f>
        <v>0</v>
      </c>
      <c r="M26">
        <f>IF(K26="","",IF(K26&lt;10,"1",IF(19&gt;K26,"2",IF(K26&gt;=27,"3","-"))))</f>
        <v>0</v>
      </c>
      <c r="N26">
        <f>IF(K26="","",IF(L26="","",ROUND(K26*L26,2)))</f>
        <v>0</v>
      </c>
    </row>
    <row r="27" spans="2:14">
      <c r="B27">
        <f>IF('2-定性盤查'!A27&lt;&gt;"",'2-定性盤查'!A27,"")</f>
        <v>0</v>
      </c>
      <c r="C27">
        <f>IF('2-定性盤查'!C27&lt;&gt;"",'2-定性盤查'!C27,"")</f>
        <v>0</v>
      </c>
      <c r="D27">
        <f>IF('2-定性盤查'!D27&lt;&gt;"",'2-定性盤查'!D27,"")</f>
        <v>0</v>
      </c>
      <c r="F27">
        <f>IF(E27&lt;&gt;"",IF(E27="連續量測",1,IF(E27="定期(間歇)量測",2,IF(E27="財務會計推估",3,IF(E27="自行評估",3,"0")))),"")</f>
        <v>0</v>
      </c>
      <c r="H27">
        <f>IF(G27&lt;&gt;"",IF(G27="(1)有進行外部校正或有多組數據茲佐證者",1,IF(G27="(2)有進行內部校正或經過會計簽證等証明者",2,IF(G27="(3)未進行儀器校正或未進行紀錄彙整者",3,"0"))),"")</f>
        <v>0</v>
      </c>
      <c r="J27">
        <f>IF(I27="1自廠發展係數/質量平衡所得係數",1,IF(I27="2同製程/設備經驗係數",1,IF(I27="3製造廠提供係數",2,IF(I27="4區域排放係數",2,IF(I27="5國家排放係數",3,IF(I27="6國際排放係數",3,""))))))</f>
        <v>0</v>
      </c>
      <c r="K27">
        <f>IF(D27&lt;&gt;"",F27*H27*J27,"")</f>
        <v>0</v>
      </c>
      <c r="L27">
        <f>IF('3-定量盤查'!AD26&lt;&gt;"",ROUND('3-定量盤查'!AD26,4),"")</f>
        <v>0</v>
      </c>
      <c r="M27">
        <f>IF(K27="","",IF(K27&lt;10,"1",IF(19&gt;K27,"2",IF(K27&gt;=27,"3","-"))))</f>
        <v>0</v>
      </c>
      <c r="N27">
        <f>IF(K27="","",IF(L27="","",ROUND(K27*L27,2)))</f>
        <v>0</v>
      </c>
    </row>
    <row r="28" spans="2:14">
      <c r="B28">
        <f>IF('2-定性盤查'!A28&lt;&gt;"",'2-定性盤查'!A28,"")</f>
        <v>0</v>
      </c>
      <c r="C28">
        <f>IF('2-定性盤查'!C28&lt;&gt;"",'2-定性盤查'!C28,"")</f>
        <v>0</v>
      </c>
      <c r="D28">
        <f>IF('2-定性盤查'!D28&lt;&gt;"",'2-定性盤查'!D28,"")</f>
        <v>0</v>
      </c>
      <c r="F28">
        <f>IF(E28&lt;&gt;"",IF(E28="連續量測",1,IF(E28="定期(間歇)量測",2,IF(E28="財務會計推估",3,IF(E28="自行評估",3,"0")))),"")</f>
        <v>0</v>
      </c>
      <c r="H28">
        <f>IF(G28&lt;&gt;"",IF(G28="(1)有進行外部校正或有多組數據茲佐證者",1,IF(G28="(2)有進行內部校正或經過會計簽證等証明者",2,IF(G28="(3)未進行儀器校正或未進行紀錄彙整者",3,"0"))),"")</f>
        <v>0</v>
      </c>
      <c r="J28">
        <f>IF(I28="1自廠發展係數/質量平衡所得係數",1,IF(I28="2同製程/設備經驗係數",1,IF(I28="3製造廠提供係數",2,IF(I28="4區域排放係數",2,IF(I28="5國家排放係數",3,IF(I28="6國際排放係數",3,""))))))</f>
        <v>0</v>
      </c>
      <c r="K28">
        <f>IF(D28&lt;&gt;"",F28*H28*J28,"")</f>
        <v>0</v>
      </c>
      <c r="L28">
        <f>IF('3-定量盤查'!AD27&lt;&gt;"",ROUND('3-定量盤查'!AD27,4),"")</f>
        <v>0</v>
      </c>
      <c r="M28">
        <f>IF(K28="","",IF(K28&lt;10,"1",IF(19&gt;K28,"2",IF(K28&gt;=27,"3","-"))))</f>
        <v>0</v>
      </c>
      <c r="N28">
        <f>IF(K28="","",IF(L28="","",ROUND(K28*L28,2)))</f>
        <v>0</v>
      </c>
    </row>
    <row r="29" spans="2:14">
      <c r="B29">
        <f>IF('2-定性盤查'!A29&lt;&gt;"",'2-定性盤查'!A29,"")</f>
        <v>0</v>
      </c>
      <c r="C29">
        <f>IF('2-定性盤查'!C29&lt;&gt;"",'2-定性盤查'!C29,"")</f>
        <v>0</v>
      </c>
      <c r="D29">
        <f>IF('2-定性盤查'!D29&lt;&gt;"",'2-定性盤查'!D29,"")</f>
        <v>0</v>
      </c>
      <c r="F29">
        <f>IF(E29&lt;&gt;"",IF(E29="連續量測",1,IF(E29="定期(間歇)量測",2,IF(E29="財務會計推估",3,IF(E29="自行評估",3,"0")))),"")</f>
        <v>0</v>
      </c>
      <c r="H29">
        <f>IF(G29&lt;&gt;"",IF(G29="(1)有進行外部校正或有多組數據茲佐證者",1,IF(G29="(2)有進行內部校正或經過會計簽證等証明者",2,IF(G29="(3)未進行儀器校正或未進行紀錄彙整者",3,"0"))),"")</f>
        <v>0</v>
      </c>
      <c r="J29">
        <f>IF(I29="1自廠發展係數/質量平衡所得係數",1,IF(I29="2同製程/設備經驗係數",1,IF(I29="3製造廠提供係數",2,IF(I29="4區域排放係數",2,IF(I29="5國家排放係數",3,IF(I29="6國際排放係數",3,""))))))</f>
        <v>0</v>
      </c>
      <c r="K29">
        <f>IF(D29&lt;&gt;"",F29*H29*J29,"")</f>
        <v>0</v>
      </c>
      <c r="L29">
        <f>IF('3-定量盤查'!AD28&lt;&gt;"",ROUND('3-定量盤查'!AD28,4),"")</f>
        <v>0</v>
      </c>
      <c r="M29">
        <f>IF(K29="","",IF(K29&lt;10,"1",IF(19&gt;K29,"2",IF(K29&gt;=27,"3","-"))))</f>
        <v>0</v>
      </c>
      <c r="N29">
        <f>IF(K29="","",IF(L29="","",ROUND(K29*L29,2)))</f>
        <v>0</v>
      </c>
    </row>
    <row r="30" spans="2:14">
      <c r="B30">
        <f>IF('2-定性盤查'!A30&lt;&gt;"",'2-定性盤查'!A30,"")</f>
        <v>0</v>
      </c>
      <c r="C30">
        <f>IF('2-定性盤查'!C30&lt;&gt;"",'2-定性盤查'!C30,"")</f>
        <v>0</v>
      </c>
      <c r="D30">
        <f>IF('2-定性盤查'!D30&lt;&gt;"",'2-定性盤查'!D30,"")</f>
        <v>0</v>
      </c>
      <c r="E30" t="s">
        <v>326</v>
      </c>
      <c r="F30">
        <f>IF(E30&lt;&gt;"",IF(E30="連續量測",1,IF(E30="定期(間歇)量測",2,IF(E30="財務會計推估",3,IF(E30="自行評估",3,"0")))),"")</f>
        <v>0</v>
      </c>
      <c r="G30" t="s">
        <v>303</v>
      </c>
      <c r="H30">
        <f>IF(G30&lt;&gt;"",IF(G30="(1)有進行外部校正或有多組數據茲佐證者",1,IF(G30="(2)有進行內部校正或經過會計簽證等証明者",2,IF(G30="(3)未進行儀器校正或未進行紀錄彙整者",3,"0"))),"")</f>
        <v>0</v>
      </c>
      <c r="I30" t="s">
        <v>329</v>
      </c>
      <c r="J30">
        <f>IF(I30="1自廠發展係數/質量平衡所得係數",1,IF(I30="2同製程/設備經驗係數",1,IF(I30="3製造廠提供係數",2,IF(I30="4區域排放係數",2,IF(I30="5國家排放係數",3,IF(I30="6國際排放係數",3,""))))))</f>
        <v>0</v>
      </c>
      <c r="K30">
        <f>IF(D30&lt;&gt;"",F30*H30*J30,"")</f>
        <v>0</v>
      </c>
      <c r="L30">
        <f>IF('3-定量盤查'!AD29&lt;&gt;"",ROUND('3-定量盤查'!AD29,4),"")</f>
        <v>0</v>
      </c>
      <c r="M30">
        <f>IF(K30="","",IF(K30&lt;10,"1",IF(19&gt;K30,"2",IF(K30&gt;=27,"3","-"))))</f>
        <v>0</v>
      </c>
      <c r="N30">
        <f>IF(K30="","",IF(L30="","",ROUND(K30*L30,2)))</f>
        <v>0</v>
      </c>
    </row>
    <row r="31" spans="2:14">
      <c r="B31">
        <f>IF('2-定性盤查'!A31&lt;&gt;"",'2-定性盤查'!A31,"")</f>
        <v>0</v>
      </c>
      <c r="C31">
        <f>IF('2-定性盤查'!C31&lt;&gt;"",'2-定性盤查'!C31,"")</f>
        <v>0</v>
      </c>
      <c r="D31">
        <f>IF('2-定性盤查'!D31&lt;&gt;"",'2-定性盤查'!D31,"")</f>
        <v>0</v>
      </c>
      <c r="E31" t="s">
        <v>326</v>
      </c>
      <c r="F31">
        <f>IF(E31&lt;&gt;"",IF(E31="連續量測",1,IF(E31="定期(間歇)量測",2,IF(E31="財務會計推估",3,IF(E31="自行評估",3,"0")))),"")</f>
        <v>0</v>
      </c>
      <c r="G31" t="s">
        <v>303</v>
      </c>
      <c r="H31">
        <f>IF(G31&lt;&gt;"",IF(G31="(1)有進行外部校正或有多組數據茲佐證者",1,IF(G31="(2)有進行內部校正或經過會計簽證等証明者",2,IF(G31="(3)未進行儀器校正或未進行紀錄彙整者",3,"0"))),"")</f>
        <v>0</v>
      </c>
      <c r="I31" t="s">
        <v>329</v>
      </c>
      <c r="J31">
        <f>IF(I31="1自廠發展係數/質量平衡所得係數",1,IF(I31="2同製程/設備經驗係數",1,IF(I31="3製造廠提供係數",2,IF(I31="4區域排放係數",2,IF(I31="5國家排放係數",3,IF(I31="6國際排放係數",3,""))))))</f>
        <v>0</v>
      </c>
      <c r="K31">
        <f>IF(D31&lt;&gt;"",F31*H31*J31,"")</f>
        <v>0</v>
      </c>
      <c r="L31">
        <f>IF('3-定量盤查'!AD30&lt;&gt;"",ROUND('3-定量盤查'!AD30,4),"")</f>
        <v>0</v>
      </c>
      <c r="M31">
        <f>IF(K31="","",IF(K31&lt;10,"1",IF(19&gt;K31,"2",IF(K31&gt;=27,"3","-"))))</f>
        <v>0</v>
      </c>
      <c r="N31">
        <f>IF(K31="","",IF(L31="","",ROUND(K31*L31,2)))</f>
        <v>0</v>
      </c>
    </row>
    <row r="32" spans="2:14">
      <c r="B32">
        <f>IF('2-定性盤查'!A32&lt;&gt;"",'2-定性盤查'!A32,"")</f>
        <v>0</v>
      </c>
      <c r="C32">
        <f>IF('2-定性盤查'!C32&lt;&gt;"",'2-定性盤查'!C32,"")</f>
        <v>0</v>
      </c>
      <c r="D32">
        <f>IF('2-定性盤查'!D32&lt;&gt;"",'2-定性盤查'!D32,"")</f>
        <v>0</v>
      </c>
      <c r="E32" t="s">
        <v>330</v>
      </c>
      <c r="F32">
        <f>IF(E32&lt;&gt;"",IF(E32="連續量測",1,IF(E32="定期(間歇)量測",2,IF(E32="財務會計推估",3,IF(E32="自行評估",3,"0")))),"")</f>
        <v>0</v>
      </c>
      <c r="G32" t="s">
        <v>290</v>
      </c>
      <c r="H32">
        <f>IF(G32&lt;&gt;"",IF(G32="(1)有進行外部校正或有多組數據茲佐證者",1,IF(G32="(2)有進行內部校正或經過會計簽證等証明者",2,IF(G32="(3)未進行儀器校正或未進行紀錄彙整者",3,"0"))),"")</f>
        <v>0</v>
      </c>
      <c r="I32" t="s">
        <v>328</v>
      </c>
      <c r="J32">
        <f>IF(I32="1自廠發展係數/質量平衡所得係數",1,IF(I32="2同製程/設備經驗係數",1,IF(I32="3製造廠提供係數",2,IF(I32="4區域排放係數",2,IF(I32="5國家排放係數",3,IF(I32="6國際排放係數",3,""))))))</f>
        <v>0</v>
      </c>
      <c r="K32">
        <f>IF(D32&lt;&gt;"",F32*H32*J32,"")</f>
        <v>0</v>
      </c>
      <c r="L32">
        <f>IF('3-定量盤查'!AD31&lt;&gt;"",ROUND('3-定量盤查'!AD31,4),"")</f>
        <v>0</v>
      </c>
      <c r="M32">
        <f>IF(K32="","",IF(K32&lt;10,"1",IF(19&gt;K32,"2",IF(K32&gt;=27,"3","-"))))</f>
        <v>0</v>
      </c>
      <c r="N32">
        <f>IF(K32="","",IF(L32="","",ROUND(K32*L32,2)))</f>
        <v>0</v>
      </c>
    </row>
    <row r="33" spans="2:14">
      <c r="B33">
        <f>IF('2-定性盤查'!A33&lt;&gt;"",'2-定性盤查'!A33,"")</f>
        <v>0</v>
      </c>
      <c r="C33">
        <f>IF('2-定性盤查'!C33&lt;&gt;"",'2-定性盤查'!C33,"")</f>
        <v>0</v>
      </c>
      <c r="D33">
        <f>IF('2-定性盤查'!D33&lt;&gt;"",'2-定性盤查'!D33,"")</f>
        <v>0</v>
      </c>
      <c r="E33" t="s">
        <v>326</v>
      </c>
      <c r="F33">
        <f>IF(E33&lt;&gt;"",IF(E33="連續量測",1,IF(E33="定期(間歇)量測",2,IF(E33="財務會計推估",3,IF(E33="自行評估",3,"0")))),"")</f>
        <v>0</v>
      </c>
      <c r="G33" t="s">
        <v>303</v>
      </c>
      <c r="H33">
        <f>IF(G33&lt;&gt;"",IF(G33="(1)有進行外部校正或有多組數據茲佐證者",1,IF(G33="(2)有進行內部校正或經過會計簽證等証明者",2,IF(G33="(3)未進行儀器校正或未進行紀錄彙整者",3,"0"))),"")</f>
        <v>0</v>
      </c>
      <c r="I33" t="s">
        <v>329</v>
      </c>
      <c r="J33">
        <f>IF(I33="1自廠發展係數/質量平衡所得係數",1,IF(I33="2同製程/設備經驗係數",1,IF(I33="3製造廠提供係數",2,IF(I33="4區域排放係數",2,IF(I33="5國家排放係數",3,IF(I33="6國際排放係數",3,""))))))</f>
        <v>0</v>
      </c>
      <c r="K33">
        <f>IF(D33&lt;&gt;"",F33*H33*J33,"")</f>
        <v>0</v>
      </c>
      <c r="L33">
        <f>IF('3-定量盤查'!AD32&lt;&gt;"",ROUND('3-定量盤查'!AD32,4),"")</f>
        <v>0</v>
      </c>
      <c r="M33">
        <f>IF(K33="","",IF(K33&lt;10,"1",IF(19&gt;K33,"2",IF(K33&gt;=27,"3","-"))))</f>
        <v>0</v>
      </c>
      <c r="N33">
        <f>IF(K33="","",IF(L33="","",ROUND(K33*L33,2)))</f>
        <v>0</v>
      </c>
    </row>
    <row r="34" spans="2:14">
      <c r="B34">
        <f>IF('2-定性盤查'!A34&lt;&gt;"",'2-定性盤查'!A34,"")</f>
        <v>0</v>
      </c>
      <c r="C34">
        <f>IF('2-定性盤查'!C34&lt;&gt;"",'2-定性盤查'!C34,"")</f>
        <v>0</v>
      </c>
      <c r="D34">
        <f>IF('2-定性盤查'!D34&lt;&gt;"",'2-定性盤查'!D34,"")</f>
        <v>0</v>
      </c>
      <c r="E34" t="s">
        <v>330</v>
      </c>
      <c r="F34">
        <f>IF(E34&lt;&gt;"",IF(E34="連續量測",1,IF(E34="定期(間歇)量測",2,IF(E34="財務會計推估",3,IF(E34="自行評估",3,"0")))),"")</f>
        <v>0</v>
      </c>
      <c r="G34" t="s">
        <v>290</v>
      </c>
      <c r="H34">
        <f>IF(G34&lt;&gt;"",IF(G34="(1)有進行外部校正或有多組數據茲佐證者",1,IF(G34="(2)有進行內部校正或經過會計簽證等証明者",2,IF(G34="(3)未進行儀器校正或未進行紀錄彙整者",3,"0"))),"")</f>
        <v>0</v>
      </c>
      <c r="I34" t="s">
        <v>329</v>
      </c>
      <c r="J34">
        <f>IF(I34="1自廠發展係數/質量平衡所得係數",1,IF(I34="2同製程/設備經驗係數",1,IF(I34="3製造廠提供係數",2,IF(I34="4區域排放係數",2,IF(I34="5國家排放係數",3,IF(I34="6國際排放係數",3,""))))))</f>
        <v>0</v>
      </c>
      <c r="K34">
        <f>IF(D34&lt;&gt;"",F34*H34*J34,"")</f>
        <v>0</v>
      </c>
      <c r="L34">
        <f>IF('3-定量盤查'!AD33&lt;&gt;"",ROUND('3-定量盤查'!AD33,4),"")</f>
        <v>0</v>
      </c>
      <c r="M34">
        <f>IF(K34="","",IF(K34&lt;10,"1",IF(19&gt;K34,"2",IF(K34&gt;=27,"3","-"))))</f>
        <v>0</v>
      </c>
      <c r="N34">
        <f>IF(K34="","",IF(L34="","",ROUND(K34*L34,2)))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conditionalFormatting sqref="B4:D35">
    <cfRule type="expression" dxfId="1" priority="1">
      <formula>TRUE</formula>
    </cfRule>
  </conditionalFormatting>
  <conditionalFormatting sqref="E4:E35">
    <cfRule type="expression" dxfId="2" priority="2">
      <formula>TRUE</formula>
    </cfRule>
  </conditionalFormatting>
  <conditionalFormatting sqref="F4:F35">
    <cfRule type="expression" dxfId="1" priority="3">
      <formula>TRUE</formula>
    </cfRule>
  </conditionalFormatting>
  <conditionalFormatting sqref="G4:G35">
    <cfRule type="expression" dxfId="2" priority="4">
      <formula>TRUE</formula>
    </cfRule>
  </conditionalFormatting>
  <conditionalFormatting sqref="H4:H35">
    <cfRule type="expression" dxfId="1" priority="5">
      <formula>TRUE</formula>
    </cfRule>
  </conditionalFormatting>
  <conditionalFormatting sqref="I4:I35">
    <cfRule type="expression" dxfId="2" priority="6">
      <formula>TRUE</formula>
    </cfRule>
  </conditionalFormatting>
  <conditionalFormatting sqref="J4:N35">
    <cfRule type="expression" dxfId="1" priority="7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D3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</cols>
  <sheetData>
    <row r="2" spans="2:30">
      <c r="B2" s="6" t="s">
        <v>20</v>
      </c>
      <c r="C2" s="6" t="s">
        <v>22</v>
      </c>
      <c r="D2" s="6" t="s">
        <v>23</v>
      </c>
      <c r="E2" s="6" t="s">
        <v>331</v>
      </c>
      <c r="F2" s="6"/>
      <c r="G2" s="6"/>
      <c r="H2" s="6" t="s">
        <v>332</v>
      </c>
      <c r="I2" s="6"/>
      <c r="J2" s="6"/>
      <c r="K2" s="6"/>
      <c r="L2" s="6"/>
      <c r="M2" s="6"/>
      <c r="N2" s="6"/>
      <c r="O2" s="6" t="s">
        <v>333</v>
      </c>
      <c r="P2" s="6"/>
      <c r="Q2" s="6"/>
      <c r="R2" s="6"/>
      <c r="S2" s="6"/>
      <c r="T2" s="6"/>
      <c r="U2" s="6"/>
      <c r="V2" s="6" t="s">
        <v>334</v>
      </c>
      <c r="W2" s="6"/>
      <c r="X2" s="6"/>
      <c r="Y2" s="6"/>
      <c r="Z2" s="6"/>
      <c r="AA2" s="6"/>
      <c r="AB2" s="6"/>
      <c r="AC2" s="6" t="s">
        <v>335</v>
      </c>
      <c r="AD2" s="6"/>
    </row>
    <row r="3" spans="2:30">
      <c r="B3" s="6"/>
      <c r="C3" s="6"/>
      <c r="D3" s="6"/>
      <c r="E3" s="6" t="s">
        <v>336</v>
      </c>
      <c r="F3" s="6" t="s">
        <v>337</v>
      </c>
      <c r="G3" s="6" t="s">
        <v>338</v>
      </c>
      <c r="H3" s="6" t="s">
        <v>311</v>
      </c>
      <c r="I3" s="6" t="s">
        <v>339</v>
      </c>
      <c r="J3" s="6" t="s">
        <v>336</v>
      </c>
      <c r="K3" s="6" t="s">
        <v>337</v>
      </c>
      <c r="L3" s="6" t="s">
        <v>340</v>
      </c>
      <c r="M3" s="6" t="s">
        <v>341</v>
      </c>
      <c r="N3" s="6"/>
      <c r="O3" s="6" t="s">
        <v>311</v>
      </c>
      <c r="P3" s="6" t="s">
        <v>339</v>
      </c>
      <c r="Q3" s="6" t="s">
        <v>336</v>
      </c>
      <c r="R3" s="6" t="s">
        <v>337</v>
      </c>
      <c r="S3" s="6" t="s">
        <v>340</v>
      </c>
      <c r="T3" s="6" t="s">
        <v>341</v>
      </c>
      <c r="U3" s="6"/>
      <c r="V3" s="6" t="s">
        <v>311</v>
      </c>
      <c r="W3" s="6" t="s">
        <v>339</v>
      </c>
      <c r="X3" s="6" t="s">
        <v>336</v>
      </c>
      <c r="Y3" s="6" t="s">
        <v>337</v>
      </c>
      <c r="Z3" s="6" t="s">
        <v>340</v>
      </c>
      <c r="AA3" s="6" t="s">
        <v>341</v>
      </c>
      <c r="AB3" s="6"/>
      <c r="AC3" s="6"/>
      <c r="AD3" s="6"/>
    </row>
    <row r="4" spans="2:30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336</v>
      </c>
      <c r="N4" s="6" t="s">
        <v>337</v>
      </c>
      <c r="O4" s="6"/>
      <c r="P4" s="6"/>
      <c r="Q4" s="6"/>
      <c r="R4" s="6"/>
      <c r="S4" s="6"/>
      <c r="T4" s="6" t="s">
        <v>336</v>
      </c>
      <c r="U4" s="6" t="s">
        <v>337</v>
      </c>
      <c r="V4" s="6"/>
      <c r="W4" s="6"/>
      <c r="X4" s="6"/>
      <c r="Y4" s="6"/>
      <c r="Z4" s="6"/>
      <c r="AA4" s="6" t="s">
        <v>336</v>
      </c>
      <c r="AB4" s="6" t="s">
        <v>337</v>
      </c>
      <c r="AC4" s="6" t="s">
        <v>336</v>
      </c>
      <c r="AD4" s="6" t="s">
        <v>337</v>
      </c>
    </row>
    <row r="5" spans="2:30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</row>
    <row r="6" spans="2:30">
      <c r="B6">
        <v>2</v>
      </c>
      <c r="C6" t="s">
        <v>44</v>
      </c>
      <c r="D6" t="s">
        <v>39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</row>
    <row r="7" spans="2:30">
      <c r="B7">
        <v>3</v>
      </c>
      <c r="C7" t="s">
        <v>45</v>
      </c>
      <c r="D7" t="s">
        <v>39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</row>
    <row r="8" spans="2:30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</row>
    <row r="9" spans="2:30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</row>
    <row r="10" spans="2:30">
      <c r="B10">
        <v>6</v>
      </c>
      <c r="C10" t="s">
        <v>49</v>
      </c>
      <c r="D10" t="s">
        <v>47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</row>
    <row r="11" spans="2:30">
      <c r="B11">
        <v>7</v>
      </c>
      <c r="C11" t="s">
        <v>50</v>
      </c>
      <c r="D11" t="s">
        <v>51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</row>
    <row r="12" spans="2:30">
      <c r="B12">
        <v>8</v>
      </c>
      <c r="C12" t="s">
        <v>53</v>
      </c>
      <c r="D12" t="s">
        <v>54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</row>
    <row r="13" spans="2:30">
      <c r="B13">
        <v>9</v>
      </c>
      <c r="C13" t="s">
        <v>50</v>
      </c>
      <c r="D13" t="s">
        <v>39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</row>
    <row r="14" spans="2:30">
      <c r="B14">
        <v>10</v>
      </c>
      <c r="C14" t="s">
        <v>56</v>
      </c>
      <c r="D14" t="s">
        <v>39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</row>
    <row r="15" spans="2:30">
      <c r="B15">
        <v>11</v>
      </c>
      <c r="C15" t="s">
        <v>57</v>
      </c>
      <c r="D15" t="s">
        <v>51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</row>
    <row r="16" spans="2:30">
      <c r="B16">
        <v>12</v>
      </c>
      <c r="C16" t="s">
        <v>58</v>
      </c>
      <c r="D16" t="s">
        <v>59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</row>
    <row r="17" spans="2:30">
      <c r="B17">
        <v>13</v>
      </c>
      <c r="C17" t="s">
        <v>60</v>
      </c>
      <c r="D17" t="s">
        <v>51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</row>
    <row r="18" spans="2:30">
      <c r="B18">
        <v>14</v>
      </c>
      <c r="C18" t="s">
        <v>61</v>
      </c>
      <c r="D18" t="s">
        <v>62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</row>
    <row r="19" spans="2:30">
      <c r="B19">
        <v>15</v>
      </c>
      <c r="C19" t="s">
        <v>64</v>
      </c>
      <c r="D19" t="s">
        <v>64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</row>
    <row r="20" spans="2:30">
      <c r="B20">
        <v>16</v>
      </c>
      <c r="C20" t="s">
        <v>65</v>
      </c>
      <c r="D20" t="s">
        <v>66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</row>
    <row r="21" spans="2:30">
      <c r="B21">
        <v>17</v>
      </c>
      <c r="C21" t="s">
        <v>51</v>
      </c>
      <c r="D21" t="s">
        <v>59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</row>
    <row r="22" spans="2:30">
      <c r="B22">
        <v>18</v>
      </c>
      <c r="C22" t="s">
        <v>60</v>
      </c>
      <c r="D22" t="s">
        <v>67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</row>
    <row r="23" spans="2:30">
      <c r="B23">
        <v>19</v>
      </c>
      <c r="C23" t="s">
        <v>60</v>
      </c>
      <c r="D23" t="s">
        <v>69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</row>
    <row r="24" spans="2:30">
      <c r="B24">
        <v>20</v>
      </c>
      <c r="C24" t="s">
        <v>70</v>
      </c>
      <c r="D24" t="s">
        <v>69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</row>
    <row r="25" spans="2:30">
      <c r="B25">
        <v>21</v>
      </c>
      <c r="C25" t="s">
        <v>56</v>
      </c>
      <c r="D25" t="s">
        <v>51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</row>
    <row r="26" spans="2:30">
      <c r="B26">
        <v>22</v>
      </c>
      <c r="C26" t="s">
        <v>71</v>
      </c>
      <c r="D26" t="s">
        <v>72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</row>
    <row r="27" spans="2:30">
      <c r="B27">
        <v>23</v>
      </c>
      <c r="C27" t="s">
        <v>73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</row>
    <row r="28" spans="2:30">
      <c r="B28">
        <v>24</v>
      </c>
      <c r="C28" t="s">
        <v>76</v>
      </c>
      <c r="D28" t="s">
        <v>77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</row>
    <row r="29" spans="2:30">
      <c r="B29">
        <v>25</v>
      </c>
      <c r="C29" t="s">
        <v>49</v>
      </c>
      <c r="D29" t="s">
        <v>47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</row>
    <row r="30" spans="2:30">
      <c r="B30">
        <v>26</v>
      </c>
      <c r="C30" t="s">
        <v>51</v>
      </c>
      <c r="D30" t="s">
        <v>79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</row>
    <row r="31" spans="2:30">
      <c r="B31">
        <v>27</v>
      </c>
      <c r="C31" t="s">
        <v>38</v>
      </c>
      <c r="D31" t="s">
        <v>81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</row>
    <row r="32" spans="2:30">
      <c r="B32">
        <v>28</v>
      </c>
      <c r="C32" t="s">
        <v>49</v>
      </c>
      <c r="D32" t="s">
        <v>47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</row>
    <row r="33" spans="2:30">
      <c r="B33">
        <v>29</v>
      </c>
      <c r="C33" t="s">
        <v>76</v>
      </c>
      <c r="D33" t="s">
        <v>81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</row>
    <row r="34" spans="2:30">
      <c r="B34">
        <v>30</v>
      </c>
      <c r="C34" t="s">
        <v>49</v>
      </c>
      <c r="D34" t="s">
        <v>47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</row>
    <row r="35" spans="2:30">
      <c r="B35">
        <v>31</v>
      </c>
      <c r="C35" t="s">
        <v>38</v>
      </c>
      <c r="D35" t="s">
        <v>84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</row>
  </sheetData>
  <mergeCells count="29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</mergeCells>
  <conditionalFormatting sqref="AA5:AD36">
    <cfRule type="expression" dxfId="1" priority="5">
      <formula>TRUE</formula>
    </cfRule>
  </conditionalFormatting>
  <conditionalFormatting sqref="B5:D36">
    <cfRule type="expression" dxfId="1" priority="1">
      <formula>TRUE</formula>
    </cfRule>
  </conditionalFormatting>
  <conditionalFormatting sqref="E5:G36">
    <cfRule type="expression" dxfId="2" priority="6">
      <formula>TRUE</formula>
    </cfRule>
  </conditionalFormatting>
  <conditionalFormatting sqref="H5:I36">
    <cfRule type="expression" dxfId="1" priority="2">
      <formula>TRUE</formula>
    </cfRule>
  </conditionalFormatting>
  <conditionalFormatting sqref="J5:L36">
    <cfRule type="expression" dxfId="2" priority="7">
      <formula>TRUE</formula>
    </cfRule>
  </conditionalFormatting>
  <conditionalFormatting sqref="M5:P36">
    <cfRule type="expression" dxfId="1" priority="3">
      <formula>TRUE</formula>
    </cfRule>
  </conditionalFormatting>
  <conditionalFormatting sqref="Q5:S36">
    <cfRule type="expression" dxfId="2" priority="8">
      <formula>TRUE</formula>
    </cfRule>
  </conditionalFormatting>
  <conditionalFormatting sqref="T5:V36">
    <cfRule type="expression" dxfId="1" priority="4">
      <formula>TRUE</formula>
    </cfRule>
  </conditionalFormatting>
  <conditionalFormatting sqref="X5:Z36">
    <cfRule type="expression" dxfId="2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2.1-重大性準則</vt:lpstr>
      <vt:lpstr>3-定量盤查</vt:lpstr>
      <vt:lpstr>3.1-排放係數</vt:lpstr>
      <vt:lpstr>3.2-上游運輸</vt:lpstr>
      <vt:lpstr>3.3-下游運輸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2024-04-26T03:59:59Z</dcterms:created>
  <dcterms:modified xsi:type="dcterms:W3CDTF">2024-04-26T03:59:59Z</dcterms:modified>
</cp:coreProperties>
</file>