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资料" sheetId="1" r:id="rId1"/>
    <sheet name="2-定性盘查" sheetId="2" r:id="rId2"/>
    <sheet name="2.1-重大性准则" sheetId="3" r:id="rId3"/>
    <sheet name="3-定量盘查" sheetId="4" r:id="rId4"/>
    <sheet name="3.1-排放系数" sheetId="5" r:id="rId5"/>
    <sheet name="3.2-上游运输" sheetId="6" r:id="rId6"/>
    <sheet name="3.3-下游运输" sheetId="7" r:id="rId7"/>
    <sheet name="4-数据品质管理" sheetId="8" r:id="rId8"/>
    <sheet name="5-不确定性之评估" sheetId="9" r:id="rId9"/>
    <sheet name="6-彚总表" sheetId="10" r:id="rId10"/>
    <sheet name="附表一、行业代码" sheetId="11" r:id="rId11"/>
    <sheet name="附表二、含氟气体之GWP值" sheetId="12" r:id="rId12"/>
  </sheets>
  <calcPr calcId="124519" fullCalcOnLoad="1"/>
</workbook>
</file>

<file path=xl/sharedStrings.xml><?xml version="1.0" encoding="utf-8"?>
<sst xmlns="http://schemas.openxmlformats.org/spreadsheetml/2006/main" count="6805" uniqueCount="2555">
  <si>
    <t>版本</t>
  </si>
  <si>
    <t>V1.4</t>
  </si>
  <si>
    <t>更新日期</t>
  </si>
  <si>
    <t>05/07/2024</t>
  </si>
  <si>
    <t>基本信息</t>
  </si>
  <si>
    <t>库存位置</t>
  </si>
  <si>
    <t>库存地址</t>
  </si>
  <si>
    <t>库存年份</t>
  </si>
  <si>
    <t>数据收集期间</t>
  </si>
  <si>
    <t>开始</t>
  </si>
  <si>
    <t>结束</t>
  </si>
  <si>
    <t>行业代码</t>
  </si>
  <si>
    <t>行业</t>
  </si>
  <si>
    <t>运营边界</t>
  </si>
  <si>
    <t>帆宣系統科技股份有限公司</t>
  </si>
  <si>
    <t>臺北市南港區園區街3-2號6樓</t>
  </si>
  <si>
    <t>2023.01.01</t>
  </si>
  <si>
    <t>2023.12.31</t>
  </si>
  <si>
    <t>请参阅附录1中的行业代码。</t>
  </si>
  <si>
    <t>帆宣系統科技股份有限公司 2023年温室气体盘查采用「营运控制权法」</t>
  </si>
  <si>
    <t>序号</t>
  </si>
  <si>
    <t>库存地点</t>
  </si>
  <si>
    <t>名称</t>
  </si>
  <si>
    <t>排放源</t>
  </si>
  <si>
    <t>生物质</t>
  </si>
  <si>
    <t>类别</t>
  </si>
  <si>
    <t>类别
排放类型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</si>
  <si>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</si>
  <si>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</si>
  <si>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</si>
  <si>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</si>
  <si>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</si>
  <si>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</si>
  <si>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</si>
  <si>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</si>
  <si>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</si>
  <si>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存储</t>
  </si>
  <si>
    <t>湖口廠</t>
  </si>
  <si>
    <t>柴油發電機  OT-300</t>
  </si>
  <si>
    <t>Gas/Diesel Oil</t>
  </si>
  <si>
    <t>否</t>
  </si>
  <si>
    <t>1</t>
  </si>
  <si>
    <t>E,固定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</si>
  <si>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</si>
  <si>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</si>
  <si>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</si>
  <si>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</si>
  <si>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</si>
  <si>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</si>
  <si>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</si>
  <si>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</si>
  <si>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</si>
  <si>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</si>
  <si>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</si>
  <si>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</si>
  <si>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</si>
  <si>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</si>
  <si>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</si>
  <si>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</si>
  <si>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</si>
  <si>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</si>
  <si>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</si>
  <si>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</si>
  <si>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Motor Gasoline</t>
  </si>
  <si>
    <t>T,移动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</si>
  <si>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</si>
  <si>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</si>
  <si>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</si>
  <si>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</si>
  <si>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</si>
  <si>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</si>
  <si>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</si>
  <si>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</si>
  <si>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</si>
  <si>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</si>
  <si>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</si>
  <si>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</si>
  <si>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</si>
  <si>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</si>
  <si>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</si>
  <si>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</si>
  <si>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</si>
  <si>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</si>
  <si>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</si>
  <si>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</si>
  <si>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</si>
  <si>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</si>
  <si>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Lubricants</t>
  </si>
  <si>
    <t>P,工艺</t>
  </si>
  <si>
    <t>製程C4F8</t>
  </si>
  <si>
    <t>Propane Gas</t>
  </si>
  <si>
    <t>P,过程</t>
  </si>
  <si>
    <t>CH4</t>
  </si>
  <si>
    <t>冰水主機-2</t>
  </si>
  <si>
    <t>HFC-134a (R-134a)</t>
  </si>
  <si>
    <t>F,散失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</si>
  <si>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</si>
  <si>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</si>
  <si>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</si>
  <si>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</si>
  <si>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</si>
  <si>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</si>
  <si>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</si>
  <si>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</si>
  <si>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</si>
  <si>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</si>
  <si>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</si>
  <si>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</si>
  <si>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</si>
  <si>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</si>
  <si>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</si>
  <si>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</si>
  <si>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</si>
  <si>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Septic Tank 2023</t>
  </si>
  <si>
    <t>新竹辦公室A1</t>
  </si>
  <si>
    <t>Septic Tank(daily)</t>
  </si>
  <si>
    <t>分公司</t>
  </si>
  <si>
    <t>人力工時</t>
  </si>
  <si>
    <t>Septic Tank(hour)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</si>
  <si>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</si>
  <si>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</si>
  <si>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</si>
  <si>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</si>
  <si>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</si>
  <si>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</si>
  <si>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</si>
  <si>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</si>
  <si>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</si>
  <si>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</si>
  <si>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</si>
  <si>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</si>
  <si>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</si>
  <si>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</si>
  <si>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</si>
  <si>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</si>
  <si>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</si>
  <si>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</si>
  <si>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</si>
  <si>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</si>
  <si>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</si>
  <si>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</si>
  <si>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</si>
  <si>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</si>
  <si>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</si>
  <si>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</si>
  <si>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</si>
  <si>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</si>
  <si>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</si>
  <si>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</si>
  <si>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</si>
  <si>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</si>
  <si>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</si>
  <si>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</si>
  <si>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</si>
  <si>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</si>
  <si>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</si>
  <si>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</si>
  <si>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</si>
  <si>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</si>
  <si>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</si>
  <si>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</si>
  <si>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</si>
  <si>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</si>
  <si>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</si>
  <si>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</si>
  <si>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</si>
  <si>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</si>
  <si>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</si>
  <si>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</si>
  <si>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</si>
  <si>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</si>
  <si>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</si>
  <si>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</si>
  <si>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</si>
  <si>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</si>
  <si>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</si>
  <si>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</si>
  <si>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</si>
  <si>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</si>
  <si>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</si>
  <si>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</si>
  <si>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</si>
  <si>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</si>
  <si>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</si>
  <si>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</si>
  <si>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</si>
  <si>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</si>
  <si>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</si>
  <si>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</si>
  <si>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</si>
  <si>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</si>
  <si>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</si>
  <si>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</si>
  <si>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</si>
  <si>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</si>
  <si>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</si>
  <si>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</si>
  <si>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</si>
  <si>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</si>
  <si>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</si>
  <si>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</si>
  <si>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</si>
  <si>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</si>
  <si>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</si>
  <si>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</si>
  <si>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</si>
  <si>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</si>
  <si>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</si>
  <si>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</si>
  <si>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</si>
  <si>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</si>
  <si>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</si>
  <si>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</si>
  <si>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</si>
  <si>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</si>
  <si>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</si>
  <si>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</si>
  <si>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</si>
  <si>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</si>
  <si>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</si>
  <si>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</si>
  <si>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</si>
  <si>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</si>
  <si>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</si>
  <si>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</si>
  <si>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</si>
  <si>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</si>
  <si>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垃圾车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</si>
  <si>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</si>
  <si>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</si>
  <si>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</si>
  <si>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</si>
  <si>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</si>
  <si>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</si>
  <si>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</si>
  <si>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</si>
  <si>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</si>
  <si>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</si>
  <si>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Air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</si>
  <si>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</si>
  <si>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</si>
  <si>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</si>
  <si>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</si>
  <si>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</si>
  <si>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</si>
  <si>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Car</t>
  </si>
  <si>
    <t>摩托車</t>
  </si>
  <si>
    <t>Motorcycle</t>
  </si>
  <si>
    <t>0001測試</t>
  </si>
  <si>
    <t>總資料-汽車</t>
  </si>
  <si>
    <t>總資料-摩托車</t>
  </si>
  <si>
    <t>總資料-高鐵</t>
  </si>
  <si>
    <t>Rail</t>
  </si>
  <si>
    <t>總資料-公車</t>
  </si>
  <si>
    <t>Bus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</si>
  <si>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</si>
  <si>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</si>
  <si>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</si>
  <si>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</si>
  <si>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</si>
  <si>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</si>
  <si>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</si>
  <si>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</si>
  <si>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</si>
  <si>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</si>
  <si>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</si>
  <si>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</si>
  <si>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</si>
  <si>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</si>
  <si>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</si>
  <si>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</si>
  <si>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航空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</si>
  <si>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</si>
  <si>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</si>
  <si>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</si>
  <si>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</si>
  <si>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</si>
  <si>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</si>
  <si>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</si>
  <si>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</si>
  <si>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</si>
  <si>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</si>
  <si>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</si>
  <si>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</si>
  <si>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</si>
  <si>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</si>
  <si>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</si>
  <si>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</si>
  <si>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</si>
  <si>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</si>
  <si>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</si>
  <si>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</si>
  <si>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</si>
  <si>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</si>
  <si>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</si>
  <si>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</si>
  <si>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</si>
  <si>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</si>
  <si>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</si>
  <si>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</si>
  <si>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</si>
  <si>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</si>
  <si>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</si>
  <si>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</si>
  <si>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</si>
  <si>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</si>
  <si>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</si>
  <si>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</si>
  <si>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</si>
  <si>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</si>
  <si>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</si>
  <si>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</si>
  <si>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</si>
  <si>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</si>
  <si>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</si>
  <si>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</si>
  <si>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</si>
  <si>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</si>
  <si>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</si>
  <si>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</si>
  <si>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</si>
  <si>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</si>
  <si>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</si>
  <si>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</si>
  <si>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</si>
  <si>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</si>
  <si>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</si>
  <si>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</si>
  <si>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</si>
  <si>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</si>
  <si>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</si>
  <si>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</si>
  <si>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</si>
  <si>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</si>
  <si>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</si>
  <si>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</si>
  <si>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</si>
  <si>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</si>
  <si>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项目</t>
  </si>
  <si>
    <t>分数</t>
  </si>
  <si>
    <t>數據可信度</t>
  </si>
  <si>
    <t>排放來源的量化風險</t>
  </si>
  <si>
    <t>減量措施推行可行度</t>
  </si>
  <si>
    <t>發生頻率</t>
  </si>
  <si>
    <t>排放量</t>
  </si>
  <si>
    <t>有第三方提供之佐证</t>
  </si>
  <si>
    <t>有内部财务或物料系统报表</t>
  </si>
  <si>
    <t>有内部已签核之相关操作记录</t>
  </si>
  <si>
    <t>内部测量系数</t>
  </si>
  <si>
    <t>设备制造商提供的系数</t>
  </si>
  <si>
    <t>区域排放系数</t>
  </si>
  <si>
    <t>国家排放因素</t>
  </si>
  <si>
    <t>国际排放因素</t>
  </si>
  <si>
    <t>没有排放因素</t>
  </si>
  <si>
    <t>1年内可进行减量措施</t>
  </si>
  <si>
    <t>1~2年内可 进行减量措施</t>
  </si>
  <si>
    <t>3~5年内可进行减量措施</t>
  </si>
  <si>
    <t>6年以上可进行减量措施</t>
  </si>
  <si>
    <t>无法采取减量措施</t>
  </si>
  <si>
    <t>至少每月一次</t>
  </si>
  <si>
    <t>至少每季度一次</t>
  </si>
  <si>
    <t>至少 每年一次</t>
  </si>
  <si>
    <t>不考虑此项</t>
  </si>
  <si>
    <t>占总排放量的3％以上</t>
  </si>
  <si>
    <t>占总排放量的0.5％至3％</t>
  </si>
  <si>
    <t>占总排放量的0.5％</t>
  </si>
  <si>
    <t xml:space="preserve">不考虑此项 </t>
  </si>
  <si>
    <t>排放源名称</t>
  </si>
  <si>
    <t>描述</t>
  </si>
  <si>
    <t>法规或客户
要求</t>
  </si>
  <si>
    <t>数据可信度 (C)</t>
  </si>
  <si>
    <t>排放因子来源 (R)</t>
  </si>
  <si>
    <t>减量措施
推行可行度(P)</t>
  </si>
  <si>
    <t>发生频率 (F)</t>
  </si>
  <si>
    <t>排放量 (V)</t>
  </si>
  <si>
    <t>总分数 (S)</t>
  </si>
  <si>
    <t>揭露要求</t>
  </si>
  <si>
    <t>1.1</t>
  </si>
  <si>
    <t>固体燃料</t>
  </si>
  <si>
    <t>固定式設備之燃料燃燒，如鍋爐、加熱爐、緊急發電機等設備。</t>
  </si>
  <si>
    <t>是</t>
  </si>
  <si>
    <t>1.2</t>
  </si>
  <si>
    <t>移动燃料</t>
  </si>
  <si>
    <t>組織範圍內之交通(移動)運輸設備之燃料燃燒所產生的溫室氣體排放，如車輛(柴油、汽油)、堆高機(柴油)等。</t>
  </si>
  <si>
    <t>1.3</t>
  </si>
  <si>
    <t>工业生产过程排放及移除</t>
  </si>
  <si>
    <t>工業產品製造過程所釋放的溫室氣體排放，包含水泥製程、半導體/LCD/PV製程、電焊(焊條)、乙炔(金屬切割器)等。</t>
  </si>
  <si>
    <t>1.4</t>
  </si>
  <si>
    <t>人为排放</t>
  </si>
  <si>
    <t>人為系統所釋放的溫室氣體產生的直接逸散性排放，包含化糞池(CH₄)、滅火器(CO₂)、氣體斷路器(SF₆)、噴霧劑與冷媒等逸散(HFCs)。</t>
  </si>
  <si>
    <t>2.1</t>
  </si>
  <si>
    <t>输入电力</t>
  </si>
  <si>
    <t>輸入能源產生之間接溫室氣體排放，如外購電力。</t>
  </si>
  <si>
    <t>2.2</t>
  </si>
  <si>
    <t>输入能源（蒸汽、加热、冷却和压缩空气）</t>
  </si>
  <si>
    <t>來自於熱、蒸氣或其他化石燃料衍生能源，間接產生之溫室氣體排放，如蒸氣、熱能、冷能和高壓空氣(CDA)。</t>
  </si>
  <si>
    <t>3.1</t>
  </si>
  <si>
    <t>货物上游运输与配送</t>
  </si>
  <si>
    <t>組織購買之原物料運輸與配送產生的排放。供應商使用車輛或設施，運送原物料至組織產生的溫室氣體排放，交通運具非組織所有。</t>
  </si>
  <si>
    <t>3.2</t>
  </si>
  <si>
    <t>货物下游运输与配送</t>
  </si>
  <si>
    <t>組織售出產品運輸至零售商或倉儲產生的排放。運輸、物流與零售業者運輸產品過程產生的溫室氣體排放，交通運具非組織所有。</t>
  </si>
  <si>
    <t>3.3</t>
  </si>
  <si>
    <t>员工通勤</t>
  </si>
  <si>
    <t>組織員工從家裡至辦公場址的通勤排放。員工通勤使用交通運具，包含搭乘大眾交通、汽車、機車等工具，交通運具非組織所有。</t>
  </si>
  <si>
    <t>3.4</t>
  </si>
  <si>
    <t>客货运输与游客</t>
  </si>
  <si>
    <t>客戶與訪客至組織辦公場所產生之運輸排放。</t>
  </si>
  <si>
    <t>3.5</t>
  </si>
  <si>
    <t>商务旅行</t>
  </si>
  <si>
    <t>組織員工的公務差旅運輸排放。員工公務差旅使用交通運具(汽車、機車等)、搭乘大眾交通工具過程產生的溫室氣體排放。</t>
  </si>
  <si>
    <t>4.1</t>
  </si>
  <si>
    <t>组织购买原料、商品</t>
  </si>
  <si>
    <t>組織購買商品、原物料進行製造與加工過程所產生溫室氣體排放。供應商之產品、燃料、能源或服務之碳足跡。</t>
  </si>
  <si>
    <t>4.2</t>
  </si>
  <si>
    <t>资本货</t>
  </si>
  <si>
    <t>組織購買資本物品(資本財) 製造與加工過程所產生溫室氣體排放。如設備、機械、建築物、交通。</t>
  </si>
  <si>
    <t>4.3</t>
  </si>
  <si>
    <t>营运�</t>
  </si>
  <si>
    <t>組織營運衍生的廢棄物處理排放。</t>
  </si>
  <si>
    <t>4.4</t>
  </si>
  <si>
    <t>上游租赁资产</t>
  </si>
  <si>
    <t>組織（承租者）租賃使用之溫室氣體排放。資產的排放（未列入類別一、類別二），由承租者報告。</t>
  </si>
  <si>
    <t>X</t>
  </si>
  <si>
    <t>4.5</t>
  </si>
  <si>
    <t>使用其他服务</t>
  </si>
  <si>
    <t>組織使用服務如：顧問諮詢、清潔、維護、郵件投遞、銀行等造成之排放。</t>
  </si>
  <si>
    <t>5.1</t>
  </si>
  <si>
    <t>产品使用阶段</t>
  </si>
  <si>
    <t>使用組織售出產品產生的溫室氣體排放。</t>
  </si>
  <si>
    <t>5.2</t>
  </si>
  <si>
    <t>下游租赁资产</t>
  </si>
  <si>
    <t>組織（出租者）出租資產的排放（未列入類別一、類別二），由出租者報告。</t>
  </si>
  <si>
    <t>5.3</t>
  </si>
  <si>
    <t>产品生命周期</t>
  </si>
  <si>
    <t>組織售出產品的廢棄處理排放。</t>
  </si>
  <si>
    <t>5.4</t>
  </si>
  <si>
    <t>投资</t>
  </si>
  <si>
    <t>報告期間投資（股權、債務、融資）產生的排放（未列入類別一、類別二）。</t>
  </si>
  <si>
    <t>6.1</t>
  </si>
  <si>
    <t>其他间接来源</t>
  </si>
  <si>
    <t>其他類別（即類別一～五）中，無法報告的組織排放量。</t>
  </si>
  <si>
    <t>編號</t>
  </si>
  <si>
    <t>廠區歸屬</t>
  </si>
  <si>
    <t>名稱</t>
  </si>
  <si>
    <t>是否屬於
生質能源</t>
  </si>
  <si>
    <t>類別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</si>
  <si>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</si>
  <si>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</si>
  <si>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</si>
  <si>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</si>
  <si>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</si>
  <si>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</si>
  <si>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</si>
  <si>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GHG#1</t>
  </si>
  <si>
    <t>排放系数</t>
  </si>
  <si>
    <t>排放系数单位</t>
  </si>
  <si>
    <t>排放量
(吨/年)</t>
  </si>
  <si>
    <t>GWP</t>
  </si>
  <si>
    <t>排放量
(吨二氧化碳/年)</t>
  </si>
  <si>
    <t>GHG#2</t>
  </si>
  <si>
    <t>GHG#3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</si>
  <si>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</si>
  <si>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</si>
  <si>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</si>
  <si>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</si>
  <si>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</si>
  <si>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</si>
  <si>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</si>
  <si>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</si>
  <si>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</si>
  <si>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</si>
  <si>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</si>
  <si>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</si>
  <si>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</si>
  <si>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</si>
  <si>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</si>
  <si>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</si>
  <si>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</si>
  <si>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</si>
  <si>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</si>
  <si>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</si>
  <si>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</si>
  <si>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</si>
  <si>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</si>
  <si>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</si>
  <si>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</si>
  <si>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</si>
  <si>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</si>
  <si>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</si>
  <si>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</si>
  <si>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</si>
  <si>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</si>
  <si>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</si>
  <si>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</si>
  <si>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</si>
  <si>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</si>
  <si>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</si>
  <si>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</si>
  <si>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</si>
  <si>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</si>
  <si>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</si>
  <si>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</si>
  <si>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</si>
  <si>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</si>
  <si>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</si>
  <si>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</si>
  <si>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</si>
  <si>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</si>
  <si>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</si>
  <si>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</si>
  <si>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</si>
  <si>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</si>
  <si>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</si>
  <si>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</si>
  <si>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</si>
  <si>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</si>
  <si>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</si>
  <si>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</si>
  <si>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</si>
  <si>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</si>
  <si>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</si>
  <si>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</si>
  <si>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</si>
  <si>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</si>
  <si>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</si>
  <si>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</si>
  <si>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</si>
  <si>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</si>
  <si>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</si>
  <si>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</si>
  <si>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</si>
  <si>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</si>
  <si>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</si>
  <si>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</si>
  <si>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</si>
  <si>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</si>
  <si>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</si>
  <si>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</si>
  <si>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</si>
  <si>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</si>
  <si>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</si>
  <si>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</si>
  <si>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</si>
  <si>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</si>
  <si>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</si>
  <si>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</si>
  <si>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</si>
  <si>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</si>
  <si>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</si>
  <si>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</si>
  <si>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</si>
  <si>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</si>
  <si>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统计变量</t>
  </si>
  <si>
    <t>单一排放源排放量绝对值总和（CO2e年）</t>
  </si>
  <si>
    <t>区域</t>
  </si>
  <si>
    <t>CO2排放系数</t>
  </si>
  <si>
    <t>CH4排放系数</t>
  </si>
  <si>
    <t>N2O排放系数</t>
  </si>
  <si>
    <t>其他排放系数</t>
  </si>
  <si>
    <t>数值</t>
  </si>
  <si>
    <t>单位</t>
  </si>
  <si>
    <t>来源</t>
  </si>
  <si>
    <t>类型</t>
  </si>
  <si>
    <t>kgCO₂/Liter</t>
  </si>
  <si>
    <t>(3) Failure to perform instrument calibration or record compilation</t>
  </si>
  <si>
    <t>台灣環境部</t>
  </si>
  <si>
    <t>(1) Those who have performed external calibration or have multiple sets of data to support this</t>
  </si>
  <si>
    <t>kgCO₂/mmBtu</t>
  </si>
  <si>
    <t>GHG</t>
  </si>
  <si>
    <t>kgCO₂/kg</t>
  </si>
  <si>
    <t>自定義</t>
  </si>
  <si>
    <t>tonneCO₂/passenger-year</t>
  </si>
  <si>
    <t>kgCO₂/passenger-daily</t>
  </si>
  <si>
    <t>(2) Those with certificates such as internal correction or accounting visa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</si>
  <si>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</si>
  <si>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</si>
  <si>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</si>
  <si>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</si>
  <si>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</si>
  <si>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</si>
  <si>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</si>
  <si>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公司名称</t>
  </si>
  <si>
    <t>资产名称</t>
  </si>
  <si>
    <t>国际海/空运</t>
  </si>
  <si>
    <t>国内陆运（港口/机场到国内工厂）</t>
  </si>
  <si>
    <t>总排放当量
(公吨CO2e/年)</t>
  </si>
  <si>
    <t>年活动数据</t>
  </si>
  <si>
    <t>温室气体</t>
  </si>
  <si>
    <t>系数单位</t>
  </si>
  <si>
    <t>排放量(公吨/年)</t>
  </si>
  <si>
    <t xml:space="preserve">排放当量
(公吨CO2e/年) </t>
  </si>
  <si>
    <t>排放当量
(公吨CO2e/年)</t>
  </si>
  <si>
    <t>kgCO₂</t>
  </si>
  <si>
    <t>总排放当量</t>
  </si>
  <si>
    <t>工艺名称</t>
  </si>
  <si>
    <t>原燃料或产品</t>
  </si>
  <si>
    <t>活动数据类型</t>
  </si>
  <si>
    <t>活动数据级别</t>
  </si>
  <si>
    <t>活动数据可信类型（仪器校准误差等级）</t>
  </si>
  <si>
    <t>活动数据可信级别</t>
  </si>
  <si>
    <t>排放系数类型</t>
  </si>
  <si>
    <t>排放系数级别</t>
  </si>
  <si>
    <t>单一排放源数据误差级别</t>
  </si>
  <si>
    <t>单一排放源数据占总排放量的比例（％）</t>
  </si>
  <si>
    <t>评分范围</t>
  </si>
  <si>
    <t>排放量占总排放量的比例</t>
  </si>
  <si>
    <t>Financial accounting estimates</t>
  </si>
  <si>
    <t>5 National emission coefficient</t>
  </si>
  <si>
    <t>Self-assessment</t>
  </si>
  <si>
    <t>Periodic (intermittent) measurement</t>
  </si>
  <si>
    <t>6 International emission coefficient</t>
  </si>
  <si>
    <t>Continuous measurement</t>
  </si>
  <si>
    <t>1 In-house development coefficient/mass balance coefficient</t>
  </si>
  <si>
    <t>活动数据不确定性</t>
  </si>
  <si>
    <t>GHG#1排放系数不确定性</t>
  </si>
  <si>
    <t>GHG#2排放系数不确定性</t>
  </si>
  <si>
    <t>GHG#3排放系数不确定性</t>
  </si>
  <si>
    <t>单一排放源不确定性</t>
  </si>
  <si>
    <t>95%置信区间下限</t>
  </si>
  <si>
    <t>95%置信区间上限</t>
  </si>
  <si>
    <t>数据来源</t>
  </si>
  <si>
    <t>GHG排放量（tCO2e/年）</t>
  </si>
  <si>
    <t>GHG排放系数不确定性数据源</t>
  </si>
  <si>
    <t>GHG排放数据不确定性</t>
  </si>
  <si>
    <t>统计计算值</t>
  </si>
  <si>
    <t>I列绝对值</t>
  </si>
  <si>
    <t>P列绝对值</t>
  </si>
  <si>
    <t>W列绝对值</t>
  </si>
  <si>
    <t>全厂七大气体排放量统计表</t>
  </si>
  <si>
    <t>排放量
(tCO2e/年)</t>
  </si>
  <si>
    <t>百分比
(%)</t>
  </si>
  <si>
    <t>全厂七大气体排放量</t>
  </si>
  <si>
    <t>全厂二氧化碳排放量</t>
  </si>
  <si>
    <t>-</t>
  </si>
  <si>
    <t>汇总表三、全厂温室气体类别及类别一排放型式排放量统计表</t>
  </si>
  <si>
    <t>类别一</t>
  </si>
  <si>
    <t>类别2</t>
  </si>
  <si>
    <t>类别3</t>
  </si>
  <si>
    <t>类别4</t>
  </si>
  <si>
    <t>类别5</t>
  </si>
  <si>
    <t>类别6</t>
  </si>
  <si>
    <t>排放当量
(每年CO2e公吨)</t>
  </si>
  <si>
    <t>排放占比
(%)</t>
  </si>
  <si>
    <t>固定排放</t>
  </si>
  <si>
    <t>过程排放</t>
  </si>
  <si>
    <t>移动排放</t>
  </si>
  <si>
    <t>逸散排放</t>
  </si>
  <si>
    <t>能源间接排放</t>
  </si>
  <si>
    <t>运输间接排放</t>
  </si>
  <si>
    <t>上游间接排放</t>
  </si>
  <si>
    <t>下游间接排放</t>
  </si>
  <si>
    <t>其他间接排放</t>
  </si>
  <si>
    <t>汇总表四、整体温室气体数据质量评级结果</t>
  </si>
  <si>
    <t>评级</t>
  </si>
  <si>
    <t>一级</t>
  </si>
  <si>
    <t>二级</t>
  </si>
  <si>
    <t>三级</t>
  </si>
  <si>
    <t>数量</t>
  </si>
  <si>
    <t>注册列表级别的平均得分</t>
  </si>
  <si>
    <t>列表注册</t>
  </si>
  <si>
    <t>汇总表 5, 温室气体不确定性量化评估结果</t>
  </si>
  <si>
    <t>排放不确定性评估的绝对量累加</t>
  </si>
  <si>
    <t>排放总量的绝对量累加</t>
  </si>
  <si>
    <t>本清单的总不确定性</t>
  </si>
  <si>
    <t>进行不确定性评估的排放量占总排放量之比例</t>
  </si>
  <si>
    <t>X&lt;10分</t>
  </si>
  <si>
    <t>10≦X&lt;19分</t>
  </si>
  <si>
    <t>19≦X≦27分</t>
  </si>
  <si>
    <t>行业名称</t>
  </si>
  <si>
    <t>序号 行业代码 行业名称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</si>
  <si>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</si>
  <si>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</si>
  <si>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</si>
  <si>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</si>
  <si>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</si>
  <si>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</si>
  <si>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</si>
  <si>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</si>
  <si>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</si>
  <si>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</si>
  <si>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</si>
  <si>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</si>
  <si>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</si>
  <si>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</si>
  <si>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</si>
  <si>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</si>
  <si>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</si>
  <si>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</si>
  <si>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</si>
  <si>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</si>
  <si>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</si>
  <si>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</si>
  <si>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</si>
  <si>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</si>
  <si>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</si>
  <si>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</si>
  <si>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</si>
  <si>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</si>
  <si>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</si>
  <si>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</si>
  <si>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</si>
  <si>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</si>
  <si>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</si>
  <si>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</si>
  <si>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</si>
  <si>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</si>
  <si>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</si>
  <si>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</si>
  <si>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</si>
  <si>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</si>
  <si>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</si>
  <si>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</si>
  <si>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</si>
  <si>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</si>
  <si>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</si>
  <si>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</si>
  <si>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</si>
  <si>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</si>
  <si>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</si>
  <si>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</si>
  <si>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</si>
  <si>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</si>
  <si>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</si>
  <si>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</si>
  <si>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</si>
  <si>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</si>
  <si>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</si>
  <si>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</si>
  <si>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</si>
  <si>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</si>
  <si>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</si>
  <si>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</si>
  <si>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</si>
  <si>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</si>
  <si>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</si>
  <si>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</si>
  <si>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</si>
  <si>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</si>
  <si>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</si>
  <si>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</si>
  <si>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</si>
  <si>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</si>
  <si>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</si>
  <si>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</si>
  <si>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</si>
  <si>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</si>
  <si>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</si>
  <si>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</si>
  <si>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</si>
  <si>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</si>
  <si>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</si>
  <si>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</si>
  <si>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</si>
  <si>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</si>
  <si>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</si>
  <si>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</si>
  <si>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</si>
  <si>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</si>
  <si>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</si>
  <si>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</si>
  <si>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</si>
  <si>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</si>
  <si>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</si>
  <si>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</si>
  <si>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</si>
  <si>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</si>
  <si>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</si>
  <si>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</si>
  <si>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</si>
  <si>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</si>
  <si>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</si>
  <si>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</si>
  <si>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</si>
  <si>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</si>
  <si>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</si>
  <si>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</si>
  <si>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</si>
  <si>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</si>
  <si>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</si>
  <si>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</si>
  <si>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</si>
  <si>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</si>
  <si>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</si>
  <si>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</si>
  <si>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</si>
  <si>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</si>
  <si>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</si>
  <si>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</si>
  <si>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</si>
  <si>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</si>
  <si>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</si>
  <si>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</si>
  <si>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</si>
  <si>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</si>
  <si>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</si>
  <si>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</si>
  <si>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</si>
  <si>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</si>
  <si>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</si>
  <si>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</si>
  <si>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</si>
  <si>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</si>
  <si>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</si>
  <si>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</si>
  <si>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</si>
  <si>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</si>
  <si>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</si>
  <si>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</si>
  <si>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</si>
  <si>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</si>
  <si>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</si>
  <si>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</si>
  <si>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</si>
  <si>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</si>
  <si>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</si>
  <si>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</si>
  <si>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</si>
  <si>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</si>
  <si>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</si>
  <si>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</si>
  <si>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</si>
  <si>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</si>
  <si>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</si>
  <si>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</si>
  <si>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</si>
  <si>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</si>
  <si>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</si>
  <si>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</si>
  <si>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</si>
  <si>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</si>
  <si>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</si>
  <si>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</si>
  <si>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</si>
  <si>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</si>
  <si>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</si>
  <si>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</si>
  <si>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</si>
  <si>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</si>
  <si>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</si>
  <si>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</si>
  <si>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</si>
  <si>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</si>
  <si>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</si>
  <si>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</si>
  <si>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</si>
  <si>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</si>
  <si>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</si>
  <si>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</si>
  <si>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</si>
  <si>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</si>
  <si>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</si>
  <si>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</si>
  <si>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</si>
  <si>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</si>
  <si>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</si>
  <si>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</si>
  <si>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</si>
  <si>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</si>
  <si>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</si>
  <si>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</si>
  <si>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</si>
  <si>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</si>
  <si>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</si>
  <si>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</si>
  <si>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</si>
  <si>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</si>
  <si>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</si>
  <si>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</si>
  <si>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</si>
  <si>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</si>
  <si>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</si>
  <si>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</si>
  <si>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</si>
  <si>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</si>
  <si>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</si>
  <si>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</si>
  <si>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</si>
  <si>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</si>
  <si>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</si>
  <si>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</si>
  <si>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</si>
  <si>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</si>
  <si>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</si>
  <si>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</si>
  <si>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</si>
  <si>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</si>
  <si>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</si>
  <si>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</si>
  <si>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</si>
  <si>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</si>
  <si>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</si>
  <si>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</si>
  <si>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</si>
  <si>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</si>
  <si>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</si>
  <si>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</si>
  <si>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</si>
  <si>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</si>
  <si>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</si>
  <si>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</si>
  <si>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</si>
  <si>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</si>
  <si>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</si>
  <si>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</si>
  <si>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</si>
  <si>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</si>
  <si>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</si>
  <si>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</si>
  <si>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</si>
  <si>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</si>
  <si>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</si>
  <si>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</si>
  <si>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</si>
  <si>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</si>
  <si>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</si>
  <si>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</si>
  <si>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</si>
  <si>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</si>
  <si>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</si>
  <si>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</si>
  <si>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</si>
  <si>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</si>
  <si>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</si>
  <si>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</si>
  <si>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</si>
  <si>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</si>
  <si>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</si>
  <si>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</si>
  <si>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</si>
  <si>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</si>
  <si>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</si>
  <si>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</si>
  <si>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</si>
  <si>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</si>
  <si>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</si>
  <si>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</si>
  <si>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</si>
  <si>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</si>
  <si>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</si>
  <si>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</si>
  <si>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</si>
  <si>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</si>
  <si>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</si>
  <si>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</si>
  <si>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</si>
  <si>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</si>
  <si>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</si>
  <si>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</si>
  <si>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</si>
  <si>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</si>
  <si>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</si>
  <si>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</si>
  <si>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</si>
  <si>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</si>
  <si>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</si>
  <si>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</si>
  <si>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</si>
  <si>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</si>
  <si>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</si>
  <si>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</si>
  <si>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</si>
  <si>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</si>
  <si>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</si>
  <si>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</si>
  <si>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</si>
  <si>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</si>
  <si>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</si>
  <si>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</si>
  <si>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</si>
  <si>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</si>
  <si>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</si>
  <si>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</si>
  <si>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</si>
  <si>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</si>
  <si>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</si>
  <si>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</si>
  <si>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</si>
  <si>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</si>
  <si>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</si>
  <si>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</si>
  <si>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</si>
  <si>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</si>
  <si>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</si>
  <si>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</si>
  <si>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</si>
  <si>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</si>
  <si>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</si>
  <si>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</si>
  <si>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</si>
  <si>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</si>
  <si>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</si>
  <si>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</si>
  <si>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</si>
  <si>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</si>
  <si>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</si>
  <si>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</si>
  <si>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</si>
  <si>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</si>
  <si>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</si>
  <si>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</si>
  <si>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</si>
  <si>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</si>
  <si>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</si>
  <si>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</si>
  <si>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</si>
  <si>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</si>
  <si>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</si>
  <si>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</si>
  <si>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</si>
  <si>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</si>
  <si>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</si>
  <si>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</si>
  <si>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</si>
  <si>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</si>
  <si>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</si>
  <si>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</si>
  <si>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</si>
  <si>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</si>
  <si>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</si>
  <si>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</si>
  <si>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</si>
  <si>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</si>
  <si>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</si>
  <si>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</si>
  <si>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</si>
  <si>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</si>
  <si>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</si>
  <si>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</si>
  <si>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</si>
  <si>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</si>
  <si>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</si>
  <si>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</si>
  <si>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</si>
  <si>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</si>
  <si>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</si>
  <si>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</si>
  <si>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</si>
  <si>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</si>
  <si>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</si>
  <si>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</si>
  <si>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</si>
  <si>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</si>
  <si>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</si>
  <si>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</si>
  <si>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</si>
  <si>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</si>
  <si>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</si>
  <si>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</si>
  <si>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</si>
  <si>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</si>
  <si>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</si>
  <si>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</si>
  <si>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</si>
  <si>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</si>
  <si>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</si>
  <si>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</si>
  <si>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</si>
  <si>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</si>
  <si>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</si>
  <si>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</si>
  <si>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</si>
  <si>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</si>
  <si>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</si>
  <si>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</si>
  <si>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</si>
  <si>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</si>
  <si>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</si>
  <si>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</si>
  <si>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</si>
  <si>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</si>
  <si>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</si>
  <si>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</si>
  <si>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</si>
  <si>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</si>
  <si>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</si>
  <si>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</si>
  <si>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</si>
  <si>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</si>
  <si>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</si>
  <si>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</si>
  <si>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</si>
  <si>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</si>
  <si>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</si>
  <si>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</si>
  <si>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</si>
  <si>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</si>
  <si>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</si>
  <si>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</si>
  <si>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</si>
  <si>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</si>
  <si>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</si>
  <si>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</si>
  <si>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</si>
  <si>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</si>
  <si>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</si>
  <si>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</si>
  <si>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</si>
  <si>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</si>
  <si>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</si>
  <si>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</si>
  <si>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</si>
  <si>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</si>
  <si>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</si>
  <si>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</si>
  <si>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</si>
  <si>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</si>
  <si>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</si>
  <si>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</si>
  <si>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</si>
  <si>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</si>
  <si>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</si>
  <si>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</si>
  <si>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</si>
  <si>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</si>
  <si>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</si>
  <si>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</si>
  <si>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</si>
  <si>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</si>
  <si>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</si>
  <si>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</si>
  <si>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</si>
  <si>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</si>
  <si>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</si>
  <si>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</si>
  <si>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</si>
  <si>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</si>
  <si>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</si>
  <si>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</si>
  <si>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</si>
  <si>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</si>
  <si>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</si>
  <si>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</si>
  <si>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</si>
  <si>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</si>
  <si>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</si>
  <si>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</si>
  <si>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</si>
  <si>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</si>
  <si>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</si>
  <si>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</si>
  <si>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</si>
  <si>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</si>
  <si>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</si>
  <si>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</si>
  <si>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</si>
  <si>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</si>
  <si>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</si>
  <si>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</si>
  <si>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</si>
  <si>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</si>
  <si>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</si>
  <si>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</si>
  <si>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</si>
  <si>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</si>
  <si>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</si>
  <si>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</si>
  <si>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</si>
  <si>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</si>
  <si>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</si>
  <si>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</si>
  <si>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</si>
  <si>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</si>
  <si>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</si>
  <si>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</si>
  <si>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</si>
  <si>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</si>
  <si>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</si>
  <si>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</si>
  <si>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</si>
  <si>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</si>
  <si>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</si>
  <si>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</si>
  <si>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</si>
  <si>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</si>
  <si>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</si>
  <si>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</si>
  <si>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</si>
  <si>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</si>
  <si>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</si>
  <si>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</si>
  <si>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</si>
  <si>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</si>
  <si>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</si>
  <si>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</si>
  <si>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</si>
  <si>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</si>
  <si>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</si>
  <si>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</si>
  <si>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</si>
  <si>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</si>
  <si>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</si>
  <si>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</si>
  <si>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</si>
  <si>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</si>
  <si>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</si>
  <si>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</si>
  <si>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</si>
  <si>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</si>
  <si>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</si>
  <si>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</si>
  <si>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</si>
  <si>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</si>
  <si>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</si>
  <si>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</si>
  <si>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</si>
  <si>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</si>
  <si>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</si>
  <si>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</si>
  <si>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</si>
  <si>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</si>
  <si>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</si>
  <si>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</si>
  <si>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</si>
  <si>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</si>
  <si>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</si>
  <si>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</si>
  <si>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</si>
  <si>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</si>
  <si>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</si>
  <si>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</si>
  <si>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</si>
  <si>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</si>
  <si>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</si>
  <si>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</si>
  <si>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</si>
  <si>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</si>
  <si>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</si>
  <si>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</si>
  <si>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</si>
  <si>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</si>
  <si>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</si>
  <si>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</si>
  <si>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</si>
  <si>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</si>
  <si>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</si>
  <si>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</si>
  <si>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</si>
  <si>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</si>
  <si>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</si>
  <si>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</si>
  <si>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</si>
  <si>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</si>
  <si>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</si>
  <si>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</si>
  <si>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</si>
  <si>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</si>
  <si>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</si>
  <si>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</si>
  <si>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</si>
  <si>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</si>
  <si>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</si>
  <si>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</si>
  <si>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</si>
  <si>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</si>
  <si>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</si>
  <si>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</si>
  <si>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</si>
  <si>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</si>
  <si>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</si>
  <si>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</si>
  <si>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</si>
  <si>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</si>
  <si>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</si>
  <si>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</si>
  <si>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</si>
  <si>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</si>
  <si>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</si>
  <si>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</si>
  <si>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</si>
  <si>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</si>
  <si>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</si>
  <si>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</si>
  <si>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</si>
  <si>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</si>
  <si>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</si>
  <si>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</si>
  <si>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</si>
  <si>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</si>
  <si>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</si>
  <si>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</si>
  <si>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</si>
  <si>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</si>
  <si>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</si>
  <si>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</si>
  <si>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</si>
  <si>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</si>
  <si>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</si>
  <si>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</si>
  <si>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</si>
  <si>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</si>
  <si>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</si>
  <si>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</si>
  <si>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</si>
  <si>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</si>
  <si>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</si>
  <si>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</si>
  <si>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</si>
  <si>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</si>
  <si>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</si>
  <si>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</si>
  <si>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</si>
  <si>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</si>
  <si>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</si>
  <si>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</si>
  <si>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</si>
  <si>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</si>
  <si>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</si>
  <si>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</si>
  <si>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</si>
  <si>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</si>
  <si>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</si>
  <si>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</si>
  <si>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</si>
  <si>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</si>
  <si>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</si>
  <si>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</si>
  <si>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</si>
  <si>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</si>
  <si>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</si>
  <si>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</si>
  <si>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</si>
  <si>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</si>
  <si>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</si>
  <si>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</si>
  <si>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</si>
  <si>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</si>
  <si>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</si>
  <si>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</si>
  <si>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</si>
  <si>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</si>
  <si>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</si>
  <si>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</si>
  <si>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</si>
  <si>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</si>
  <si>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</si>
  <si>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</si>
  <si>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</si>
  <si>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</si>
  <si>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</si>
  <si>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</si>
  <si>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</si>
  <si>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</si>
  <si>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</si>
  <si>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</si>
  <si>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</si>
  <si>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</si>
  <si>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</si>
  <si>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</si>
  <si>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</si>
  <si>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</si>
  <si>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</si>
  <si>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</si>
  <si>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</si>
  <si>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</si>
  <si>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</si>
  <si>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</si>
  <si>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</si>
  <si>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</si>
  <si>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</si>
  <si>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</si>
  <si>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</si>
  <si>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</si>
  <si>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</si>
  <si>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</si>
  <si>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</si>
  <si>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</si>
  <si>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</si>
  <si>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</si>
  <si>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</si>
  <si>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</si>
  <si>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</si>
  <si>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</si>
  <si>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</si>
  <si>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</si>
  <si>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</si>
  <si>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</si>
  <si>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</si>
  <si>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</si>
  <si>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</si>
  <si>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</si>
  <si>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</si>
  <si>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</si>
  <si>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</si>
  <si>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</si>
  <si>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</si>
  <si>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</si>
  <si>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</si>
  <si>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</si>
  <si>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</si>
  <si>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</si>
  <si>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</si>
  <si>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</si>
  <si>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</si>
  <si>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</si>
  <si>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</si>
  <si>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</si>
  <si>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</si>
  <si>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</si>
  <si>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</si>
  <si>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</si>
  <si>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</si>
  <si>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</si>
  <si>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</si>
  <si>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</si>
  <si>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</si>
  <si>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</si>
  <si>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</si>
  <si>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</si>
  <si>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</si>
  <si>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</si>
  <si>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</si>
  <si>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</si>
  <si>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</si>
  <si>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</si>
  <si>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</si>
  <si>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</si>
  <si>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</si>
  <si>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</si>
  <si>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</si>
  <si>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</si>
  <si>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</si>
  <si>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</si>
  <si>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</si>
  <si>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</si>
  <si>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</si>
  <si>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</si>
  <si>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</si>
  <si>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</si>
  <si>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</si>
  <si>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</si>
  <si>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</si>
  <si>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</si>
  <si>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</si>
  <si>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</si>
  <si>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</si>
  <si>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</si>
  <si>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</si>
  <si>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</si>
  <si>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</si>
  <si>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</si>
  <si>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</si>
  <si>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</si>
  <si>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</si>
  <si>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</si>
  <si>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</si>
  <si>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</si>
  <si>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</si>
  <si>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</si>
  <si>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</si>
  <si>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</si>
  <si>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</si>
  <si>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</si>
  <si>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</si>
  <si>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</si>
  <si>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</si>
  <si>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</si>
  <si>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</si>
  <si>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</si>
  <si>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</si>
  <si>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</si>
  <si>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</si>
  <si>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</si>
  <si>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</si>
  <si>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</si>
  <si>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</si>
  <si>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</si>
  <si>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</si>
  <si>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</si>
  <si>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</si>
  <si>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</si>
  <si>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</si>
  <si>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</si>
  <si>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</si>
  <si>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</si>
  <si>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</si>
  <si>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</si>
  <si>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</si>
  <si>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</si>
  <si>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</si>
  <si>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</si>
  <si>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</si>
  <si>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</si>
  <si>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</si>
  <si>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</si>
  <si>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</si>
  <si>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</si>
  <si>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</si>
  <si>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</si>
  <si>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</si>
  <si>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</si>
  <si>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</si>
  <si>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</si>
  <si>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</si>
  <si>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</si>
  <si>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</si>
  <si>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</si>
  <si>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</si>
  <si>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</si>
  <si>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</si>
  <si>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</si>
  <si>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</si>
  <si>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</si>
  <si>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</si>
  <si>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</si>
  <si>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</si>
  <si>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</si>
  <si>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</si>
  <si>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</si>
  <si>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</si>
  <si>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</si>
  <si>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</si>
  <si>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</si>
  <si>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</si>
  <si>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</si>
  <si>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</si>
  <si>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</si>
  <si>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</si>
  <si>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</si>
  <si>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</si>
  <si>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</si>
  <si>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</si>
  <si>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</si>
  <si>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</si>
  <si>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</si>
  <si>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</si>
  <si>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</si>
  <si>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</si>
  <si>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</si>
  <si>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</si>
  <si>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</si>
  <si>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</si>
  <si>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</si>
  <si>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</si>
  <si>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</si>
  <si>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</si>
  <si>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</si>
  <si>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</si>
  <si>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</si>
  <si>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</si>
  <si>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</si>
  <si>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</si>
  <si>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</si>
  <si>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</si>
  <si>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</si>
  <si>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</si>
  <si>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</si>
  <si>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</si>
  <si>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</si>
  <si>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</si>
  <si>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</si>
  <si>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</si>
  <si>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</si>
  <si>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</si>
  <si>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</si>
  <si>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</si>
  <si>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</si>
  <si>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</si>
  <si>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</si>
  <si>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</si>
  <si>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</si>
  <si>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</si>
  <si>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</si>
  <si>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</si>
  <si>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</si>
  <si>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</si>
  <si>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</si>
  <si>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</si>
  <si>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</si>
  <si>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</si>
  <si>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</si>
  <si>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</si>
  <si>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</si>
  <si>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</si>
  <si>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</si>
  <si>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</si>
  <si>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</si>
  <si>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</si>
  <si>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</si>
  <si>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</si>
  <si>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</si>
  <si>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</si>
  <si>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</si>
  <si>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</si>
  <si>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</si>
  <si>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</si>
  <si>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</si>
  <si>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</si>
  <si>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</si>
  <si>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</si>
  <si>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</si>
  <si>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</si>
  <si>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</si>
  <si>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</si>
  <si>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</si>
  <si>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</si>
  <si>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</si>
  <si>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</si>
  <si>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</si>
  <si>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</si>
  <si>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</si>
  <si>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</si>
  <si>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</si>
  <si>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</si>
  <si>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</si>
  <si>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</si>
  <si>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</si>
  <si>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</si>
  <si>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</si>
  <si>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</si>
  <si>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</si>
  <si>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</si>
  <si>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</si>
  <si>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</si>
  <si>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</si>
  <si>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</si>
  <si>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</si>
  <si>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</si>
  <si>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</si>
  <si>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</si>
  <si>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</si>
  <si>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</si>
  <si>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</si>
  <si>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</si>
  <si>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</si>
  <si>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</si>
  <si>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</si>
  <si>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</si>
  <si>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</si>
  <si>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</si>
  <si>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</si>
  <si>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</si>
  <si>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</si>
  <si>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</si>
  <si>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</si>
  <si>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</si>
  <si>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</si>
  <si>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</si>
  <si>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</si>
  <si>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</si>
  <si>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</si>
  <si>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</si>
  <si>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</si>
  <si>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</si>
  <si>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</si>
  <si>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</si>
  <si>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</si>
  <si>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</si>
  <si>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</si>
  <si>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</si>
  <si>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</si>
  <si>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</si>
  <si>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</si>
  <si>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</si>
  <si>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</si>
  <si>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</si>
  <si>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</si>
  <si>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</si>
  <si>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</si>
  <si>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</si>
  <si>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</si>
  <si>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</si>
  <si>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</si>
  <si>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</si>
  <si>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</si>
  <si>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</si>
  <si>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</si>
  <si>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</si>
  <si>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</si>
  <si>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</si>
  <si>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</si>
  <si>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</si>
  <si>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</si>
  <si>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</si>
  <si>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</si>
  <si>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</si>
  <si>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</si>
  <si>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</si>
  <si>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</si>
  <si>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</si>
  <si>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</si>
  <si>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</si>
  <si>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</si>
  <si>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</si>
  <si>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</si>
  <si>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</si>
  <si>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</si>
  <si>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</si>
  <si>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</si>
  <si>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</si>
  <si>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</si>
  <si>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</si>
  <si>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</si>
  <si>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</si>
  <si>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</si>
  <si>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</si>
  <si>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</si>
  <si>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</si>
  <si>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</si>
  <si>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</si>
  <si>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</si>
  <si>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</si>
  <si>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</si>
  <si>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</si>
  <si>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</si>
  <si>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</si>
  <si>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</si>
  <si>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</si>
  <si>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</si>
  <si>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</si>
  <si>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</si>
  <si>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</si>
  <si>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</si>
  <si>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</si>
  <si>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</si>
  <si>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</si>
  <si>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</si>
  <si>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</si>
  <si>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</si>
  <si>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</si>
  <si>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</si>
  <si>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</si>
  <si>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</si>
  <si>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</si>
  <si>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</si>
  <si>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</si>
  <si>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</si>
  <si>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</si>
  <si>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</si>
  <si>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</si>
  <si>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</si>
  <si>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</si>
  <si>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</si>
  <si>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</si>
  <si>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</si>
  <si>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</si>
  <si>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</si>
  <si>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</si>
  <si>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</si>
  <si>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</si>
  <si>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</si>
  <si>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</si>
  <si>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</si>
  <si>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</si>
  <si>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</si>
  <si>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</si>
  <si>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</si>
  <si>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</si>
  <si>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</si>
  <si>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</si>
  <si>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</si>
  <si>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</si>
  <si>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</si>
  <si>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</si>
  <si>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</si>
  <si>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</si>
  <si>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</si>
  <si>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</si>
  <si>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</si>
  <si>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</si>
  <si>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</si>
  <si>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</si>
  <si>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</si>
  <si>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</si>
  <si>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</si>
  <si>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</si>
  <si>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</si>
  <si>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</si>
  <si>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</si>
  <si>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</si>
  <si>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</si>
  <si>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</si>
  <si>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</si>
  <si>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</si>
  <si>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</si>
  <si>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</si>
  <si>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</si>
  <si>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</si>
  <si>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</si>
  <si>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</si>
  <si>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</si>
  <si>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</si>
  <si>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</si>
  <si>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</si>
  <si>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</si>
  <si>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</si>
  <si>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</si>
  <si>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</si>
  <si>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</si>
  <si>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</si>
  <si>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</si>
  <si>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</si>
  <si>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</si>
  <si>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</si>
  <si>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</si>
  <si>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</si>
  <si>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</si>
  <si>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</si>
  <si>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</si>
  <si>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</si>
  <si>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</si>
  <si>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</si>
  <si>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</si>
  <si>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</si>
  <si>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</si>
  <si>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</si>
  <si>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</si>
  <si>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</si>
  <si>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</si>
  <si>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</si>
  <si>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</si>
  <si>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</si>
  <si>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</si>
  <si>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</si>
  <si>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</si>
  <si>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</si>
  <si>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</si>
  <si>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</si>
  <si>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</si>
  <si>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</si>
  <si>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</si>
  <si>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</si>
  <si>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</si>
  <si>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</si>
  <si>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</si>
  <si>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</si>
  <si>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</si>
  <si>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</si>
  <si>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</si>
  <si>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</si>
  <si>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</si>
  <si>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</si>
  <si>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</si>
  <si>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</si>
  <si>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</si>
  <si>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</si>
  <si>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代码</t>
  </si>
  <si>
    <t>默认GWP值</t>
  </si>
  <si>
    <t>自定义GWP值</t>
  </si>
  <si>
    <t>Montreal Protocol
*</t>
  </si>
  <si>
    <t>温室气体化学式</t>
  </si>
  <si>
    <t>IPCC第二次评估报告（1995年）</t>
  </si>
  <si>
    <t>IPCC第三次评估报告（2001年）</t>
  </si>
  <si>
    <t>IPCC第四次评估报告（2007年）</t>
  </si>
  <si>
    <t>IPCC第五次评估报告（2013年）</t>
  </si>
  <si>
    <t>IPCC第六次评估报告（2021年）</t>
  </si>
  <si>
    <t>备注</t>
  </si>
  <si>
    <t>氯化氮气体, 氯化氮气体</t>
  </si>
  <si>
    <t>氫气体, 氫气体</t>
  </si>
  <si>
    <t>180014</t>
  </si>
  <si>
    <t>180177</t>
  </si>
  <si>
    <t>21</t>
  </si>
  <si>
    <t>23</t>
  </si>
  <si>
    <t>25</t>
  </si>
  <si>
    <t>28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</si>
  <si>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</si>
  <si>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</si>
  <si>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</si>
  <si>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</si>
  <si>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</si>
  <si>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</si>
  <si>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</si>
  <si>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</si>
  <si>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</si>
  <si>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</si>
  <si>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</si>
  <si>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</si>
  <si>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</si>
  <si>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</si>
  <si>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</si>
  <si>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</si>
  <si>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</si>
  <si>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</si>
  <si>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</si>
  <si>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</si>
  <si>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</si>
  <si>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</si>
  <si>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</si>
  <si>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</si>
  <si>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</si>
  <si>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</si>
  <si>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</si>
  <si>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</si>
  <si>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</si>
  <si>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</si>
  <si>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</si>
  <si>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</si>
  <si>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</si>
  <si>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</si>
  <si>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</si>
  <si>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</si>
  <si>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</si>
  <si>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</si>
  <si>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</si>
  <si>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</si>
  <si>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</si>
  <si>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</si>
  <si>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</si>
  <si>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</si>
  <si>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</si>
  <si>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</si>
  <si>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</si>
  <si>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</si>
  <si>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</si>
  <si>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</si>
  <si>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</si>
  <si>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</si>
  <si>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</si>
  <si>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</si>
  <si>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</si>
  <si>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</si>
  <si>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</si>
  <si>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</si>
  <si>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</si>
  <si>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</si>
  <si>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</si>
  <si>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</si>
  <si>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</si>
  <si>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</si>
  <si>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</si>
  <si>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</si>
  <si>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</si>
  <si>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</si>
  <si>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</si>
  <si>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</si>
  <si>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</si>
  <si>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</si>
  <si>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</si>
  <si>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</si>
  <si>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</si>
  <si>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</si>
  <si>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</si>
  <si>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</si>
  <si>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</si>
  <si>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</si>
  <si>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</si>
  <si>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</si>
  <si>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</si>
  <si>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</si>
  <si>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</si>
  <si>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</si>
  <si>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</si>
  <si>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</si>
  <si>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</si>
  <si>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</si>
  <si>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</si>
  <si>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</si>
  <si>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</si>
  <si>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</si>
  <si>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</si>
  <si>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</si>
  <si>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</si>
  <si>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</si>
  <si>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</si>
  <si>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</si>
  <si>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</si>
  <si>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</si>
  <si>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</si>
  <si>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</si>
  <si>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</si>
  <si>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</si>
  <si>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</si>
  <si>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</si>
  <si>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</si>
  <si>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</si>
  <si>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</si>
  <si>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</si>
  <si>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</si>
  <si>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</si>
  <si>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</si>
  <si>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</si>
  <si>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</si>
  <si>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</si>
  <si>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</si>
  <si>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</si>
  <si>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</si>
  <si>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</si>
  <si>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</si>
  <si>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</si>
  <si>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</si>
  <si>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</si>
  <si>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</si>
  <si>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</si>
  <si>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</si>
  <si>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</si>
  <si>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</si>
  <si>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</si>
  <si>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</si>
  <si>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</si>
  <si>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</si>
  <si>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</si>
  <si>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</si>
  <si>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</si>
  <si>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</si>
  <si>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</si>
  <si>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</si>
  <si>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</si>
  <si>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</si>
  <si>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</si>
  <si>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</si>
  <si>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</si>
  <si>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</si>
  <si>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</si>
  <si>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</si>
  <si>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</si>
  <si>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</si>
  <si>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</si>
  <si>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</si>
  <si>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</si>
  <si>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</si>
  <si>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</si>
  <si>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</si>
  <si>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</si>
  <si>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</si>
  <si>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</si>
  <si>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</si>
  <si>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</si>
  <si>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</si>
  <si>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</si>
  <si>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</si>
  <si>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</si>
  <si>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</si>
  <si>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</si>
  <si>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</si>
  <si>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</si>
  <si>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</si>
  <si>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</si>
  <si>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</si>
  <si>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</si>
  <si>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</si>
  <si>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</si>
  <si>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</si>
  <si>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</si>
  <si>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</si>
  <si>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</si>
  <si>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</si>
  <si>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</si>
  <si>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</si>
  <si>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氢氧化物,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</si>
  <si>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</si>
  <si>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</si>
  <si>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</si>
  <si>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</si>
  <si>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</si>
  <si>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</si>
  <si>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</si>
  <si>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</si>
  <si>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</si>
  <si>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</si>
  <si>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</si>
  <si>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</si>
  <si>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</si>
  <si>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</si>
  <si>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</si>
  <si>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</si>
  <si>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</si>
  <si>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</si>
  <si>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</si>
  <si>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</si>
  <si>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</si>
  <si>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</si>
  <si>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</si>
  <si>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</si>
  <si>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</si>
  <si>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</si>
  <si>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</si>
  <si>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</si>
  <si>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</si>
  <si>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</si>
  <si>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</si>
  <si>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</si>
  <si>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</si>
  <si>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</si>
  <si>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</si>
  <si>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</si>
  <si>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</si>
  <si>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</si>
  <si>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</si>
  <si>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</si>
  <si>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</si>
  <si>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</si>
  <si>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</si>
  <si>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</si>
  <si>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</si>
  <si>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</si>
  <si>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</si>
  <si>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</si>
  <si>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</si>
  <si>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</si>
  <si>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</si>
  <si>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</si>
  <si>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</si>
  <si>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</si>
  <si>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</si>
  <si>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</si>
  <si>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</si>
  <si>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</si>
  <si>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</si>
  <si>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</si>
  <si>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</si>
  <si>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</si>
  <si>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</si>
  <si>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</si>
  <si>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</si>
  <si>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</si>
  <si>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</si>
  <si>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</si>
  <si>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</si>
  <si>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</si>
  <si>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</si>
  <si>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</si>
  <si>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</si>
  <si>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</si>
  <si>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</si>
  <si>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</si>
  <si>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</si>
  <si>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</si>
  <si>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</si>
  <si>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</si>
  <si>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</si>
  <si>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</si>
  <si>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</si>
  <si>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</si>
  <si>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</si>
  <si>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</si>
  <si>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</si>
  <si>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</si>
  <si>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</si>
  <si>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</si>
  <si>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</si>
  <si>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</si>
  <si>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</si>
  <si>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</si>
  <si>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</si>
  <si>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</si>
  <si>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</si>
  <si>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</si>
  <si>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</si>
  <si>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</si>
  <si>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</si>
  <si>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</si>
  <si>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</si>
  <si>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</si>
  <si>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</si>
  <si>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</si>
  <si>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</si>
  <si>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</si>
  <si>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</si>
  <si>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</si>
  <si>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</si>
  <si>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</si>
  <si>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</si>
  <si>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</si>
  <si>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</si>
  <si>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</si>
  <si>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</si>
  <si>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</si>
  <si>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</si>
  <si>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</si>
  <si>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</si>
  <si>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</si>
  <si>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</si>
  <si>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</si>
  <si>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</si>
  <si>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</si>
  <si>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</si>
  <si>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</si>
  <si>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</si>
  <si>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。c-C4F8，八氟环丁烷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</si>
  <si>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</si>
  <si>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</si>
  <si>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</si>
  <si>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</si>
  <si>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</si>
  <si>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</si>
  <si>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</si>
  <si>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Perfluorocyclopentene，c-C5F8，八氟环戊烯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</si>
  <si>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</si>
  <si>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</si>
  <si>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</si>
  <si>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</si>
  <si>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</si>
  <si>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</si>
  <si>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</si>
  <si>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</si>
  <si>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</si>
  <si>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</si>
  <si>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</si>
  <si>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</si>
  <si>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</si>
  <si>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</si>
  <si>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</si>
  <si>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</si>
  <si>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</si>
  <si>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</si>
  <si>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</si>
  <si>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</si>
  <si>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</si>
  <si>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</si>
  <si>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</si>
  <si>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</si>
  <si>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</si>
  <si>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</si>
  <si>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</si>
  <si>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</si>
  <si>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</si>
  <si>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</si>
  <si>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</si>
  <si>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</si>
  <si>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</si>
  <si>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</si>
  <si>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</si>
  <si>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</si>
  <si>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</si>
  <si>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</si>
  <si>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</si>
  <si>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</si>
  <si>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</si>
  <si>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</si>
  <si>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</si>
  <si>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</si>
  <si>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</si>
  <si>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</si>
  <si>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</si>
  <si>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</si>
  <si>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</si>
  <si>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</si>
  <si>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</si>
  <si>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</si>
  <si>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</si>
  <si>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</si>
  <si>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</si>
  <si>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</si>
  <si>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</si>
  <si>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</si>
  <si>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</si>
  <si>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</si>
  <si>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</si>
  <si>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</si>
  <si>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</si>
  <si>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</si>
  <si>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</si>
  <si>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</si>
  <si>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</si>
  <si>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</si>
  <si>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</si>
  <si>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</si>
  <si>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</si>
  <si>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</si>
  <si>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</si>
  <si>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</si>
  <si>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</si>
  <si>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</si>
  <si>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</si>
  <si>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</si>
  <si>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</si>
  <si>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</si>
  <si>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</si>
  <si>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</si>
  <si>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</si>
  <si>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</si>
  <si>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</si>
  <si>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</si>
  <si>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</si>
  <si>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</si>
  <si>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</si>
  <si>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</si>
  <si>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</si>
  <si>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</si>
  <si>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</si>
  <si>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</si>
  <si>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</si>
  <si>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</si>
  <si>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</si>
  <si>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</si>
  <si>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</si>
  <si>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</si>
  <si>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</si>
  <si>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</si>
  <si>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</si>
  <si>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</si>
  <si>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</si>
  <si>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</si>
  <si>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</si>
  <si>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</si>
  <si>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</si>
  <si>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</si>
  <si>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</si>
  <si>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</si>
  <si>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</si>
  <si>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</si>
  <si>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</si>
  <si>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</si>
  <si>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</si>
  <si>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</si>
  <si>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</si>
  <si>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</si>
  <si>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</si>
  <si>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</si>
  <si>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</si>
  <si>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</si>
  <si>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</si>
  <si>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</si>
  <si>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</si>
  <si>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</si>
  <si>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</si>
  <si>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</si>
  <si>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</si>
  <si>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</si>
  <si>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</si>
  <si>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</si>
  <si>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</si>
  <si>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</si>
  <si>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</si>
  <si>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</si>
  <si>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</si>
  <si>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</si>
  <si>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</si>
  <si>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</si>
  <si>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</si>
  <si>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</si>
  <si>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</si>
  <si>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</si>
  <si>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</si>
  <si>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</si>
  <si>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</si>
  <si>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</si>
  <si>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</si>
  <si>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</si>
  <si>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</si>
  <si>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</si>
  <si>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</si>
  <si>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</si>
  <si>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</si>
  <si>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</si>
  <si>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</si>
  <si>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</si>
  <si>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</si>
  <si>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</si>
  <si>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</si>
  <si>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</si>
  <si>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</si>
  <si>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</si>
  <si>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</si>
  <si>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</si>
  <si>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</si>
  <si>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</si>
  <si>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</si>
  <si>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</si>
  <si>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</si>
  <si>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</si>
  <si>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</si>
  <si>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</si>
  <si>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</si>
  <si>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</si>
  <si>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</si>
  <si>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</si>
  <si>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</si>
  <si>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</si>
  <si>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</si>
  <si>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</si>
  <si>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</si>
  <si>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</si>
  <si>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</si>
  <si>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</si>
  <si>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</si>
  <si>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</si>
  <si>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</si>
  <si>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</si>
  <si>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</si>
  <si>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</si>
  <si>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</si>
  <si>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</si>
  <si>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</si>
  <si>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</si>
  <si>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</si>
  <si>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</si>
  <si>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</si>
  <si>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</si>
  <si>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</si>
  <si>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</si>
  <si>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</si>
  <si>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</si>
  <si>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</si>
  <si>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</si>
  <si>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</si>
  <si>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</si>
  <si>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</si>
  <si>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</si>
  <si>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</si>
  <si>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</si>
  <si>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</si>
  <si>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</si>
  <si>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</si>
  <si>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</si>
  <si>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</si>
  <si>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</si>
  <si>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</si>
  <si>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</si>
  <si>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</si>
  <si>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</si>
  <si>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</si>
  <si>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</si>
  <si>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</si>
  <si>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</si>
  <si>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</si>
  <si>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</si>
  <si>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</si>
  <si>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</si>
  <si>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</si>
  <si>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</si>
  <si>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</si>
  <si>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</si>
  <si>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</si>
  <si>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</si>
  <si>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</si>
  <si>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</si>
  <si>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</si>
  <si>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</si>
  <si>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</si>
  <si>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</si>
  <si>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</si>
  <si>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</si>
  <si>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</si>
  <si>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</si>
  <si>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</si>
  <si>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</si>
  <si>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</si>
  <si>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</si>
  <si>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</si>
  <si>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</si>
  <si>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</si>
  <si>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</si>
  <si>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</si>
  <si>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</si>
  <si>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</si>
  <si>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</si>
  <si>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</si>
  <si>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</si>
  <si>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</si>
  <si>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</si>
  <si>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</si>
  <si>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</si>
  <si>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</si>
  <si>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</si>
  <si>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</si>
  <si>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</si>
  <si>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</si>
  <si>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</si>
  <si>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</si>
  <si>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</si>
  <si>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</si>
  <si>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</si>
  <si>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</si>
  <si>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</si>
  <si>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</si>
  <si>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</si>
  <si>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</si>
  <si>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</si>
  <si>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</si>
  <si>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</si>
  <si>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</si>
  <si>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</si>
  <si>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</si>
  <si>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</si>
  <si>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</si>
  <si>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</si>
  <si>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</si>
  <si>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</si>
  <si>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</si>
  <si>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</si>
  <si>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</si>
  <si>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</si>
  <si>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</si>
  <si>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</si>
  <si>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</si>
  <si>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</si>
  <si>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</si>
  <si>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</si>
  <si>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</si>
  <si>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</si>
  <si>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</si>
  <si>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</si>
  <si>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</si>
  <si>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</si>
  <si>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</si>
  <si>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</si>
  <si>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</si>
  <si>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</si>
  <si>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</si>
  <si>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</si>
  <si>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</si>
  <si>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</si>
  <si>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</si>
  <si>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</si>
  <si>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</si>
  <si>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</si>
  <si>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</si>
  <si>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</si>
  <si>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</si>
  <si>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</si>
  <si>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</si>
  <si>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</si>
  <si>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</si>
  <si>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</si>
  <si>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</si>
  <si>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</si>
  <si>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</si>
  <si>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</si>
  <si>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</si>
  <si>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</si>
  <si>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</si>
  <si>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</si>
  <si>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</si>
  <si>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</si>
  <si>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</si>
  <si>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</si>
  <si>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</si>
  <si>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</si>
  <si>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</si>
  <si>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</si>
  <si>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</si>
  <si>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</si>
  <si>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</si>
  <si>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</si>
  <si>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</si>
  <si>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</si>
  <si>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</si>
  <si>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</si>
  <si>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</si>
  <si>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</si>
  <si>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</si>
  <si>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</si>
  <si>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</si>
  <si>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</si>
  <si>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</si>
  <si>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</si>
  <si>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</si>
  <si>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</si>
  <si>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</si>
  <si>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R-600A，异丁烷(CH3)CHCH3</t>
  </si>
  <si>
    <t>GG1883</t>
  </si>
  <si>
    <t>FC -77，全氟混合物</t>
  </si>
  <si>
    <t>GG1885</t>
  </si>
  <si>
    <t>C4F6，六氟丁二烯</t>
  </si>
  <si>
    <t>C5F8，八氟环戊烯</t>
  </si>
  <si>
    <t>GG1887</t>
  </si>
  <si>
    <t>C4F8O</t>
  </si>
  <si>
    <t>GG1888</t>
  </si>
  <si>
    <t>COF2</t>
  </si>
  <si>
    <t>GG1889</t>
  </si>
  <si>
    <t>F2</t>
  </si>
  <si>
    <t>根据2006年IPCC国家气候变化 conventions 第三章第七节表7.8，混合冷却介质比例是</t>
  </si>
  <si>
    <t>IPCC尚未公布GWP值</t>
  </si>
  <si>
    <t>IPCC尚未公布GWP值，但为光电半导体制造商提供代码以便计算其自产的副产品。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</si>
</sst>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重要性评估因素及评分门槛</a:t>
          </a:r>
        </a:p>
        <a:p>
          <a:r>
            <a:rPr lang="en-US" sz="1100"/>
            <a:t>· 重要的间接空气污染源评估门槛：9</a:t>
          </a:r>
        </a:p>
        <a:p>
          <a:r>
            <a:rPr lang="en-US" sz="1100"/>
            <a:t>· 法律或客户要求即为该年度的重大间接空气污染源，则需量化。</a:t>
          </a:r>
        </a:p>
        <a:p>
          <a:r>
            <a:rPr lang="en-US" sz="1100"/>
            <a:t>· 未经法律或客户要求的间接空气污染源的重要性评估方法：</a:t>
          </a:r>
        </a:p>
        <a:p>
          <a:r>
            <a:rPr lang="en-US" sz="1100"/>
            <a:t>S= C+R+P+F+V</a:t>
          </a:r>
        </a:p>
        <a:p>
          <a:r>
            <a:rPr lang="en-US" sz="1100"/>
            <a:t>S: 总分</a:t>
          </a:r>
        </a:p>
        <a:p>
          <a:r>
            <a:rPr lang="en-US" sz="1100"/>
            <a:t>C: 数据的可靠性</a:t>
          </a:r>
        </a:p>
        <a:p>
          <a:r>
            <a:rPr lang="en-US" sz="1100"/>
            <a:t>R: 排放因子的风险</a:t>
          </a:r>
        </a:p>
        <a:p>
          <a:r>
            <a:rPr lang="en-US" sz="1100"/>
            <a:t>P: 减少排放的可行性</a:t>
          </a:r>
        </a:p>
        <a:p>
          <a:r>
            <a:rPr lang="en-US" sz="1100"/>
            <a:t>F: 发生频率</a:t>
          </a:r>
        </a:p>
        <a:p>
          <a:r>
            <a:rPr lang="en-US" sz="1100"/>
            <a:t>V: 排放量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VLOOKUP(C9,'附表一、行业代码'!B2:C558,2,0)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629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632</v>
      </c>
      <c r="K4" s="9" t="s">
        <v>633</v>
      </c>
    </row>
    <row r="5" spans="1:12">
      <c r="A5" s="9" t="s">
        <v>630</v>
      </c>
      <c r="B5" s="9"/>
      <c r="C5" s="20">
        <f>SUMIF('3-定量盘查'!$J$3:$J$272,"=CO₂",'3-定量盘查'!$O$3:$O$272)-K5</f>
        <v>0</v>
      </c>
      <c r="D5" s="20">
        <f>SUMIF('3-定量盘查'!$J$3:$J$272,"=CH₄",'3-定量盘查'!$O$3:$O$272)+SUMIF('3-定量盘查'!$P$3:$P$272,"=CH₄",'3-定量盘查'!$U$3:$U$272)</f>
        <v>0</v>
      </c>
      <c r="E5" s="20">
        <f>SUMIF('3-定量盘查'!$J$3:$J$272,"=N₂O",'3-定量盘查'!$O$3:$O$272)+SUMIF('3-定量盘查'!$P$3:$P$272,"=N₂O",'3-定量盘查'!$U$3:$U$272)+SUMIF('3-定量盘查'!$V$3:$V$272,"=N₂O",'3-定量盘查'!$AA$3:$AA$272)</f>
        <v>0</v>
      </c>
      <c r="F5" s="20">
        <f>SUMIF('3-定量盘查'!$J$3:$J$272,"=HFCₛ",'3-定量盘查'!$O$3:$O$272)</f>
        <v>0</v>
      </c>
      <c r="G5" s="20">
        <f>SUMIF('3-定量盘查'!$J$3:$J$272,"=PFCₛ",'3-定量盘查'!$O$3:$O$272)</f>
        <v>0</v>
      </c>
      <c r="H5" s="20">
        <f>SUMIF('3-定量盘查'!$J$3:$J$272,"=SF₆",'3-定量盘查'!$O$3:$O$272)</f>
        <v>0</v>
      </c>
      <c r="I5" s="20">
        <f>SUMIF('3-定量盘查'!$J$3:$J$272,"=NF₃",'3-定量盘查'!$O$3:$O$272)</f>
        <v>0</v>
      </c>
      <c r="J5" s="20">
        <f>ROUND(SUM(C5:I5),3)</f>
        <v>0</v>
      </c>
      <c r="K5" s="20">
        <f>SUM('3-定量盘查'!AC3:AC272)</f>
        <v>0</v>
      </c>
    </row>
    <row r="6" spans="1:12">
      <c r="A6" s="9" t="s">
        <v>631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634</v>
      </c>
    </row>
    <row r="9" spans="1:12">
      <c r="A9" s="11" t="s">
        <v>629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632</v>
      </c>
    </row>
    <row r="11" spans="1:12">
      <c r="A11" s="9" t="s">
        <v>630</v>
      </c>
      <c r="B11" s="9"/>
      <c r="C11" s="20">
        <f>SUMIF('3-定量盘查'!$AE$9:$AE$278,"=1CO₂否",'3-定量盘查'!$O$3:$O$278)</f>
        <v>0</v>
      </c>
      <c r="D11" s="20">
        <f>SUMIF('3-定量盘查'!$AF$9:$AF$278,"=1CH₄",'3-定量盘查'!$O$3:$O$278)+SUMIF('3-定量盘查'!$AG$9:$AG$278,"=1CH₄",'3-定量盘查'!$U$3:$U$278)+SUMIF('3-定量盘查'!$AH$9:$AH$278,"=1CH₄",'3-定量盘查'!$AA$3:$AA$278)</f>
        <v>0</v>
      </c>
      <c r="E11" s="20">
        <f>SUMIF('3-定量盘查'!$AF$9:$AF$278,"=1N₂O",'3-定量盘查'!$O$3:$O$278)+SUMIF('3-定量盘查'!$AG$9:$AG$278,"=1N₂O",'3-定量盘查'!$U$3:$U$278)+SUMIF('3-定量盘查'!$AH$9:$AH$278,"=1N₂O",'3-定量盘查'!$AA$3:$AA$278)</f>
        <v>0</v>
      </c>
      <c r="F11" s="20">
        <f>SUMIF('3-定量盘查'!$AF$9:$AF$278,"=1HFCₛ",'3-定量盘查'!$O$3:$O$278)+SUMIF('3-定量盘查'!$AG$9:$AG$278,"=1HFCₛ",'3-定量盘查'!$U$3:$U$278)+SUMIF('3-定量盘查'!$AH$9:$AH$278,"=1HFCₛ",'3-定量盘查'!$AA$3:$AA$278)</f>
        <v>0</v>
      </c>
      <c r="G11" s="20">
        <f>SUMIF('3-定量盘查'!$AF$9:$AF$278,"=1PFCₛ",'3-定量盘查'!$O$3:$O$278)+SUMIF('3-定量盘查'!$AG$9:$AG$278,"=1PFCₛ",'3-定量盘查'!$U$3:$U$278)+SUMIF('3-定量盘查'!$AH$9:$AH$278,"=1PFCₛ",'3-定量盘查'!$AA$3:$AA$278)</f>
        <v>0</v>
      </c>
      <c r="H11" s="20">
        <f>SUMIF('3-定量盘查'!$AF$9:$AF$278,"=1SF₆",'3-定量盘查'!$O$3:$O$278)+SUMIF('3-定量盘查'!$AG$9:$AG$278,"=1SF₆",'3-定量盘查'!$U$3:$U$278)+SUMIF('3-定量盘查'!$AH$9:$AH$278,"=1SF₆",'3-定量盘查'!$AA$3:$AA$278)</f>
        <v>0</v>
      </c>
      <c r="I11" s="20">
        <f>SUMIF('3-定量盘查'!$AF$9:$AF$278,"=1NF₃",'3-定量盘查'!$O$3:$O$272)+SUMIF('3-定量盘查'!$AG$9:$AG$278,"=1NF₃",'3-定量盘查'!$U$3:$U$272)+SUMIF('3-定量盘查'!$AH$9:$AH$278,"=1NF₃",'3-定量盘查'!$AA$3:$AA$272)</f>
        <v>0</v>
      </c>
      <c r="J11" s="20">
        <f>SUM(C11:I11)</f>
        <v>0</v>
      </c>
    </row>
    <row r="12" spans="1:12">
      <c r="A12" s="9" t="s">
        <v>631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635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636</v>
      </c>
      <c r="D15" s="11"/>
      <c r="E15" s="11"/>
      <c r="F15" s="11"/>
      <c r="G15" s="11" t="s">
        <v>637</v>
      </c>
      <c r="H15" s="11" t="s">
        <v>638</v>
      </c>
      <c r="I15" s="11" t="s">
        <v>639</v>
      </c>
      <c r="J15" s="11" t="s">
        <v>640</v>
      </c>
      <c r="K15" s="11" t="s">
        <v>641</v>
      </c>
      <c r="L15" s="11" t="s">
        <v>594</v>
      </c>
    </row>
    <row r="16" spans="1:12">
      <c r="A16" s="11"/>
      <c r="B16" s="11"/>
      <c r="C16" s="11" t="s">
        <v>644</v>
      </c>
      <c r="D16" s="11" t="s">
        <v>645</v>
      </c>
      <c r="E16" s="11" t="s">
        <v>646</v>
      </c>
      <c r="F16" s="11" t="s">
        <v>647</v>
      </c>
      <c r="G16" s="11" t="s">
        <v>648</v>
      </c>
      <c r="H16" s="11" t="s">
        <v>649</v>
      </c>
      <c r="I16" s="11" t="s">
        <v>650</v>
      </c>
      <c r="J16" s="11" t="s">
        <v>651</v>
      </c>
      <c r="K16" s="11" t="s">
        <v>652</v>
      </c>
      <c r="L16" s="11"/>
    </row>
    <row r="17" spans="1:12">
      <c r="A17" s="9" t="s">
        <v>642</v>
      </c>
      <c r="B17" s="9"/>
      <c r="C17" s="20">
        <f>SUMIF('3-定量盘查'!$F$3:$F$272,"=1",'3-定量盘查'!$AB$3:$AB$28)</f>
        <v>0</v>
      </c>
      <c r="D17" s="20"/>
      <c r="E17" s="20"/>
      <c r="F17" s="20"/>
      <c r="G17" s="20">
        <f>SUMIF('3-定量盘查'!$F$3:$F$272,"=2",'3-定量盘查'!$AB$3:$AB$272)</f>
        <v>0</v>
      </c>
      <c r="H17" s="20">
        <f>SUMIF('3-定量盘查'!$F$3:$F$272,"=3",'3-定量盘查'!$AB$3:$AB$272)</f>
        <v>0</v>
      </c>
      <c r="I17" s="20">
        <f>SUMIF('3-定量盘查'!$F$3:$F$272,"=4",'3-定量盘查'!$AB$3:$AB$272)</f>
        <v>0</v>
      </c>
      <c r="J17" s="20">
        <f>SUMIF('3-定量盘查'!$F$3:$F$272,"=5",'3-定量盘查'!$AB$3:$AB$272)</f>
        <v>0</v>
      </c>
      <c r="K17" s="20">
        <f>SUMIF('3-定量盘查'!$F$3:$F$272,"=6",'3-定量盘查'!$AB$3:$AB$272)</f>
        <v>0</v>
      </c>
      <c r="L17" s="20">
        <f>J5</f>
        <v>0</v>
      </c>
    </row>
    <row r="18" spans="1:12">
      <c r="A18" s="9"/>
      <c r="B18" s="9"/>
      <c r="C18" s="20">
        <f>SUMIF('3-定量盘查'!$AI$9:$AI$278,"=1E,Stationary",'3-定量盘查'!$O$3:$O$272)+SUMIF('3-定量盘查'!$AJ$9:$AJ$278,"=1E,Stationary",'3-定量盘查'!$U$3:$U$272)+SUMIF('3-定量盘查'!$AK$9:$AK$278,"=1E,Stationary",'3-定量盘查'!$AA$3:$AA$272)-SUMIF('3-定量盘查'!$AL$9:$AL$278,"=1CO2E,Stationary is",'3-定量盘查'!$O$3:$O$272)</f>
        <v>0</v>
      </c>
      <c r="D18" s="20">
        <f>SUMIF('3-定量盘查'!$AI$9:$AI$278,"=1P,Process",'3-定量盘查'!$O$3:$O$272)+SUMIF('3-定量盘查'!$AJ$9:$AJ$278,"=1P,Process",'3-定量盘查'!$U$3:$U$272)+SUMIF('3-定量盘查'!$AK$9:$AK$278,"=1P,Process",'3-定量盘查'!$AA$3:$AA$272)-SUMIF('3-定量盘查'!$AI$9:$AI$278,"=1CO2P,Process is",'3-定量盘查'!$O$3:$O$272)</f>
        <v>0</v>
      </c>
      <c r="E18" s="20">
        <f>SUMIF('3-定量盘查'!$AI$9:$AI$278,"=1T,Mobile",'3-定量盘查'!$O$3:$O$272)+SUMIF('3-定量盘查'!$AJ$9:$AJ$278,"=1T,Mobile",'3-定量盘查'!$U$3:$U$272)+SUMIF('3-定量盘查'!$AK$9:$AK$278,"=1T,Mobile",'3-定量盘查'!$AA$3:$AA$272)-SUMIF('3-定量盘查'!$AI$9:$AI$278,"=1CO2T,Mobile is",'3-定量盘查'!$O$3:$O$272)</f>
        <v>0</v>
      </c>
      <c r="F18" s="20">
        <f>SUMIF('3-定量盘查'!$AI$9:$AI$278,"=1F,Fugitive",'3-定量盘查'!$O$3:$O$272)+SUMIF('3-定量盘查'!$AJ$9:$AJ$278,"=1F,Fugitive",'3-定量盘查'!$U$3:$U$272)+SUMIF('3-定量盘查'!$AK$9:$AK$278,"=1F,Fugitive",'3-定量盘查'!$AA$3:$AA$272)-SUMIF('3-定量盘查'!$AI$9:$AI$278,"=1CO2F,Fugitive is",'3-定量盘查'!$O$3:$O$272)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643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653</v>
      </c>
      <c r="C22" s="11"/>
      <c r="D22" s="11"/>
      <c r="E22" s="11"/>
      <c r="G22" s="11" t="s">
        <v>661</v>
      </c>
      <c r="H22" s="11"/>
      <c r="I22" s="11"/>
      <c r="J22" s="11"/>
      <c r="K22" s="11"/>
      <c r="L22" s="11"/>
    </row>
    <row r="23" spans="1:12">
      <c r="B23" s="11" t="s">
        <v>654</v>
      </c>
      <c r="C23" s="11" t="s">
        <v>655</v>
      </c>
      <c r="D23" s="11" t="s">
        <v>656</v>
      </c>
      <c r="E23" s="11" t="s">
        <v>657</v>
      </c>
      <c r="G23" s="9" t="s">
        <v>662</v>
      </c>
      <c r="H23" s="9" t="s">
        <v>663</v>
      </c>
      <c r="I23" s="9" t="s">
        <v>664</v>
      </c>
      <c r="J23" s="9"/>
      <c r="K23" s="9"/>
      <c r="L23" s="9"/>
    </row>
    <row r="24" spans="1:12">
      <c r="B24" s="11" t="s">
        <v>605</v>
      </c>
      <c r="C24" s="11" t="s">
        <v>666</v>
      </c>
      <c r="D24" s="11" t="s">
        <v>667</v>
      </c>
      <c r="E24" s="11" t="s">
        <v>668</v>
      </c>
      <c r="G24" s="20">
        <f>SUM('5-不确定性之评估'!AG5:AG274)+SUM('5-不确定性之评估'!AH5:AH274)+SUM('5-不确定性之评估'!AI5:AI274)</f>
        <v>0</v>
      </c>
      <c r="H24" s="20">
        <f>SUM('3-定量盘查'!AM9:AM278)</f>
        <v>0</v>
      </c>
      <c r="I24" s="9"/>
      <c r="J24" s="9"/>
      <c r="K24" s="9"/>
      <c r="L24" s="9"/>
    </row>
    <row r="25" spans="1:12">
      <c r="B25" s="9" t="s">
        <v>658</v>
      </c>
      <c r="C25" s="20">
        <f>COUNTIF('4-数据品质管理'!M4:M273,"=1")</f>
        <v>0</v>
      </c>
      <c r="D25" s="20">
        <f>COUNTIF('4-数据品质管理'!M4:M273,"=2")</f>
        <v>0</v>
      </c>
      <c r="E25" s="20">
        <f>COUNTIF('4-数据品质管理'!M4:M273,"=3")</f>
        <v>0</v>
      </c>
      <c r="G25" s="9" t="s">
        <v>665</v>
      </c>
      <c r="H25" s="9"/>
      <c r="I25" s="9" t="s">
        <v>619</v>
      </c>
      <c r="J25" s="9"/>
      <c r="K25" s="9" t="s">
        <v>620</v>
      </c>
      <c r="L25" s="9"/>
    </row>
    <row r="26" spans="1:12">
      <c r="B26" s="9" t="s">
        <v>659</v>
      </c>
      <c r="C26" s="20">
        <f>SUM('4-数据品质管理'!N4:N273)</f>
        <v>0</v>
      </c>
      <c r="D26" s="9" t="s">
        <v>660</v>
      </c>
      <c r="E26" s="20">
        <f>IF(C26&lt;10,"一级",IF(C26&lt;19,"二级",IF(C26&lt;=27,"三级","-")))</f>
        <v>0</v>
      </c>
      <c r="G26" s="20">
        <f>G24/H24</f>
        <v>0</v>
      </c>
      <c r="H26" s="20"/>
      <c r="I26" s="20">
        <f>(SUM('5-不确定性之评估'!AE5:AE274))^0.5/SUM('5-不确定性之评估'!AG5:AG274,'5-不确定性之评估'!AH5:AH274,'5-不确定性之评估'!AI5:AI274)</f>
        <v>0</v>
      </c>
      <c r="J26" s="20"/>
      <c r="K26" s="20">
        <f>(SUM('5-不确定性之评估'!AF5:AF274))^0.5/SUM('5-不确定性之评估'!AG5:AG274,'5-不确定性之评估'!AH5:AH274,'5-不确定性之评估'!AI5:AI274)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20</v>
      </c>
      <c r="B1" s="22" t="s">
        <v>11</v>
      </c>
      <c r="C1" s="22" t="s">
        <v>669</v>
      </c>
      <c r="D1" s="22" t="s">
        <v>670</v>
      </c>
    </row>
    <row r="2" spans="1:4">
      <c r="A2" s="11">
        <v>1</v>
      </c>
      <c r="B2" s="11" t="s">
        <v>671</v>
      </c>
      <c r="C2" s="11" t="s">
        <v>672</v>
      </c>
      <c r="D2" s="11" t="s">
        <v>673</v>
      </c>
    </row>
    <row r="3" spans="1:4">
      <c r="A3" s="11">
        <v>2</v>
      </c>
      <c r="B3" s="11" t="s">
        <v>674</v>
      </c>
      <c r="C3" s="11" t="s">
        <v>675</v>
      </c>
      <c r="D3" s="11" t="s">
        <v>676</v>
      </c>
    </row>
    <row r="4" spans="1:4">
      <c r="A4" s="11">
        <v>3</v>
      </c>
      <c r="B4" s="11" t="s">
        <v>677</v>
      </c>
      <c r="C4" s="11" t="s">
        <v>678</v>
      </c>
      <c r="D4" s="11" t="s">
        <v>679</v>
      </c>
    </row>
    <row r="5" spans="1:4">
      <c r="A5" s="11">
        <v>4</v>
      </c>
      <c r="B5" s="11" t="s">
        <v>680</v>
      </c>
      <c r="C5" s="11" t="s">
        <v>681</v>
      </c>
      <c r="D5" s="11" t="s">
        <v>682</v>
      </c>
    </row>
    <row r="6" spans="1:4">
      <c r="A6" s="11">
        <v>5</v>
      </c>
      <c r="B6" s="11" t="s">
        <v>683</v>
      </c>
      <c r="C6" s="11" t="s">
        <v>684</v>
      </c>
      <c r="D6" s="11" t="s">
        <v>685</v>
      </c>
    </row>
    <row r="7" spans="1:4">
      <c r="A7" s="11">
        <v>6</v>
      </c>
      <c r="B7" s="11" t="s">
        <v>686</v>
      </c>
      <c r="C7" s="11" t="s">
        <v>687</v>
      </c>
      <c r="D7" s="11" t="s">
        <v>688</v>
      </c>
    </row>
    <row r="8" spans="1:4">
      <c r="A8" s="11">
        <v>7</v>
      </c>
      <c r="B8" s="11" t="s">
        <v>689</v>
      </c>
      <c r="C8" s="11" t="s">
        <v>690</v>
      </c>
      <c r="D8" s="11" t="s">
        <v>691</v>
      </c>
    </row>
    <row r="9" spans="1:4">
      <c r="A9" s="11">
        <v>8</v>
      </c>
      <c r="B9" s="11" t="s">
        <v>692</v>
      </c>
      <c r="C9" s="11" t="s">
        <v>693</v>
      </c>
      <c r="D9" s="11" t="s">
        <v>694</v>
      </c>
    </row>
    <row r="10" spans="1:4">
      <c r="A10" s="11">
        <v>9</v>
      </c>
      <c r="B10" s="11" t="s">
        <v>695</v>
      </c>
      <c r="C10" s="11" t="s">
        <v>696</v>
      </c>
      <c r="D10" s="11" t="s">
        <v>697</v>
      </c>
    </row>
    <row r="11" spans="1:4">
      <c r="A11" s="11">
        <v>10</v>
      </c>
      <c r="B11" s="11" t="s">
        <v>698</v>
      </c>
      <c r="C11" s="11" t="s">
        <v>699</v>
      </c>
      <c r="D11" s="11" t="s">
        <v>700</v>
      </c>
    </row>
    <row r="12" spans="1:4">
      <c r="A12" s="11">
        <v>11</v>
      </c>
      <c r="B12" s="11" t="s">
        <v>701</v>
      </c>
      <c r="C12" s="11" t="s">
        <v>702</v>
      </c>
      <c r="D12" s="11" t="s">
        <v>703</v>
      </c>
    </row>
    <row r="13" spans="1:4">
      <c r="A13" s="11">
        <v>12</v>
      </c>
      <c r="B13" s="11" t="s">
        <v>704</v>
      </c>
      <c r="C13" s="11" t="s">
        <v>705</v>
      </c>
      <c r="D13" s="11" t="s">
        <v>706</v>
      </c>
    </row>
    <row r="14" spans="1:4">
      <c r="A14" s="11">
        <v>13</v>
      </c>
      <c r="B14" s="11" t="s">
        <v>707</v>
      </c>
      <c r="C14" s="11" t="s">
        <v>708</v>
      </c>
      <c r="D14" s="11" t="s">
        <v>709</v>
      </c>
    </row>
    <row r="15" spans="1:4">
      <c r="A15" s="11">
        <v>14</v>
      </c>
      <c r="B15" s="11" t="s">
        <v>710</v>
      </c>
      <c r="C15" s="11" t="s">
        <v>711</v>
      </c>
      <c r="D15" s="11" t="s">
        <v>712</v>
      </c>
    </row>
    <row r="16" spans="1:4">
      <c r="A16" s="11">
        <v>15</v>
      </c>
      <c r="B16" s="11" t="s">
        <v>713</v>
      </c>
      <c r="C16" s="11" t="s">
        <v>714</v>
      </c>
      <c r="D16" s="11" t="s">
        <v>715</v>
      </c>
    </row>
    <row r="17" spans="1:4">
      <c r="A17" s="11">
        <v>16</v>
      </c>
      <c r="B17" s="11" t="s">
        <v>716</v>
      </c>
      <c r="C17" s="11" t="s">
        <v>717</v>
      </c>
      <c r="D17" s="11" t="s">
        <v>718</v>
      </c>
    </row>
    <row r="18" spans="1:4">
      <c r="A18" s="11">
        <v>17</v>
      </c>
      <c r="B18" s="11" t="s">
        <v>719</v>
      </c>
      <c r="C18" s="11" t="s">
        <v>720</v>
      </c>
      <c r="D18" s="11" t="s">
        <v>721</v>
      </c>
    </row>
    <row r="19" spans="1:4">
      <c r="A19" s="11">
        <v>18</v>
      </c>
      <c r="B19" s="11" t="s">
        <v>722</v>
      </c>
      <c r="C19" s="11" t="s">
        <v>723</v>
      </c>
      <c r="D19" s="11" t="s">
        <v>724</v>
      </c>
    </row>
    <row r="20" spans="1:4">
      <c r="A20" s="11">
        <v>19</v>
      </c>
      <c r="B20" s="11" t="s">
        <v>725</v>
      </c>
      <c r="C20" s="11" t="s">
        <v>726</v>
      </c>
      <c r="D20" s="11" t="s">
        <v>727</v>
      </c>
    </row>
    <row r="21" spans="1:4">
      <c r="A21" s="11">
        <v>20</v>
      </c>
      <c r="B21" s="11" t="s">
        <v>728</v>
      </c>
      <c r="C21" s="11" t="s">
        <v>729</v>
      </c>
      <c r="D21" s="11" t="s">
        <v>730</v>
      </c>
    </row>
    <row r="22" spans="1:4">
      <c r="A22" s="11">
        <v>21</v>
      </c>
      <c r="B22" s="11" t="s">
        <v>731</v>
      </c>
      <c r="C22" s="11" t="s">
        <v>732</v>
      </c>
      <c r="D22" s="11" t="s">
        <v>733</v>
      </c>
    </row>
    <row r="23" spans="1:4">
      <c r="A23" s="11">
        <v>22</v>
      </c>
      <c r="B23" s="11" t="s">
        <v>734</v>
      </c>
      <c r="C23" s="11" t="s">
        <v>735</v>
      </c>
      <c r="D23" s="11" t="s">
        <v>736</v>
      </c>
    </row>
    <row r="24" spans="1:4">
      <c r="A24" s="11">
        <v>23</v>
      </c>
      <c r="B24" s="11" t="s">
        <v>737</v>
      </c>
      <c r="C24" s="11" t="s">
        <v>738</v>
      </c>
      <c r="D24" s="11" t="s">
        <v>739</v>
      </c>
    </row>
    <row r="25" spans="1:4">
      <c r="A25" s="11">
        <v>24</v>
      </c>
      <c r="B25" s="11" t="s">
        <v>740</v>
      </c>
      <c r="C25" s="11" t="s">
        <v>741</v>
      </c>
      <c r="D25" s="11" t="s">
        <v>742</v>
      </c>
    </row>
    <row r="26" spans="1:4">
      <c r="A26" s="11">
        <v>25</v>
      </c>
      <c r="B26" s="11" t="s">
        <v>743</v>
      </c>
      <c r="C26" s="11" t="s">
        <v>744</v>
      </c>
      <c r="D26" s="11" t="s">
        <v>745</v>
      </c>
    </row>
    <row r="27" spans="1:4">
      <c r="A27" s="11">
        <v>26</v>
      </c>
      <c r="B27" s="11" t="s">
        <v>746</v>
      </c>
      <c r="C27" s="11" t="s">
        <v>747</v>
      </c>
      <c r="D27" s="11" t="s">
        <v>748</v>
      </c>
    </row>
    <row r="28" spans="1:4">
      <c r="A28" s="11">
        <v>27</v>
      </c>
      <c r="B28" s="11" t="s">
        <v>749</v>
      </c>
      <c r="C28" s="11" t="s">
        <v>750</v>
      </c>
      <c r="D28" s="11" t="s">
        <v>751</v>
      </c>
    </row>
    <row r="29" spans="1:4">
      <c r="A29" s="11">
        <v>28</v>
      </c>
      <c r="B29" s="11" t="s">
        <v>752</v>
      </c>
      <c r="C29" s="11" t="s">
        <v>753</v>
      </c>
      <c r="D29" s="11" t="s">
        <v>754</v>
      </c>
    </row>
    <row r="30" spans="1:4">
      <c r="A30" s="11">
        <v>29</v>
      </c>
      <c r="B30" s="11" t="s">
        <v>755</v>
      </c>
      <c r="C30" s="11" t="s">
        <v>756</v>
      </c>
      <c r="D30" s="11" t="s">
        <v>757</v>
      </c>
    </row>
    <row r="31" spans="1:4">
      <c r="A31" s="11">
        <v>30</v>
      </c>
      <c r="B31" s="11" t="s">
        <v>758</v>
      </c>
      <c r="C31" s="11" t="s">
        <v>759</v>
      </c>
      <c r="D31" s="11" t="s">
        <v>760</v>
      </c>
    </row>
    <row r="32" spans="1:4">
      <c r="A32" s="11">
        <v>31</v>
      </c>
      <c r="B32" s="11" t="s">
        <v>761</v>
      </c>
      <c r="C32" s="11" t="s">
        <v>762</v>
      </c>
      <c r="D32" s="11" t="s">
        <v>763</v>
      </c>
    </row>
    <row r="33" spans="1:4">
      <c r="A33" s="11">
        <v>32</v>
      </c>
      <c r="B33" s="11" t="s">
        <v>764</v>
      </c>
      <c r="C33" s="11" t="s">
        <v>765</v>
      </c>
      <c r="D33" s="11" t="s">
        <v>766</v>
      </c>
    </row>
    <row r="34" spans="1:4">
      <c r="A34" s="11">
        <v>33</v>
      </c>
      <c r="B34" s="11" t="s">
        <v>767</v>
      </c>
      <c r="C34" s="11" t="s">
        <v>768</v>
      </c>
      <c r="D34" s="11" t="s">
        <v>769</v>
      </c>
    </row>
    <row r="35" spans="1:4">
      <c r="A35" s="11">
        <v>34</v>
      </c>
      <c r="B35" s="11" t="s">
        <v>770</v>
      </c>
      <c r="C35" s="11" t="s">
        <v>771</v>
      </c>
      <c r="D35" s="11" t="s">
        <v>772</v>
      </c>
    </row>
    <row r="36" spans="1:4">
      <c r="A36" s="11">
        <v>35</v>
      </c>
      <c r="B36" s="11" t="s">
        <v>773</v>
      </c>
      <c r="C36" s="11" t="s">
        <v>774</v>
      </c>
      <c r="D36" s="11" t="s">
        <v>775</v>
      </c>
    </row>
    <row r="37" spans="1:4">
      <c r="A37" s="11">
        <v>36</v>
      </c>
      <c r="B37" s="11" t="s">
        <v>776</v>
      </c>
      <c r="C37" s="11" t="s">
        <v>777</v>
      </c>
      <c r="D37" s="11" t="s">
        <v>778</v>
      </c>
    </row>
    <row r="38" spans="1:4">
      <c r="A38" s="11">
        <v>37</v>
      </c>
      <c r="B38" s="11" t="s">
        <v>779</v>
      </c>
      <c r="C38" s="11" t="s">
        <v>780</v>
      </c>
      <c r="D38" s="11" t="s">
        <v>781</v>
      </c>
    </row>
    <row r="39" spans="1:4">
      <c r="A39" s="11">
        <v>38</v>
      </c>
      <c r="B39" s="11" t="s">
        <v>782</v>
      </c>
      <c r="C39" s="11" t="s">
        <v>783</v>
      </c>
      <c r="D39" s="11" t="s">
        <v>784</v>
      </c>
    </row>
    <row r="40" spans="1:4">
      <c r="A40" s="11">
        <v>39</v>
      </c>
      <c r="B40" s="11" t="s">
        <v>785</v>
      </c>
      <c r="C40" s="11" t="s">
        <v>786</v>
      </c>
      <c r="D40" s="11" t="s">
        <v>787</v>
      </c>
    </row>
    <row r="41" spans="1:4">
      <c r="A41" s="11">
        <v>40</v>
      </c>
      <c r="B41" s="11" t="s">
        <v>788</v>
      </c>
      <c r="C41" s="11" t="s">
        <v>789</v>
      </c>
      <c r="D41" s="11" t="s">
        <v>790</v>
      </c>
    </row>
    <row r="42" spans="1:4">
      <c r="A42" s="11">
        <v>41</v>
      </c>
      <c r="B42" s="11" t="s">
        <v>791</v>
      </c>
      <c r="C42" s="11" t="s">
        <v>792</v>
      </c>
      <c r="D42" s="11" t="s">
        <v>793</v>
      </c>
    </row>
    <row r="43" spans="1:4">
      <c r="A43" s="11">
        <v>42</v>
      </c>
      <c r="B43" s="11" t="s">
        <v>794</v>
      </c>
      <c r="C43" s="11" t="s">
        <v>795</v>
      </c>
      <c r="D43" s="11" t="s">
        <v>796</v>
      </c>
    </row>
    <row r="44" spans="1:4">
      <c r="A44" s="11">
        <v>43</v>
      </c>
      <c r="B44" s="11" t="s">
        <v>797</v>
      </c>
      <c r="C44" s="11" t="s">
        <v>798</v>
      </c>
      <c r="D44" s="11" t="s">
        <v>799</v>
      </c>
    </row>
    <row r="45" spans="1:4">
      <c r="A45" s="11">
        <v>44</v>
      </c>
      <c r="B45" s="11" t="s">
        <v>800</v>
      </c>
      <c r="C45" s="11" t="s">
        <v>801</v>
      </c>
      <c r="D45" s="11" t="s">
        <v>802</v>
      </c>
    </row>
    <row r="46" spans="1:4">
      <c r="A46" s="11">
        <v>45</v>
      </c>
      <c r="B46" s="11" t="s">
        <v>803</v>
      </c>
      <c r="C46" s="11" t="s">
        <v>804</v>
      </c>
      <c r="D46" s="11" t="s">
        <v>805</v>
      </c>
    </row>
    <row r="47" spans="1:4">
      <c r="A47" s="11">
        <v>46</v>
      </c>
      <c r="B47" s="11" t="s">
        <v>806</v>
      </c>
      <c r="C47" s="11" t="s">
        <v>807</v>
      </c>
      <c r="D47" s="11" t="s">
        <v>808</v>
      </c>
    </row>
    <row r="48" spans="1:4">
      <c r="A48" s="11">
        <v>47</v>
      </c>
      <c r="B48" s="11" t="s">
        <v>809</v>
      </c>
      <c r="C48" s="11" t="s">
        <v>810</v>
      </c>
      <c r="D48" s="11" t="s">
        <v>811</v>
      </c>
    </row>
    <row r="49" spans="1:4">
      <c r="A49" s="11">
        <v>48</v>
      </c>
      <c r="B49" s="11" t="s">
        <v>812</v>
      </c>
      <c r="C49" s="11" t="s">
        <v>813</v>
      </c>
      <c r="D49" s="11" t="s">
        <v>814</v>
      </c>
    </row>
    <row r="50" spans="1:4">
      <c r="A50" s="11">
        <v>49</v>
      </c>
      <c r="B50" s="11" t="s">
        <v>815</v>
      </c>
      <c r="C50" s="11" t="s">
        <v>816</v>
      </c>
      <c r="D50" s="11" t="s">
        <v>817</v>
      </c>
    </row>
    <row r="51" spans="1:4">
      <c r="A51" s="11">
        <v>50</v>
      </c>
      <c r="B51" s="11" t="s">
        <v>818</v>
      </c>
      <c r="C51" s="11" t="s">
        <v>819</v>
      </c>
      <c r="D51" s="11" t="s">
        <v>820</v>
      </c>
    </row>
    <row r="52" spans="1:4">
      <c r="A52" s="11">
        <v>51</v>
      </c>
      <c r="B52" s="11" t="s">
        <v>821</v>
      </c>
      <c r="C52" s="11" t="s">
        <v>822</v>
      </c>
      <c r="D52" s="11" t="s">
        <v>823</v>
      </c>
    </row>
    <row r="53" spans="1:4">
      <c r="A53" s="11">
        <v>52</v>
      </c>
      <c r="B53" s="11">
        <v>1000</v>
      </c>
      <c r="C53" s="11" t="s">
        <v>824</v>
      </c>
      <c r="D53" s="11" t="s">
        <v>825</v>
      </c>
    </row>
    <row r="54" spans="1:4">
      <c r="A54" s="11">
        <v>53</v>
      </c>
      <c r="B54" s="11">
        <v>1111</v>
      </c>
      <c r="C54" s="11" t="s">
        <v>826</v>
      </c>
      <c r="D54" s="11" t="s">
        <v>827</v>
      </c>
    </row>
    <row r="55" spans="1:4">
      <c r="A55" s="11">
        <v>54</v>
      </c>
      <c r="B55" s="11">
        <v>1112</v>
      </c>
      <c r="C55" s="11" t="s">
        <v>828</v>
      </c>
      <c r="D55" s="11" t="s">
        <v>829</v>
      </c>
    </row>
    <row r="56" spans="1:4">
      <c r="A56" s="11">
        <v>55</v>
      </c>
      <c r="B56" s="11">
        <v>1113</v>
      </c>
      <c r="C56" s="11" t="s">
        <v>830</v>
      </c>
      <c r="D56" s="11" t="s">
        <v>831</v>
      </c>
    </row>
    <row r="57" spans="1:4">
      <c r="A57" s="11">
        <v>56</v>
      </c>
      <c r="B57" s="11">
        <v>1114</v>
      </c>
      <c r="C57" s="11" t="s">
        <v>832</v>
      </c>
      <c r="D57" s="11" t="s">
        <v>833</v>
      </c>
    </row>
    <row r="58" spans="1:4">
      <c r="A58" s="11">
        <v>57</v>
      </c>
      <c r="B58" s="11">
        <v>1119</v>
      </c>
      <c r="C58" s="11" t="s">
        <v>834</v>
      </c>
      <c r="D58" s="11" t="s">
        <v>835</v>
      </c>
    </row>
    <row r="59" spans="1:4">
      <c r="A59" s="11">
        <v>58</v>
      </c>
      <c r="B59" s="11">
        <v>1121</v>
      </c>
      <c r="C59" s="11" t="s">
        <v>836</v>
      </c>
      <c r="D59" s="11" t="s">
        <v>837</v>
      </c>
    </row>
    <row r="60" spans="1:4">
      <c r="A60" s="11">
        <v>59</v>
      </c>
      <c r="B60" s="11">
        <v>1122</v>
      </c>
      <c r="C60" s="11" t="s">
        <v>838</v>
      </c>
      <c r="D60" s="11" t="s">
        <v>839</v>
      </c>
    </row>
    <row r="61" spans="1:4">
      <c r="A61" s="11">
        <v>60</v>
      </c>
      <c r="B61" s="11">
        <v>1123</v>
      </c>
      <c r="C61" s="11" t="s">
        <v>840</v>
      </c>
      <c r="D61" s="11" t="s">
        <v>841</v>
      </c>
    </row>
    <row r="62" spans="1:4">
      <c r="A62" s="11">
        <v>61</v>
      </c>
      <c r="B62" s="11">
        <v>1124</v>
      </c>
      <c r="C62" s="11" t="s">
        <v>842</v>
      </c>
      <c r="D62" s="11" t="s">
        <v>843</v>
      </c>
    </row>
    <row r="63" spans="1:4">
      <c r="A63" s="11">
        <v>62</v>
      </c>
      <c r="B63" s="11">
        <v>1125</v>
      </c>
      <c r="C63" s="11" t="s">
        <v>844</v>
      </c>
      <c r="D63" s="11" t="s">
        <v>845</v>
      </c>
    </row>
    <row r="64" spans="1:4">
      <c r="A64" s="11">
        <v>63</v>
      </c>
      <c r="B64" s="11">
        <v>1129</v>
      </c>
      <c r="C64" s="11" t="s">
        <v>846</v>
      </c>
      <c r="D64" s="11" t="s">
        <v>847</v>
      </c>
    </row>
    <row r="65" spans="1:4">
      <c r="A65" s="11">
        <v>64</v>
      </c>
      <c r="B65" s="11">
        <v>1130</v>
      </c>
      <c r="C65" s="11" t="s">
        <v>848</v>
      </c>
      <c r="D65" s="11" t="s">
        <v>849</v>
      </c>
    </row>
    <row r="66" spans="1:4">
      <c r="A66" s="11">
        <v>65</v>
      </c>
      <c r="B66" s="11">
        <v>1140</v>
      </c>
      <c r="C66" s="11" t="s">
        <v>850</v>
      </c>
      <c r="D66" s="11" t="s">
        <v>851</v>
      </c>
    </row>
    <row r="67" spans="1:4">
      <c r="A67" s="11">
        <v>66</v>
      </c>
      <c r="B67" s="11">
        <v>1151</v>
      </c>
      <c r="C67" s="11" t="s">
        <v>852</v>
      </c>
      <c r="D67" s="11" t="s">
        <v>853</v>
      </c>
    </row>
    <row r="68" spans="1:4">
      <c r="A68" s="11">
        <v>67</v>
      </c>
      <c r="B68" s="11">
        <v>1152</v>
      </c>
      <c r="C68" s="11" t="s">
        <v>854</v>
      </c>
      <c r="D68" s="11" t="s">
        <v>855</v>
      </c>
    </row>
    <row r="69" spans="1:4">
      <c r="A69" s="11">
        <v>68</v>
      </c>
      <c r="B69" s="11">
        <v>1159</v>
      </c>
      <c r="C69" s="11" t="s">
        <v>856</v>
      </c>
      <c r="D69" s="11" t="s">
        <v>857</v>
      </c>
    </row>
    <row r="70" spans="1:4">
      <c r="A70" s="11">
        <v>69</v>
      </c>
      <c r="B70" s="11">
        <v>1211</v>
      </c>
      <c r="C70" s="11" t="s">
        <v>858</v>
      </c>
      <c r="D70" s="11" t="s">
        <v>859</v>
      </c>
    </row>
    <row r="71" spans="1:4">
      <c r="A71" s="11">
        <v>70</v>
      </c>
      <c r="B71" s="11">
        <v>1212</v>
      </c>
      <c r="C71" s="11" t="s">
        <v>860</v>
      </c>
      <c r="D71" s="11" t="s">
        <v>861</v>
      </c>
    </row>
    <row r="72" spans="1:4">
      <c r="A72" s="11">
        <v>71</v>
      </c>
      <c r="B72" s="11">
        <v>1221</v>
      </c>
      <c r="C72" s="11" t="s">
        <v>862</v>
      </c>
      <c r="D72" s="11" t="s">
        <v>863</v>
      </c>
    </row>
    <row r="73" spans="1:4">
      <c r="A73" s="11">
        <v>72</v>
      </c>
      <c r="B73" s="11">
        <v>1222</v>
      </c>
      <c r="C73" s="11" t="s">
        <v>864</v>
      </c>
      <c r="D73" s="11" t="s">
        <v>865</v>
      </c>
    </row>
    <row r="74" spans="1:4">
      <c r="A74" s="11">
        <v>73</v>
      </c>
      <c r="B74" s="11">
        <v>1231</v>
      </c>
      <c r="C74" s="11" t="s">
        <v>866</v>
      </c>
      <c r="D74" s="11" t="s">
        <v>867</v>
      </c>
    </row>
    <row r="75" spans="1:4">
      <c r="A75" s="11">
        <v>74</v>
      </c>
      <c r="B75" s="11">
        <v>1232</v>
      </c>
      <c r="C75" s="11" t="s">
        <v>868</v>
      </c>
      <c r="D75" s="11" t="s">
        <v>869</v>
      </c>
    </row>
    <row r="76" spans="1:4">
      <c r="A76" s="11">
        <v>75</v>
      </c>
      <c r="B76" s="11">
        <v>1233</v>
      </c>
      <c r="C76" s="11" t="s">
        <v>870</v>
      </c>
      <c r="D76" s="11" t="s">
        <v>871</v>
      </c>
    </row>
    <row r="77" spans="1:4">
      <c r="A77" s="11">
        <v>76</v>
      </c>
      <c r="B77" s="11">
        <v>1239</v>
      </c>
      <c r="C77" s="11" t="s">
        <v>872</v>
      </c>
      <c r="D77" s="11" t="s">
        <v>873</v>
      </c>
    </row>
    <row r="78" spans="1:4">
      <c r="A78" s="11">
        <v>77</v>
      </c>
      <c r="B78" s="11">
        <v>1301</v>
      </c>
      <c r="C78" s="11" t="s">
        <v>874</v>
      </c>
      <c r="D78" s="11" t="s">
        <v>875</v>
      </c>
    </row>
    <row r="79" spans="1:4">
      <c r="A79" s="11">
        <v>78</v>
      </c>
      <c r="B79" s="11">
        <v>1302</v>
      </c>
      <c r="C79" s="11" t="s">
        <v>876</v>
      </c>
      <c r="D79" s="11" t="s">
        <v>877</v>
      </c>
    </row>
    <row r="80" spans="1:4">
      <c r="A80" s="11">
        <v>79</v>
      </c>
      <c r="B80" s="11">
        <v>1303</v>
      </c>
      <c r="C80" s="11" t="s">
        <v>878</v>
      </c>
      <c r="D80" s="11" t="s">
        <v>879</v>
      </c>
    </row>
    <row r="81" spans="1:4">
      <c r="A81" s="11">
        <v>80</v>
      </c>
      <c r="B81" s="11">
        <v>1309</v>
      </c>
      <c r="C81" s="11" t="s">
        <v>880</v>
      </c>
      <c r="D81" s="11" t="s">
        <v>881</v>
      </c>
    </row>
    <row r="82" spans="1:4">
      <c r="A82" s="11">
        <v>81</v>
      </c>
      <c r="B82" s="11">
        <v>1401</v>
      </c>
      <c r="C82" s="11" t="s">
        <v>882</v>
      </c>
      <c r="D82" s="11" t="s">
        <v>883</v>
      </c>
    </row>
    <row r="83" spans="1:4">
      <c r="A83" s="11">
        <v>82</v>
      </c>
      <c r="B83" s="11">
        <v>1402</v>
      </c>
      <c r="C83" s="11" t="s">
        <v>884</v>
      </c>
      <c r="D83" s="11" t="s">
        <v>885</v>
      </c>
    </row>
    <row r="84" spans="1:4">
      <c r="A84" s="11">
        <v>83</v>
      </c>
      <c r="B84" s="11">
        <v>1403</v>
      </c>
      <c r="C84" s="11" t="s">
        <v>886</v>
      </c>
      <c r="D84" s="11" t="s">
        <v>887</v>
      </c>
    </row>
    <row r="85" spans="1:4">
      <c r="A85" s="11">
        <v>84</v>
      </c>
      <c r="B85" s="11">
        <v>1404</v>
      </c>
      <c r="C85" s="11" t="s">
        <v>888</v>
      </c>
      <c r="D85" s="11" t="s">
        <v>889</v>
      </c>
    </row>
    <row r="86" spans="1:4">
      <c r="A86" s="11">
        <v>85</v>
      </c>
      <c r="B86" s="11">
        <v>1409</v>
      </c>
      <c r="C86" s="11" t="s">
        <v>890</v>
      </c>
      <c r="D86" s="11" t="s">
        <v>891</v>
      </c>
    </row>
    <row r="87" spans="1:4">
      <c r="A87" s="11">
        <v>86</v>
      </c>
      <c r="B87" s="11">
        <v>1511</v>
      </c>
      <c r="C87" s="11" t="s">
        <v>892</v>
      </c>
      <c r="D87" s="11" t="s">
        <v>893</v>
      </c>
    </row>
    <row r="88" spans="1:4">
      <c r="A88" s="11">
        <v>87</v>
      </c>
      <c r="B88" s="11">
        <v>1512</v>
      </c>
      <c r="C88" s="11" t="s">
        <v>894</v>
      </c>
      <c r="D88" s="11" t="s">
        <v>895</v>
      </c>
    </row>
    <row r="89" spans="1:4">
      <c r="A89" s="11">
        <v>88</v>
      </c>
      <c r="B89" s="11">
        <v>1513</v>
      </c>
      <c r="C89" s="11" t="s">
        <v>896</v>
      </c>
      <c r="D89" s="11" t="s">
        <v>897</v>
      </c>
    </row>
    <row r="90" spans="1:4">
      <c r="A90" s="11">
        <v>89</v>
      </c>
      <c r="B90" s="11">
        <v>1520</v>
      </c>
      <c r="C90" s="11" t="s">
        <v>898</v>
      </c>
      <c r="D90" s="11" t="s">
        <v>899</v>
      </c>
    </row>
    <row r="91" spans="1:4">
      <c r="A91" s="11">
        <v>90</v>
      </c>
      <c r="B91" s="11">
        <v>1591</v>
      </c>
      <c r="C91" s="11" t="s">
        <v>900</v>
      </c>
      <c r="D91" s="11" t="s">
        <v>901</v>
      </c>
    </row>
    <row r="92" spans="1:4">
      <c r="A92" s="11">
        <v>91</v>
      </c>
      <c r="B92" s="11">
        <v>1599</v>
      </c>
      <c r="C92" s="11" t="s">
        <v>902</v>
      </c>
      <c r="D92" s="11" t="s">
        <v>903</v>
      </c>
    </row>
    <row r="93" spans="1:4">
      <c r="A93" s="11">
        <v>92</v>
      </c>
      <c r="B93" s="11">
        <v>1611</v>
      </c>
      <c r="C93" s="11" t="s">
        <v>904</v>
      </c>
      <c r="D93" s="11" t="s">
        <v>905</v>
      </c>
    </row>
    <row r="94" spans="1:4">
      <c r="A94" s="11">
        <v>93</v>
      </c>
      <c r="B94" s="11">
        <v>1612</v>
      </c>
      <c r="C94" s="11" t="s">
        <v>906</v>
      </c>
      <c r="D94" s="11" t="s">
        <v>907</v>
      </c>
    </row>
    <row r="95" spans="1:4">
      <c r="A95" s="11">
        <v>94</v>
      </c>
      <c r="B95" s="11">
        <v>1620</v>
      </c>
      <c r="C95" s="11" t="s">
        <v>908</v>
      </c>
      <c r="D95" s="11" t="s">
        <v>909</v>
      </c>
    </row>
    <row r="96" spans="1:4">
      <c r="A96" s="11">
        <v>95</v>
      </c>
      <c r="B96" s="11">
        <v>1700</v>
      </c>
      <c r="C96" s="11" t="s">
        <v>910</v>
      </c>
      <c r="D96" s="11" t="s">
        <v>911</v>
      </c>
    </row>
    <row r="97" spans="1:4">
      <c r="A97" s="11">
        <v>96</v>
      </c>
      <c r="B97" s="11">
        <v>1810</v>
      </c>
      <c r="C97" s="11" t="s">
        <v>912</v>
      </c>
      <c r="D97" s="11" t="s">
        <v>913</v>
      </c>
    </row>
    <row r="98" spans="1:4">
      <c r="A98" s="11">
        <v>97</v>
      </c>
      <c r="B98" s="11">
        <v>1820</v>
      </c>
      <c r="C98" s="11" t="s">
        <v>914</v>
      </c>
      <c r="D98" s="11" t="s">
        <v>915</v>
      </c>
    </row>
    <row r="99" spans="1:4">
      <c r="A99" s="11">
        <v>98</v>
      </c>
      <c r="B99" s="11">
        <v>1830</v>
      </c>
      <c r="C99" s="11" t="s">
        <v>916</v>
      </c>
      <c r="D99" s="11" t="s">
        <v>917</v>
      </c>
    </row>
    <row r="100" spans="1:4">
      <c r="A100" s="11">
        <v>99</v>
      </c>
      <c r="B100" s="11">
        <v>1841</v>
      </c>
      <c r="C100" s="11" t="s">
        <v>918</v>
      </c>
      <c r="D100" s="11" t="s">
        <v>919</v>
      </c>
    </row>
    <row r="101" spans="1:4">
      <c r="A101" s="11">
        <v>100</v>
      </c>
      <c r="B101" s="11">
        <v>1842</v>
      </c>
      <c r="C101" s="11" t="s">
        <v>920</v>
      </c>
      <c r="D101" s="11" t="s">
        <v>921</v>
      </c>
    </row>
    <row r="102" spans="1:4">
      <c r="A102" s="11">
        <v>101</v>
      </c>
      <c r="B102" s="11">
        <v>1850</v>
      </c>
      <c r="C102" s="11" t="s">
        <v>922</v>
      </c>
      <c r="D102" s="11" t="s">
        <v>923</v>
      </c>
    </row>
    <row r="103" spans="1:4">
      <c r="A103" s="11">
        <v>102</v>
      </c>
      <c r="B103" s="11">
        <v>1910</v>
      </c>
      <c r="C103" s="11" t="s">
        <v>924</v>
      </c>
      <c r="D103" s="11" t="s">
        <v>925</v>
      </c>
    </row>
    <row r="104" spans="1:4">
      <c r="A104" s="11">
        <v>103</v>
      </c>
      <c r="B104" s="11">
        <v>1920</v>
      </c>
      <c r="C104" s="11" t="s">
        <v>926</v>
      </c>
      <c r="D104" s="11" t="s">
        <v>927</v>
      </c>
    </row>
    <row r="105" spans="1:4">
      <c r="A105" s="11">
        <v>104</v>
      </c>
      <c r="B105" s="11">
        <v>1930</v>
      </c>
      <c r="C105" s="11" t="s">
        <v>928</v>
      </c>
      <c r="D105" s="11" t="s">
        <v>929</v>
      </c>
    </row>
    <row r="106" spans="1:4">
      <c r="A106" s="11">
        <v>105</v>
      </c>
      <c r="B106" s="11">
        <v>1940</v>
      </c>
      <c r="C106" s="11" t="s">
        <v>930</v>
      </c>
      <c r="D106" s="11" t="s">
        <v>931</v>
      </c>
    </row>
    <row r="107" spans="1:4">
      <c r="A107" s="11">
        <v>106</v>
      </c>
      <c r="B107" s="11">
        <v>1990</v>
      </c>
      <c r="C107" s="11" t="s">
        <v>932</v>
      </c>
      <c r="D107" s="11" t="s">
        <v>933</v>
      </c>
    </row>
    <row r="108" spans="1:4">
      <c r="A108" s="11">
        <v>107</v>
      </c>
      <c r="B108" s="11">
        <v>2001</v>
      </c>
      <c r="C108" s="11" t="s">
        <v>934</v>
      </c>
      <c r="D108" s="11" t="s">
        <v>935</v>
      </c>
    </row>
    <row r="109" spans="1:4">
      <c r="A109" s="11">
        <v>108</v>
      </c>
      <c r="B109" s="11">
        <v>2002</v>
      </c>
      <c r="C109" s="11" t="s">
        <v>936</v>
      </c>
      <c r="D109" s="11" t="s">
        <v>937</v>
      </c>
    </row>
    <row r="110" spans="1:4">
      <c r="A110" s="11">
        <v>109</v>
      </c>
      <c r="B110" s="11">
        <v>2003</v>
      </c>
      <c r="C110" s="11" t="s">
        <v>938</v>
      </c>
      <c r="D110" s="11" t="s">
        <v>939</v>
      </c>
    </row>
    <row r="111" spans="1:4">
      <c r="A111" s="11">
        <v>110</v>
      </c>
      <c r="B111" s="11">
        <v>2004</v>
      </c>
      <c r="C111" s="11" t="s">
        <v>940</v>
      </c>
      <c r="D111" s="11" t="s">
        <v>941</v>
      </c>
    </row>
    <row r="112" spans="1:4">
      <c r="A112" s="11">
        <v>111</v>
      </c>
      <c r="B112" s="11">
        <v>2005</v>
      </c>
      <c r="C112" s="11" t="s">
        <v>942</v>
      </c>
      <c r="D112" s="11" t="s">
        <v>943</v>
      </c>
    </row>
    <row r="113" spans="1:4">
      <c r="A113" s="11">
        <v>112</v>
      </c>
      <c r="B113" s="11">
        <v>2101</v>
      </c>
      <c r="C113" s="11" t="s">
        <v>944</v>
      </c>
      <c r="D113" s="11" t="s">
        <v>945</v>
      </c>
    </row>
    <row r="114" spans="1:4">
      <c r="A114" s="11">
        <v>113</v>
      </c>
      <c r="B114" s="11">
        <v>2102</v>
      </c>
      <c r="C114" s="11" t="s">
        <v>946</v>
      </c>
      <c r="D114" s="11" t="s">
        <v>947</v>
      </c>
    </row>
    <row r="115" spans="1:4">
      <c r="A115" s="11">
        <v>114</v>
      </c>
      <c r="B115" s="11">
        <v>2109</v>
      </c>
      <c r="C115" s="11" t="s">
        <v>948</v>
      </c>
      <c r="D115" s="11" t="s">
        <v>949</v>
      </c>
    </row>
    <row r="116" spans="1:4">
      <c r="A116" s="11">
        <v>115</v>
      </c>
      <c r="B116" s="11">
        <v>2201</v>
      </c>
      <c r="C116" s="11" t="s">
        <v>950</v>
      </c>
      <c r="D116" s="11" t="s">
        <v>951</v>
      </c>
    </row>
    <row r="117" spans="1:4">
      <c r="A117" s="11">
        <v>116</v>
      </c>
      <c r="B117" s="11">
        <v>2202</v>
      </c>
      <c r="C117" s="11" t="s">
        <v>952</v>
      </c>
      <c r="D117" s="11" t="s">
        <v>953</v>
      </c>
    </row>
    <row r="118" spans="1:4">
      <c r="A118" s="11">
        <v>117</v>
      </c>
      <c r="B118" s="11">
        <v>2203</v>
      </c>
      <c r="C118" s="11" t="s">
        <v>954</v>
      </c>
      <c r="D118" s="11" t="s">
        <v>955</v>
      </c>
    </row>
    <row r="119" spans="1:4">
      <c r="A119" s="11">
        <v>118</v>
      </c>
      <c r="B119" s="11">
        <v>2204</v>
      </c>
      <c r="C119" s="11" t="s">
        <v>956</v>
      </c>
      <c r="D119" s="11" t="s">
        <v>957</v>
      </c>
    </row>
    <row r="120" spans="1:4">
      <c r="A120" s="11">
        <v>119</v>
      </c>
      <c r="B120" s="11">
        <v>2209</v>
      </c>
      <c r="C120" s="11" t="s">
        <v>958</v>
      </c>
      <c r="D120" s="11" t="s">
        <v>959</v>
      </c>
    </row>
    <row r="121" spans="1:4">
      <c r="A121" s="11">
        <v>120</v>
      </c>
      <c r="B121" s="11">
        <v>2311</v>
      </c>
      <c r="C121" s="11" t="s">
        <v>960</v>
      </c>
      <c r="D121" s="11" t="s">
        <v>961</v>
      </c>
    </row>
    <row r="122" spans="1:4">
      <c r="A122" s="11">
        <v>121</v>
      </c>
      <c r="B122" s="11">
        <v>2312</v>
      </c>
      <c r="C122" s="11" t="s">
        <v>962</v>
      </c>
      <c r="D122" s="11" t="s">
        <v>963</v>
      </c>
    </row>
    <row r="123" spans="1:4">
      <c r="A123" s="11">
        <v>122</v>
      </c>
      <c r="B123" s="11">
        <v>2313</v>
      </c>
      <c r="C123" s="11" t="s">
        <v>964</v>
      </c>
      <c r="D123" s="11" t="s">
        <v>965</v>
      </c>
    </row>
    <row r="124" spans="1:4">
      <c r="A124" s="11">
        <v>123</v>
      </c>
      <c r="B124" s="11">
        <v>2319</v>
      </c>
      <c r="C124" s="11" t="s">
        <v>966</v>
      </c>
      <c r="D124" s="11" t="s">
        <v>967</v>
      </c>
    </row>
    <row r="125" spans="1:4">
      <c r="A125" s="11">
        <v>124</v>
      </c>
      <c r="B125" s="11">
        <v>2321</v>
      </c>
      <c r="C125" s="11" t="s">
        <v>968</v>
      </c>
      <c r="D125" s="11" t="s">
        <v>969</v>
      </c>
    </row>
    <row r="126" spans="1:4">
      <c r="A126" s="11">
        <v>125</v>
      </c>
      <c r="B126" s="11">
        <v>2322</v>
      </c>
      <c r="C126" s="11" t="s">
        <v>970</v>
      </c>
      <c r="D126" s="11" t="s">
        <v>971</v>
      </c>
    </row>
    <row r="127" spans="1:4">
      <c r="A127" s="11">
        <v>126</v>
      </c>
      <c r="B127" s="11">
        <v>2323</v>
      </c>
      <c r="C127" s="11" t="s">
        <v>972</v>
      </c>
      <c r="D127" s="11" t="s">
        <v>973</v>
      </c>
    </row>
    <row r="128" spans="1:4">
      <c r="A128" s="11">
        <v>127</v>
      </c>
      <c r="B128" s="11">
        <v>2329</v>
      </c>
      <c r="C128" s="11" t="s">
        <v>974</v>
      </c>
      <c r="D128" s="11" t="s">
        <v>975</v>
      </c>
    </row>
    <row r="129" spans="1:4">
      <c r="A129" s="11">
        <v>128</v>
      </c>
      <c r="B129" s="11">
        <v>2331</v>
      </c>
      <c r="C129" s="11" t="s">
        <v>976</v>
      </c>
      <c r="D129" s="11" t="s">
        <v>977</v>
      </c>
    </row>
    <row r="130" spans="1:4">
      <c r="A130" s="11">
        <v>129</v>
      </c>
      <c r="B130" s="11">
        <v>2332</v>
      </c>
      <c r="C130" s="11" t="s">
        <v>978</v>
      </c>
      <c r="D130" s="11" t="s">
        <v>979</v>
      </c>
    </row>
    <row r="131" spans="1:4">
      <c r="A131" s="11">
        <v>130</v>
      </c>
      <c r="B131" s="11">
        <v>2333</v>
      </c>
      <c r="C131" s="11" t="s">
        <v>980</v>
      </c>
      <c r="D131" s="11" t="s">
        <v>981</v>
      </c>
    </row>
    <row r="132" spans="1:4">
      <c r="A132" s="11">
        <v>131</v>
      </c>
      <c r="B132" s="11">
        <v>2340</v>
      </c>
      <c r="C132" s="11" t="s">
        <v>982</v>
      </c>
      <c r="D132" s="11" t="s">
        <v>983</v>
      </c>
    </row>
    <row r="133" spans="1:4">
      <c r="A133" s="11">
        <v>132</v>
      </c>
      <c r="B133" s="11">
        <v>2391</v>
      </c>
      <c r="C133" s="11" t="s">
        <v>984</v>
      </c>
      <c r="D133" s="11" t="s">
        <v>985</v>
      </c>
    </row>
    <row r="134" spans="1:4">
      <c r="A134" s="11">
        <v>133</v>
      </c>
      <c r="B134" s="11">
        <v>2392</v>
      </c>
      <c r="C134" s="11" t="s">
        <v>986</v>
      </c>
      <c r="D134" s="11" t="s">
        <v>987</v>
      </c>
    </row>
    <row r="135" spans="1:4">
      <c r="A135" s="11">
        <v>134</v>
      </c>
      <c r="B135" s="11">
        <v>2393</v>
      </c>
      <c r="C135" s="11" t="s">
        <v>988</v>
      </c>
      <c r="D135" s="11" t="s">
        <v>989</v>
      </c>
    </row>
    <row r="136" spans="1:4">
      <c r="A136" s="11">
        <v>135</v>
      </c>
      <c r="B136" s="11">
        <v>2399</v>
      </c>
      <c r="C136" s="11" t="s">
        <v>990</v>
      </c>
      <c r="D136" s="11" t="s">
        <v>991</v>
      </c>
    </row>
    <row r="137" spans="1:4">
      <c r="A137" s="11">
        <v>136</v>
      </c>
      <c r="B137" s="11">
        <v>2411</v>
      </c>
      <c r="C137" s="11" t="s">
        <v>992</v>
      </c>
      <c r="D137" s="11" t="s">
        <v>993</v>
      </c>
    </row>
    <row r="138" spans="1:4">
      <c r="A138" s="11">
        <v>137</v>
      </c>
      <c r="B138" s="11">
        <v>2412</v>
      </c>
      <c r="C138" s="11" t="s">
        <v>994</v>
      </c>
      <c r="D138" s="11" t="s">
        <v>995</v>
      </c>
    </row>
    <row r="139" spans="1:4">
      <c r="A139" s="11">
        <v>138</v>
      </c>
      <c r="B139" s="11">
        <v>2413</v>
      </c>
      <c r="C139" s="11" t="s">
        <v>996</v>
      </c>
      <c r="D139" s="11" t="s">
        <v>997</v>
      </c>
    </row>
    <row r="140" spans="1:4">
      <c r="A140" s="11">
        <v>139</v>
      </c>
      <c r="B140" s="11">
        <v>2414</v>
      </c>
      <c r="C140" s="11" t="s">
        <v>998</v>
      </c>
      <c r="D140" s="11" t="s">
        <v>999</v>
      </c>
    </row>
    <row r="141" spans="1:4">
      <c r="A141" s="11">
        <v>140</v>
      </c>
      <c r="B141" s="11">
        <v>2421</v>
      </c>
      <c r="C141" s="11" t="s">
        <v>1000</v>
      </c>
      <c r="D141" s="11" t="s">
        <v>1001</v>
      </c>
    </row>
    <row r="142" spans="1:4">
      <c r="A142" s="11">
        <v>141</v>
      </c>
      <c r="B142" s="11">
        <v>2422</v>
      </c>
      <c r="C142" s="11" t="s">
        <v>1002</v>
      </c>
      <c r="D142" s="11" t="s">
        <v>1003</v>
      </c>
    </row>
    <row r="143" spans="1:4">
      <c r="A143" s="11">
        <v>142</v>
      </c>
      <c r="B143" s="11">
        <v>2423</v>
      </c>
      <c r="C143" s="11" t="s">
        <v>1004</v>
      </c>
      <c r="D143" s="11" t="s">
        <v>1005</v>
      </c>
    </row>
    <row r="144" spans="1:4">
      <c r="A144" s="11">
        <v>143</v>
      </c>
      <c r="B144" s="11">
        <v>2431</v>
      </c>
      <c r="C144" s="11" t="s">
        <v>1006</v>
      </c>
      <c r="D144" s="11" t="s">
        <v>1007</v>
      </c>
    </row>
    <row r="145" spans="1:4">
      <c r="A145" s="11">
        <v>144</v>
      </c>
      <c r="B145" s="11">
        <v>2432</v>
      </c>
      <c r="C145" s="11" t="s">
        <v>1008</v>
      </c>
      <c r="D145" s="11" t="s">
        <v>1009</v>
      </c>
    </row>
    <row r="146" spans="1:4">
      <c r="A146" s="11">
        <v>145</v>
      </c>
      <c r="B146" s="11">
        <v>2433</v>
      </c>
      <c r="C146" s="11" t="s">
        <v>1010</v>
      </c>
      <c r="D146" s="11" t="s">
        <v>1011</v>
      </c>
    </row>
    <row r="147" spans="1:4">
      <c r="A147" s="11">
        <v>146</v>
      </c>
      <c r="B147" s="11">
        <v>2491</v>
      </c>
      <c r="C147" s="11" t="s">
        <v>1012</v>
      </c>
      <c r="D147" s="11" t="s">
        <v>1013</v>
      </c>
    </row>
    <row r="148" spans="1:4">
      <c r="A148" s="11">
        <v>147</v>
      </c>
      <c r="B148" s="11">
        <v>2499</v>
      </c>
      <c r="C148" s="11" t="s">
        <v>1014</v>
      </c>
      <c r="D148" s="11" t="s">
        <v>1015</v>
      </c>
    </row>
    <row r="149" spans="1:4">
      <c r="A149" s="11">
        <v>148</v>
      </c>
      <c r="B149" s="11">
        <v>2511</v>
      </c>
      <c r="C149" s="11" t="s">
        <v>1016</v>
      </c>
      <c r="D149" s="11" t="s">
        <v>1017</v>
      </c>
    </row>
    <row r="150" spans="1:4">
      <c r="A150" s="11">
        <v>149</v>
      </c>
      <c r="B150" s="11">
        <v>2512</v>
      </c>
      <c r="C150" s="11" t="s">
        <v>1018</v>
      </c>
      <c r="D150" s="11" t="s">
        <v>1019</v>
      </c>
    </row>
    <row r="151" spans="1:4">
      <c r="A151" s="11">
        <v>150</v>
      </c>
      <c r="B151" s="11">
        <v>2521</v>
      </c>
      <c r="C151" s="11" t="s">
        <v>1020</v>
      </c>
      <c r="D151" s="11" t="s">
        <v>1021</v>
      </c>
    </row>
    <row r="152" spans="1:4">
      <c r="A152" s="11">
        <v>151</v>
      </c>
      <c r="B152" s="11">
        <v>2522</v>
      </c>
      <c r="C152" s="11" t="s">
        <v>1022</v>
      </c>
      <c r="D152" s="11" t="s">
        <v>1023</v>
      </c>
    </row>
    <row r="153" spans="1:4">
      <c r="A153" s="11">
        <v>152</v>
      </c>
      <c r="B153" s="11">
        <v>2531</v>
      </c>
      <c r="C153" s="11" t="s">
        <v>1024</v>
      </c>
      <c r="D153" s="11" t="s">
        <v>1025</v>
      </c>
    </row>
    <row r="154" spans="1:4">
      <c r="A154" s="11">
        <v>153</v>
      </c>
      <c r="B154" s="11">
        <v>2539</v>
      </c>
      <c r="C154" s="11" t="s">
        <v>1026</v>
      </c>
      <c r="D154" s="11" t="s">
        <v>1027</v>
      </c>
    </row>
    <row r="155" spans="1:4">
      <c r="A155" s="11">
        <v>154</v>
      </c>
      <c r="B155" s="11">
        <v>2541</v>
      </c>
      <c r="C155" s="11" t="s">
        <v>1028</v>
      </c>
      <c r="D155" s="11" t="s">
        <v>1029</v>
      </c>
    </row>
    <row r="156" spans="1:4">
      <c r="A156" s="11">
        <v>155</v>
      </c>
      <c r="B156" s="11">
        <v>2542</v>
      </c>
      <c r="C156" s="11" t="s">
        <v>1030</v>
      </c>
      <c r="D156" s="11" t="s">
        <v>1031</v>
      </c>
    </row>
    <row r="157" spans="1:4">
      <c r="A157" s="11">
        <v>156</v>
      </c>
      <c r="B157" s="11">
        <v>2543</v>
      </c>
      <c r="C157" s="11" t="s">
        <v>1032</v>
      </c>
      <c r="D157" s="11" t="s">
        <v>1033</v>
      </c>
    </row>
    <row r="158" spans="1:4">
      <c r="A158" s="11">
        <v>157</v>
      </c>
      <c r="B158" s="11">
        <v>2544</v>
      </c>
      <c r="C158" s="11" t="s">
        <v>1034</v>
      </c>
      <c r="D158" s="11" t="s">
        <v>1035</v>
      </c>
    </row>
    <row r="159" spans="1:4">
      <c r="A159" s="11">
        <v>158</v>
      </c>
      <c r="B159" s="11">
        <v>2549</v>
      </c>
      <c r="C159" s="11" t="s">
        <v>1036</v>
      </c>
      <c r="D159" s="11" t="s">
        <v>1037</v>
      </c>
    </row>
    <row r="160" spans="1:4">
      <c r="A160" s="11">
        <v>159</v>
      </c>
      <c r="B160" s="11">
        <v>2591</v>
      </c>
      <c r="C160" s="11" t="s">
        <v>1038</v>
      </c>
      <c r="D160" s="11" t="s">
        <v>1039</v>
      </c>
    </row>
    <row r="161" spans="1:4">
      <c r="A161" s="11">
        <v>160</v>
      </c>
      <c r="B161" s="11">
        <v>2592</v>
      </c>
      <c r="C161" s="11" t="s">
        <v>1040</v>
      </c>
      <c r="D161" s="11" t="s">
        <v>1041</v>
      </c>
    </row>
    <row r="162" spans="1:4">
      <c r="A162" s="11">
        <v>161</v>
      </c>
      <c r="B162" s="11">
        <v>2593</v>
      </c>
      <c r="C162" s="11" t="s">
        <v>1042</v>
      </c>
      <c r="D162" s="11" t="s">
        <v>1043</v>
      </c>
    </row>
    <row r="163" spans="1:4">
      <c r="A163" s="11">
        <v>162</v>
      </c>
      <c r="B163" s="11">
        <v>2599</v>
      </c>
      <c r="C163" s="11" t="s">
        <v>1044</v>
      </c>
      <c r="D163" s="11" t="s">
        <v>1045</v>
      </c>
    </row>
    <row r="164" spans="1:4">
      <c r="A164" s="11">
        <v>163</v>
      </c>
      <c r="B164" s="11">
        <v>2611</v>
      </c>
      <c r="C164" s="11" t="s">
        <v>1046</v>
      </c>
      <c r="D164" s="11" t="s">
        <v>1047</v>
      </c>
    </row>
    <row r="165" spans="1:4">
      <c r="A165" s="11">
        <v>164</v>
      </c>
      <c r="B165" s="11">
        <v>2612</v>
      </c>
      <c r="C165" s="11" t="s">
        <v>1048</v>
      </c>
      <c r="D165" s="11" t="s">
        <v>1049</v>
      </c>
    </row>
    <row r="166" spans="1:4">
      <c r="A166" s="11">
        <v>165</v>
      </c>
      <c r="B166" s="11">
        <v>2613</v>
      </c>
      <c r="C166" s="11" t="s">
        <v>1050</v>
      </c>
      <c r="D166" s="11" t="s">
        <v>1051</v>
      </c>
    </row>
    <row r="167" spans="1:4">
      <c r="A167" s="11">
        <v>166</v>
      </c>
      <c r="B167" s="11">
        <v>2620</v>
      </c>
      <c r="C167" s="11" t="s">
        <v>1052</v>
      </c>
      <c r="D167" s="11" t="s">
        <v>1053</v>
      </c>
    </row>
    <row r="168" spans="1:4">
      <c r="A168" s="11">
        <v>167</v>
      </c>
      <c r="B168" s="11">
        <v>2630</v>
      </c>
      <c r="C168" s="11" t="s">
        <v>1054</v>
      </c>
      <c r="D168" s="11" t="s">
        <v>1055</v>
      </c>
    </row>
    <row r="169" spans="1:4">
      <c r="A169" s="11">
        <v>168</v>
      </c>
      <c r="B169" s="11">
        <v>2641</v>
      </c>
      <c r="C169" s="11" t="s">
        <v>1056</v>
      </c>
      <c r="D169" s="11" t="s">
        <v>1057</v>
      </c>
    </row>
    <row r="170" spans="1:4">
      <c r="A170" s="11">
        <v>169</v>
      </c>
      <c r="B170" s="11">
        <v>2649</v>
      </c>
      <c r="C170" s="11" t="s">
        <v>1058</v>
      </c>
      <c r="D170" s="11" t="s">
        <v>1059</v>
      </c>
    </row>
    <row r="171" spans="1:4">
      <c r="A171" s="11">
        <v>170</v>
      </c>
      <c r="B171" s="11">
        <v>2691</v>
      </c>
      <c r="C171" s="11" t="s">
        <v>1060</v>
      </c>
      <c r="D171" s="11" t="s">
        <v>1061</v>
      </c>
    </row>
    <row r="172" spans="1:4">
      <c r="A172" s="11">
        <v>171</v>
      </c>
      <c r="B172" s="11">
        <v>2692</v>
      </c>
      <c r="C172" s="11" t="s">
        <v>1062</v>
      </c>
      <c r="D172" s="11" t="s">
        <v>1063</v>
      </c>
    </row>
    <row r="173" spans="1:4">
      <c r="A173" s="11">
        <v>172</v>
      </c>
      <c r="B173" s="11">
        <v>2699</v>
      </c>
      <c r="C173" s="11" t="s">
        <v>1064</v>
      </c>
      <c r="D173" s="11" t="s">
        <v>1065</v>
      </c>
    </row>
    <row r="174" spans="1:4">
      <c r="A174" s="11">
        <v>173</v>
      </c>
      <c r="B174" s="11">
        <v>2711</v>
      </c>
      <c r="C174" s="11" t="s">
        <v>1066</v>
      </c>
      <c r="D174" s="11" t="s">
        <v>1067</v>
      </c>
    </row>
    <row r="175" spans="1:4">
      <c r="A175" s="11">
        <v>174</v>
      </c>
      <c r="B175" s="11">
        <v>2712</v>
      </c>
      <c r="C175" s="11" t="s">
        <v>1068</v>
      </c>
      <c r="D175" s="11" t="s">
        <v>1069</v>
      </c>
    </row>
    <row r="176" spans="1:4">
      <c r="A176" s="11">
        <v>175</v>
      </c>
      <c r="B176" s="11">
        <v>2719</v>
      </c>
      <c r="C176" s="11" t="s">
        <v>1070</v>
      </c>
      <c r="D176" s="11" t="s">
        <v>1071</v>
      </c>
    </row>
    <row r="177" spans="1:4">
      <c r="A177" s="11">
        <v>176</v>
      </c>
      <c r="B177" s="11">
        <v>2721</v>
      </c>
      <c r="C177" s="11" t="s">
        <v>1072</v>
      </c>
      <c r="D177" s="11" t="s">
        <v>1073</v>
      </c>
    </row>
    <row r="178" spans="1:4">
      <c r="A178" s="11">
        <v>177</v>
      </c>
      <c r="B178" s="11">
        <v>2729</v>
      </c>
      <c r="C178" s="11" t="s">
        <v>1074</v>
      </c>
      <c r="D178" s="11" t="s">
        <v>1075</v>
      </c>
    </row>
    <row r="179" spans="1:4">
      <c r="A179" s="11">
        <v>178</v>
      </c>
      <c r="B179" s="11">
        <v>2730</v>
      </c>
      <c r="C179" s="11" t="s">
        <v>1076</v>
      </c>
      <c r="D179" s="11" t="s">
        <v>1077</v>
      </c>
    </row>
    <row r="180" spans="1:4">
      <c r="A180" s="11">
        <v>179</v>
      </c>
      <c r="B180" s="11">
        <v>2740</v>
      </c>
      <c r="C180" s="11" t="s">
        <v>1078</v>
      </c>
      <c r="D180" s="11" t="s">
        <v>1079</v>
      </c>
    </row>
    <row r="181" spans="1:4">
      <c r="A181" s="11">
        <v>180</v>
      </c>
      <c r="B181" s="11">
        <v>2751</v>
      </c>
      <c r="C181" s="11" t="s">
        <v>1080</v>
      </c>
      <c r="D181" s="11" t="s">
        <v>1081</v>
      </c>
    </row>
    <row r="182" spans="1:4">
      <c r="A182" s="11">
        <v>181</v>
      </c>
      <c r="B182" s="11">
        <v>2752</v>
      </c>
      <c r="C182" s="11" t="s">
        <v>1082</v>
      </c>
      <c r="D182" s="11" t="s">
        <v>1083</v>
      </c>
    </row>
    <row r="183" spans="1:4">
      <c r="A183" s="11">
        <v>182</v>
      </c>
      <c r="B183" s="11">
        <v>2760</v>
      </c>
      <c r="C183" s="11" t="s">
        <v>1084</v>
      </c>
      <c r="D183" s="11" t="s">
        <v>1085</v>
      </c>
    </row>
    <row r="184" spans="1:4">
      <c r="A184" s="11">
        <v>183</v>
      </c>
      <c r="B184" s="11">
        <v>2771</v>
      </c>
      <c r="C184" s="11" t="s">
        <v>1086</v>
      </c>
      <c r="D184" s="11" t="s">
        <v>1087</v>
      </c>
    </row>
    <row r="185" spans="1:4">
      <c r="A185" s="11">
        <v>184</v>
      </c>
      <c r="B185" s="11">
        <v>2779</v>
      </c>
      <c r="C185" s="11" t="s">
        <v>1088</v>
      </c>
      <c r="D185" s="11" t="s">
        <v>1089</v>
      </c>
    </row>
    <row r="186" spans="1:4">
      <c r="A186" s="11">
        <v>185</v>
      </c>
      <c r="B186" s="11">
        <v>2810</v>
      </c>
      <c r="C186" s="11" t="s">
        <v>1090</v>
      </c>
      <c r="D186" s="11" t="s">
        <v>1091</v>
      </c>
    </row>
    <row r="187" spans="1:4">
      <c r="A187" s="11">
        <v>186</v>
      </c>
      <c r="B187" s="11">
        <v>2820</v>
      </c>
      <c r="C187" s="11" t="s">
        <v>1092</v>
      </c>
      <c r="D187" s="11" t="s">
        <v>1093</v>
      </c>
    </row>
    <row r="188" spans="1:4">
      <c r="A188" s="11">
        <v>187</v>
      </c>
      <c r="B188" s="11">
        <v>2831</v>
      </c>
      <c r="C188" s="11" t="s">
        <v>1094</v>
      </c>
      <c r="D188" s="11" t="s">
        <v>1095</v>
      </c>
    </row>
    <row r="189" spans="1:4">
      <c r="A189" s="11">
        <v>188</v>
      </c>
      <c r="B189" s="11">
        <v>2832</v>
      </c>
      <c r="C189" s="11" t="s">
        <v>1096</v>
      </c>
      <c r="D189" s="11" t="s">
        <v>1097</v>
      </c>
    </row>
    <row r="190" spans="1:4">
      <c r="A190" s="11">
        <v>189</v>
      </c>
      <c r="B190" s="11">
        <v>2841</v>
      </c>
      <c r="C190" s="11" t="s">
        <v>1098</v>
      </c>
      <c r="D190" s="11" t="s">
        <v>1099</v>
      </c>
    </row>
    <row r="191" spans="1:4">
      <c r="A191" s="11">
        <v>190</v>
      </c>
      <c r="B191" s="11">
        <v>2842</v>
      </c>
      <c r="C191" s="11" t="s">
        <v>1100</v>
      </c>
      <c r="D191" s="11" t="s">
        <v>1101</v>
      </c>
    </row>
    <row r="192" spans="1:4">
      <c r="A192" s="11">
        <v>191</v>
      </c>
      <c r="B192" s="11">
        <v>2851</v>
      </c>
      <c r="C192" s="11" t="s">
        <v>1102</v>
      </c>
      <c r="D192" s="11" t="s">
        <v>1103</v>
      </c>
    </row>
    <row r="193" spans="1:4">
      <c r="A193" s="11">
        <v>192</v>
      </c>
      <c r="B193" s="11">
        <v>2852</v>
      </c>
      <c r="C193" s="11" t="s">
        <v>1104</v>
      </c>
      <c r="D193" s="11" t="s">
        <v>1105</v>
      </c>
    </row>
    <row r="194" spans="1:4">
      <c r="A194" s="11">
        <v>193</v>
      </c>
      <c r="B194" s="11">
        <v>2853</v>
      </c>
      <c r="C194" s="11" t="s">
        <v>1106</v>
      </c>
      <c r="D194" s="11" t="s">
        <v>1107</v>
      </c>
    </row>
    <row r="195" spans="1:4">
      <c r="A195" s="11">
        <v>194</v>
      </c>
      <c r="B195" s="11">
        <v>2854</v>
      </c>
      <c r="C195" s="11" t="s">
        <v>1108</v>
      </c>
      <c r="D195" s="11" t="s">
        <v>1109</v>
      </c>
    </row>
    <row r="196" spans="1:4">
      <c r="A196" s="11">
        <v>195</v>
      </c>
      <c r="B196" s="11">
        <v>2859</v>
      </c>
      <c r="C196" s="11" t="s">
        <v>1110</v>
      </c>
      <c r="D196" s="11" t="s">
        <v>1111</v>
      </c>
    </row>
    <row r="197" spans="1:4">
      <c r="A197" s="11">
        <v>196</v>
      </c>
      <c r="B197" s="11">
        <v>2890</v>
      </c>
      <c r="C197" s="11" t="s">
        <v>1112</v>
      </c>
      <c r="D197" s="11" t="s">
        <v>1113</v>
      </c>
    </row>
    <row r="198" spans="1:4">
      <c r="A198" s="11">
        <v>197</v>
      </c>
      <c r="B198" s="11">
        <v>2911</v>
      </c>
      <c r="C198" s="11" t="s">
        <v>1114</v>
      </c>
      <c r="D198" s="11" t="s">
        <v>1115</v>
      </c>
    </row>
    <row r="199" spans="1:4">
      <c r="A199" s="11">
        <v>198</v>
      </c>
      <c r="B199" s="11">
        <v>2912</v>
      </c>
      <c r="C199" s="11" t="s">
        <v>1116</v>
      </c>
      <c r="D199" s="11" t="s">
        <v>1117</v>
      </c>
    </row>
    <row r="200" spans="1:4">
      <c r="A200" s="11">
        <v>199</v>
      </c>
      <c r="B200" s="11">
        <v>2919</v>
      </c>
      <c r="C200" s="11" t="s">
        <v>1118</v>
      </c>
      <c r="D200" s="11" t="s">
        <v>1119</v>
      </c>
    </row>
    <row r="201" spans="1:4">
      <c r="A201" s="11">
        <v>200</v>
      </c>
      <c r="B201" s="11">
        <v>2921</v>
      </c>
      <c r="C201" s="11" t="s">
        <v>1120</v>
      </c>
      <c r="D201" s="11" t="s">
        <v>1121</v>
      </c>
    </row>
    <row r="202" spans="1:4">
      <c r="A202" s="11">
        <v>201</v>
      </c>
      <c r="B202" s="11">
        <v>2922</v>
      </c>
      <c r="C202" s="11" t="s">
        <v>1122</v>
      </c>
      <c r="D202" s="11" t="s">
        <v>1123</v>
      </c>
    </row>
    <row r="203" spans="1:4">
      <c r="A203" s="11">
        <v>202</v>
      </c>
      <c r="B203" s="11">
        <v>2923</v>
      </c>
      <c r="C203" s="11" t="s">
        <v>1124</v>
      </c>
      <c r="D203" s="11" t="s">
        <v>1125</v>
      </c>
    </row>
    <row r="204" spans="1:4">
      <c r="A204" s="11">
        <v>203</v>
      </c>
      <c r="B204" s="11">
        <v>2924</v>
      </c>
      <c r="C204" s="11" t="s">
        <v>1126</v>
      </c>
      <c r="D204" s="11" t="s">
        <v>1127</v>
      </c>
    </row>
    <row r="205" spans="1:4">
      <c r="A205" s="11">
        <v>204</v>
      </c>
      <c r="B205" s="11">
        <v>2925</v>
      </c>
      <c r="C205" s="11" t="s">
        <v>1128</v>
      </c>
      <c r="D205" s="11" t="s">
        <v>1129</v>
      </c>
    </row>
    <row r="206" spans="1:4">
      <c r="A206" s="11">
        <v>205</v>
      </c>
      <c r="B206" s="11">
        <v>2926</v>
      </c>
      <c r="C206" s="11" t="s">
        <v>1130</v>
      </c>
      <c r="D206" s="11" t="s">
        <v>1131</v>
      </c>
    </row>
    <row r="207" spans="1:4">
      <c r="A207" s="11">
        <v>206</v>
      </c>
      <c r="B207" s="11">
        <v>2927</v>
      </c>
      <c r="C207" s="11" t="s">
        <v>1132</v>
      </c>
      <c r="D207" s="11" t="s">
        <v>1133</v>
      </c>
    </row>
    <row r="208" spans="1:4">
      <c r="A208" s="11">
        <v>207</v>
      </c>
      <c r="B208" s="11">
        <v>2928</v>
      </c>
      <c r="C208" s="11" t="s">
        <v>1134</v>
      </c>
      <c r="D208" s="11" t="s">
        <v>1135</v>
      </c>
    </row>
    <row r="209" spans="1:4">
      <c r="A209" s="11">
        <v>208</v>
      </c>
      <c r="B209" s="11">
        <v>2929</v>
      </c>
      <c r="C209" s="11" t="s">
        <v>1136</v>
      </c>
      <c r="D209" s="11" t="s">
        <v>1137</v>
      </c>
    </row>
    <row r="210" spans="1:4">
      <c r="A210" s="11">
        <v>209</v>
      </c>
      <c r="B210" s="11">
        <v>2931</v>
      </c>
      <c r="C210" s="11" t="s">
        <v>1138</v>
      </c>
      <c r="D210" s="11" t="s">
        <v>1139</v>
      </c>
    </row>
    <row r="211" spans="1:4">
      <c r="A211" s="11">
        <v>210</v>
      </c>
      <c r="B211" s="11">
        <v>2932</v>
      </c>
      <c r="C211" s="11" t="s">
        <v>1140</v>
      </c>
      <c r="D211" s="11" t="s">
        <v>1141</v>
      </c>
    </row>
    <row r="212" spans="1:4">
      <c r="A212" s="11">
        <v>211</v>
      </c>
      <c r="B212" s="11">
        <v>2933</v>
      </c>
      <c r="C212" s="11" t="s">
        <v>1142</v>
      </c>
      <c r="D212" s="11" t="s">
        <v>1143</v>
      </c>
    </row>
    <row r="213" spans="1:4">
      <c r="A213" s="11">
        <v>212</v>
      </c>
      <c r="B213" s="11">
        <v>2934</v>
      </c>
      <c r="C213" s="11" t="s">
        <v>1144</v>
      </c>
      <c r="D213" s="11" t="s">
        <v>1145</v>
      </c>
    </row>
    <row r="214" spans="1:4">
      <c r="A214" s="11">
        <v>213</v>
      </c>
      <c r="B214" s="11">
        <v>2935</v>
      </c>
      <c r="C214" s="11" t="s">
        <v>1146</v>
      </c>
      <c r="D214" s="11" t="s">
        <v>1147</v>
      </c>
    </row>
    <row r="215" spans="1:4">
      <c r="A215" s="11">
        <v>214</v>
      </c>
      <c r="B215" s="11">
        <v>2936</v>
      </c>
      <c r="C215" s="11" t="s">
        <v>1148</v>
      </c>
      <c r="D215" s="11" t="s">
        <v>1149</v>
      </c>
    </row>
    <row r="216" spans="1:4">
      <c r="A216" s="11">
        <v>215</v>
      </c>
      <c r="B216" s="11">
        <v>2937</v>
      </c>
      <c r="C216" s="11" t="s">
        <v>1150</v>
      </c>
      <c r="D216" s="11" t="s">
        <v>1151</v>
      </c>
    </row>
    <row r="217" spans="1:4">
      <c r="A217" s="11">
        <v>216</v>
      </c>
      <c r="B217" s="11">
        <v>2938</v>
      </c>
      <c r="C217" s="11" t="s">
        <v>1152</v>
      </c>
      <c r="D217" s="11" t="s">
        <v>1153</v>
      </c>
    </row>
    <row r="218" spans="1:4">
      <c r="A218" s="11">
        <v>217</v>
      </c>
      <c r="B218" s="11">
        <v>2939</v>
      </c>
      <c r="C218" s="11" t="s">
        <v>1154</v>
      </c>
      <c r="D218" s="11" t="s">
        <v>1155</v>
      </c>
    </row>
    <row r="219" spans="1:4">
      <c r="A219" s="11">
        <v>218</v>
      </c>
      <c r="B219" s="11">
        <v>3010</v>
      </c>
      <c r="C219" s="11" t="s">
        <v>1156</v>
      </c>
      <c r="D219" s="11" t="s">
        <v>1157</v>
      </c>
    </row>
    <row r="220" spans="1:4">
      <c r="A220" s="11">
        <v>219</v>
      </c>
      <c r="B220" s="11">
        <v>3020</v>
      </c>
      <c r="C220" s="11" t="s">
        <v>1158</v>
      </c>
      <c r="D220" s="11" t="s">
        <v>1159</v>
      </c>
    </row>
    <row r="221" spans="1:4">
      <c r="A221" s="11">
        <v>220</v>
      </c>
      <c r="B221" s="11">
        <v>3030</v>
      </c>
      <c r="C221" s="11" t="s">
        <v>1160</v>
      </c>
      <c r="D221" s="11" t="s">
        <v>1161</v>
      </c>
    </row>
    <row r="222" spans="1:4">
      <c r="A222" s="11">
        <v>221</v>
      </c>
      <c r="B222" s="11">
        <v>3110</v>
      </c>
      <c r="C222" s="11" t="s">
        <v>1162</v>
      </c>
      <c r="D222" s="11" t="s">
        <v>1163</v>
      </c>
    </row>
    <row r="223" spans="1:4">
      <c r="A223" s="11">
        <v>222</v>
      </c>
      <c r="B223" s="11">
        <v>3121</v>
      </c>
      <c r="C223" s="11" t="s">
        <v>1164</v>
      </c>
      <c r="D223" s="11" t="s">
        <v>1165</v>
      </c>
    </row>
    <row r="224" spans="1:4">
      <c r="A224" s="11">
        <v>223</v>
      </c>
      <c r="B224" s="11">
        <v>3122</v>
      </c>
      <c r="C224" s="11" t="s">
        <v>1166</v>
      </c>
      <c r="D224" s="11" t="s">
        <v>1167</v>
      </c>
    </row>
    <row r="225" spans="1:4">
      <c r="A225" s="11">
        <v>224</v>
      </c>
      <c r="B225" s="11">
        <v>3131</v>
      </c>
      <c r="C225" s="11" t="s">
        <v>1168</v>
      </c>
      <c r="D225" s="11" t="s">
        <v>1169</v>
      </c>
    </row>
    <row r="226" spans="1:4">
      <c r="A226" s="11">
        <v>225</v>
      </c>
      <c r="B226" s="11">
        <v>3132</v>
      </c>
      <c r="C226" s="11" t="s">
        <v>1170</v>
      </c>
      <c r="D226" s="11" t="s">
        <v>1171</v>
      </c>
    </row>
    <row r="227" spans="1:4">
      <c r="A227" s="11">
        <v>226</v>
      </c>
      <c r="B227" s="11">
        <v>3190</v>
      </c>
      <c r="C227" s="11" t="s">
        <v>1172</v>
      </c>
      <c r="D227" s="11" t="s">
        <v>1173</v>
      </c>
    </row>
    <row r="228" spans="1:4">
      <c r="A228" s="11">
        <v>227</v>
      </c>
      <c r="B228" s="11">
        <v>3211</v>
      </c>
      <c r="C228" s="11" t="s">
        <v>1174</v>
      </c>
      <c r="D228" s="11" t="s">
        <v>1175</v>
      </c>
    </row>
    <row r="229" spans="1:4">
      <c r="A229" s="11">
        <v>228</v>
      </c>
      <c r="B229" s="11">
        <v>3219</v>
      </c>
      <c r="C229" s="11" t="s">
        <v>1176</v>
      </c>
      <c r="D229" s="11" t="s">
        <v>1177</v>
      </c>
    </row>
    <row r="230" spans="1:4">
      <c r="A230" s="11">
        <v>229</v>
      </c>
      <c r="B230" s="11">
        <v>3220</v>
      </c>
      <c r="C230" s="11" t="s">
        <v>1178</v>
      </c>
      <c r="D230" s="11" t="s">
        <v>1179</v>
      </c>
    </row>
    <row r="231" spans="1:4">
      <c r="A231" s="11">
        <v>230</v>
      </c>
      <c r="B231" s="11">
        <v>3311</v>
      </c>
      <c r="C231" s="11" t="s">
        <v>1180</v>
      </c>
      <c r="D231" s="11" t="s">
        <v>1181</v>
      </c>
    </row>
    <row r="232" spans="1:4">
      <c r="A232" s="11">
        <v>231</v>
      </c>
      <c r="B232" s="11">
        <v>3312</v>
      </c>
      <c r="C232" s="11" t="s">
        <v>1182</v>
      </c>
      <c r="D232" s="11" t="s">
        <v>1183</v>
      </c>
    </row>
    <row r="233" spans="1:4">
      <c r="A233" s="11">
        <v>232</v>
      </c>
      <c r="B233" s="11">
        <v>3313</v>
      </c>
      <c r="C233" s="11" t="s">
        <v>1184</v>
      </c>
      <c r="D233" s="11" t="s">
        <v>1185</v>
      </c>
    </row>
    <row r="234" spans="1:4">
      <c r="A234" s="11">
        <v>233</v>
      </c>
      <c r="B234" s="11">
        <v>3314</v>
      </c>
      <c r="C234" s="11" t="s">
        <v>1186</v>
      </c>
      <c r="D234" s="11" t="s">
        <v>1187</v>
      </c>
    </row>
    <row r="235" spans="1:4">
      <c r="A235" s="11">
        <v>234</v>
      </c>
      <c r="B235" s="11">
        <v>3321</v>
      </c>
      <c r="C235" s="11" t="s">
        <v>1188</v>
      </c>
      <c r="D235" s="11" t="s">
        <v>1189</v>
      </c>
    </row>
    <row r="236" spans="1:4">
      <c r="A236" s="11">
        <v>235</v>
      </c>
      <c r="B236" s="11">
        <v>3329</v>
      </c>
      <c r="C236" s="11" t="s">
        <v>1190</v>
      </c>
      <c r="D236" s="11" t="s">
        <v>1191</v>
      </c>
    </row>
    <row r="237" spans="1:4">
      <c r="A237" s="11">
        <v>236</v>
      </c>
      <c r="B237" s="11">
        <v>3391</v>
      </c>
      <c r="C237" s="11" t="s">
        <v>1192</v>
      </c>
      <c r="D237" s="11" t="s">
        <v>1193</v>
      </c>
    </row>
    <row r="238" spans="1:4">
      <c r="A238" s="11">
        <v>237</v>
      </c>
      <c r="B238" s="11">
        <v>3392</v>
      </c>
      <c r="C238" s="11" t="s">
        <v>1194</v>
      </c>
      <c r="D238" s="11" t="s">
        <v>1195</v>
      </c>
    </row>
    <row r="239" spans="1:4">
      <c r="A239" s="11">
        <v>238</v>
      </c>
      <c r="B239" s="11">
        <v>3399</v>
      </c>
      <c r="C239" s="11" t="s">
        <v>1196</v>
      </c>
      <c r="D239" s="11" t="s">
        <v>1197</v>
      </c>
    </row>
    <row r="240" spans="1:4">
      <c r="A240" s="11">
        <v>239</v>
      </c>
      <c r="B240" s="11">
        <v>3400</v>
      </c>
      <c r="C240" s="11" t="s">
        <v>1198</v>
      </c>
      <c r="D240" s="11" t="s">
        <v>1199</v>
      </c>
    </row>
    <row r="241" spans="1:4">
      <c r="A241" s="11">
        <v>240</v>
      </c>
      <c r="B241" s="11">
        <v>3510</v>
      </c>
      <c r="C241" s="11" t="s">
        <v>1200</v>
      </c>
      <c r="D241" s="11" t="s">
        <v>1201</v>
      </c>
    </row>
    <row r="242" spans="1:4">
      <c r="A242" s="11">
        <v>241</v>
      </c>
      <c r="B242" s="11">
        <v>3520</v>
      </c>
      <c r="C242" s="11" t="s">
        <v>1202</v>
      </c>
      <c r="D242" s="11" t="s">
        <v>1203</v>
      </c>
    </row>
    <row r="243" spans="1:4">
      <c r="A243" s="11">
        <v>242</v>
      </c>
      <c r="B243" s="11">
        <v>3530</v>
      </c>
      <c r="C243" s="11" t="s">
        <v>1204</v>
      </c>
      <c r="D243" s="11" t="s">
        <v>1205</v>
      </c>
    </row>
    <row r="244" spans="1:4">
      <c r="A244" s="11">
        <v>243</v>
      </c>
      <c r="B244" s="11">
        <v>3600</v>
      </c>
      <c r="C244" s="11" t="s">
        <v>1206</v>
      </c>
      <c r="D244" s="11" t="s">
        <v>1207</v>
      </c>
    </row>
    <row r="245" spans="1:4">
      <c r="A245" s="11">
        <v>244</v>
      </c>
      <c r="B245" s="11">
        <v>3700</v>
      </c>
      <c r="C245" s="11" t="s">
        <v>1208</v>
      </c>
      <c r="D245" s="11" t="s">
        <v>1209</v>
      </c>
    </row>
    <row r="246" spans="1:4">
      <c r="A246" s="11">
        <v>245</v>
      </c>
      <c r="B246" s="11">
        <v>3811</v>
      </c>
      <c r="C246" s="11" t="s">
        <v>1210</v>
      </c>
      <c r="D246" s="11" t="s">
        <v>1211</v>
      </c>
    </row>
    <row r="247" spans="1:4">
      <c r="A247" s="11">
        <v>246</v>
      </c>
      <c r="B247" s="11">
        <v>3812</v>
      </c>
      <c r="C247" s="11" t="s">
        <v>1212</v>
      </c>
      <c r="D247" s="11" t="s">
        <v>1213</v>
      </c>
    </row>
    <row r="248" spans="1:4">
      <c r="A248" s="11">
        <v>247</v>
      </c>
      <c r="B248" s="11">
        <v>3821</v>
      </c>
      <c r="C248" s="11" t="s">
        <v>1214</v>
      </c>
      <c r="D248" s="11" t="s">
        <v>1215</v>
      </c>
    </row>
    <row r="249" spans="1:4">
      <c r="A249" s="11">
        <v>248</v>
      </c>
      <c r="B249" s="11">
        <v>3822</v>
      </c>
      <c r="C249" s="11" t="s">
        <v>1216</v>
      </c>
      <c r="D249" s="11" t="s">
        <v>1217</v>
      </c>
    </row>
    <row r="250" spans="1:4">
      <c r="A250" s="11">
        <v>249</v>
      </c>
      <c r="B250" s="11">
        <v>3830</v>
      </c>
      <c r="C250" s="11" t="s">
        <v>1218</v>
      </c>
      <c r="D250" s="11" t="s">
        <v>1219</v>
      </c>
    </row>
    <row r="251" spans="1:4">
      <c r="A251" s="11">
        <v>250</v>
      </c>
      <c r="B251" s="11">
        <v>3900</v>
      </c>
      <c r="C251" s="11" t="s">
        <v>1220</v>
      </c>
      <c r="D251" s="11" t="s">
        <v>1221</v>
      </c>
    </row>
    <row r="252" spans="1:4">
      <c r="A252" s="11">
        <v>251</v>
      </c>
      <c r="B252" s="11">
        <v>4100</v>
      </c>
      <c r="C252" s="11" t="s">
        <v>1222</v>
      </c>
      <c r="D252" s="11" t="s">
        <v>1223</v>
      </c>
    </row>
    <row r="253" spans="1:4">
      <c r="A253" s="11">
        <v>252</v>
      </c>
      <c r="B253" s="11">
        <v>4210</v>
      </c>
      <c r="C253" s="11" t="s">
        <v>1224</v>
      </c>
      <c r="D253" s="11" t="s">
        <v>1225</v>
      </c>
    </row>
    <row r="254" spans="1:4">
      <c r="A254" s="11">
        <v>253</v>
      </c>
      <c r="B254" s="11">
        <v>4220</v>
      </c>
      <c r="C254" s="11" t="s">
        <v>1226</v>
      </c>
      <c r="D254" s="11" t="s">
        <v>1227</v>
      </c>
    </row>
    <row r="255" spans="1:4">
      <c r="A255" s="11">
        <v>254</v>
      </c>
      <c r="B255" s="11">
        <v>4290</v>
      </c>
      <c r="C255" s="11" t="s">
        <v>1228</v>
      </c>
      <c r="D255" s="11" t="s">
        <v>1229</v>
      </c>
    </row>
    <row r="256" spans="1:4">
      <c r="A256" s="11">
        <v>255</v>
      </c>
      <c r="B256" s="11">
        <v>4310</v>
      </c>
      <c r="C256" s="11" t="s">
        <v>1230</v>
      </c>
      <c r="D256" s="11" t="s">
        <v>1231</v>
      </c>
    </row>
    <row r="257" spans="1:4">
      <c r="A257" s="11">
        <v>256</v>
      </c>
      <c r="B257" s="11">
        <v>4320</v>
      </c>
      <c r="C257" s="11" t="s">
        <v>1232</v>
      </c>
      <c r="D257" s="11" t="s">
        <v>1233</v>
      </c>
    </row>
    <row r="258" spans="1:4">
      <c r="A258" s="11">
        <v>257</v>
      </c>
      <c r="B258" s="11">
        <v>4331</v>
      </c>
      <c r="C258" s="11" t="s">
        <v>1234</v>
      </c>
      <c r="D258" s="11" t="s">
        <v>1235</v>
      </c>
    </row>
    <row r="259" spans="1:4">
      <c r="A259" s="11">
        <v>258</v>
      </c>
      <c r="B259" s="11">
        <v>4332</v>
      </c>
      <c r="C259" s="11" t="s">
        <v>1236</v>
      </c>
      <c r="D259" s="11" t="s">
        <v>1237</v>
      </c>
    </row>
    <row r="260" spans="1:4">
      <c r="A260" s="11">
        <v>259</v>
      </c>
      <c r="B260" s="11">
        <v>4339</v>
      </c>
      <c r="C260" s="11" t="s">
        <v>1238</v>
      </c>
      <c r="D260" s="11" t="s">
        <v>1239</v>
      </c>
    </row>
    <row r="261" spans="1:4">
      <c r="A261" s="11">
        <v>260</v>
      </c>
      <c r="B261" s="11">
        <v>4340</v>
      </c>
      <c r="C261" s="11" t="s">
        <v>1240</v>
      </c>
      <c r="D261" s="11" t="s">
        <v>1241</v>
      </c>
    </row>
    <row r="262" spans="1:4">
      <c r="A262" s="11">
        <v>261</v>
      </c>
      <c r="B262" s="11">
        <v>4390</v>
      </c>
      <c r="C262" s="11" t="s">
        <v>1242</v>
      </c>
      <c r="D262" s="11" t="s">
        <v>1243</v>
      </c>
    </row>
    <row r="263" spans="1:4">
      <c r="A263" s="11">
        <v>262</v>
      </c>
      <c r="B263" s="11">
        <v>4510</v>
      </c>
      <c r="C263" s="11" t="s">
        <v>1244</v>
      </c>
      <c r="D263" s="11" t="s">
        <v>1245</v>
      </c>
    </row>
    <row r="264" spans="1:4">
      <c r="A264" s="11">
        <v>263</v>
      </c>
      <c r="B264" s="11">
        <v>4520</v>
      </c>
      <c r="C264" s="11" t="s">
        <v>1246</v>
      </c>
      <c r="D264" s="11" t="s">
        <v>1247</v>
      </c>
    </row>
    <row r="265" spans="1:4">
      <c r="A265" s="11">
        <v>264</v>
      </c>
      <c r="B265" s="11">
        <v>4531</v>
      </c>
      <c r="C265" s="11" t="s">
        <v>1248</v>
      </c>
      <c r="D265" s="11" t="s">
        <v>1249</v>
      </c>
    </row>
    <row r="266" spans="1:4">
      <c r="A266" s="11">
        <v>265</v>
      </c>
      <c r="B266" s="11">
        <v>4532</v>
      </c>
      <c r="C266" s="11" t="s">
        <v>1250</v>
      </c>
      <c r="D266" s="11" t="s">
        <v>1251</v>
      </c>
    </row>
    <row r="267" spans="1:4">
      <c r="A267" s="11">
        <v>266</v>
      </c>
      <c r="B267" s="11">
        <v>4533</v>
      </c>
      <c r="C267" s="11" t="s">
        <v>1252</v>
      </c>
      <c r="D267" s="11" t="s">
        <v>1253</v>
      </c>
    </row>
    <row r="268" spans="1:4">
      <c r="A268" s="11">
        <v>267</v>
      </c>
      <c r="B268" s="11">
        <v>4539</v>
      </c>
      <c r="C268" s="11" t="s">
        <v>1254</v>
      </c>
      <c r="D268" s="11" t="s">
        <v>1255</v>
      </c>
    </row>
    <row r="269" spans="1:4">
      <c r="A269" s="11">
        <v>268</v>
      </c>
      <c r="B269" s="11">
        <v>4541</v>
      </c>
      <c r="C269" s="11" t="s">
        <v>1256</v>
      </c>
      <c r="D269" s="11" t="s">
        <v>1257</v>
      </c>
    </row>
    <row r="270" spans="1:4">
      <c r="A270" s="11">
        <v>269</v>
      </c>
      <c r="B270" s="11">
        <v>4542</v>
      </c>
      <c r="C270" s="11" t="s">
        <v>1258</v>
      </c>
      <c r="D270" s="11" t="s">
        <v>1259</v>
      </c>
    </row>
    <row r="271" spans="1:4">
      <c r="A271" s="11">
        <v>270</v>
      </c>
      <c r="B271" s="11">
        <v>4543</v>
      </c>
      <c r="C271" s="11" t="s">
        <v>1260</v>
      </c>
      <c r="D271" s="11" t="s">
        <v>1261</v>
      </c>
    </row>
    <row r="272" spans="1:4">
      <c r="A272" s="11">
        <v>271</v>
      </c>
      <c r="B272" s="11">
        <v>4544</v>
      </c>
      <c r="C272" s="11" t="s">
        <v>1262</v>
      </c>
      <c r="D272" s="11" t="s">
        <v>1263</v>
      </c>
    </row>
    <row r="273" spans="1:4">
      <c r="A273" s="11">
        <v>272</v>
      </c>
      <c r="B273" s="11">
        <v>4545</v>
      </c>
      <c r="C273" s="11" t="s">
        <v>1264</v>
      </c>
      <c r="D273" s="11" t="s">
        <v>1265</v>
      </c>
    </row>
    <row r="274" spans="1:4">
      <c r="A274" s="11">
        <v>273</v>
      </c>
      <c r="B274" s="11">
        <v>4546</v>
      </c>
      <c r="C274" s="11" t="s">
        <v>1266</v>
      </c>
      <c r="D274" s="11" t="s">
        <v>1267</v>
      </c>
    </row>
    <row r="275" spans="1:4">
      <c r="A275" s="11">
        <v>274</v>
      </c>
      <c r="B275" s="11">
        <v>4547</v>
      </c>
      <c r="C275" s="11" t="s">
        <v>1268</v>
      </c>
      <c r="D275" s="11" t="s">
        <v>1269</v>
      </c>
    </row>
    <row r="276" spans="1:4">
      <c r="A276" s="11">
        <v>275</v>
      </c>
      <c r="B276" s="11">
        <v>4548</v>
      </c>
      <c r="C276" s="11" t="s">
        <v>1270</v>
      </c>
      <c r="D276" s="11" t="s">
        <v>1271</v>
      </c>
    </row>
    <row r="277" spans="1:4">
      <c r="A277" s="11">
        <v>276</v>
      </c>
      <c r="B277" s="11">
        <v>4549</v>
      </c>
      <c r="C277" s="11" t="s">
        <v>1272</v>
      </c>
      <c r="D277" s="11" t="s">
        <v>1273</v>
      </c>
    </row>
    <row r="278" spans="1:4">
      <c r="A278" s="11">
        <v>277</v>
      </c>
      <c r="B278" s="11">
        <v>4551</v>
      </c>
      <c r="C278" s="11" t="s">
        <v>1274</v>
      </c>
      <c r="D278" s="11" t="s">
        <v>1275</v>
      </c>
    </row>
    <row r="279" spans="1:4">
      <c r="A279" s="11">
        <v>278</v>
      </c>
      <c r="B279" s="11">
        <v>4552</v>
      </c>
      <c r="C279" s="11" t="s">
        <v>1276</v>
      </c>
      <c r="D279" s="11" t="s">
        <v>1277</v>
      </c>
    </row>
    <row r="280" spans="1:4">
      <c r="A280" s="11">
        <v>279</v>
      </c>
      <c r="B280" s="11">
        <v>4553</v>
      </c>
      <c r="C280" s="11" t="s">
        <v>1278</v>
      </c>
      <c r="D280" s="11" t="s">
        <v>1279</v>
      </c>
    </row>
    <row r="281" spans="1:4">
      <c r="A281" s="11">
        <v>280</v>
      </c>
      <c r="B281" s="11">
        <v>4559</v>
      </c>
      <c r="C281" s="11" t="s">
        <v>1280</v>
      </c>
      <c r="D281" s="11" t="s">
        <v>1281</v>
      </c>
    </row>
    <row r="282" spans="1:4">
      <c r="A282" s="11">
        <v>281</v>
      </c>
      <c r="B282" s="11">
        <v>4561</v>
      </c>
      <c r="C282" s="11" t="s">
        <v>1282</v>
      </c>
      <c r="D282" s="11" t="s">
        <v>1283</v>
      </c>
    </row>
    <row r="283" spans="1:4">
      <c r="A283" s="11">
        <v>282</v>
      </c>
      <c r="B283" s="11">
        <v>4562</v>
      </c>
      <c r="C283" s="11" t="s">
        <v>1284</v>
      </c>
      <c r="D283" s="11" t="s">
        <v>1285</v>
      </c>
    </row>
    <row r="284" spans="1:4">
      <c r="A284" s="11">
        <v>283</v>
      </c>
      <c r="B284" s="11">
        <v>4563</v>
      </c>
      <c r="C284" s="11" t="s">
        <v>1286</v>
      </c>
      <c r="D284" s="11" t="s">
        <v>1287</v>
      </c>
    </row>
    <row r="285" spans="1:4">
      <c r="A285" s="11">
        <v>284</v>
      </c>
      <c r="B285" s="11">
        <v>4564</v>
      </c>
      <c r="C285" s="11" t="s">
        <v>1288</v>
      </c>
      <c r="D285" s="11" t="s">
        <v>1289</v>
      </c>
    </row>
    <row r="286" spans="1:4">
      <c r="A286" s="11">
        <v>285</v>
      </c>
      <c r="B286" s="11">
        <v>4565</v>
      </c>
      <c r="C286" s="11" t="s">
        <v>1290</v>
      </c>
      <c r="D286" s="11" t="s">
        <v>1291</v>
      </c>
    </row>
    <row r="287" spans="1:4">
      <c r="A287" s="11">
        <v>286</v>
      </c>
      <c r="B287" s="11">
        <v>4566</v>
      </c>
      <c r="C287" s="11" t="s">
        <v>1292</v>
      </c>
      <c r="D287" s="11" t="s">
        <v>1293</v>
      </c>
    </row>
    <row r="288" spans="1:4">
      <c r="A288" s="11">
        <v>287</v>
      </c>
      <c r="B288" s="11">
        <v>4567</v>
      </c>
      <c r="C288" s="11" t="s">
        <v>1294</v>
      </c>
      <c r="D288" s="11" t="s">
        <v>1295</v>
      </c>
    </row>
    <row r="289" spans="1:4">
      <c r="A289" s="11">
        <v>288</v>
      </c>
      <c r="B289" s="11">
        <v>4569</v>
      </c>
      <c r="C289" s="11" t="s">
        <v>1296</v>
      </c>
      <c r="D289" s="11" t="s">
        <v>1297</v>
      </c>
    </row>
    <row r="290" spans="1:4">
      <c r="A290" s="11">
        <v>289</v>
      </c>
      <c r="B290" s="11">
        <v>4571</v>
      </c>
      <c r="C290" s="11" t="s">
        <v>1298</v>
      </c>
      <c r="D290" s="11" t="s">
        <v>1299</v>
      </c>
    </row>
    <row r="291" spans="1:4">
      <c r="A291" s="11">
        <v>290</v>
      </c>
      <c r="B291" s="11">
        <v>4572</v>
      </c>
      <c r="C291" s="11" t="s">
        <v>1300</v>
      </c>
      <c r="D291" s="11" t="s">
        <v>1301</v>
      </c>
    </row>
    <row r="292" spans="1:4">
      <c r="A292" s="11">
        <v>291</v>
      </c>
      <c r="B292" s="11">
        <v>4581</v>
      </c>
      <c r="C292" s="11" t="s">
        <v>1302</v>
      </c>
      <c r="D292" s="11" t="s">
        <v>1303</v>
      </c>
    </row>
    <row r="293" spans="1:4">
      <c r="A293" s="11">
        <v>292</v>
      </c>
      <c r="B293" s="11">
        <v>4582</v>
      </c>
      <c r="C293" s="11" t="s">
        <v>1304</v>
      </c>
      <c r="D293" s="11" t="s">
        <v>1305</v>
      </c>
    </row>
    <row r="294" spans="1:4">
      <c r="A294" s="11">
        <v>293</v>
      </c>
      <c r="B294" s="11">
        <v>4583</v>
      </c>
      <c r="C294" s="11" t="s">
        <v>1306</v>
      </c>
      <c r="D294" s="11" t="s">
        <v>1307</v>
      </c>
    </row>
    <row r="295" spans="1:4">
      <c r="A295" s="11">
        <v>294</v>
      </c>
      <c r="B295" s="11">
        <v>4611</v>
      </c>
      <c r="C295" s="11" t="s">
        <v>1308</v>
      </c>
      <c r="D295" s="11" t="s">
        <v>1309</v>
      </c>
    </row>
    <row r="296" spans="1:4">
      <c r="A296" s="11">
        <v>295</v>
      </c>
      <c r="B296" s="11">
        <v>4612</v>
      </c>
      <c r="C296" s="11" t="s">
        <v>1310</v>
      </c>
      <c r="D296" s="11" t="s">
        <v>1311</v>
      </c>
    </row>
    <row r="297" spans="1:4">
      <c r="A297" s="11">
        <v>296</v>
      </c>
      <c r="B297" s="11">
        <v>4613</v>
      </c>
      <c r="C297" s="11" t="s">
        <v>1312</v>
      </c>
      <c r="D297" s="11" t="s">
        <v>1313</v>
      </c>
    </row>
    <row r="298" spans="1:4">
      <c r="A298" s="11">
        <v>297</v>
      </c>
      <c r="B298" s="11">
        <v>4614</v>
      </c>
      <c r="C298" s="11" t="s">
        <v>1314</v>
      </c>
      <c r="D298" s="11" t="s">
        <v>1315</v>
      </c>
    </row>
    <row r="299" spans="1:4">
      <c r="A299" s="11">
        <v>298</v>
      </c>
      <c r="B299" s="11">
        <v>4615</v>
      </c>
      <c r="C299" s="11" t="s">
        <v>1316</v>
      </c>
      <c r="D299" s="11" t="s">
        <v>1317</v>
      </c>
    </row>
    <row r="300" spans="1:4">
      <c r="A300" s="11">
        <v>299</v>
      </c>
      <c r="B300" s="11">
        <v>4619</v>
      </c>
      <c r="C300" s="11" t="s">
        <v>1318</v>
      </c>
      <c r="D300" s="11" t="s">
        <v>1319</v>
      </c>
    </row>
    <row r="301" spans="1:4">
      <c r="A301" s="11">
        <v>300</v>
      </c>
      <c r="B301" s="11">
        <v>4621</v>
      </c>
      <c r="C301" s="11" t="s">
        <v>1320</v>
      </c>
      <c r="D301" s="11" t="s">
        <v>1321</v>
      </c>
    </row>
    <row r="302" spans="1:4">
      <c r="A302" s="11">
        <v>301</v>
      </c>
      <c r="B302" s="11">
        <v>4622</v>
      </c>
      <c r="C302" s="11" t="s">
        <v>1322</v>
      </c>
      <c r="D302" s="11" t="s">
        <v>1323</v>
      </c>
    </row>
    <row r="303" spans="1:4">
      <c r="A303" s="11">
        <v>302</v>
      </c>
      <c r="B303" s="11">
        <v>4631</v>
      </c>
      <c r="C303" s="11" t="s">
        <v>1324</v>
      </c>
      <c r="D303" s="11" t="s">
        <v>1325</v>
      </c>
    </row>
    <row r="304" spans="1:4">
      <c r="A304" s="11">
        <v>303</v>
      </c>
      <c r="B304" s="11">
        <v>4639</v>
      </c>
      <c r="C304" s="11" t="s">
        <v>1326</v>
      </c>
      <c r="D304" s="11" t="s">
        <v>1327</v>
      </c>
    </row>
    <row r="305" spans="1:4">
      <c r="A305" s="11">
        <v>304</v>
      </c>
      <c r="B305" s="11">
        <v>4641</v>
      </c>
      <c r="C305" s="11" t="s">
        <v>1328</v>
      </c>
      <c r="D305" s="11" t="s">
        <v>1329</v>
      </c>
    </row>
    <row r="306" spans="1:4">
      <c r="A306" s="11">
        <v>305</v>
      </c>
      <c r="B306" s="11">
        <v>4642</v>
      </c>
      <c r="C306" s="11" t="s">
        <v>1330</v>
      </c>
      <c r="D306" s="11" t="s">
        <v>1331</v>
      </c>
    </row>
    <row r="307" spans="1:4">
      <c r="A307" s="11">
        <v>306</v>
      </c>
      <c r="B307" s="11">
        <v>4643</v>
      </c>
      <c r="C307" s="11" t="s">
        <v>1332</v>
      </c>
      <c r="D307" s="11" t="s">
        <v>1333</v>
      </c>
    </row>
    <row r="308" spans="1:4">
      <c r="A308" s="11">
        <v>307</v>
      </c>
      <c r="B308" s="11">
        <v>4644</v>
      </c>
      <c r="C308" s="11" t="s">
        <v>1334</v>
      </c>
      <c r="D308" s="11" t="s">
        <v>1335</v>
      </c>
    </row>
    <row r="309" spans="1:4">
      <c r="A309" s="11">
        <v>308</v>
      </c>
      <c r="B309" s="11">
        <v>4649</v>
      </c>
      <c r="C309" s="11" t="s">
        <v>1336</v>
      </c>
      <c r="D309" s="11" t="s">
        <v>1337</v>
      </c>
    </row>
    <row r="310" spans="1:4">
      <c r="A310" s="11">
        <v>309</v>
      </c>
      <c r="B310" s="11">
        <v>4651</v>
      </c>
      <c r="C310" s="11" t="s">
        <v>1338</v>
      </c>
      <c r="D310" s="11" t="s">
        <v>1339</v>
      </c>
    </row>
    <row r="311" spans="1:4">
      <c r="A311" s="11">
        <v>310</v>
      </c>
      <c r="B311" s="11">
        <v>4652</v>
      </c>
      <c r="C311" s="11" t="s">
        <v>1340</v>
      </c>
      <c r="D311" s="11" t="s">
        <v>1341</v>
      </c>
    </row>
    <row r="312" spans="1:4">
      <c r="A312" s="11">
        <v>311</v>
      </c>
      <c r="B312" s="11">
        <v>4653</v>
      </c>
      <c r="C312" s="11" t="s">
        <v>1342</v>
      </c>
      <c r="D312" s="11" t="s">
        <v>1343</v>
      </c>
    </row>
    <row r="313" spans="1:4">
      <c r="A313" s="11">
        <v>312</v>
      </c>
      <c r="B313" s="11">
        <v>4691</v>
      </c>
      <c r="C313" s="11" t="s">
        <v>1344</v>
      </c>
      <c r="D313" s="11" t="s">
        <v>1345</v>
      </c>
    </row>
    <row r="314" spans="1:4">
      <c r="A314" s="11">
        <v>313</v>
      </c>
      <c r="B314" s="11">
        <v>4699</v>
      </c>
      <c r="C314" s="11" t="s">
        <v>1346</v>
      </c>
      <c r="D314" s="11" t="s">
        <v>1347</v>
      </c>
    </row>
    <row r="315" spans="1:4">
      <c r="A315" s="11">
        <v>314</v>
      </c>
      <c r="B315" s="11">
        <v>4711</v>
      </c>
      <c r="C315" s="11" t="s">
        <v>1348</v>
      </c>
      <c r="D315" s="11" t="s">
        <v>1349</v>
      </c>
    </row>
    <row r="316" spans="1:4">
      <c r="A316" s="11">
        <v>315</v>
      </c>
      <c r="B316" s="11">
        <v>4719</v>
      </c>
      <c r="C316" s="11" t="s">
        <v>1350</v>
      </c>
      <c r="D316" s="11" t="s">
        <v>1351</v>
      </c>
    </row>
    <row r="317" spans="1:4">
      <c r="A317" s="11">
        <v>316</v>
      </c>
      <c r="B317" s="11">
        <v>4721</v>
      </c>
      <c r="C317" s="11" t="s">
        <v>1352</v>
      </c>
      <c r="D317" s="11" t="s">
        <v>1353</v>
      </c>
    </row>
    <row r="318" spans="1:4">
      <c r="A318" s="11">
        <v>317</v>
      </c>
      <c r="B318" s="11">
        <v>4722</v>
      </c>
      <c r="C318" s="11" t="s">
        <v>1354</v>
      </c>
      <c r="D318" s="11" t="s">
        <v>1355</v>
      </c>
    </row>
    <row r="319" spans="1:4">
      <c r="A319" s="11">
        <v>318</v>
      </c>
      <c r="B319" s="11">
        <v>4723</v>
      </c>
      <c r="C319" s="11" t="s">
        <v>1356</v>
      </c>
      <c r="D319" s="11" t="s">
        <v>1357</v>
      </c>
    </row>
    <row r="320" spans="1:4">
      <c r="A320" s="11">
        <v>319</v>
      </c>
      <c r="B320" s="11">
        <v>4729</v>
      </c>
      <c r="C320" s="11" t="s">
        <v>1358</v>
      </c>
      <c r="D320" s="11" t="s">
        <v>1359</v>
      </c>
    </row>
    <row r="321" spans="1:4">
      <c r="A321" s="11">
        <v>320</v>
      </c>
      <c r="B321" s="11">
        <v>4731</v>
      </c>
      <c r="C321" s="11" t="s">
        <v>1360</v>
      </c>
      <c r="D321" s="11" t="s">
        <v>1361</v>
      </c>
    </row>
    <row r="322" spans="1:4">
      <c r="A322" s="11">
        <v>321</v>
      </c>
      <c r="B322" s="11">
        <v>4732</v>
      </c>
      <c r="C322" s="11" t="s">
        <v>1362</v>
      </c>
      <c r="D322" s="11" t="s">
        <v>1363</v>
      </c>
    </row>
    <row r="323" spans="1:4">
      <c r="A323" s="11">
        <v>322</v>
      </c>
      <c r="B323" s="11">
        <v>4733</v>
      </c>
      <c r="C323" s="11" t="s">
        <v>1364</v>
      </c>
      <c r="D323" s="11" t="s">
        <v>1365</v>
      </c>
    </row>
    <row r="324" spans="1:4">
      <c r="A324" s="11">
        <v>323</v>
      </c>
      <c r="B324" s="11">
        <v>4739</v>
      </c>
      <c r="C324" s="11" t="s">
        <v>1366</v>
      </c>
      <c r="D324" s="11" t="s">
        <v>1367</v>
      </c>
    </row>
    <row r="325" spans="1:4">
      <c r="A325" s="11">
        <v>324</v>
      </c>
      <c r="B325" s="11">
        <v>4741</v>
      </c>
      <c r="C325" s="11" t="s">
        <v>1368</v>
      </c>
      <c r="D325" s="11" t="s">
        <v>1369</v>
      </c>
    </row>
    <row r="326" spans="1:4">
      <c r="A326" s="11">
        <v>325</v>
      </c>
      <c r="B326" s="11">
        <v>4742</v>
      </c>
      <c r="C326" s="11" t="s">
        <v>1370</v>
      </c>
      <c r="D326" s="11" t="s">
        <v>1371</v>
      </c>
    </row>
    <row r="327" spans="1:4">
      <c r="A327" s="11">
        <v>326</v>
      </c>
      <c r="B327" s="11">
        <v>4743</v>
      </c>
      <c r="C327" s="11" t="s">
        <v>1372</v>
      </c>
      <c r="D327" s="11" t="s">
        <v>1373</v>
      </c>
    </row>
    <row r="328" spans="1:4">
      <c r="A328" s="11">
        <v>327</v>
      </c>
      <c r="B328" s="11">
        <v>4744</v>
      </c>
      <c r="C328" s="11" t="s">
        <v>1374</v>
      </c>
      <c r="D328" s="11" t="s">
        <v>1375</v>
      </c>
    </row>
    <row r="329" spans="1:4">
      <c r="A329" s="11">
        <v>328</v>
      </c>
      <c r="B329" s="11">
        <v>4745</v>
      </c>
      <c r="C329" s="11" t="s">
        <v>1376</v>
      </c>
      <c r="D329" s="11" t="s">
        <v>1377</v>
      </c>
    </row>
    <row r="330" spans="1:4">
      <c r="A330" s="11">
        <v>329</v>
      </c>
      <c r="B330" s="11">
        <v>4749</v>
      </c>
      <c r="C330" s="11" t="s">
        <v>1378</v>
      </c>
      <c r="D330" s="11" t="s">
        <v>1379</v>
      </c>
    </row>
    <row r="331" spans="1:4">
      <c r="A331" s="11">
        <v>330</v>
      </c>
      <c r="B331" s="11">
        <v>4751</v>
      </c>
      <c r="C331" s="11" t="s">
        <v>1380</v>
      </c>
      <c r="D331" s="11" t="s">
        <v>1381</v>
      </c>
    </row>
    <row r="332" spans="1:4">
      <c r="A332" s="11">
        <v>331</v>
      </c>
      <c r="B332" s="11">
        <v>4752</v>
      </c>
      <c r="C332" s="11" t="s">
        <v>1382</v>
      </c>
      <c r="D332" s="11" t="s">
        <v>1383</v>
      </c>
    </row>
    <row r="333" spans="1:4">
      <c r="A333" s="11">
        <v>332</v>
      </c>
      <c r="B333" s="11">
        <v>4761</v>
      </c>
      <c r="C333" s="11" t="s">
        <v>1384</v>
      </c>
      <c r="D333" s="11" t="s">
        <v>1385</v>
      </c>
    </row>
    <row r="334" spans="1:4">
      <c r="A334" s="11">
        <v>333</v>
      </c>
      <c r="B334" s="11">
        <v>4762</v>
      </c>
      <c r="C334" s="11" t="s">
        <v>1386</v>
      </c>
      <c r="D334" s="11" t="s">
        <v>1387</v>
      </c>
    </row>
    <row r="335" spans="1:4">
      <c r="A335" s="11">
        <v>334</v>
      </c>
      <c r="B335" s="11">
        <v>4763</v>
      </c>
      <c r="C335" s="11" t="s">
        <v>1388</v>
      </c>
      <c r="D335" s="11" t="s">
        <v>1389</v>
      </c>
    </row>
    <row r="336" spans="1:4">
      <c r="A336" s="11">
        <v>335</v>
      </c>
      <c r="B336" s="11">
        <v>4764</v>
      </c>
      <c r="C336" s="11" t="s">
        <v>1390</v>
      </c>
      <c r="D336" s="11" t="s">
        <v>1391</v>
      </c>
    </row>
    <row r="337" spans="1:4">
      <c r="A337" s="11">
        <v>336</v>
      </c>
      <c r="B337" s="11">
        <v>4810</v>
      </c>
      <c r="C337" s="11" t="s">
        <v>1392</v>
      </c>
      <c r="D337" s="11" t="s">
        <v>1393</v>
      </c>
    </row>
    <row r="338" spans="1:4">
      <c r="A338" s="11">
        <v>337</v>
      </c>
      <c r="B338" s="11">
        <v>4821</v>
      </c>
      <c r="C338" s="11" t="s">
        <v>1394</v>
      </c>
      <c r="D338" s="11" t="s">
        <v>1395</v>
      </c>
    </row>
    <row r="339" spans="1:4">
      <c r="A339" s="11">
        <v>338</v>
      </c>
      <c r="B339" s="11">
        <v>4829</v>
      </c>
      <c r="C339" s="11" t="s">
        <v>1396</v>
      </c>
      <c r="D339" s="11" t="s">
        <v>1397</v>
      </c>
    </row>
    <row r="340" spans="1:4">
      <c r="A340" s="11">
        <v>339</v>
      </c>
      <c r="B340" s="11">
        <v>4831</v>
      </c>
      <c r="C340" s="11" t="s">
        <v>1398</v>
      </c>
      <c r="D340" s="11" t="s">
        <v>1399</v>
      </c>
    </row>
    <row r="341" spans="1:4">
      <c r="A341" s="11">
        <v>340</v>
      </c>
      <c r="B341" s="11">
        <v>4832</v>
      </c>
      <c r="C341" s="11" t="s">
        <v>1400</v>
      </c>
      <c r="D341" s="11" t="s">
        <v>1401</v>
      </c>
    </row>
    <row r="342" spans="1:4">
      <c r="A342" s="11">
        <v>341</v>
      </c>
      <c r="B342" s="11">
        <v>4833</v>
      </c>
      <c r="C342" s="11" t="s">
        <v>1402</v>
      </c>
      <c r="D342" s="11" t="s">
        <v>1403</v>
      </c>
    </row>
    <row r="343" spans="1:4">
      <c r="A343" s="11">
        <v>342</v>
      </c>
      <c r="B343" s="11">
        <v>4841</v>
      </c>
      <c r="C343" s="11" t="s">
        <v>1404</v>
      </c>
      <c r="D343" s="11" t="s">
        <v>1405</v>
      </c>
    </row>
    <row r="344" spans="1:4">
      <c r="A344" s="11">
        <v>343</v>
      </c>
      <c r="B344" s="11">
        <v>4842</v>
      </c>
      <c r="C344" s="11" t="s">
        <v>1406</v>
      </c>
      <c r="D344" s="11" t="s">
        <v>1407</v>
      </c>
    </row>
    <row r="345" spans="1:4">
      <c r="A345" s="11">
        <v>344</v>
      </c>
      <c r="B345" s="11">
        <v>4843</v>
      </c>
      <c r="C345" s="11" t="s">
        <v>1408</v>
      </c>
      <c r="D345" s="11" t="s">
        <v>1409</v>
      </c>
    </row>
    <row r="346" spans="1:4">
      <c r="A346" s="11">
        <v>345</v>
      </c>
      <c r="B346" s="11">
        <v>4851</v>
      </c>
      <c r="C346" s="11" t="s">
        <v>1410</v>
      </c>
      <c r="D346" s="11" t="s">
        <v>1411</v>
      </c>
    </row>
    <row r="347" spans="1:4">
      <c r="A347" s="11">
        <v>346</v>
      </c>
      <c r="B347" s="11">
        <v>4852</v>
      </c>
      <c r="C347" s="11" t="s">
        <v>1412</v>
      </c>
      <c r="D347" s="11" t="s">
        <v>1413</v>
      </c>
    </row>
    <row r="348" spans="1:4">
      <c r="A348" s="11">
        <v>347</v>
      </c>
      <c r="B348" s="11">
        <v>4853</v>
      </c>
      <c r="C348" s="11" t="s">
        <v>1414</v>
      </c>
      <c r="D348" s="11" t="s">
        <v>1415</v>
      </c>
    </row>
    <row r="349" spans="1:4">
      <c r="A349" s="11">
        <v>348</v>
      </c>
      <c r="B349" s="11">
        <v>4861</v>
      </c>
      <c r="C349" s="11" t="s">
        <v>1416</v>
      </c>
      <c r="D349" s="11" t="s">
        <v>1417</v>
      </c>
    </row>
    <row r="350" spans="1:4">
      <c r="A350" s="11">
        <v>349</v>
      </c>
      <c r="B350" s="11">
        <v>4862</v>
      </c>
      <c r="C350" s="11" t="s">
        <v>1418</v>
      </c>
      <c r="D350" s="11" t="s">
        <v>1419</v>
      </c>
    </row>
    <row r="351" spans="1:4">
      <c r="A351" s="11">
        <v>350</v>
      </c>
      <c r="B351" s="11">
        <v>4869</v>
      </c>
      <c r="C351" s="11" t="s">
        <v>1420</v>
      </c>
      <c r="D351" s="11" t="s">
        <v>1421</v>
      </c>
    </row>
    <row r="352" spans="1:4">
      <c r="A352" s="11">
        <v>351</v>
      </c>
      <c r="B352" s="11">
        <v>4871</v>
      </c>
      <c r="C352" s="11" t="s">
        <v>1422</v>
      </c>
      <c r="D352" s="11" t="s">
        <v>1423</v>
      </c>
    </row>
    <row r="353" spans="1:4">
      <c r="A353" s="11">
        <v>352</v>
      </c>
      <c r="B353" s="11">
        <v>4872</v>
      </c>
      <c r="C353" s="11" t="s">
        <v>1424</v>
      </c>
      <c r="D353" s="11" t="s">
        <v>1425</v>
      </c>
    </row>
    <row r="354" spans="1:4">
      <c r="A354" s="11">
        <v>353</v>
      </c>
      <c r="B354" s="11">
        <v>4879</v>
      </c>
      <c r="C354" s="11" t="s">
        <v>1426</v>
      </c>
      <c r="D354" s="11" t="s">
        <v>1427</v>
      </c>
    </row>
    <row r="355" spans="1:4">
      <c r="A355" s="11">
        <v>354</v>
      </c>
      <c r="B355" s="11">
        <v>4910</v>
      </c>
      <c r="C355" s="11" t="s">
        <v>1428</v>
      </c>
      <c r="D355" s="11" t="s">
        <v>1429</v>
      </c>
    </row>
    <row r="356" spans="1:4">
      <c r="A356" s="11">
        <v>355</v>
      </c>
      <c r="B356" s="11">
        <v>4920</v>
      </c>
      <c r="C356" s="11" t="s">
        <v>1430</v>
      </c>
      <c r="D356" s="11" t="s">
        <v>1431</v>
      </c>
    </row>
    <row r="357" spans="1:4">
      <c r="A357" s="11">
        <v>356</v>
      </c>
      <c r="B357" s="11">
        <v>4931</v>
      </c>
      <c r="C357" s="11" t="s">
        <v>1432</v>
      </c>
      <c r="D357" s="11" t="s">
        <v>1433</v>
      </c>
    </row>
    <row r="358" spans="1:4">
      <c r="A358" s="11">
        <v>357</v>
      </c>
      <c r="B358" s="11">
        <v>4932</v>
      </c>
      <c r="C358" s="11" t="s">
        <v>1434</v>
      </c>
      <c r="D358" s="11" t="s">
        <v>1435</v>
      </c>
    </row>
    <row r="359" spans="1:4">
      <c r="A359" s="11">
        <v>358</v>
      </c>
      <c r="B359" s="11">
        <v>4939</v>
      </c>
      <c r="C359" s="11" t="s">
        <v>1436</v>
      </c>
      <c r="D359" s="11" t="s">
        <v>1437</v>
      </c>
    </row>
    <row r="360" spans="1:4">
      <c r="A360" s="11">
        <v>359</v>
      </c>
      <c r="B360" s="11">
        <v>4940</v>
      </c>
      <c r="C360" s="11" t="s">
        <v>1438</v>
      </c>
      <c r="D360" s="11" t="s">
        <v>1439</v>
      </c>
    </row>
    <row r="361" spans="1:4">
      <c r="A361" s="11">
        <v>360</v>
      </c>
      <c r="B361" s="11">
        <v>4990</v>
      </c>
      <c r="C361" s="11" t="s">
        <v>1440</v>
      </c>
      <c r="D361" s="11" t="s">
        <v>1441</v>
      </c>
    </row>
    <row r="362" spans="1:4">
      <c r="A362" s="11">
        <v>361</v>
      </c>
      <c r="B362" s="11">
        <v>5010</v>
      </c>
      <c r="C362" s="11" t="s">
        <v>1442</v>
      </c>
      <c r="D362" s="11" t="s">
        <v>1443</v>
      </c>
    </row>
    <row r="363" spans="1:4">
      <c r="A363" s="11">
        <v>362</v>
      </c>
      <c r="B363" s="11">
        <v>5020</v>
      </c>
      <c r="C363" s="11" t="s">
        <v>1444</v>
      </c>
      <c r="D363" s="11" t="s">
        <v>1445</v>
      </c>
    </row>
    <row r="364" spans="1:4">
      <c r="A364" s="11">
        <v>363</v>
      </c>
      <c r="B364" s="11">
        <v>5101</v>
      </c>
      <c r="C364" s="11" t="s">
        <v>1446</v>
      </c>
      <c r="D364" s="11" t="s">
        <v>1447</v>
      </c>
    </row>
    <row r="365" spans="1:4">
      <c r="A365" s="11">
        <v>364</v>
      </c>
      <c r="B365" s="11">
        <v>5102</v>
      </c>
      <c r="C365" s="11" t="s">
        <v>1448</v>
      </c>
      <c r="D365" s="11" t="s">
        <v>1449</v>
      </c>
    </row>
    <row r="366" spans="1:4">
      <c r="A366" s="11">
        <v>365</v>
      </c>
      <c r="B366" s="11">
        <v>5210</v>
      </c>
      <c r="C366" s="11" t="s">
        <v>1450</v>
      </c>
      <c r="D366" s="11" t="s">
        <v>1451</v>
      </c>
    </row>
    <row r="367" spans="1:4">
      <c r="A367" s="11">
        <v>366</v>
      </c>
      <c r="B367" s="11">
        <v>5220</v>
      </c>
      <c r="C367" s="11" t="s">
        <v>1452</v>
      </c>
      <c r="D367" s="11" t="s">
        <v>1453</v>
      </c>
    </row>
    <row r="368" spans="1:4">
      <c r="A368" s="11">
        <v>367</v>
      </c>
      <c r="B368" s="11">
        <v>5231</v>
      </c>
      <c r="C368" s="11" t="s">
        <v>1454</v>
      </c>
      <c r="D368" s="11" t="s">
        <v>1455</v>
      </c>
    </row>
    <row r="369" spans="1:4">
      <c r="A369" s="11">
        <v>368</v>
      </c>
      <c r="B369" s="11">
        <v>5232</v>
      </c>
      <c r="C369" s="11" t="s">
        <v>1456</v>
      </c>
      <c r="D369" s="11" t="s">
        <v>1457</v>
      </c>
    </row>
    <row r="370" spans="1:4">
      <c r="A370" s="11">
        <v>369</v>
      </c>
      <c r="B370" s="11">
        <v>5233</v>
      </c>
      <c r="C370" s="11" t="s">
        <v>1458</v>
      </c>
      <c r="D370" s="11" t="s">
        <v>1459</v>
      </c>
    </row>
    <row r="371" spans="1:4">
      <c r="A371" s="11">
        <v>370</v>
      </c>
      <c r="B371" s="11">
        <v>5241</v>
      </c>
      <c r="C371" s="11" t="s">
        <v>1460</v>
      </c>
      <c r="D371" s="11" t="s">
        <v>1461</v>
      </c>
    </row>
    <row r="372" spans="1:4">
      <c r="A372" s="11">
        <v>371</v>
      </c>
      <c r="B372" s="11">
        <v>5249</v>
      </c>
      <c r="C372" s="11" t="s">
        <v>1462</v>
      </c>
      <c r="D372" s="11" t="s">
        <v>1463</v>
      </c>
    </row>
    <row r="373" spans="1:4">
      <c r="A373" s="11">
        <v>372</v>
      </c>
      <c r="B373" s="11">
        <v>5251</v>
      </c>
      <c r="C373" s="11" t="s">
        <v>1464</v>
      </c>
      <c r="D373" s="11" t="s">
        <v>1465</v>
      </c>
    </row>
    <row r="374" spans="1:4">
      <c r="A374" s="11">
        <v>373</v>
      </c>
      <c r="B374" s="11">
        <v>5259</v>
      </c>
      <c r="C374" s="11" t="s">
        <v>1466</v>
      </c>
      <c r="D374" s="11" t="s">
        <v>1467</v>
      </c>
    </row>
    <row r="375" spans="1:4">
      <c r="A375" s="11">
        <v>374</v>
      </c>
      <c r="B375" s="11">
        <v>5260</v>
      </c>
      <c r="C375" s="11" t="s">
        <v>1468</v>
      </c>
      <c r="D375" s="11" t="s">
        <v>1469</v>
      </c>
    </row>
    <row r="376" spans="1:4">
      <c r="A376" s="11">
        <v>375</v>
      </c>
      <c r="B376" s="11">
        <v>5290</v>
      </c>
      <c r="C376" s="11" t="s">
        <v>1470</v>
      </c>
      <c r="D376" s="11" t="s">
        <v>1471</v>
      </c>
    </row>
    <row r="377" spans="1:4">
      <c r="A377" s="11">
        <v>376</v>
      </c>
      <c r="B377" s="11">
        <v>5301</v>
      </c>
      <c r="C377" s="11" t="s">
        <v>1472</v>
      </c>
      <c r="D377" s="11" t="s">
        <v>1473</v>
      </c>
    </row>
    <row r="378" spans="1:4">
      <c r="A378" s="11">
        <v>377</v>
      </c>
      <c r="B378" s="11">
        <v>5302</v>
      </c>
      <c r="C378" s="11" t="s">
        <v>1474</v>
      </c>
      <c r="D378" s="11" t="s">
        <v>1475</v>
      </c>
    </row>
    <row r="379" spans="1:4">
      <c r="A379" s="11">
        <v>378</v>
      </c>
      <c r="B379" s="11">
        <v>5410</v>
      </c>
      <c r="C379" s="11" t="s">
        <v>1476</v>
      </c>
      <c r="D379" s="11" t="s">
        <v>1477</v>
      </c>
    </row>
    <row r="380" spans="1:4">
      <c r="A380" s="11">
        <v>379</v>
      </c>
      <c r="B380" s="11">
        <v>5420</v>
      </c>
      <c r="C380" s="11" t="s">
        <v>1478</v>
      </c>
      <c r="D380" s="11" t="s">
        <v>1479</v>
      </c>
    </row>
    <row r="381" spans="1:4">
      <c r="A381" s="11">
        <v>380</v>
      </c>
      <c r="B381" s="11">
        <v>5510</v>
      </c>
      <c r="C381" s="11" t="s">
        <v>1480</v>
      </c>
      <c r="D381" s="11" t="s">
        <v>1481</v>
      </c>
    </row>
    <row r="382" spans="1:4">
      <c r="A382" s="11">
        <v>381</v>
      </c>
      <c r="B382" s="11">
        <v>5590</v>
      </c>
      <c r="C382" s="11" t="s">
        <v>1482</v>
      </c>
      <c r="D382" s="11" t="s">
        <v>1483</v>
      </c>
    </row>
    <row r="383" spans="1:4">
      <c r="A383" s="11">
        <v>382</v>
      </c>
      <c r="B383" s="11">
        <v>5610</v>
      </c>
      <c r="C383" s="11" t="s">
        <v>1484</v>
      </c>
      <c r="D383" s="11" t="s">
        <v>1485</v>
      </c>
    </row>
    <row r="384" spans="1:4">
      <c r="A384" s="11">
        <v>383</v>
      </c>
      <c r="B384" s="11">
        <v>5621</v>
      </c>
      <c r="C384" s="11" t="s">
        <v>1486</v>
      </c>
      <c r="D384" s="11" t="s">
        <v>1487</v>
      </c>
    </row>
    <row r="385" spans="1:4">
      <c r="A385" s="11">
        <v>384</v>
      </c>
      <c r="B385" s="11">
        <v>5622</v>
      </c>
      <c r="C385" s="11" t="s">
        <v>1488</v>
      </c>
      <c r="D385" s="11" t="s">
        <v>1489</v>
      </c>
    </row>
    <row r="386" spans="1:4">
      <c r="A386" s="11">
        <v>385</v>
      </c>
      <c r="B386" s="11">
        <v>5631</v>
      </c>
      <c r="C386" s="11" t="s">
        <v>1490</v>
      </c>
      <c r="D386" s="11" t="s">
        <v>1491</v>
      </c>
    </row>
    <row r="387" spans="1:4">
      <c r="A387" s="11">
        <v>386</v>
      </c>
      <c r="B387" s="11">
        <v>5632</v>
      </c>
      <c r="C387" s="11" t="s">
        <v>1492</v>
      </c>
      <c r="D387" s="11" t="s">
        <v>1493</v>
      </c>
    </row>
    <row r="388" spans="1:4">
      <c r="A388" s="11">
        <v>387</v>
      </c>
      <c r="B388" s="11">
        <v>5690</v>
      </c>
      <c r="C388" s="11" t="s">
        <v>1494</v>
      </c>
      <c r="D388" s="11" t="s">
        <v>1495</v>
      </c>
    </row>
    <row r="389" spans="1:4">
      <c r="A389" s="11">
        <v>388</v>
      </c>
      <c r="B389" s="11">
        <v>5811</v>
      </c>
      <c r="C389" s="11" t="s">
        <v>1496</v>
      </c>
      <c r="D389" s="11" t="s">
        <v>1497</v>
      </c>
    </row>
    <row r="390" spans="1:4">
      <c r="A390" s="11">
        <v>389</v>
      </c>
      <c r="B390" s="11">
        <v>5812</v>
      </c>
      <c r="C390" s="11" t="s">
        <v>1498</v>
      </c>
      <c r="D390" s="11" t="s">
        <v>1499</v>
      </c>
    </row>
    <row r="391" spans="1:4">
      <c r="A391" s="11">
        <v>390</v>
      </c>
      <c r="B391" s="11">
        <v>5813</v>
      </c>
      <c r="C391" s="11" t="s">
        <v>1500</v>
      </c>
      <c r="D391" s="11" t="s">
        <v>1501</v>
      </c>
    </row>
    <row r="392" spans="1:4">
      <c r="A392" s="11">
        <v>391</v>
      </c>
      <c r="B392" s="11">
        <v>5819</v>
      </c>
      <c r="C392" s="11" t="s">
        <v>1502</v>
      </c>
      <c r="D392" s="11" t="s">
        <v>1503</v>
      </c>
    </row>
    <row r="393" spans="1:4">
      <c r="A393" s="11">
        <v>392</v>
      </c>
      <c r="B393" s="11">
        <v>5820</v>
      </c>
      <c r="C393" s="11" t="s">
        <v>1504</v>
      </c>
      <c r="D393" s="11" t="s">
        <v>1505</v>
      </c>
    </row>
    <row r="394" spans="1:4">
      <c r="A394" s="11">
        <v>393</v>
      </c>
      <c r="B394" s="11">
        <v>5911</v>
      </c>
      <c r="C394" s="11" t="s">
        <v>1506</v>
      </c>
      <c r="D394" s="11" t="s">
        <v>1507</v>
      </c>
    </row>
    <row r="395" spans="1:4">
      <c r="A395" s="11">
        <v>394</v>
      </c>
      <c r="B395" s="11">
        <v>5912</v>
      </c>
      <c r="C395" s="11" t="s">
        <v>1508</v>
      </c>
      <c r="D395" s="11" t="s">
        <v>1509</v>
      </c>
    </row>
    <row r="396" spans="1:4">
      <c r="A396" s="11">
        <v>395</v>
      </c>
      <c r="B396" s="11">
        <v>5913</v>
      </c>
      <c r="C396" s="11" t="s">
        <v>1510</v>
      </c>
      <c r="D396" s="11" t="s">
        <v>1511</v>
      </c>
    </row>
    <row r="397" spans="1:4">
      <c r="A397" s="11">
        <v>396</v>
      </c>
      <c r="B397" s="11">
        <v>5914</v>
      </c>
      <c r="C397" s="11" t="s">
        <v>1512</v>
      </c>
      <c r="D397" s="11" t="s">
        <v>1513</v>
      </c>
    </row>
    <row r="398" spans="1:4">
      <c r="A398" s="11">
        <v>397</v>
      </c>
      <c r="B398" s="11">
        <v>5920</v>
      </c>
      <c r="C398" s="11" t="s">
        <v>1514</v>
      </c>
      <c r="D398" s="11" t="s">
        <v>1515</v>
      </c>
    </row>
    <row r="399" spans="1:4">
      <c r="A399" s="11">
        <v>398</v>
      </c>
      <c r="B399" s="11">
        <v>6010</v>
      </c>
      <c r="C399" s="11" t="s">
        <v>1516</v>
      </c>
      <c r="D399" s="11" t="s">
        <v>1517</v>
      </c>
    </row>
    <row r="400" spans="1:4">
      <c r="A400" s="11">
        <v>399</v>
      </c>
      <c r="B400" s="11">
        <v>6021</v>
      </c>
      <c r="C400" s="11" t="s">
        <v>1518</v>
      </c>
      <c r="D400" s="11" t="s">
        <v>1519</v>
      </c>
    </row>
    <row r="401" spans="1:4">
      <c r="A401" s="11">
        <v>400</v>
      </c>
      <c r="B401" s="11">
        <v>6022</v>
      </c>
      <c r="C401" s="11" t="s">
        <v>1520</v>
      </c>
      <c r="D401" s="11" t="s">
        <v>1521</v>
      </c>
    </row>
    <row r="402" spans="1:4">
      <c r="A402" s="11">
        <v>401</v>
      </c>
      <c r="B402" s="11">
        <v>6100</v>
      </c>
      <c r="C402" s="11" t="s">
        <v>1522</v>
      </c>
      <c r="D402" s="11" t="s">
        <v>1523</v>
      </c>
    </row>
    <row r="403" spans="1:4">
      <c r="A403" s="11">
        <v>402</v>
      </c>
      <c r="B403" s="11">
        <v>6201</v>
      </c>
      <c r="C403" s="11" t="s">
        <v>1524</v>
      </c>
      <c r="D403" s="11" t="s">
        <v>1525</v>
      </c>
    </row>
    <row r="404" spans="1:4">
      <c r="A404" s="11">
        <v>403</v>
      </c>
      <c r="B404" s="11">
        <v>6202</v>
      </c>
      <c r="C404" s="11" t="s">
        <v>1526</v>
      </c>
      <c r="D404" s="11" t="s">
        <v>1527</v>
      </c>
    </row>
    <row r="405" spans="1:4">
      <c r="A405" s="11">
        <v>404</v>
      </c>
      <c r="B405" s="11">
        <v>6209</v>
      </c>
      <c r="C405" s="11" t="s">
        <v>1528</v>
      </c>
      <c r="D405" s="11" t="s">
        <v>1529</v>
      </c>
    </row>
    <row r="406" spans="1:4">
      <c r="A406" s="11">
        <v>405</v>
      </c>
      <c r="B406" s="11">
        <v>6311</v>
      </c>
      <c r="C406" s="11" t="s">
        <v>1530</v>
      </c>
      <c r="D406" s="11" t="s">
        <v>1531</v>
      </c>
    </row>
    <row r="407" spans="1:4">
      <c r="A407" s="11">
        <v>406</v>
      </c>
      <c r="B407" s="11">
        <v>6312</v>
      </c>
      <c r="C407" s="11" t="s">
        <v>1532</v>
      </c>
      <c r="D407" s="11" t="s">
        <v>1533</v>
      </c>
    </row>
    <row r="408" spans="1:4">
      <c r="A408" s="11">
        <v>407</v>
      </c>
      <c r="B408" s="11">
        <v>6391</v>
      </c>
      <c r="C408" s="11" t="s">
        <v>1534</v>
      </c>
      <c r="D408" s="11" t="s">
        <v>1535</v>
      </c>
    </row>
    <row r="409" spans="1:4">
      <c r="A409" s="11">
        <v>408</v>
      </c>
      <c r="B409" s="11">
        <v>6399</v>
      </c>
      <c r="C409" s="11" t="s">
        <v>1536</v>
      </c>
      <c r="D409" s="11" t="s">
        <v>1537</v>
      </c>
    </row>
    <row r="410" spans="1:4">
      <c r="A410" s="11">
        <v>409</v>
      </c>
      <c r="B410" s="11">
        <v>6411</v>
      </c>
      <c r="C410" s="11" t="s">
        <v>1538</v>
      </c>
      <c r="D410" s="11" t="s">
        <v>1539</v>
      </c>
    </row>
    <row r="411" spans="1:4">
      <c r="A411" s="11">
        <v>410</v>
      </c>
      <c r="B411" s="11">
        <v>6412</v>
      </c>
      <c r="C411" s="11" t="s">
        <v>1540</v>
      </c>
      <c r="D411" s="11" t="s">
        <v>1541</v>
      </c>
    </row>
    <row r="412" spans="1:4">
      <c r="A412" s="11">
        <v>411</v>
      </c>
      <c r="B412" s="11">
        <v>6413</v>
      </c>
      <c r="C412" s="11" t="s">
        <v>1542</v>
      </c>
      <c r="D412" s="11" t="s">
        <v>1543</v>
      </c>
    </row>
    <row r="413" spans="1:4">
      <c r="A413" s="11">
        <v>412</v>
      </c>
      <c r="B413" s="11">
        <v>6414</v>
      </c>
      <c r="C413" s="11" t="s">
        <v>1544</v>
      </c>
      <c r="D413" s="11" t="s">
        <v>1545</v>
      </c>
    </row>
    <row r="414" spans="1:4">
      <c r="A414" s="11">
        <v>413</v>
      </c>
      <c r="B414" s="11">
        <v>6415</v>
      </c>
      <c r="C414" s="11" t="s">
        <v>1546</v>
      </c>
      <c r="D414" s="11" t="s">
        <v>1547</v>
      </c>
    </row>
    <row r="415" spans="1:4">
      <c r="A415" s="11">
        <v>414</v>
      </c>
      <c r="B415" s="11">
        <v>6419</v>
      </c>
      <c r="C415" s="11" t="s">
        <v>1548</v>
      </c>
      <c r="D415" s="11" t="s">
        <v>1549</v>
      </c>
    </row>
    <row r="416" spans="1:4">
      <c r="A416" s="11">
        <v>415</v>
      </c>
      <c r="B416" s="11">
        <v>6420</v>
      </c>
      <c r="C416" s="11" t="s">
        <v>1550</v>
      </c>
      <c r="D416" s="11" t="s">
        <v>1551</v>
      </c>
    </row>
    <row r="417" spans="1:4">
      <c r="A417" s="11">
        <v>416</v>
      </c>
      <c r="B417" s="11">
        <v>6430</v>
      </c>
      <c r="C417" s="11" t="s">
        <v>1552</v>
      </c>
      <c r="D417" s="11" t="s">
        <v>1553</v>
      </c>
    </row>
    <row r="418" spans="1:4">
      <c r="A418" s="11">
        <v>417</v>
      </c>
      <c r="B418" s="11">
        <v>6491</v>
      </c>
      <c r="C418" s="11" t="s">
        <v>1554</v>
      </c>
      <c r="D418" s="11" t="s">
        <v>1555</v>
      </c>
    </row>
    <row r="419" spans="1:4">
      <c r="A419" s="11">
        <v>418</v>
      </c>
      <c r="B419" s="11">
        <v>6492</v>
      </c>
      <c r="C419" s="11" t="s">
        <v>1556</v>
      </c>
      <c r="D419" s="11" t="s">
        <v>1557</v>
      </c>
    </row>
    <row r="420" spans="1:4">
      <c r="A420" s="11">
        <v>419</v>
      </c>
      <c r="B420" s="11">
        <v>6493</v>
      </c>
      <c r="C420" s="11" t="s">
        <v>1558</v>
      </c>
      <c r="D420" s="11" t="s">
        <v>1559</v>
      </c>
    </row>
    <row r="421" spans="1:4">
      <c r="A421" s="11">
        <v>420</v>
      </c>
      <c r="B421" s="11">
        <v>6494</v>
      </c>
      <c r="C421" s="11" t="s">
        <v>1560</v>
      </c>
      <c r="D421" s="11" t="s">
        <v>1561</v>
      </c>
    </row>
    <row r="422" spans="1:4">
      <c r="A422" s="11">
        <v>421</v>
      </c>
      <c r="B422" s="11">
        <v>6495</v>
      </c>
      <c r="C422" s="11" t="s">
        <v>1562</v>
      </c>
      <c r="D422" s="11" t="s">
        <v>1563</v>
      </c>
    </row>
    <row r="423" spans="1:4">
      <c r="A423" s="11">
        <v>422</v>
      </c>
      <c r="B423" s="11">
        <v>6496</v>
      </c>
      <c r="C423" s="11" t="s">
        <v>1564</v>
      </c>
      <c r="D423" s="11" t="s">
        <v>1565</v>
      </c>
    </row>
    <row r="424" spans="1:4">
      <c r="A424" s="11">
        <v>423</v>
      </c>
      <c r="B424" s="11">
        <v>6499</v>
      </c>
      <c r="C424" s="11" t="s">
        <v>1566</v>
      </c>
      <c r="D424" s="11" t="s">
        <v>1567</v>
      </c>
    </row>
    <row r="425" spans="1:4">
      <c r="A425" s="11">
        <v>424</v>
      </c>
      <c r="B425" s="11">
        <v>6510</v>
      </c>
      <c r="C425" s="11" t="s">
        <v>1568</v>
      </c>
      <c r="D425" s="11" t="s">
        <v>1569</v>
      </c>
    </row>
    <row r="426" spans="1:4">
      <c r="A426" s="11">
        <v>425</v>
      </c>
      <c r="B426" s="11">
        <v>6520</v>
      </c>
      <c r="C426" s="11" t="s">
        <v>1570</v>
      </c>
      <c r="D426" s="11" t="s">
        <v>1571</v>
      </c>
    </row>
    <row r="427" spans="1:4">
      <c r="A427" s="11">
        <v>426</v>
      </c>
      <c r="B427" s="11">
        <v>6530</v>
      </c>
      <c r="C427" s="11" t="s">
        <v>1572</v>
      </c>
      <c r="D427" s="11" t="s">
        <v>1573</v>
      </c>
    </row>
    <row r="428" spans="1:4">
      <c r="A428" s="11">
        <v>427</v>
      </c>
      <c r="B428" s="11">
        <v>6540</v>
      </c>
      <c r="C428" s="11" t="s">
        <v>1574</v>
      </c>
      <c r="D428" s="11" t="s">
        <v>1575</v>
      </c>
    </row>
    <row r="429" spans="1:4">
      <c r="A429" s="11">
        <v>428</v>
      </c>
      <c r="B429" s="11">
        <v>6551</v>
      </c>
      <c r="C429" s="11" t="s">
        <v>1576</v>
      </c>
      <c r="D429" s="11" t="s">
        <v>1577</v>
      </c>
    </row>
    <row r="430" spans="1:4">
      <c r="A430" s="11">
        <v>429</v>
      </c>
      <c r="B430" s="11">
        <v>6559</v>
      </c>
      <c r="C430" s="11" t="s">
        <v>1578</v>
      </c>
      <c r="D430" s="11" t="s">
        <v>1579</v>
      </c>
    </row>
    <row r="431" spans="1:4">
      <c r="A431" s="11">
        <v>430</v>
      </c>
      <c r="B431" s="11">
        <v>6611</v>
      </c>
      <c r="C431" s="11" t="s">
        <v>1580</v>
      </c>
      <c r="D431" s="11" t="s">
        <v>1581</v>
      </c>
    </row>
    <row r="432" spans="1:4">
      <c r="A432" s="11">
        <v>431</v>
      </c>
      <c r="B432" s="11">
        <v>6619</v>
      </c>
      <c r="C432" s="11" t="s">
        <v>1582</v>
      </c>
      <c r="D432" s="11" t="s">
        <v>1583</v>
      </c>
    </row>
    <row r="433" spans="1:4">
      <c r="A433" s="11">
        <v>432</v>
      </c>
      <c r="B433" s="11">
        <v>6621</v>
      </c>
      <c r="C433" s="11" t="s">
        <v>1584</v>
      </c>
      <c r="D433" s="11" t="s">
        <v>1585</v>
      </c>
    </row>
    <row r="434" spans="1:4">
      <c r="A434" s="11">
        <v>433</v>
      </c>
      <c r="B434" s="11">
        <v>6629</v>
      </c>
      <c r="C434" s="11" t="s">
        <v>1586</v>
      </c>
      <c r="D434" s="11" t="s">
        <v>1587</v>
      </c>
    </row>
    <row r="435" spans="1:4">
      <c r="A435" s="11">
        <v>434</v>
      </c>
      <c r="B435" s="11">
        <v>6631</v>
      </c>
      <c r="C435" s="11" t="s">
        <v>1588</v>
      </c>
      <c r="D435" s="11" t="s">
        <v>1589</v>
      </c>
    </row>
    <row r="436" spans="1:4">
      <c r="A436" s="11">
        <v>435</v>
      </c>
      <c r="B436" s="11">
        <v>6632</v>
      </c>
      <c r="C436" s="11" t="s">
        <v>1590</v>
      </c>
      <c r="D436" s="11" t="s">
        <v>1591</v>
      </c>
    </row>
    <row r="437" spans="1:4">
      <c r="A437" s="11">
        <v>436</v>
      </c>
      <c r="B437" s="11">
        <v>6639</v>
      </c>
      <c r="C437" s="11" t="s">
        <v>1592</v>
      </c>
      <c r="D437" s="11" t="s">
        <v>1593</v>
      </c>
    </row>
    <row r="438" spans="1:4">
      <c r="A438" s="11">
        <v>437</v>
      </c>
      <c r="B438" s="11">
        <v>6640</v>
      </c>
      <c r="C438" s="11" t="s">
        <v>1594</v>
      </c>
      <c r="D438" s="11" t="s">
        <v>1595</v>
      </c>
    </row>
    <row r="439" spans="1:4">
      <c r="A439" s="11">
        <v>438</v>
      </c>
      <c r="B439" s="11">
        <v>6700</v>
      </c>
      <c r="C439" s="11" t="s">
        <v>1596</v>
      </c>
      <c r="D439" s="11" t="s">
        <v>1597</v>
      </c>
    </row>
    <row r="440" spans="1:4">
      <c r="A440" s="11">
        <v>439</v>
      </c>
      <c r="B440" s="11">
        <v>6811</v>
      </c>
      <c r="C440" s="11" t="s">
        <v>1598</v>
      </c>
      <c r="D440" s="11" t="s">
        <v>1599</v>
      </c>
    </row>
    <row r="441" spans="1:4">
      <c r="A441" s="11">
        <v>440</v>
      </c>
      <c r="B441" s="11">
        <v>6812</v>
      </c>
      <c r="C441" s="11" t="s">
        <v>1600</v>
      </c>
      <c r="D441" s="11" t="s">
        <v>1601</v>
      </c>
    </row>
    <row r="442" spans="1:4">
      <c r="A442" s="11">
        <v>441</v>
      </c>
      <c r="B442" s="11">
        <v>6891</v>
      </c>
      <c r="C442" s="11" t="s">
        <v>1602</v>
      </c>
      <c r="D442" s="11" t="s">
        <v>1603</v>
      </c>
    </row>
    <row r="443" spans="1:4">
      <c r="A443" s="11">
        <v>442</v>
      </c>
      <c r="B443" s="11">
        <v>6899</v>
      </c>
      <c r="C443" s="11" t="s">
        <v>1604</v>
      </c>
      <c r="D443" s="11" t="s">
        <v>1605</v>
      </c>
    </row>
    <row r="444" spans="1:4">
      <c r="A444" s="11">
        <v>443</v>
      </c>
      <c r="B444" s="11">
        <v>6911</v>
      </c>
      <c r="C444" s="11" t="s">
        <v>1606</v>
      </c>
      <c r="D444" s="11" t="s">
        <v>1607</v>
      </c>
    </row>
    <row r="445" spans="1:4">
      <c r="A445" s="11">
        <v>444</v>
      </c>
      <c r="B445" s="11">
        <v>6912</v>
      </c>
      <c r="C445" s="11" t="s">
        <v>1608</v>
      </c>
      <c r="D445" s="11" t="s">
        <v>1609</v>
      </c>
    </row>
    <row r="446" spans="1:4">
      <c r="A446" s="11">
        <v>445</v>
      </c>
      <c r="B446" s="11">
        <v>6919</v>
      </c>
      <c r="C446" s="11" t="s">
        <v>1610</v>
      </c>
      <c r="D446" s="11" t="s">
        <v>1611</v>
      </c>
    </row>
    <row r="447" spans="1:4">
      <c r="A447" s="11">
        <v>446</v>
      </c>
      <c r="B447" s="11">
        <v>6920</v>
      </c>
      <c r="C447" s="11" t="s">
        <v>1612</v>
      </c>
      <c r="D447" s="11" t="s">
        <v>1613</v>
      </c>
    </row>
    <row r="448" spans="1:4">
      <c r="A448" s="11">
        <v>447</v>
      </c>
      <c r="B448" s="11">
        <v>7010</v>
      </c>
      <c r="C448" s="11" t="s">
        <v>1614</v>
      </c>
      <c r="D448" s="11" t="s">
        <v>1615</v>
      </c>
    </row>
    <row r="449" spans="1:4">
      <c r="A449" s="11">
        <v>448</v>
      </c>
      <c r="B449" s="11">
        <v>7020</v>
      </c>
      <c r="C449" s="11" t="s">
        <v>1616</v>
      </c>
      <c r="D449" s="11" t="s">
        <v>1617</v>
      </c>
    </row>
    <row r="450" spans="1:4">
      <c r="A450" s="11">
        <v>449</v>
      </c>
      <c r="B450" s="11">
        <v>7111</v>
      </c>
      <c r="C450" s="11" t="s">
        <v>1618</v>
      </c>
      <c r="D450" s="11" t="s">
        <v>1619</v>
      </c>
    </row>
    <row r="451" spans="1:4">
      <c r="A451" s="11">
        <v>450</v>
      </c>
      <c r="B451" s="11">
        <v>7112</v>
      </c>
      <c r="C451" s="11" t="s">
        <v>1620</v>
      </c>
      <c r="D451" s="11" t="s">
        <v>1621</v>
      </c>
    </row>
    <row r="452" spans="1:4">
      <c r="A452" s="11">
        <v>451</v>
      </c>
      <c r="B452" s="11">
        <v>7121</v>
      </c>
      <c r="C452" s="11" t="s">
        <v>1622</v>
      </c>
      <c r="D452" s="11" t="s">
        <v>1623</v>
      </c>
    </row>
    <row r="453" spans="1:4">
      <c r="A453" s="11">
        <v>452</v>
      </c>
      <c r="B453" s="11">
        <v>7129</v>
      </c>
      <c r="C453" s="11" t="s">
        <v>1624</v>
      </c>
      <c r="D453" s="11" t="s">
        <v>1625</v>
      </c>
    </row>
    <row r="454" spans="1:4">
      <c r="A454" s="11">
        <v>453</v>
      </c>
      <c r="B454" s="11">
        <v>7210</v>
      </c>
      <c r="C454" s="11" t="s">
        <v>1626</v>
      </c>
      <c r="D454" s="11" t="s">
        <v>1627</v>
      </c>
    </row>
    <row r="455" spans="1:4">
      <c r="A455" s="11">
        <v>454</v>
      </c>
      <c r="B455" s="11">
        <v>7220</v>
      </c>
      <c r="C455" s="11" t="s">
        <v>1628</v>
      </c>
      <c r="D455" s="11" t="s">
        <v>1629</v>
      </c>
    </row>
    <row r="456" spans="1:4">
      <c r="A456" s="11">
        <v>455</v>
      </c>
      <c r="B456" s="11">
        <v>7230</v>
      </c>
      <c r="C456" s="11" t="s">
        <v>1630</v>
      </c>
      <c r="D456" s="11" t="s">
        <v>1631</v>
      </c>
    </row>
    <row r="457" spans="1:4">
      <c r="A457" s="11">
        <v>456</v>
      </c>
      <c r="B457" s="11">
        <v>7311</v>
      </c>
      <c r="C457" s="11" t="s">
        <v>1632</v>
      </c>
      <c r="D457" s="11" t="s">
        <v>1633</v>
      </c>
    </row>
    <row r="458" spans="1:4">
      <c r="A458" s="11">
        <v>457</v>
      </c>
      <c r="B458" s="11">
        <v>7312</v>
      </c>
      <c r="C458" s="11" t="s">
        <v>1634</v>
      </c>
      <c r="D458" s="11" t="s">
        <v>1635</v>
      </c>
    </row>
    <row r="459" spans="1:4">
      <c r="A459" s="11">
        <v>458</v>
      </c>
      <c r="B459" s="11">
        <v>7319</v>
      </c>
      <c r="C459" s="11" t="s">
        <v>1636</v>
      </c>
      <c r="D459" s="11" t="s">
        <v>1637</v>
      </c>
    </row>
    <row r="460" spans="1:4">
      <c r="A460" s="11">
        <v>459</v>
      </c>
      <c r="B460" s="11">
        <v>7320</v>
      </c>
      <c r="C460" s="11" t="s">
        <v>1638</v>
      </c>
      <c r="D460" s="11" t="s">
        <v>1639</v>
      </c>
    </row>
    <row r="461" spans="1:4">
      <c r="A461" s="11">
        <v>460</v>
      </c>
      <c r="B461" s="11">
        <v>7401</v>
      </c>
      <c r="C461" s="11" t="s">
        <v>1640</v>
      </c>
      <c r="D461" s="11" t="s">
        <v>1641</v>
      </c>
    </row>
    <row r="462" spans="1:4">
      <c r="A462" s="11">
        <v>461</v>
      </c>
      <c r="B462" s="11">
        <v>7409</v>
      </c>
      <c r="C462" s="11" t="s">
        <v>1642</v>
      </c>
      <c r="D462" s="11" t="s">
        <v>1643</v>
      </c>
    </row>
    <row r="463" spans="1:4">
      <c r="A463" s="11">
        <v>462</v>
      </c>
      <c r="B463" s="11">
        <v>7500</v>
      </c>
      <c r="C463" s="11" t="s">
        <v>1644</v>
      </c>
      <c r="D463" s="11" t="s">
        <v>1645</v>
      </c>
    </row>
    <row r="464" spans="1:4">
      <c r="A464" s="11">
        <v>463</v>
      </c>
      <c r="B464" s="11">
        <v>7601</v>
      </c>
      <c r="C464" s="11" t="s">
        <v>1646</v>
      </c>
      <c r="D464" s="11" t="s">
        <v>1647</v>
      </c>
    </row>
    <row r="465" spans="1:4">
      <c r="A465" s="11">
        <v>464</v>
      </c>
      <c r="B465" s="11">
        <v>7602</v>
      </c>
      <c r="C465" s="11" t="s">
        <v>1648</v>
      </c>
      <c r="D465" s="11" t="s">
        <v>1649</v>
      </c>
    </row>
    <row r="466" spans="1:4">
      <c r="A466" s="11">
        <v>465</v>
      </c>
      <c r="B466" s="11">
        <v>7603</v>
      </c>
      <c r="C466" s="11" t="s">
        <v>1650</v>
      </c>
      <c r="D466" s="11" t="s">
        <v>1651</v>
      </c>
    </row>
    <row r="467" spans="1:4">
      <c r="A467" s="11">
        <v>466</v>
      </c>
      <c r="B467" s="11">
        <v>7609</v>
      </c>
      <c r="C467" s="11" t="s">
        <v>1652</v>
      </c>
      <c r="D467" s="11" t="s">
        <v>1653</v>
      </c>
    </row>
    <row r="468" spans="1:4">
      <c r="A468" s="11">
        <v>467</v>
      </c>
      <c r="B468" s="11">
        <v>7711</v>
      </c>
      <c r="C468" s="11" t="s">
        <v>1654</v>
      </c>
      <c r="D468" s="11" t="s">
        <v>1655</v>
      </c>
    </row>
    <row r="469" spans="1:4">
      <c r="A469" s="11">
        <v>468</v>
      </c>
      <c r="B469" s="11">
        <v>7712</v>
      </c>
      <c r="C469" s="11" t="s">
        <v>1656</v>
      </c>
      <c r="D469" s="11" t="s">
        <v>1657</v>
      </c>
    </row>
    <row r="470" spans="1:4">
      <c r="A470" s="11">
        <v>469</v>
      </c>
      <c r="B470" s="11">
        <v>7713</v>
      </c>
      <c r="C470" s="11" t="s">
        <v>1658</v>
      </c>
      <c r="D470" s="11" t="s">
        <v>1659</v>
      </c>
    </row>
    <row r="471" spans="1:4">
      <c r="A471" s="11">
        <v>470</v>
      </c>
      <c r="B471" s="11">
        <v>7719</v>
      </c>
      <c r="C471" s="11" t="s">
        <v>1660</v>
      </c>
      <c r="D471" s="11" t="s">
        <v>1661</v>
      </c>
    </row>
    <row r="472" spans="1:4">
      <c r="A472" s="11">
        <v>471</v>
      </c>
      <c r="B472" s="11">
        <v>7721</v>
      </c>
      <c r="C472" s="11" t="s">
        <v>1662</v>
      </c>
      <c r="D472" s="11" t="s">
        <v>1663</v>
      </c>
    </row>
    <row r="473" spans="1:4">
      <c r="A473" s="11">
        <v>472</v>
      </c>
      <c r="B473" s="11">
        <v>7722</v>
      </c>
      <c r="C473" s="11" t="s">
        <v>1664</v>
      </c>
      <c r="D473" s="11" t="s">
        <v>1665</v>
      </c>
    </row>
    <row r="474" spans="1:4">
      <c r="A474" s="11">
        <v>473</v>
      </c>
      <c r="B474" s="11">
        <v>7723</v>
      </c>
      <c r="C474" s="11" t="s">
        <v>1666</v>
      </c>
      <c r="D474" s="11" t="s">
        <v>1667</v>
      </c>
    </row>
    <row r="475" spans="1:4">
      <c r="A475" s="11">
        <v>474</v>
      </c>
      <c r="B475" s="11">
        <v>7729</v>
      </c>
      <c r="C475" s="11" t="s">
        <v>1668</v>
      </c>
      <c r="D475" s="11" t="s">
        <v>1669</v>
      </c>
    </row>
    <row r="476" spans="1:4">
      <c r="A476" s="11">
        <v>475</v>
      </c>
      <c r="B476" s="11">
        <v>7731</v>
      </c>
      <c r="C476" s="11" t="s">
        <v>1670</v>
      </c>
      <c r="D476" s="11" t="s">
        <v>1671</v>
      </c>
    </row>
    <row r="477" spans="1:4">
      <c r="A477" s="11">
        <v>476</v>
      </c>
      <c r="B477" s="11">
        <v>7732</v>
      </c>
      <c r="C477" s="11" t="s">
        <v>1672</v>
      </c>
      <c r="D477" s="11" t="s">
        <v>1673</v>
      </c>
    </row>
    <row r="478" spans="1:4">
      <c r="A478" s="11">
        <v>477</v>
      </c>
      <c r="B478" s="11">
        <v>7739</v>
      </c>
      <c r="C478" s="11" t="s">
        <v>1674</v>
      </c>
      <c r="D478" s="11" t="s">
        <v>1675</v>
      </c>
    </row>
    <row r="479" spans="1:4">
      <c r="A479" s="11">
        <v>478</v>
      </c>
      <c r="B479" s="11">
        <v>7740</v>
      </c>
      <c r="C479" s="11" t="s">
        <v>1676</v>
      </c>
      <c r="D479" s="11" t="s">
        <v>1677</v>
      </c>
    </row>
    <row r="480" spans="1:4">
      <c r="A480" s="11">
        <v>479</v>
      </c>
      <c r="B480" s="11">
        <v>7801</v>
      </c>
      <c r="C480" s="11" t="s">
        <v>1678</v>
      </c>
      <c r="D480" s="11" t="s">
        <v>1679</v>
      </c>
    </row>
    <row r="481" spans="1:4">
      <c r="A481" s="11">
        <v>480</v>
      </c>
      <c r="B481" s="11">
        <v>7802</v>
      </c>
      <c r="C481" s="11" t="s">
        <v>1680</v>
      </c>
      <c r="D481" s="11" t="s">
        <v>1681</v>
      </c>
    </row>
    <row r="482" spans="1:4">
      <c r="A482" s="11">
        <v>481</v>
      </c>
      <c r="B482" s="11">
        <v>7809</v>
      </c>
      <c r="C482" s="11" t="s">
        <v>1682</v>
      </c>
      <c r="D482" s="11" t="s">
        <v>1683</v>
      </c>
    </row>
    <row r="483" spans="1:4">
      <c r="A483" s="11">
        <v>482</v>
      </c>
      <c r="B483" s="11">
        <v>7900</v>
      </c>
      <c r="C483" s="11" t="s">
        <v>1684</v>
      </c>
      <c r="D483" s="11" t="s">
        <v>1685</v>
      </c>
    </row>
    <row r="484" spans="1:4">
      <c r="A484" s="11">
        <v>483</v>
      </c>
      <c r="B484" s="11">
        <v>8001</v>
      </c>
      <c r="C484" s="11" t="s">
        <v>1686</v>
      </c>
      <c r="D484" s="11" t="s">
        <v>1687</v>
      </c>
    </row>
    <row r="485" spans="1:4">
      <c r="A485" s="11">
        <v>484</v>
      </c>
      <c r="B485" s="11">
        <v>8002</v>
      </c>
      <c r="C485" s="11" t="s">
        <v>1688</v>
      </c>
      <c r="D485" s="11" t="s">
        <v>1689</v>
      </c>
    </row>
    <row r="486" spans="1:4">
      <c r="A486" s="11">
        <v>485</v>
      </c>
      <c r="B486" s="11">
        <v>8003</v>
      </c>
      <c r="C486" s="11" t="s">
        <v>1690</v>
      </c>
      <c r="D486" s="11" t="s">
        <v>1691</v>
      </c>
    </row>
    <row r="487" spans="1:4">
      <c r="A487" s="11">
        <v>486</v>
      </c>
      <c r="B487" s="11">
        <v>8110</v>
      </c>
      <c r="C487" s="11" t="s">
        <v>1692</v>
      </c>
      <c r="D487" s="11" t="s">
        <v>1693</v>
      </c>
    </row>
    <row r="488" spans="1:4">
      <c r="A488" s="11">
        <v>487</v>
      </c>
      <c r="B488" s="11">
        <v>8120</v>
      </c>
      <c r="C488" s="11" t="s">
        <v>1694</v>
      </c>
      <c r="D488" s="11" t="s">
        <v>1695</v>
      </c>
    </row>
    <row r="489" spans="1:4">
      <c r="A489" s="11">
        <v>488</v>
      </c>
      <c r="B489" s="11">
        <v>8130</v>
      </c>
      <c r="C489" s="11" t="s">
        <v>1696</v>
      </c>
      <c r="D489" s="11" t="s">
        <v>1697</v>
      </c>
    </row>
    <row r="490" spans="1:4">
      <c r="A490" s="11">
        <v>489</v>
      </c>
      <c r="B490" s="11">
        <v>8201</v>
      </c>
      <c r="C490" s="11" t="s">
        <v>1698</v>
      </c>
      <c r="D490" s="11" t="s">
        <v>1699</v>
      </c>
    </row>
    <row r="491" spans="1:4">
      <c r="A491" s="11">
        <v>490</v>
      </c>
      <c r="B491" s="11">
        <v>8202</v>
      </c>
      <c r="C491" s="11" t="s">
        <v>1700</v>
      </c>
      <c r="D491" s="11" t="s">
        <v>1701</v>
      </c>
    </row>
    <row r="492" spans="1:4">
      <c r="A492" s="11">
        <v>491</v>
      </c>
      <c r="B492" s="11">
        <v>8203</v>
      </c>
      <c r="C492" s="11" t="s">
        <v>1702</v>
      </c>
      <c r="D492" s="11" t="s">
        <v>1703</v>
      </c>
    </row>
    <row r="493" spans="1:4">
      <c r="A493" s="11">
        <v>492</v>
      </c>
      <c r="B493" s="11">
        <v>8209</v>
      </c>
      <c r="C493" s="11" t="s">
        <v>1704</v>
      </c>
      <c r="D493" s="11" t="s">
        <v>1705</v>
      </c>
    </row>
    <row r="494" spans="1:4">
      <c r="A494" s="11">
        <v>493</v>
      </c>
      <c r="B494" s="11">
        <v>8311</v>
      </c>
      <c r="C494" s="11" t="s">
        <v>1706</v>
      </c>
      <c r="D494" s="11" t="s">
        <v>1707</v>
      </c>
    </row>
    <row r="495" spans="1:4">
      <c r="A495" s="11">
        <v>494</v>
      </c>
      <c r="B495" s="11">
        <v>8312</v>
      </c>
      <c r="C495" s="11" t="s">
        <v>1708</v>
      </c>
      <c r="D495" s="11" t="s">
        <v>1709</v>
      </c>
    </row>
    <row r="496" spans="1:4">
      <c r="A496" s="11">
        <v>495</v>
      </c>
      <c r="B496" s="11">
        <v>8320</v>
      </c>
      <c r="C496" s="11" t="s">
        <v>1710</v>
      </c>
      <c r="D496" s="11" t="s">
        <v>1711</v>
      </c>
    </row>
    <row r="497" spans="1:4">
      <c r="A497" s="11">
        <v>496</v>
      </c>
      <c r="B497" s="11">
        <v>8330</v>
      </c>
      <c r="C497" s="11" t="s">
        <v>1712</v>
      </c>
      <c r="D497" s="11" t="s">
        <v>1713</v>
      </c>
    </row>
    <row r="498" spans="1:4">
      <c r="A498" s="11">
        <v>497</v>
      </c>
      <c r="B498" s="11">
        <v>8400</v>
      </c>
      <c r="C498" s="11" t="s">
        <v>1714</v>
      </c>
      <c r="D498" s="11" t="s">
        <v>1715</v>
      </c>
    </row>
    <row r="499" spans="1:4">
      <c r="A499" s="11">
        <v>498</v>
      </c>
      <c r="B499" s="11">
        <v>8510</v>
      </c>
      <c r="C499" s="11" t="s">
        <v>1716</v>
      </c>
      <c r="D499" s="11" t="s">
        <v>1717</v>
      </c>
    </row>
    <row r="500" spans="1:4">
      <c r="A500" s="11">
        <v>499</v>
      </c>
      <c r="B500" s="11">
        <v>8520</v>
      </c>
      <c r="C500" s="11" t="s">
        <v>1718</v>
      </c>
      <c r="D500" s="11" t="s">
        <v>1719</v>
      </c>
    </row>
    <row r="501" spans="1:4">
      <c r="A501" s="11">
        <v>500</v>
      </c>
      <c r="B501" s="11">
        <v>8530</v>
      </c>
      <c r="C501" s="11" t="s">
        <v>1720</v>
      </c>
      <c r="D501" s="11" t="s">
        <v>1721</v>
      </c>
    </row>
    <row r="502" spans="1:4">
      <c r="A502" s="11">
        <v>501</v>
      </c>
      <c r="B502" s="11">
        <v>8540</v>
      </c>
      <c r="C502" s="11" t="s">
        <v>1722</v>
      </c>
      <c r="D502" s="11" t="s">
        <v>1723</v>
      </c>
    </row>
    <row r="503" spans="1:4">
      <c r="A503" s="11">
        <v>502</v>
      </c>
      <c r="B503" s="11">
        <v>8550</v>
      </c>
      <c r="C503" s="11" t="s">
        <v>1724</v>
      </c>
      <c r="D503" s="11" t="s">
        <v>1725</v>
      </c>
    </row>
    <row r="504" spans="1:4">
      <c r="A504" s="11">
        <v>503</v>
      </c>
      <c r="B504" s="11">
        <v>8560</v>
      </c>
      <c r="C504" s="11" t="s">
        <v>1726</v>
      </c>
      <c r="D504" s="11" t="s">
        <v>1727</v>
      </c>
    </row>
    <row r="505" spans="1:4">
      <c r="A505" s="11">
        <v>504</v>
      </c>
      <c r="B505" s="11">
        <v>8571</v>
      </c>
      <c r="C505" s="11" t="s">
        <v>1728</v>
      </c>
      <c r="D505" s="11" t="s">
        <v>1729</v>
      </c>
    </row>
    <row r="506" spans="1:4">
      <c r="A506" s="11">
        <v>505</v>
      </c>
      <c r="B506" s="11">
        <v>8572</v>
      </c>
      <c r="C506" s="11" t="s">
        <v>1730</v>
      </c>
      <c r="D506" s="11" t="s">
        <v>1731</v>
      </c>
    </row>
    <row r="507" spans="1:4">
      <c r="A507" s="11">
        <v>506</v>
      </c>
      <c r="B507" s="11">
        <v>8573</v>
      </c>
      <c r="C507" s="11" t="s">
        <v>1732</v>
      </c>
      <c r="D507" s="11" t="s">
        <v>1733</v>
      </c>
    </row>
    <row r="508" spans="1:4">
      <c r="A508" s="11">
        <v>507</v>
      </c>
      <c r="B508" s="11">
        <v>8574</v>
      </c>
      <c r="C508" s="11" t="s">
        <v>1734</v>
      </c>
      <c r="D508" s="11" t="s">
        <v>1735</v>
      </c>
    </row>
    <row r="509" spans="1:4">
      <c r="A509" s="11">
        <v>508</v>
      </c>
      <c r="B509" s="11">
        <v>8579</v>
      </c>
      <c r="C509" s="11" t="s">
        <v>1736</v>
      </c>
      <c r="D509" s="11" t="s">
        <v>1737</v>
      </c>
    </row>
    <row r="510" spans="1:4">
      <c r="A510" s="11">
        <v>509</v>
      </c>
      <c r="B510" s="11">
        <v>8580</v>
      </c>
      <c r="C510" s="11" t="s">
        <v>1738</v>
      </c>
      <c r="D510" s="11" t="s">
        <v>1739</v>
      </c>
    </row>
    <row r="511" spans="1:4">
      <c r="A511" s="11">
        <v>510</v>
      </c>
      <c r="B511" s="11">
        <v>8610</v>
      </c>
      <c r="C511" s="11" t="s">
        <v>1740</v>
      </c>
      <c r="D511" s="11" t="s">
        <v>1741</v>
      </c>
    </row>
    <row r="512" spans="1:4">
      <c r="A512" s="11">
        <v>511</v>
      </c>
      <c r="B512" s="11">
        <v>8620</v>
      </c>
      <c r="C512" s="11" t="s">
        <v>1742</v>
      </c>
      <c r="D512" s="11" t="s">
        <v>1743</v>
      </c>
    </row>
    <row r="513" spans="1:4">
      <c r="A513" s="11">
        <v>512</v>
      </c>
      <c r="B513" s="11">
        <v>8691</v>
      </c>
      <c r="C513" s="11" t="s">
        <v>1744</v>
      </c>
      <c r="D513" s="11" t="s">
        <v>1745</v>
      </c>
    </row>
    <row r="514" spans="1:4">
      <c r="A514" s="11">
        <v>513</v>
      </c>
      <c r="B514" s="11">
        <v>8699</v>
      </c>
      <c r="C514" s="11" t="s">
        <v>1746</v>
      </c>
      <c r="D514" s="11" t="s">
        <v>1747</v>
      </c>
    </row>
    <row r="515" spans="1:4">
      <c r="A515" s="11">
        <v>514</v>
      </c>
      <c r="B515" s="11">
        <v>8701</v>
      </c>
      <c r="C515" s="11" t="s">
        <v>1748</v>
      </c>
      <c r="D515" s="11" t="s">
        <v>1749</v>
      </c>
    </row>
    <row r="516" spans="1:4">
      <c r="A516" s="11">
        <v>515</v>
      </c>
      <c r="B516" s="11">
        <v>8702</v>
      </c>
      <c r="C516" s="11" t="s">
        <v>1750</v>
      </c>
      <c r="D516" s="11" t="s">
        <v>1751</v>
      </c>
    </row>
    <row r="517" spans="1:4">
      <c r="A517" s="11">
        <v>516</v>
      </c>
      <c r="B517" s="11">
        <v>8703</v>
      </c>
      <c r="C517" s="11" t="s">
        <v>1752</v>
      </c>
      <c r="D517" s="11" t="s">
        <v>1753</v>
      </c>
    </row>
    <row r="518" spans="1:4">
      <c r="A518" s="11">
        <v>517</v>
      </c>
      <c r="B518" s="11">
        <v>8709</v>
      </c>
      <c r="C518" s="11" t="s">
        <v>1754</v>
      </c>
      <c r="D518" s="11" t="s">
        <v>1755</v>
      </c>
    </row>
    <row r="519" spans="1:4">
      <c r="A519" s="11">
        <v>518</v>
      </c>
      <c r="B519" s="11">
        <v>8801</v>
      </c>
      <c r="C519" s="11" t="s">
        <v>1756</v>
      </c>
      <c r="D519" s="11" t="s">
        <v>1757</v>
      </c>
    </row>
    <row r="520" spans="1:4">
      <c r="A520" s="11">
        <v>519</v>
      </c>
      <c r="B520" s="11">
        <v>8802</v>
      </c>
      <c r="C520" s="11" t="s">
        <v>1758</v>
      </c>
      <c r="D520" s="11" t="s">
        <v>1759</v>
      </c>
    </row>
    <row r="521" spans="1:4">
      <c r="A521" s="11">
        <v>520</v>
      </c>
      <c r="B521" s="11">
        <v>8803</v>
      </c>
      <c r="C521" s="11" t="s">
        <v>1760</v>
      </c>
      <c r="D521" s="11" t="s">
        <v>1761</v>
      </c>
    </row>
    <row r="522" spans="1:4">
      <c r="A522" s="11">
        <v>521</v>
      </c>
      <c r="B522" s="11">
        <v>8804</v>
      </c>
      <c r="C522" s="11" t="s">
        <v>1762</v>
      </c>
      <c r="D522" s="11" t="s">
        <v>1763</v>
      </c>
    </row>
    <row r="523" spans="1:4">
      <c r="A523" s="11">
        <v>522</v>
      </c>
      <c r="B523" s="11">
        <v>8809</v>
      </c>
      <c r="C523" s="11" t="s">
        <v>1764</v>
      </c>
      <c r="D523" s="11" t="s">
        <v>1765</v>
      </c>
    </row>
    <row r="524" spans="1:4">
      <c r="A524" s="11">
        <v>523</v>
      </c>
      <c r="B524" s="11">
        <v>9010</v>
      </c>
      <c r="C524" s="11" t="s">
        <v>1766</v>
      </c>
      <c r="D524" s="11" t="s">
        <v>1767</v>
      </c>
    </row>
    <row r="525" spans="1:4">
      <c r="A525" s="11">
        <v>524</v>
      </c>
      <c r="B525" s="11">
        <v>9020</v>
      </c>
      <c r="C525" s="11" t="s">
        <v>1768</v>
      </c>
      <c r="D525" s="11" t="s">
        <v>1769</v>
      </c>
    </row>
    <row r="526" spans="1:4">
      <c r="A526" s="11">
        <v>525</v>
      </c>
      <c r="B526" s="11">
        <v>9031</v>
      </c>
      <c r="C526" s="11" t="s">
        <v>1770</v>
      </c>
      <c r="D526" s="11" t="s">
        <v>1771</v>
      </c>
    </row>
    <row r="527" spans="1:4">
      <c r="A527" s="11">
        <v>526</v>
      </c>
      <c r="B527" s="11">
        <v>9039</v>
      </c>
      <c r="C527" s="11" t="s">
        <v>1772</v>
      </c>
      <c r="D527" s="11" t="s">
        <v>1773</v>
      </c>
    </row>
    <row r="528" spans="1:4">
      <c r="A528" s="11">
        <v>527</v>
      </c>
      <c r="B528" s="11">
        <v>9101</v>
      </c>
      <c r="C528" s="11" t="s">
        <v>1774</v>
      </c>
      <c r="D528" s="11" t="s">
        <v>1775</v>
      </c>
    </row>
    <row r="529" spans="1:4">
      <c r="A529" s="11">
        <v>528</v>
      </c>
      <c r="B529" s="11">
        <v>9102</v>
      </c>
      <c r="C529" s="11" t="s">
        <v>1776</v>
      </c>
      <c r="D529" s="11" t="s">
        <v>1777</v>
      </c>
    </row>
    <row r="530" spans="1:4">
      <c r="A530" s="11">
        <v>529</v>
      </c>
      <c r="B530" s="11">
        <v>9103</v>
      </c>
      <c r="C530" s="11" t="s">
        <v>1778</v>
      </c>
      <c r="D530" s="11" t="s">
        <v>1779</v>
      </c>
    </row>
    <row r="531" spans="1:4">
      <c r="A531" s="11">
        <v>530</v>
      </c>
      <c r="B531" s="11">
        <v>9200</v>
      </c>
      <c r="C531" s="11" t="s">
        <v>1780</v>
      </c>
      <c r="D531" s="11" t="s">
        <v>1781</v>
      </c>
    </row>
    <row r="532" spans="1:4">
      <c r="A532" s="11">
        <v>531</v>
      </c>
      <c r="B532" s="11">
        <v>9311</v>
      </c>
      <c r="C532" s="11" t="s">
        <v>1782</v>
      </c>
      <c r="D532" s="11" t="s">
        <v>1783</v>
      </c>
    </row>
    <row r="533" spans="1:4">
      <c r="A533" s="11">
        <v>532</v>
      </c>
      <c r="B533" s="11">
        <v>9312</v>
      </c>
      <c r="C533" s="11" t="s">
        <v>1784</v>
      </c>
      <c r="D533" s="11" t="s">
        <v>1785</v>
      </c>
    </row>
    <row r="534" spans="1:4">
      <c r="A534" s="11">
        <v>533</v>
      </c>
      <c r="B534" s="11">
        <v>9319</v>
      </c>
      <c r="C534" s="11" t="s">
        <v>1786</v>
      </c>
      <c r="D534" s="11" t="s">
        <v>1787</v>
      </c>
    </row>
    <row r="535" spans="1:4">
      <c r="A535" s="11">
        <v>534</v>
      </c>
      <c r="B535" s="11">
        <v>9321</v>
      </c>
      <c r="C535" s="11" t="s">
        <v>1788</v>
      </c>
      <c r="D535" s="11" t="s">
        <v>1789</v>
      </c>
    </row>
    <row r="536" spans="1:4">
      <c r="A536" s="11">
        <v>535</v>
      </c>
      <c r="B536" s="11">
        <v>9322</v>
      </c>
      <c r="C536" s="11" t="s">
        <v>1790</v>
      </c>
      <c r="D536" s="11" t="s">
        <v>1791</v>
      </c>
    </row>
    <row r="537" spans="1:4">
      <c r="A537" s="11">
        <v>536</v>
      </c>
      <c r="B537" s="11">
        <v>9323</v>
      </c>
      <c r="C537" s="11" t="s">
        <v>1792</v>
      </c>
      <c r="D537" s="11" t="s">
        <v>1793</v>
      </c>
    </row>
    <row r="538" spans="1:4">
      <c r="A538" s="11">
        <v>537</v>
      </c>
      <c r="B538" s="11">
        <v>9324</v>
      </c>
      <c r="C538" s="11" t="s">
        <v>1794</v>
      </c>
      <c r="D538" s="11" t="s">
        <v>1795</v>
      </c>
    </row>
    <row r="539" spans="1:4">
      <c r="A539" s="11">
        <v>538</v>
      </c>
      <c r="B539" s="11">
        <v>9329</v>
      </c>
      <c r="C539" s="11" t="s">
        <v>1796</v>
      </c>
      <c r="D539" s="11" t="s">
        <v>1797</v>
      </c>
    </row>
    <row r="540" spans="1:4">
      <c r="A540" s="11">
        <v>539</v>
      </c>
      <c r="B540" s="11">
        <v>9410</v>
      </c>
      <c r="C540" s="11" t="s">
        <v>1798</v>
      </c>
      <c r="D540" s="11" t="s">
        <v>1799</v>
      </c>
    </row>
    <row r="541" spans="1:4">
      <c r="A541" s="11">
        <v>540</v>
      </c>
      <c r="B541" s="11">
        <v>9421</v>
      </c>
      <c r="C541" s="11" t="s">
        <v>1800</v>
      </c>
      <c r="D541" s="11" t="s">
        <v>1801</v>
      </c>
    </row>
    <row r="542" spans="1:4">
      <c r="A542" s="11">
        <v>541</v>
      </c>
      <c r="B542" s="11">
        <v>9422</v>
      </c>
      <c r="C542" s="11" t="s">
        <v>1802</v>
      </c>
      <c r="D542" s="11" t="s">
        <v>1803</v>
      </c>
    </row>
    <row r="543" spans="1:4">
      <c r="A543" s="11">
        <v>542</v>
      </c>
      <c r="B543" s="11">
        <v>9423</v>
      </c>
      <c r="C543" s="11" t="s">
        <v>1804</v>
      </c>
      <c r="D543" s="11" t="s">
        <v>1805</v>
      </c>
    </row>
    <row r="544" spans="1:4">
      <c r="A544" s="11">
        <v>543</v>
      </c>
      <c r="B544" s="11">
        <v>9424</v>
      </c>
      <c r="C544" s="11" t="s">
        <v>1806</v>
      </c>
      <c r="D544" s="11" t="s">
        <v>1807</v>
      </c>
    </row>
    <row r="545" spans="1:4">
      <c r="A545" s="11">
        <v>544</v>
      </c>
      <c r="B545" s="11">
        <v>9491</v>
      </c>
      <c r="C545" s="11" t="s">
        <v>1808</v>
      </c>
      <c r="D545" s="11" t="s">
        <v>1809</v>
      </c>
    </row>
    <row r="546" spans="1:4">
      <c r="A546" s="11">
        <v>545</v>
      </c>
      <c r="B546" s="11">
        <v>9499</v>
      </c>
      <c r="C546" s="11" t="s">
        <v>1810</v>
      </c>
      <c r="D546" s="11" t="s">
        <v>1811</v>
      </c>
    </row>
    <row r="547" spans="1:4">
      <c r="A547" s="11">
        <v>546</v>
      </c>
      <c r="B547" s="11">
        <v>9511</v>
      </c>
      <c r="C547" s="11" t="s">
        <v>1812</v>
      </c>
      <c r="D547" s="11" t="s">
        <v>1813</v>
      </c>
    </row>
    <row r="548" spans="1:4">
      <c r="A548" s="11">
        <v>547</v>
      </c>
      <c r="B548" s="11">
        <v>9512</v>
      </c>
      <c r="C548" s="11" t="s">
        <v>1814</v>
      </c>
      <c r="D548" s="11" t="s">
        <v>1815</v>
      </c>
    </row>
    <row r="549" spans="1:4">
      <c r="A549" s="11">
        <v>548</v>
      </c>
      <c r="B549" s="11">
        <v>9521</v>
      </c>
      <c r="C549" s="11" t="s">
        <v>1816</v>
      </c>
      <c r="D549" s="11" t="s">
        <v>1817</v>
      </c>
    </row>
    <row r="550" spans="1:4">
      <c r="A550" s="11">
        <v>549</v>
      </c>
      <c r="B550" s="11">
        <v>9522</v>
      </c>
      <c r="C550" s="11" t="s">
        <v>1818</v>
      </c>
      <c r="D550" s="11" t="s">
        <v>1819</v>
      </c>
    </row>
    <row r="551" spans="1:4">
      <c r="A551" s="11">
        <v>550</v>
      </c>
      <c r="B551" s="11">
        <v>9523</v>
      </c>
      <c r="C551" s="11" t="s">
        <v>1820</v>
      </c>
      <c r="D551" s="11" t="s">
        <v>1821</v>
      </c>
    </row>
    <row r="552" spans="1:4">
      <c r="A552" s="11">
        <v>551</v>
      </c>
      <c r="B552" s="11">
        <v>9591</v>
      </c>
      <c r="C552" s="11" t="s">
        <v>1822</v>
      </c>
      <c r="D552" s="11" t="s">
        <v>1823</v>
      </c>
    </row>
    <row r="553" spans="1:4">
      <c r="A553" s="11">
        <v>552</v>
      </c>
      <c r="B553" s="11">
        <v>9599</v>
      </c>
      <c r="C553" s="11" t="s">
        <v>1824</v>
      </c>
      <c r="D553" s="11" t="s">
        <v>1825</v>
      </c>
    </row>
    <row r="554" spans="1:4">
      <c r="A554" s="11">
        <v>553</v>
      </c>
      <c r="B554" s="11">
        <v>9610</v>
      </c>
      <c r="C554" s="11" t="s">
        <v>1826</v>
      </c>
      <c r="D554" s="11" t="s">
        <v>1827</v>
      </c>
    </row>
    <row r="555" spans="1:4">
      <c r="A555" s="11">
        <v>554</v>
      </c>
      <c r="B555" s="11">
        <v>9620</v>
      </c>
      <c r="C555" s="11" t="s">
        <v>1828</v>
      </c>
      <c r="D555" s="11" t="s">
        <v>1829</v>
      </c>
    </row>
    <row r="556" spans="1:4">
      <c r="A556" s="11">
        <v>555</v>
      </c>
      <c r="B556" s="11">
        <v>9630</v>
      </c>
      <c r="C556" s="11" t="s">
        <v>1830</v>
      </c>
      <c r="D556" s="11" t="s">
        <v>1831</v>
      </c>
    </row>
    <row r="557" spans="1:4">
      <c r="A557" s="11">
        <v>556</v>
      </c>
      <c r="B557" s="11">
        <v>9640</v>
      </c>
      <c r="C557" s="11" t="s">
        <v>1832</v>
      </c>
      <c r="D557" s="11" t="s">
        <v>1833</v>
      </c>
    </row>
    <row r="558" spans="1:4">
      <c r="A558" s="11">
        <v>557</v>
      </c>
      <c r="B558" s="11">
        <v>9690</v>
      </c>
      <c r="C558" s="11" t="s">
        <v>1834</v>
      </c>
      <c r="D558" s="11" t="s">
        <v>1835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1836</v>
      </c>
      <c r="B1" s="22" t="s">
        <v>1837</v>
      </c>
      <c r="C1" s="22"/>
      <c r="D1" s="22"/>
      <c r="E1" s="22"/>
      <c r="F1" s="22"/>
      <c r="G1" s="22"/>
      <c r="H1" s="22"/>
      <c r="I1" s="22" t="s">
        <v>1838</v>
      </c>
      <c r="J1" s="22"/>
      <c r="K1" s="22" t="s">
        <v>1839</v>
      </c>
    </row>
    <row r="2" spans="1:11">
      <c r="A2" s="22"/>
      <c r="B2" s="22" t="s">
        <v>1840</v>
      </c>
      <c r="C2" s="22" t="s">
        <v>1841</v>
      </c>
      <c r="D2" s="22" t="s">
        <v>1842</v>
      </c>
      <c r="E2" s="22" t="s">
        <v>1843</v>
      </c>
      <c r="F2" s="22" t="s">
        <v>1844</v>
      </c>
      <c r="G2" s="22" t="s">
        <v>1845</v>
      </c>
      <c r="H2" s="22" t="s">
        <v>1846</v>
      </c>
      <c r="I2" s="22" t="s">
        <v>560</v>
      </c>
      <c r="J2" s="22" t="s">
        <v>562</v>
      </c>
      <c r="K2" s="22"/>
    </row>
    <row r="3" spans="1:11">
      <c r="A3" s="11" t="s">
        <v>1849</v>
      </c>
      <c r="B3" s="11" t="s">
        <v>130</v>
      </c>
      <c r="C3" s="11" t="s">
        <v>41</v>
      </c>
      <c r="D3" s="11"/>
      <c r="E3" s="11"/>
      <c r="F3" s="11"/>
      <c r="G3" s="11"/>
    </row>
    <row r="4" spans="1:11">
      <c r="A4" s="11" t="s">
        <v>1850</v>
      </c>
      <c r="B4" s="11" t="s">
        <v>92</v>
      </c>
      <c r="C4" s="11" t="s">
        <v>1851</v>
      </c>
      <c r="D4" s="11" t="s">
        <v>1852</v>
      </c>
      <c r="E4" s="11" t="s">
        <v>1853</v>
      </c>
      <c r="F4" s="11" t="s">
        <v>1854</v>
      </c>
      <c r="G4" s="11" t="s">
        <v>1854</v>
      </c>
      <c r="H4" s="11"/>
      <c r="I4" s="11"/>
      <c r="J4" s="11"/>
      <c r="K4" s="11"/>
    </row>
    <row r="5" spans="1:11">
      <c r="A5" s="11" t="s">
        <v>1855</v>
      </c>
      <c r="B5" s="11" t="s">
        <v>1856</v>
      </c>
      <c r="C5" s="11" t="s">
        <v>1857</v>
      </c>
      <c r="D5" s="11" t="s">
        <v>1858</v>
      </c>
      <c r="E5" s="11" t="s">
        <v>1859</v>
      </c>
      <c r="F5" s="11" t="s">
        <v>1860</v>
      </c>
      <c r="G5" s="11" t="s">
        <v>1861</v>
      </c>
      <c r="H5" s="11"/>
      <c r="I5" s="11"/>
      <c r="J5" s="11"/>
      <c r="K5" s="11"/>
    </row>
    <row r="6" spans="1:11">
      <c r="A6" s="23" t="s">
        <v>1847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1862</v>
      </c>
      <c r="C7" s="11" t="s">
        <v>1863</v>
      </c>
      <c r="D7" s="11" t="s">
        <v>1864</v>
      </c>
      <c r="E7" s="11" t="s">
        <v>1865</v>
      </c>
      <c r="F7" s="11" t="s">
        <v>1866</v>
      </c>
      <c r="G7" s="11"/>
      <c r="H7" s="11"/>
      <c r="I7" s="11"/>
      <c r="J7" s="11"/>
      <c r="K7" s="11" t="s">
        <v>1867</v>
      </c>
    </row>
    <row r="8" spans="1:11">
      <c r="A8" s="11"/>
      <c r="B8" s="11" t="s">
        <v>1868</v>
      </c>
      <c r="C8" s="11" t="s">
        <v>1869</v>
      </c>
      <c r="D8" s="11" t="s">
        <v>1870</v>
      </c>
      <c r="E8" s="11" t="s">
        <v>1871</v>
      </c>
      <c r="F8" s="11" t="s">
        <v>1872</v>
      </c>
      <c r="G8" s="11"/>
      <c r="H8" s="11"/>
      <c r="I8" s="11"/>
      <c r="J8" s="11"/>
      <c r="K8" s="11" t="s">
        <v>1867</v>
      </c>
    </row>
    <row r="9" spans="1:11">
      <c r="A9" s="11"/>
      <c r="B9" s="11" t="s">
        <v>1873</v>
      </c>
      <c r="C9" s="11"/>
      <c r="D9" s="11" t="s">
        <v>1874</v>
      </c>
      <c r="E9" s="11" t="s">
        <v>1875</v>
      </c>
      <c r="F9" s="11" t="s">
        <v>1876</v>
      </c>
      <c r="G9" s="11"/>
      <c r="H9" s="11"/>
      <c r="I9" s="11"/>
      <c r="J9" s="11"/>
      <c r="K9" s="11" t="s">
        <v>1867</v>
      </c>
    </row>
    <row r="10" spans="1:11">
      <c r="A10" s="11"/>
      <c r="B10" s="11" t="s">
        <v>1877</v>
      </c>
      <c r="C10" s="11" t="s">
        <v>1878</v>
      </c>
      <c r="D10" s="11" t="s">
        <v>1879</v>
      </c>
      <c r="E10" s="11" t="s">
        <v>1880</v>
      </c>
      <c r="F10" s="11" t="s">
        <v>1881</v>
      </c>
      <c r="G10" s="11"/>
      <c r="H10" s="11"/>
      <c r="I10" s="11"/>
      <c r="J10" s="11"/>
      <c r="K10" s="11" t="s">
        <v>1867</v>
      </c>
    </row>
    <row r="11" spans="1:11">
      <c r="A11" s="11"/>
      <c r="B11" s="11" t="s">
        <v>1882</v>
      </c>
      <c r="C11" s="11"/>
      <c r="D11" s="11" t="s">
        <v>1883</v>
      </c>
      <c r="E11" s="11" t="s">
        <v>1884</v>
      </c>
      <c r="F11" s="11" t="s">
        <v>1885</v>
      </c>
      <c r="G11" s="11"/>
      <c r="H11" s="11"/>
      <c r="I11" s="11" t="s">
        <v>1886</v>
      </c>
      <c r="J11" s="11"/>
      <c r="K11" s="11" t="s">
        <v>1867</v>
      </c>
    </row>
    <row r="12" spans="1:11">
      <c r="A12" s="11"/>
      <c r="B12" s="11" t="s">
        <v>1887</v>
      </c>
      <c r="C12" s="11"/>
      <c r="D12" s="11" t="s">
        <v>1888</v>
      </c>
      <c r="E12" s="11" t="s">
        <v>1889</v>
      </c>
      <c r="F12" s="11" t="s">
        <v>1890</v>
      </c>
      <c r="G12" s="11"/>
      <c r="H12" s="11"/>
      <c r="I12" s="11"/>
      <c r="J12" s="11"/>
      <c r="K12" s="11" t="s">
        <v>1867</v>
      </c>
    </row>
    <row r="13" spans="1:11">
      <c r="A13" s="23" t="s">
        <v>1848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1891</v>
      </c>
      <c r="B14" s="11" t="s">
        <v>1892</v>
      </c>
      <c r="C14" s="11" t="s">
        <v>1893</v>
      </c>
      <c r="D14" s="11" t="s">
        <v>1894</v>
      </c>
      <c r="E14" s="11" t="s">
        <v>1895</v>
      </c>
      <c r="F14" s="11" t="s">
        <v>1896</v>
      </c>
      <c r="G14" s="11" t="s">
        <v>1897</v>
      </c>
      <c r="H14" s="11"/>
      <c r="I14" s="11"/>
      <c r="J14" s="11"/>
      <c r="K14" s="11" t="s">
        <v>1898</v>
      </c>
    </row>
    <row r="15" spans="1:11">
      <c r="A15" s="11" t="s">
        <v>1899</v>
      </c>
      <c r="B15" s="11" t="s">
        <v>1900</v>
      </c>
      <c r="C15" s="11" t="s">
        <v>1901</v>
      </c>
      <c r="D15" s="11" t="s">
        <v>1902</v>
      </c>
      <c r="E15" s="11" t="s">
        <v>1903</v>
      </c>
      <c r="F15" s="11" t="s">
        <v>1904</v>
      </c>
      <c r="G15" s="11" t="s">
        <v>1905</v>
      </c>
      <c r="H15" s="11"/>
      <c r="I15" s="11"/>
      <c r="J15" s="11"/>
      <c r="K15" s="11" t="s">
        <v>1898</v>
      </c>
    </row>
    <row r="16" spans="1:11">
      <c r="A16" s="11" t="s">
        <v>1906</v>
      </c>
      <c r="B16" s="11" t="s">
        <v>1907</v>
      </c>
      <c r="C16" s="11" t="s">
        <v>1908</v>
      </c>
      <c r="D16" s="11" t="s">
        <v>1909</v>
      </c>
      <c r="E16" s="11" t="s">
        <v>1910</v>
      </c>
      <c r="F16" s="11" t="s">
        <v>1911</v>
      </c>
      <c r="G16" s="11" t="s">
        <v>1912</v>
      </c>
      <c r="H16" s="11"/>
      <c r="I16" s="11"/>
      <c r="J16" s="11"/>
      <c r="K16" s="11"/>
    </row>
    <row r="17" spans="1:12">
      <c r="A17" s="11" t="s">
        <v>1913</v>
      </c>
      <c r="B17" s="11" t="s">
        <v>1914</v>
      </c>
      <c r="C17" s="11" t="s">
        <v>1915</v>
      </c>
      <c r="D17" s="11" t="s">
        <v>1916</v>
      </c>
      <c r="E17" s="11" t="s">
        <v>1917</v>
      </c>
      <c r="F17" s="11" t="s">
        <v>1918</v>
      </c>
      <c r="G17" s="11" t="s">
        <v>1919</v>
      </c>
      <c r="H17" s="11"/>
      <c r="I17" s="11"/>
      <c r="J17" s="11"/>
      <c r="K17" s="11"/>
    </row>
    <row r="18" spans="1:12">
      <c r="A18" s="11" t="s">
        <v>1920</v>
      </c>
      <c r="B18" s="11" t="s">
        <v>1921</v>
      </c>
      <c r="C18" s="11" t="s">
        <v>1922</v>
      </c>
      <c r="D18" s="11" t="s">
        <v>1923</v>
      </c>
      <c r="E18" s="11" t="s">
        <v>1923</v>
      </c>
      <c r="F18" s="11" t="s">
        <v>1924</v>
      </c>
      <c r="G18" s="11" t="s">
        <v>1925</v>
      </c>
      <c r="H18" s="11"/>
      <c r="I18" s="11" t="s">
        <v>1898</v>
      </c>
      <c r="J18" s="11"/>
      <c r="K18" s="11"/>
    </row>
    <row r="19" spans="1:12">
      <c r="A19" s="11" t="s">
        <v>1926</v>
      </c>
      <c r="B19" s="11" t="s">
        <v>1927</v>
      </c>
      <c r="C19" s="11" t="s">
        <v>1928</v>
      </c>
      <c r="D19" s="11" t="s">
        <v>1928</v>
      </c>
      <c r="E19" s="11" t="s">
        <v>1929</v>
      </c>
      <c r="F19" s="11" t="s">
        <v>1928</v>
      </c>
      <c r="G19" s="11" t="s">
        <v>1930</v>
      </c>
      <c r="H19" s="11"/>
      <c r="I19" s="11"/>
      <c r="J19" s="11"/>
      <c r="K19" s="11"/>
    </row>
    <row r="20" spans="1:12">
      <c r="A20" s="11" t="s">
        <v>1931</v>
      </c>
      <c r="B20" s="11" t="s">
        <v>1932</v>
      </c>
      <c r="C20" s="11" t="s">
        <v>1933</v>
      </c>
      <c r="D20" s="11" t="s">
        <v>1934</v>
      </c>
      <c r="E20" s="11" t="s">
        <v>1935</v>
      </c>
      <c r="F20" s="11" t="s">
        <v>1936</v>
      </c>
      <c r="G20" s="11" t="s">
        <v>1937</v>
      </c>
      <c r="H20" s="11"/>
      <c r="I20" s="11"/>
      <c r="J20" s="11"/>
      <c r="K20" s="11"/>
    </row>
    <row r="21" spans="1:12">
      <c r="A21" s="11" t="s">
        <v>1938</v>
      </c>
      <c r="B21" s="11" t="s">
        <v>1939</v>
      </c>
      <c r="C21" s="11" t="s">
        <v>1940</v>
      </c>
      <c r="D21" s="11" t="s">
        <v>1941</v>
      </c>
      <c r="E21" s="11" t="s">
        <v>1942</v>
      </c>
      <c r="F21" s="11" t="s">
        <v>1943</v>
      </c>
      <c r="G21" s="11" t="s">
        <v>1944</v>
      </c>
      <c r="H21" s="11"/>
      <c r="I21" s="11"/>
      <c r="J21" s="11"/>
      <c r="K21" s="11"/>
    </row>
    <row r="22" spans="1:12">
      <c r="A22" s="11" t="s">
        <v>1945</v>
      </c>
      <c r="B22" s="11" t="s">
        <v>1946</v>
      </c>
      <c r="C22" s="11" t="s">
        <v>634</v>
      </c>
      <c r="D22" s="11" t="s">
        <v>1947</v>
      </c>
      <c r="E22" s="11" t="s">
        <v>1948</v>
      </c>
      <c r="F22" s="11" t="s">
        <v>1949</v>
      </c>
      <c r="G22" s="11" t="s">
        <v>1950</v>
      </c>
      <c r="H22" s="11"/>
      <c r="I22" s="11"/>
      <c r="J22" s="11"/>
      <c r="K22" s="11"/>
    </row>
    <row r="23" spans="1:12">
      <c r="A23" s="11" t="s">
        <v>1951</v>
      </c>
      <c r="B23" s="11" t="s">
        <v>1952</v>
      </c>
      <c r="C23" s="11" t="s">
        <v>1953</v>
      </c>
      <c r="D23" s="11" t="s">
        <v>1954</v>
      </c>
      <c r="E23" s="11" t="s">
        <v>1955</v>
      </c>
      <c r="F23" s="11" t="s">
        <v>1956</v>
      </c>
      <c r="G23" s="11" t="s">
        <v>1957</v>
      </c>
      <c r="H23" s="11"/>
      <c r="I23" s="11" t="s">
        <v>1898</v>
      </c>
      <c r="J23" s="11"/>
      <c r="K23" s="11"/>
    </row>
    <row r="24" spans="1:12">
      <c r="A24" s="11" t="s">
        <v>1958</v>
      </c>
      <c r="B24" s="11" t="s">
        <v>1959</v>
      </c>
      <c r="C24" s="11" t="s">
        <v>634</v>
      </c>
      <c r="D24" s="11" t="s">
        <v>1960</v>
      </c>
      <c r="E24" s="11" t="s">
        <v>1960</v>
      </c>
      <c r="F24" s="11" t="s">
        <v>276</v>
      </c>
      <c r="G24" s="11" t="s">
        <v>1961</v>
      </c>
      <c r="H24" s="11"/>
      <c r="I24" s="11"/>
      <c r="J24" s="11"/>
      <c r="K24" s="11"/>
    </row>
    <row r="25" spans="1:12">
      <c r="A25" s="11"/>
      <c r="B25" s="11" t="s">
        <v>1962</v>
      </c>
      <c r="C25" s="11" t="s">
        <v>1963</v>
      </c>
      <c r="D25" s="11" t="s">
        <v>1963</v>
      </c>
      <c r="E25" s="11" t="s">
        <v>1963</v>
      </c>
      <c r="F25" s="11" t="s">
        <v>1964</v>
      </c>
      <c r="G25" s="11"/>
      <c r="H25" s="11"/>
      <c r="I25" s="11"/>
      <c r="J25" s="11"/>
      <c r="K25" s="11"/>
    </row>
    <row r="26" spans="1:12">
      <c r="A26" s="11" t="s">
        <v>1965</v>
      </c>
      <c r="B26" s="11" t="s">
        <v>1966</v>
      </c>
      <c r="C26" s="11" t="s">
        <v>1967</v>
      </c>
      <c r="D26" s="11" t="s">
        <v>1917</v>
      </c>
      <c r="E26" s="11" t="s">
        <v>1968</v>
      </c>
      <c r="F26" s="11" t="s">
        <v>1969</v>
      </c>
      <c r="G26" s="11" t="s">
        <v>1970</v>
      </c>
      <c r="H26" s="11" t="s">
        <v>1898</v>
      </c>
      <c r="I26" s="11"/>
      <c r="J26" s="11"/>
      <c r="K26" s="11"/>
    </row>
    <row r="27" spans="1:12">
      <c r="A27" s="11" t="s">
        <v>1971</v>
      </c>
      <c r="B27" s="11" t="s">
        <v>1972</v>
      </c>
      <c r="C27" s="11" t="s">
        <v>634</v>
      </c>
      <c r="D27" s="11" t="s">
        <v>1928</v>
      </c>
      <c r="E27" s="11" t="s">
        <v>1973</v>
      </c>
      <c r="F27" s="11" t="s">
        <v>1974</v>
      </c>
      <c r="G27" s="11" t="s">
        <v>1975</v>
      </c>
      <c r="H27" s="11" t="s">
        <v>1898</v>
      </c>
      <c r="I27" s="11"/>
      <c r="J27" s="11"/>
      <c r="K27" s="11"/>
    </row>
    <row r="28" spans="1:12">
      <c r="A28" s="11" t="s">
        <v>1976</v>
      </c>
      <c r="B28" s="11" t="s">
        <v>1977</v>
      </c>
      <c r="C28" s="11" t="s">
        <v>634</v>
      </c>
      <c r="D28" s="11" t="s">
        <v>1978</v>
      </c>
      <c r="E28" s="11" t="s">
        <v>1979</v>
      </c>
      <c r="F28" s="11" t="s">
        <v>1980</v>
      </c>
      <c r="G28" s="11" t="s">
        <v>1981</v>
      </c>
      <c r="H28" s="11"/>
      <c r="I28" s="11"/>
      <c r="J28" s="11"/>
      <c r="K28" s="11"/>
    </row>
    <row r="29" spans="1:12">
      <c r="A29" s="11" t="s">
        <v>1982</v>
      </c>
      <c r="B29" s="11" t="s">
        <v>1983</v>
      </c>
      <c r="C29" s="11" t="s">
        <v>1984</v>
      </c>
      <c r="D29" s="11" t="s">
        <v>1985</v>
      </c>
      <c r="E29" s="11" t="s">
        <v>1986</v>
      </c>
      <c r="F29" s="11" t="s">
        <v>1987</v>
      </c>
      <c r="G29" s="11" t="s">
        <v>1988</v>
      </c>
      <c r="H29" s="11" t="s">
        <v>1898</v>
      </c>
      <c r="I29" s="11"/>
      <c r="J29" s="11"/>
      <c r="K29" s="11"/>
    </row>
    <row r="30" spans="1:12">
      <c r="A30" s="11" t="s">
        <v>1989</v>
      </c>
      <c r="B30" s="11" t="s">
        <v>1990</v>
      </c>
      <c r="C30" s="11" t="s">
        <v>1991</v>
      </c>
      <c r="D30" s="11" t="s">
        <v>1992</v>
      </c>
      <c r="E30" s="11" t="s">
        <v>1993</v>
      </c>
      <c r="F30" s="11" t="s">
        <v>1994</v>
      </c>
      <c r="G30" s="11" t="s">
        <v>1995</v>
      </c>
      <c r="H30" s="11"/>
      <c r="I30" s="11"/>
      <c r="J30" s="11"/>
      <c r="K30" s="11"/>
      <c r="L30" s="11"/>
    </row>
    <row r="31" spans="1:12">
      <c r="A31" s="11"/>
      <c r="B31" s="11" t="s">
        <v>1996</v>
      </c>
      <c r="C31" s="11"/>
      <c r="D31" s="11"/>
      <c r="E31" s="11"/>
      <c r="F31" s="11" t="s">
        <v>1997</v>
      </c>
      <c r="G31" s="11"/>
      <c r="H31" s="11"/>
      <c r="I31" s="11"/>
      <c r="J31" s="11"/>
      <c r="K31" s="11"/>
    </row>
    <row r="32" spans="1:12">
      <c r="A32" s="11"/>
      <c r="B32" s="11" t="s">
        <v>1998</v>
      </c>
      <c r="C32" s="11"/>
      <c r="D32" s="11"/>
      <c r="E32" s="11"/>
      <c r="F32" s="11" t="s">
        <v>1999</v>
      </c>
      <c r="G32" s="11"/>
      <c r="H32" s="11"/>
      <c r="I32" s="11"/>
      <c r="J32" s="11"/>
      <c r="K32" s="11"/>
    </row>
    <row r="33" spans="1:11">
      <c r="A33" s="11"/>
      <c r="B33" s="11" t="s">
        <v>2000</v>
      </c>
      <c r="C33" s="11"/>
      <c r="D33" s="11"/>
      <c r="E33" s="11"/>
      <c r="F33" s="11" t="s">
        <v>2001</v>
      </c>
      <c r="G33" s="11"/>
      <c r="H33" s="11"/>
      <c r="I33" s="11"/>
      <c r="J33" s="11"/>
      <c r="K33" s="11"/>
    </row>
    <row r="34" spans="1:11">
      <c r="A34" s="11" t="s">
        <v>2002</v>
      </c>
      <c r="B34" s="11" t="s">
        <v>2003</v>
      </c>
      <c r="C34" s="11" t="s">
        <v>634</v>
      </c>
      <c r="D34" s="11" t="s">
        <v>2004</v>
      </c>
      <c r="E34" s="11" t="s">
        <v>2005</v>
      </c>
      <c r="F34" s="11" t="s">
        <v>2006</v>
      </c>
      <c r="G34" s="11" t="s">
        <v>2007</v>
      </c>
      <c r="H34" s="11"/>
      <c r="I34" s="11"/>
      <c r="J34" s="11"/>
      <c r="K34" s="11"/>
    </row>
    <row r="35" spans="1:11">
      <c r="A35" s="11"/>
      <c r="B35" s="11" t="s">
        <v>2008</v>
      </c>
      <c r="C35" s="11"/>
      <c r="D35" s="11"/>
      <c r="E35" s="11"/>
      <c r="F35" s="11" t="s">
        <v>2009</v>
      </c>
      <c r="G35" s="11"/>
      <c r="H35" s="11"/>
      <c r="I35" s="11"/>
      <c r="J35" s="11"/>
      <c r="K35" s="11"/>
    </row>
    <row r="36" spans="1:11">
      <c r="A36" s="11"/>
      <c r="B36" s="11" t="s">
        <v>2010</v>
      </c>
      <c r="C36" s="11"/>
      <c r="D36" s="11"/>
      <c r="E36" s="11"/>
      <c r="F36" s="11" t="s">
        <v>510</v>
      </c>
      <c r="G36" s="11"/>
      <c r="H36" s="11"/>
      <c r="I36" s="11"/>
      <c r="J36" s="11"/>
      <c r="K36" s="11"/>
    </row>
    <row r="37" spans="1:11">
      <c r="A37" s="11"/>
      <c r="B37" s="11" t="s">
        <v>2011</v>
      </c>
      <c r="C37" s="11"/>
      <c r="D37" s="11"/>
      <c r="E37" s="11"/>
      <c r="F37" s="11" t="s">
        <v>2012</v>
      </c>
      <c r="G37" s="11"/>
      <c r="H37" s="11"/>
      <c r="I37" s="11"/>
      <c r="J37" s="11"/>
      <c r="K37" s="11"/>
    </row>
    <row r="38" spans="1:11">
      <c r="A38" s="11" t="s">
        <v>2013</v>
      </c>
      <c r="B38" s="11" t="s">
        <v>2014</v>
      </c>
      <c r="C38" s="11" t="s">
        <v>634</v>
      </c>
      <c r="D38" s="11" t="s">
        <v>2015</v>
      </c>
      <c r="E38" s="11" t="s">
        <v>2016</v>
      </c>
      <c r="F38" s="11" t="s">
        <v>2017</v>
      </c>
      <c r="G38" s="11" t="s">
        <v>2018</v>
      </c>
      <c r="H38" s="11"/>
      <c r="I38" s="11"/>
      <c r="J38" s="11"/>
      <c r="K38" s="11"/>
    </row>
    <row r="39" spans="1:11">
      <c r="A39" s="11" t="s">
        <v>2019</v>
      </c>
      <c r="B39" s="11" t="s">
        <v>2020</v>
      </c>
      <c r="C39" s="11" t="s">
        <v>1928</v>
      </c>
      <c r="D39" s="11" t="s">
        <v>1981</v>
      </c>
      <c r="E39" s="11" t="s">
        <v>2021</v>
      </c>
      <c r="F39" s="11" t="s">
        <v>2022</v>
      </c>
      <c r="G39" s="11" t="s">
        <v>2023</v>
      </c>
      <c r="H39" s="11"/>
      <c r="I39" s="11"/>
      <c r="J39" s="11"/>
      <c r="K39" s="11"/>
    </row>
    <row r="40" spans="1:11">
      <c r="A40" s="11"/>
      <c r="B40" s="11" t="s">
        <v>2024</v>
      </c>
      <c r="C40" s="11"/>
      <c r="D40" s="11"/>
      <c r="E40" s="11"/>
      <c r="F40" s="11" t="s">
        <v>2025</v>
      </c>
      <c r="G40" s="11"/>
      <c r="H40" s="11"/>
      <c r="I40" s="11"/>
      <c r="J40" s="11"/>
      <c r="K40" s="11"/>
    </row>
    <row r="41" spans="1:11">
      <c r="A41" s="11"/>
      <c r="B41" s="11" t="s">
        <v>2026</v>
      </c>
      <c r="C41" s="11"/>
      <c r="D41" s="11"/>
      <c r="E41" s="11"/>
      <c r="F41" s="11" t="s">
        <v>2025</v>
      </c>
      <c r="G41" s="11"/>
      <c r="H41" s="11"/>
      <c r="I41" s="11"/>
      <c r="J41" s="11"/>
      <c r="K41" s="11"/>
    </row>
    <row r="42" spans="1:11">
      <c r="A42" s="11"/>
      <c r="B42" s="11" t="s">
        <v>2027</v>
      </c>
      <c r="C42" s="11"/>
      <c r="D42" s="11"/>
      <c r="E42" s="11"/>
      <c r="F42" s="11" t="s">
        <v>2025</v>
      </c>
      <c r="G42" s="11"/>
      <c r="H42" s="11"/>
      <c r="I42" s="11"/>
      <c r="J42" s="11"/>
      <c r="K42" s="11"/>
    </row>
    <row r="43" spans="1:11">
      <c r="A43" s="11"/>
      <c r="B43" s="11" t="s">
        <v>2028</v>
      </c>
      <c r="C43" s="11"/>
      <c r="D43" s="11"/>
      <c r="E43" s="11"/>
      <c r="F43" s="11" t="s">
        <v>2025</v>
      </c>
      <c r="G43" s="11"/>
      <c r="H43" s="11"/>
      <c r="I43" s="11"/>
      <c r="J43" s="11"/>
      <c r="K43" s="11"/>
    </row>
    <row r="44" spans="1:11">
      <c r="A44" s="11"/>
      <c r="B44" s="11" t="s">
        <v>2029</v>
      </c>
      <c r="C44" s="11"/>
      <c r="D44" s="11"/>
      <c r="E44" s="11"/>
      <c r="F44" s="11" t="s">
        <v>2025</v>
      </c>
      <c r="G44" s="11"/>
      <c r="H44" s="11"/>
      <c r="I44" s="11"/>
      <c r="J44" s="11"/>
      <c r="K44" s="11"/>
    </row>
    <row r="45" spans="1:11">
      <c r="A45" s="11"/>
      <c r="B45" s="11" t="s">
        <v>2030</v>
      </c>
      <c r="C45" s="11"/>
      <c r="D45" s="11"/>
      <c r="E45" s="11"/>
      <c r="F45" s="11" t="s">
        <v>2025</v>
      </c>
      <c r="G45" s="11"/>
      <c r="H45" s="11"/>
      <c r="I45" s="11"/>
      <c r="J45" s="11"/>
      <c r="K45" s="11"/>
    </row>
    <row r="46" spans="1:11">
      <c r="A46" s="11"/>
      <c r="B46" s="11" t="s">
        <v>2031</v>
      </c>
      <c r="C46" s="11"/>
      <c r="D46" s="11"/>
      <c r="E46" s="11"/>
      <c r="F46" s="11" t="s">
        <v>2025</v>
      </c>
      <c r="G46" s="11"/>
      <c r="H46" s="11"/>
      <c r="I46" s="11"/>
      <c r="J46" s="11"/>
      <c r="K46" s="11"/>
    </row>
    <row r="47" spans="1:11">
      <c r="A47" s="11"/>
      <c r="B47" s="11" t="s">
        <v>2032</v>
      </c>
      <c r="C47" s="11"/>
      <c r="D47" s="11"/>
      <c r="E47" s="11"/>
      <c r="F47" s="11" t="s">
        <v>45</v>
      </c>
      <c r="G47" s="11"/>
      <c r="H47" s="11"/>
      <c r="I47" s="11"/>
      <c r="J47" s="11"/>
      <c r="K47" s="11"/>
    </row>
    <row r="48" spans="1:11">
      <c r="A48" s="11"/>
      <c r="B48" s="11" t="s">
        <v>2033</v>
      </c>
      <c r="C48" s="11"/>
      <c r="D48" s="11"/>
      <c r="E48" s="11"/>
      <c r="F48" s="11" t="s">
        <v>2025</v>
      </c>
      <c r="G48" s="11"/>
      <c r="H48" s="11"/>
      <c r="I48" s="11"/>
      <c r="J48" s="11"/>
      <c r="K48" s="11"/>
    </row>
    <row r="49" spans="1:11">
      <c r="A49" s="11"/>
      <c r="B49" s="11" t="s">
        <v>2034</v>
      </c>
      <c r="C49" s="11"/>
      <c r="D49" s="11"/>
      <c r="E49" s="11"/>
      <c r="F49" s="11" t="s">
        <v>2025</v>
      </c>
      <c r="G49" s="11"/>
      <c r="H49" s="11"/>
      <c r="I49" s="11"/>
      <c r="J49" s="11"/>
      <c r="K49" s="11"/>
    </row>
    <row r="50" spans="1:11">
      <c r="A50" s="11"/>
      <c r="B50" s="11" t="s">
        <v>2035</v>
      </c>
      <c r="C50" s="11"/>
      <c r="D50" s="11"/>
      <c r="E50" s="11"/>
      <c r="F50" s="11" t="s">
        <v>2025</v>
      </c>
      <c r="G50" s="11"/>
      <c r="H50" s="11"/>
      <c r="I50" s="11"/>
      <c r="J50" s="11"/>
      <c r="K50" s="11"/>
    </row>
    <row r="51" spans="1:11">
      <c r="A51" s="11"/>
      <c r="B51" s="11" t="s">
        <v>2036</v>
      </c>
      <c r="C51" s="11"/>
      <c r="D51" s="11"/>
      <c r="E51" s="11"/>
      <c r="F51" s="11" t="s">
        <v>2025</v>
      </c>
      <c r="G51" s="11"/>
      <c r="H51" s="11"/>
      <c r="I51" s="11"/>
      <c r="J51" s="11"/>
      <c r="K51" s="11"/>
    </row>
    <row r="52" spans="1:11">
      <c r="A52" s="11"/>
      <c r="B52" s="11" t="s">
        <v>2037</v>
      </c>
      <c r="C52" s="11"/>
      <c r="D52" s="11"/>
      <c r="E52" s="11"/>
      <c r="F52" s="11" t="s">
        <v>2025</v>
      </c>
      <c r="G52" s="11"/>
      <c r="H52" s="11"/>
      <c r="I52" s="11"/>
      <c r="J52" s="11"/>
      <c r="K52" s="11"/>
    </row>
    <row r="53" spans="1:11">
      <c r="A53" s="23" t="s">
        <v>2038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2039</v>
      </c>
      <c r="C54" s="11"/>
      <c r="D54" s="11" t="s">
        <v>2040</v>
      </c>
      <c r="E54" s="11" t="s">
        <v>2041</v>
      </c>
      <c r="F54" s="11" t="s">
        <v>2042</v>
      </c>
      <c r="G54" s="11"/>
      <c r="H54" s="11"/>
      <c r="I54" s="11"/>
      <c r="J54" s="11"/>
      <c r="K54" s="11" t="s">
        <v>1867</v>
      </c>
    </row>
    <row r="55" spans="1:11">
      <c r="A55" s="11" t="s">
        <v>2043</v>
      </c>
      <c r="B55" s="11" t="s">
        <v>2044</v>
      </c>
      <c r="C55" s="11" t="s">
        <v>1963</v>
      </c>
      <c r="D55" s="11" t="s">
        <v>2045</v>
      </c>
      <c r="E55" s="11" t="s">
        <v>2046</v>
      </c>
      <c r="F55" s="11" t="s">
        <v>2047</v>
      </c>
      <c r="G55" s="11"/>
      <c r="H55" s="11"/>
      <c r="I55" s="11"/>
      <c r="J55" s="11"/>
      <c r="K55" s="11" t="s">
        <v>1867</v>
      </c>
    </row>
    <row r="56" spans="1:11">
      <c r="A56" s="11"/>
      <c r="B56" s="11" t="s">
        <v>2048</v>
      </c>
      <c r="C56" s="11"/>
      <c r="D56" s="11"/>
      <c r="E56" s="11"/>
      <c r="F56" s="11" t="s">
        <v>2049</v>
      </c>
      <c r="G56" s="11"/>
      <c r="H56" s="11"/>
      <c r="I56" s="11"/>
      <c r="J56" s="11"/>
      <c r="K56" s="11"/>
    </row>
    <row r="57" spans="1:11">
      <c r="A57" s="11"/>
      <c r="B57" s="11" t="s">
        <v>2050</v>
      </c>
      <c r="C57" s="11"/>
      <c r="D57" s="11"/>
      <c r="E57" s="11"/>
      <c r="F57" s="11" t="s">
        <v>2051</v>
      </c>
      <c r="G57" s="11"/>
      <c r="H57" s="11"/>
      <c r="I57" s="11"/>
      <c r="J57" s="11"/>
      <c r="K57" s="11"/>
    </row>
    <row r="58" spans="1:11">
      <c r="A58" s="11"/>
      <c r="B58" s="11" t="s">
        <v>2052</v>
      </c>
      <c r="C58" s="11" t="s">
        <v>2053</v>
      </c>
      <c r="D58" s="11" t="s">
        <v>1954</v>
      </c>
      <c r="E58" s="11" t="s">
        <v>2054</v>
      </c>
      <c r="F58" s="11" t="s">
        <v>2055</v>
      </c>
      <c r="G58" s="11"/>
      <c r="H58" s="11"/>
      <c r="I58" s="11"/>
      <c r="J58" s="11"/>
      <c r="K58" s="11" t="s">
        <v>1867</v>
      </c>
    </row>
    <row r="59" spans="1:11">
      <c r="A59" s="11"/>
      <c r="B59" s="11" t="s">
        <v>2056</v>
      </c>
      <c r="C59" s="11"/>
      <c r="D59" s="11"/>
      <c r="E59" s="11"/>
      <c r="F59" s="11" t="s">
        <v>2057</v>
      </c>
      <c r="G59" s="11"/>
      <c r="H59" s="11"/>
      <c r="I59" s="11"/>
      <c r="J59" s="11"/>
      <c r="K59" s="11"/>
    </row>
    <row r="60" spans="1:11">
      <c r="A60" s="11"/>
      <c r="B60" s="11" t="s">
        <v>2058</v>
      </c>
      <c r="C60" s="11" t="s">
        <v>2059</v>
      </c>
      <c r="D60" s="11" t="s">
        <v>2060</v>
      </c>
      <c r="E60" s="11" t="s">
        <v>2061</v>
      </c>
      <c r="F60" s="11" t="s">
        <v>2062</v>
      </c>
      <c r="G60" s="11"/>
      <c r="H60" s="11"/>
      <c r="I60" s="11"/>
      <c r="J60" s="11"/>
      <c r="K60" s="11" t="s">
        <v>1867</v>
      </c>
    </row>
    <row r="61" spans="1:11">
      <c r="A61" s="11"/>
      <c r="B61" s="11" t="s">
        <v>2063</v>
      </c>
      <c r="C61" s="11"/>
      <c r="D61" s="11"/>
      <c r="E61" s="11"/>
      <c r="F61" s="11" t="s">
        <v>2064</v>
      </c>
      <c r="G61" s="11"/>
      <c r="H61" s="11"/>
      <c r="I61" s="11"/>
      <c r="J61" s="11"/>
      <c r="K61" s="11"/>
    </row>
    <row r="62" spans="1:11">
      <c r="A62" s="11"/>
      <c r="B62" s="11" t="s">
        <v>2065</v>
      </c>
      <c r="C62" s="11" t="s">
        <v>2066</v>
      </c>
      <c r="D62" s="11" t="s">
        <v>2067</v>
      </c>
      <c r="E62" s="11" t="s">
        <v>2068</v>
      </c>
      <c r="F62" s="11" t="s">
        <v>2069</v>
      </c>
      <c r="G62" s="11"/>
      <c r="H62" s="11"/>
      <c r="I62" s="11"/>
      <c r="J62" s="11"/>
      <c r="K62" s="11" t="s">
        <v>1867</v>
      </c>
    </row>
    <row r="63" spans="1:11">
      <c r="A63" s="11"/>
      <c r="B63" s="11" t="s">
        <v>2070</v>
      </c>
      <c r="C63" s="11" t="s">
        <v>2071</v>
      </c>
      <c r="D63" s="11" t="s">
        <v>2072</v>
      </c>
      <c r="E63" s="11" t="s">
        <v>2073</v>
      </c>
      <c r="F63" s="11" t="s">
        <v>2074</v>
      </c>
      <c r="G63" s="11"/>
      <c r="H63" s="11"/>
      <c r="I63" s="11"/>
      <c r="J63" s="11"/>
      <c r="K63" s="11" t="s">
        <v>1867</v>
      </c>
    </row>
    <row r="64" spans="1:11">
      <c r="A64" s="11"/>
      <c r="B64" s="11" t="s">
        <v>2075</v>
      </c>
      <c r="C64" s="11"/>
      <c r="D64" s="11" t="s">
        <v>2071</v>
      </c>
      <c r="E64" s="11" t="s">
        <v>2076</v>
      </c>
      <c r="F64" s="11" t="s">
        <v>2077</v>
      </c>
      <c r="G64" s="11"/>
      <c r="H64" s="11"/>
      <c r="I64" s="11"/>
      <c r="J64" s="11"/>
      <c r="K64" s="11" t="s">
        <v>1867</v>
      </c>
    </row>
    <row r="65" spans="1:11">
      <c r="A65" s="11"/>
      <c r="B65" s="11" t="s">
        <v>2078</v>
      </c>
      <c r="C65" s="11"/>
      <c r="D65" s="11" t="s">
        <v>2060</v>
      </c>
      <c r="E65" s="11" t="s">
        <v>2079</v>
      </c>
      <c r="F65" s="11" t="s">
        <v>2080</v>
      </c>
      <c r="G65" s="11"/>
      <c r="H65" s="11"/>
      <c r="I65" s="11"/>
      <c r="J65" s="11"/>
      <c r="K65" s="11" t="s">
        <v>1867</v>
      </c>
    </row>
    <row r="66" spans="1:11">
      <c r="A66" s="11"/>
      <c r="B66" s="11" t="s">
        <v>2081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2082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2083</v>
      </c>
      <c r="C68" s="11" t="s">
        <v>2084</v>
      </c>
      <c r="D68" s="11" t="s">
        <v>1953</v>
      </c>
      <c r="E68" s="11" t="s">
        <v>2085</v>
      </c>
      <c r="F68" s="11" t="s">
        <v>2086</v>
      </c>
      <c r="G68" s="11"/>
      <c r="H68" s="11"/>
      <c r="I68" s="11"/>
      <c r="J68" s="11"/>
      <c r="K68" s="11"/>
    </row>
    <row r="69" spans="1:11">
      <c r="A69" s="11"/>
      <c r="B69" s="11" t="s">
        <v>2087</v>
      </c>
      <c r="C69" s="11" t="s">
        <v>2088</v>
      </c>
      <c r="D69" s="11" t="s">
        <v>2071</v>
      </c>
      <c r="E69" s="11" t="s">
        <v>2089</v>
      </c>
      <c r="F69" s="11" t="s">
        <v>2090</v>
      </c>
      <c r="G69" s="11"/>
      <c r="H69" s="11"/>
      <c r="I69" s="11"/>
      <c r="J69" s="11"/>
      <c r="K69" s="11" t="s">
        <v>1867</v>
      </c>
    </row>
    <row r="70" spans="1:11">
      <c r="A70" s="11"/>
      <c r="B70" s="11" t="s">
        <v>2091</v>
      </c>
      <c r="C70" s="11" t="s">
        <v>276</v>
      </c>
      <c r="D70" s="11" t="s">
        <v>1949</v>
      </c>
      <c r="E70" s="11" t="s">
        <v>2092</v>
      </c>
      <c r="F70" s="11" t="s">
        <v>1960</v>
      </c>
      <c r="G70" s="11"/>
      <c r="H70" s="11"/>
      <c r="I70" s="11"/>
      <c r="J70" s="11"/>
      <c r="K70" s="11"/>
    </row>
    <row r="71" spans="1:11">
      <c r="A71" s="11"/>
      <c r="B71" s="11" t="s">
        <v>2093</v>
      </c>
      <c r="C71" s="11" t="s">
        <v>2094</v>
      </c>
      <c r="D71" s="11" t="s">
        <v>2095</v>
      </c>
      <c r="E71" s="11" t="s">
        <v>2096</v>
      </c>
      <c r="F71" s="11" t="s">
        <v>2094</v>
      </c>
      <c r="G71" s="11"/>
      <c r="H71" s="11"/>
      <c r="I71" s="11"/>
      <c r="J71" s="11"/>
      <c r="K71" s="11"/>
    </row>
    <row r="72" spans="1:11">
      <c r="A72" s="11"/>
      <c r="B72" s="11" t="s">
        <v>2097</v>
      </c>
      <c r="C72" s="11"/>
      <c r="D72" s="11" t="s">
        <v>2098</v>
      </c>
      <c r="E72" s="11" t="s">
        <v>2099</v>
      </c>
      <c r="F72" s="11" t="s">
        <v>1949</v>
      </c>
      <c r="G72" s="11"/>
      <c r="H72" s="11"/>
      <c r="I72" s="11"/>
      <c r="J72" s="11"/>
      <c r="K72" s="11"/>
    </row>
    <row r="73" spans="1:11">
      <c r="A73" s="11"/>
      <c r="B73" s="11" t="s">
        <v>2100</v>
      </c>
      <c r="C73" s="11"/>
      <c r="D73" s="11"/>
      <c r="E73" s="11"/>
      <c r="F73" s="11" t="s">
        <v>2025</v>
      </c>
      <c r="G73" s="11"/>
      <c r="H73" s="11"/>
      <c r="I73" s="11"/>
      <c r="J73" s="11"/>
      <c r="K73" s="11"/>
    </row>
    <row r="74" spans="1:11">
      <c r="A74" s="23" t="s">
        <v>2101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2102</v>
      </c>
      <c r="C75" s="11"/>
      <c r="D75" s="11" t="s">
        <v>1961</v>
      </c>
      <c r="E75" s="11" t="s">
        <v>1961</v>
      </c>
      <c r="F75" s="11" t="s">
        <v>45</v>
      </c>
      <c r="G75" s="11"/>
      <c r="H75" s="11"/>
      <c r="I75" s="11"/>
      <c r="J75" s="11"/>
      <c r="K75" s="11" t="s">
        <v>1867</v>
      </c>
    </row>
    <row r="76" spans="1:11">
      <c r="A76" s="11"/>
      <c r="B76" s="11" t="s">
        <v>2103</v>
      </c>
      <c r="C76" s="11"/>
      <c r="D76" s="11" t="s">
        <v>41</v>
      </c>
      <c r="E76" s="11" t="s">
        <v>2104</v>
      </c>
      <c r="F76" s="11" t="s">
        <v>41</v>
      </c>
      <c r="G76" s="11"/>
      <c r="H76" s="11"/>
      <c r="I76" s="11"/>
      <c r="J76" s="11"/>
      <c r="K76" s="11" t="s">
        <v>1867</v>
      </c>
    </row>
    <row r="77" spans="1:11">
      <c r="A77" s="11"/>
      <c r="B77" s="11" t="s">
        <v>2105</v>
      </c>
      <c r="C77" s="11"/>
      <c r="D77" s="11" t="s">
        <v>2059</v>
      </c>
      <c r="E77" s="11" t="s">
        <v>2106</v>
      </c>
      <c r="F77" s="11" t="s">
        <v>2107</v>
      </c>
      <c r="G77" s="11"/>
      <c r="H77" s="11"/>
      <c r="I77" s="11"/>
      <c r="J77" s="11"/>
      <c r="K77" s="11"/>
    </row>
    <row r="78" spans="1:11">
      <c r="A78" s="11"/>
      <c r="B78" s="11" t="s">
        <v>2108</v>
      </c>
      <c r="C78" s="11"/>
      <c r="D78" s="11"/>
      <c r="E78" s="11"/>
      <c r="F78" s="11" t="s">
        <v>2109</v>
      </c>
      <c r="G78" s="11"/>
      <c r="H78" s="11"/>
      <c r="I78" s="11"/>
      <c r="J78" s="11"/>
      <c r="K78" s="11"/>
    </row>
    <row r="79" spans="1:11">
      <c r="A79" s="11"/>
      <c r="B79" s="11" t="s">
        <v>2110</v>
      </c>
      <c r="C79" s="11"/>
      <c r="D79" s="11" t="s">
        <v>2111</v>
      </c>
      <c r="E79" s="11" t="s">
        <v>2112</v>
      </c>
      <c r="F79" s="11" t="s">
        <v>2113</v>
      </c>
      <c r="G79" s="11"/>
      <c r="H79" s="11"/>
      <c r="I79" s="11"/>
      <c r="J79" s="11"/>
      <c r="K79" s="11" t="s">
        <v>1867</v>
      </c>
    </row>
    <row r="80" spans="1:11">
      <c r="A80" s="11"/>
      <c r="B80" s="11" t="s">
        <v>2114</v>
      </c>
      <c r="C80" s="11" t="s">
        <v>2115</v>
      </c>
      <c r="D80" s="11" t="s">
        <v>2116</v>
      </c>
      <c r="E80" s="11" t="s">
        <v>2117</v>
      </c>
      <c r="F80" s="11" t="s">
        <v>2118</v>
      </c>
      <c r="G80" s="11"/>
      <c r="H80" s="11"/>
      <c r="I80" s="11"/>
      <c r="J80" s="11"/>
      <c r="K80" s="11" t="s">
        <v>1867</v>
      </c>
    </row>
    <row r="81" spans="1:11">
      <c r="A81" s="11"/>
      <c r="B81" s="11" t="s">
        <v>2119</v>
      </c>
      <c r="C81" s="11"/>
      <c r="D81" s="11"/>
      <c r="E81" s="11"/>
      <c r="F81" s="11" t="s">
        <v>2120</v>
      </c>
      <c r="G81" s="11"/>
      <c r="H81" s="11"/>
      <c r="I81" s="11"/>
      <c r="J81" s="11"/>
      <c r="K81" s="11"/>
    </row>
    <row r="82" spans="1:11">
      <c r="A82" s="11"/>
      <c r="B82" s="11" t="s">
        <v>2121</v>
      </c>
      <c r="C82" s="11"/>
      <c r="D82" s="11"/>
      <c r="E82" s="11"/>
      <c r="F82" s="11" t="s">
        <v>2122</v>
      </c>
      <c r="G82" s="11"/>
      <c r="H82" s="11"/>
      <c r="I82" s="11"/>
      <c r="J82" s="11"/>
      <c r="K82" s="11"/>
    </row>
    <row r="83" spans="1:11">
      <c r="A83" s="11"/>
      <c r="B83" s="11" t="s">
        <v>2123</v>
      </c>
      <c r="C83" s="11"/>
      <c r="D83" s="11"/>
      <c r="E83" s="11"/>
      <c r="F83" s="11" t="s">
        <v>2124</v>
      </c>
      <c r="G83" s="11"/>
      <c r="H83" s="11"/>
      <c r="I83" s="11"/>
      <c r="J83" s="11"/>
      <c r="K83" s="11"/>
    </row>
    <row r="84" spans="1:11">
      <c r="A84" s="11"/>
      <c r="B84" s="11" t="s">
        <v>2125</v>
      </c>
      <c r="C84" s="11"/>
      <c r="D84" s="11"/>
      <c r="E84" s="11" t="s">
        <v>2126</v>
      </c>
      <c r="F84" s="11" t="s">
        <v>2127</v>
      </c>
      <c r="G84" s="11"/>
      <c r="H84" s="11"/>
      <c r="I84" s="11"/>
      <c r="J84" s="11"/>
      <c r="K84" s="11" t="s">
        <v>1867</v>
      </c>
    </row>
    <row r="85" spans="1:11">
      <c r="A85" s="23" t="s">
        <v>2101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2128</v>
      </c>
      <c r="B86" s="11" t="s">
        <v>2129</v>
      </c>
      <c r="C86" s="11" t="s">
        <v>1963</v>
      </c>
      <c r="D86" s="11" t="s">
        <v>2130</v>
      </c>
      <c r="E86" s="11" t="s">
        <v>2131</v>
      </c>
      <c r="F86" s="11" t="s">
        <v>2132</v>
      </c>
      <c r="G86" s="11" t="s">
        <v>2133</v>
      </c>
      <c r="H86" s="11"/>
      <c r="I86" s="11"/>
      <c r="J86" s="11"/>
      <c r="K86" s="11"/>
    </row>
    <row r="87" spans="1:11">
      <c r="A87" s="11" t="s">
        <v>2134</v>
      </c>
      <c r="B87" s="11" t="s">
        <v>2135</v>
      </c>
      <c r="C87" s="11" t="s">
        <v>2136</v>
      </c>
      <c r="D87" s="11" t="s">
        <v>2137</v>
      </c>
      <c r="E87" s="11" t="s">
        <v>2138</v>
      </c>
      <c r="F87" s="11" t="s">
        <v>2139</v>
      </c>
      <c r="G87" s="11" t="s">
        <v>2140</v>
      </c>
      <c r="H87" s="11"/>
      <c r="I87" s="11"/>
      <c r="J87" s="11"/>
      <c r="K87" s="11"/>
    </row>
    <row r="88" spans="1:11">
      <c r="A88" s="11"/>
      <c r="B88" s="11" t="s">
        <v>2141</v>
      </c>
      <c r="C88" s="11"/>
      <c r="D88" s="11"/>
      <c r="E88" s="11" t="s">
        <v>2142</v>
      </c>
      <c r="F88" s="11" t="s">
        <v>2133</v>
      </c>
      <c r="G88" s="11"/>
      <c r="H88" s="11"/>
      <c r="I88" s="11"/>
      <c r="J88" s="11"/>
      <c r="K88" s="11"/>
    </row>
    <row r="89" spans="1:11">
      <c r="A89" s="11"/>
      <c r="B89" s="11" t="s">
        <v>2143</v>
      </c>
      <c r="C89" s="11"/>
      <c r="D89" s="11"/>
      <c r="E89" s="11"/>
      <c r="F89" s="11" t="s">
        <v>2144</v>
      </c>
      <c r="G89" s="11"/>
      <c r="H89" s="11"/>
      <c r="I89" s="11"/>
      <c r="J89" s="11"/>
      <c r="K89" s="11"/>
    </row>
    <row r="90" spans="1:11">
      <c r="A90" s="11" t="s">
        <v>2145</v>
      </c>
      <c r="B90" s="11" t="s">
        <v>2146</v>
      </c>
      <c r="C90" s="11" t="s">
        <v>2147</v>
      </c>
      <c r="D90" s="11" t="s">
        <v>2148</v>
      </c>
      <c r="E90" s="11" t="s">
        <v>2149</v>
      </c>
      <c r="F90" s="11" t="s">
        <v>2150</v>
      </c>
      <c r="G90" s="11" t="s">
        <v>2151</v>
      </c>
      <c r="H90" s="11"/>
      <c r="I90" s="11"/>
      <c r="J90" s="11"/>
      <c r="K90" s="11"/>
    </row>
    <row r="91" spans="1:11">
      <c r="A91" s="11" t="s">
        <v>2152</v>
      </c>
      <c r="B91" s="11" t="s">
        <v>2153</v>
      </c>
      <c r="C91" s="11" t="s">
        <v>2154</v>
      </c>
      <c r="D91" s="11" t="s">
        <v>2155</v>
      </c>
      <c r="E91" s="11" t="s">
        <v>2156</v>
      </c>
      <c r="F91" s="11" t="s">
        <v>2157</v>
      </c>
      <c r="G91" s="11" t="s">
        <v>1896</v>
      </c>
      <c r="H91" s="11"/>
      <c r="I91" s="11"/>
      <c r="J91" s="11"/>
      <c r="K91" s="11"/>
    </row>
    <row r="92" spans="1:11">
      <c r="A92" s="11"/>
      <c r="B92" s="11" t="s">
        <v>2158</v>
      </c>
      <c r="C92" s="11"/>
      <c r="D92" s="11"/>
      <c r="E92" s="11" t="s">
        <v>2159</v>
      </c>
      <c r="F92" s="11" t="s">
        <v>2154</v>
      </c>
      <c r="G92" s="11"/>
      <c r="H92" s="11"/>
      <c r="I92" s="11"/>
      <c r="J92" s="11"/>
      <c r="K92" s="11"/>
    </row>
    <row r="93" spans="1:11">
      <c r="A93" s="11" t="s">
        <v>2160</v>
      </c>
      <c r="B93" s="11" t="s">
        <v>2161</v>
      </c>
      <c r="C93" s="11" t="s">
        <v>2162</v>
      </c>
      <c r="D93" s="11" t="s">
        <v>2163</v>
      </c>
      <c r="E93" s="11" t="s">
        <v>2164</v>
      </c>
      <c r="F93" s="11" t="s">
        <v>2165</v>
      </c>
      <c r="G93" s="11" t="s">
        <v>2166</v>
      </c>
      <c r="H93" s="11"/>
      <c r="I93" s="11"/>
      <c r="J93" s="11"/>
      <c r="K93" s="11"/>
    </row>
    <row r="94" spans="1:11">
      <c r="A94" s="11" t="s">
        <v>2167</v>
      </c>
      <c r="B94" s="11" t="s">
        <v>2168</v>
      </c>
      <c r="C94" s="11" t="s">
        <v>2169</v>
      </c>
      <c r="D94" s="11" t="s">
        <v>1884</v>
      </c>
      <c r="E94" s="11" t="s">
        <v>2170</v>
      </c>
      <c r="F94" s="11" t="s">
        <v>2171</v>
      </c>
      <c r="G94" s="11"/>
      <c r="H94" s="11"/>
      <c r="I94" s="11"/>
      <c r="J94" s="11"/>
      <c r="K94" s="11" t="s">
        <v>1898</v>
      </c>
    </row>
    <row r="95" spans="1:11">
      <c r="A95" s="11" t="s">
        <v>2172</v>
      </c>
      <c r="B95" s="11" t="s">
        <v>2173</v>
      </c>
      <c r="C95" s="11" t="s">
        <v>2162</v>
      </c>
      <c r="D95" s="11" t="s">
        <v>2163</v>
      </c>
      <c r="E95" s="11" t="s">
        <v>2174</v>
      </c>
      <c r="F95" s="11" t="s">
        <v>2154</v>
      </c>
      <c r="G95" s="11" t="s">
        <v>1884</v>
      </c>
      <c r="H95" s="11"/>
      <c r="I95" s="11"/>
      <c r="J95" s="11"/>
      <c r="K95" s="11"/>
    </row>
    <row r="96" spans="1:11">
      <c r="A96" s="11" t="s">
        <v>2175</v>
      </c>
      <c r="B96" s="11" t="s">
        <v>2176</v>
      </c>
      <c r="C96" s="11"/>
      <c r="D96" s="11"/>
      <c r="E96" s="11"/>
      <c r="F96" s="11" t="s">
        <v>45</v>
      </c>
      <c r="G96" s="11"/>
      <c r="H96" s="11"/>
      <c r="I96" s="11"/>
      <c r="J96" s="11"/>
      <c r="K96" s="11"/>
    </row>
    <row r="97" spans="1:11">
      <c r="A97" s="11" t="s">
        <v>2177</v>
      </c>
      <c r="B97" s="11" t="s">
        <v>2178</v>
      </c>
      <c r="C97" s="11" t="s">
        <v>2179</v>
      </c>
      <c r="D97" s="11" t="s">
        <v>2165</v>
      </c>
      <c r="E97" s="11" t="s">
        <v>2180</v>
      </c>
      <c r="F97" s="11" t="s">
        <v>2181</v>
      </c>
      <c r="G97" s="11" t="s">
        <v>2182</v>
      </c>
      <c r="H97" s="11"/>
      <c r="I97" s="11"/>
      <c r="J97" s="11"/>
      <c r="K97" s="11"/>
    </row>
    <row r="98" spans="1:11">
      <c r="A98" s="11" t="s">
        <v>2183</v>
      </c>
      <c r="B98" s="11" t="s">
        <v>2184</v>
      </c>
      <c r="C98" s="11" t="s">
        <v>2185</v>
      </c>
      <c r="D98" s="11" t="s">
        <v>2186</v>
      </c>
      <c r="E98" s="11" t="s">
        <v>2187</v>
      </c>
      <c r="F98" s="11" t="s">
        <v>2188</v>
      </c>
      <c r="G98" s="11" t="s">
        <v>2189</v>
      </c>
      <c r="H98" s="11"/>
      <c r="I98" s="11"/>
      <c r="J98" s="11"/>
      <c r="K98" s="11"/>
    </row>
    <row r="99" spans="1:11">
      <c r="A99" s="11"/>
      <c r="B99" s="11" t="s">
        <v>2190</v>
      </c>
      <c r="C99" s="11"/>
      <c r="D99" s="11"/>
      <c r="E99" s="11"/>
      <c r="F99" s="11" t="s">
        <v>2191</v>
      </c>
      <c r="G99" s="11"/>
      <c r="H99" s="11"/>
      <c r="I99" s="11"/>
      <c r="J99" s="11"/>
      <c r="K99" s="11"/>
    </row>
    <row r="100" spans="1:11">
      <c r="A100" s="11"/>
      <c r="B100" s="11" t="s">
        <v>2192</v>
      </c>
      <c r="C100" s="11"/>
      <c r="D100" s="11"/>
      <c r="E100" s="11"/>
      <c r="F100" s="11" t="s">
        <v>2193</v>
      </c>
      <c r="G100" s="11"/>
      <c r="H100" s="11"/>
      <c r="I100" s="11"/>
      <c r="J100" s="11"/>
      <c r="K100" s="11"/>
    </row>
    <row r="101" spans="1:11">
      <c r="A101" s="11"/>
      <c r="B101" s="11" t="s">
        <v>2194</v>
      </c>
      <c r="C101" s="11"/>
      <c r="D101" s="11"/>
      <c r="E101" s="11" t="s">
        <v>2195</v>
      </c>
      <c r="F101" s="11" t="s">
        <v>2196</v>
      </c>
      <c r="G101" s="11"/>
      <c r="H101" s="11"/>
      <c r="I101" s="11"/>
      <c r="J101" s="11"/>
      <c r="K101" s="11"/>
    </row>
    <row r="102" spans="1:11">
      <c r="A102" s="11"/>
      <c r="B102" s="11" t="s">
        <v>2197</v>
      </c>
      <c r="C102" s="11"/>
      <c r="D102" s="11"/>
      <c r="E102" s="11"/>
      <c r="F102" s="11" t="s">
        <v>2198</v>
      </c>
      <c r="G102" s="11"/>
      <c r="H102" s="11"/>
      <c r="I102" s="11"/>
      <c r="J102" s="11"/>
      <c r="K102" s="11"/>
    </row>
    <row r="103" spans="1:11">
      <c r="A103" s="11"/>
      <c r="B103" s="11" t="s">
        <v>2199</v>
      </c>
      <c r="C103" s="11"/>
      <c r="D103" s="11"/>
      <c r="E103" s="11"/>
      <c r="F103" s="11" t="s">
        <v>2118</v>
      </c>
      <c r="G103" s="11"/>
      <c r="H103" s="11"/>
      <c r="I103" s="11"/>
      <c r="J103" s="11"/>
      <c r="K103" s="11"/>
    </row>
    <row r="104" spans="1:11">
      <c r="A104" s="11"/>
      <c r="B104" s="11" t="s">
        <v>2200</v>
      </c>
      <c r="C104" s="11"/>
      <c r="D104" s="11"/>
      <c r="E104" s="11"/>
      <c r="F104" s="11" t="s">
        <v>2025</v>
      </c>
      <c r="G104" s="11"/>
      <c r="H104" s="11"/>
      <c r="I104" s="11"/>
      <c r="J104" s="11"/>
      <c r="K104" s="11"/>
    </row>
    <row r="105" spans="1:11">
      <c r="A105" s="11"/>
      <c r="B105" s="11" t="s">
        <v>2201</v>
      </c>
      <c r="C105" s="11"/>
      <c r="D105" s="11"/>
      <c r="E105" s="11"/>
      <c r="F105" s="11" t="s">
        <v>2025</v>
      </c>
      <c r="G105" s="11"/>
      <c r="H105" s="11"/>
      <c r="I105" s="11"/>
      <c r="J105" s="11"/>
      <c r="K105" s="11"/>
    </row>
    <row r="106" spans="1:11">
      <c r="A106" s="11"/>
      <c r="B106" s="11" t="s">
        <v>2202</v>
      </c>
      <c r="C106" s="11"/>
      <c r="D106" s="11"/>
      <c r="E106" s="11"/>
      <c r="F106" s="11" t="s">
        <v>2025</v>
      </c>
      <c r="G106" s="11"/>
      <c r="H106" s="11"/>
      <c r="I106" s="11"/>
      <c r="J106" s="11"/>
      <c r="K106" s="11"/>
    </row>
    <row r="107" spans="1:11">
      <c r="A107" s="11"/>
      <c r="B107" s="11" t="s">
        <v>2203</v>
      </c>
      <c r="C107" s="11"/>
      <c r="D107" s="11"/>
      <c r="E107" s="11"/>
      <c r="F107" s="11" t="s">
        <v>2025</v>
      </c>
      <c r="G107" s="11"/>
      <c r="H107" s="11"/>
      <c r="I107" s="11"/>
      <c r="J107" s="11"/>
      <c r="K107" s="11"/>
    </row>
    <row r="108" spans="1:11">
      <c r="A108" s="11"/>
      <c r="B108" s="11" t="s">
        <v>2204</v>
      </c>
      <c r="C108" s="11"/>
      <c r="D108" s="11"/>
      <c r="E108" s="11"/>
      <c r="F108" s="11" t="s">
        <v>45</v>
      </c>
      <c r="G108" s="11"/>
      <c r="H108" s="11"/>
      <c r="I108" s="11"/>
      <c r="J108" s="11"/>
      <c r="K108" s="11"/>
    </row>
    <row r="109" spans="1:11">
      <c r="A109" s="23" t="s">
        <v>2205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2206</v>
      </c>
      <c r="B110" s="11" t="s">
        <v>2207</v>
      </c>
      <c r="C110" s="11" t="s">
        <v>2208</v>
      </c>
      <c r="D110" s="11" t="s">
        <v>2209</v>
      </c>
      <c r="E110" s="11" t="s">
        <v>2210</v>
      </c>
      <c r="F110" s="11" t="s">
        <v>2211</v>
      </c>
      <c r="G110" s="11" t="s">
        <v>2212</v>
      </c>
      <c r="H110" s="24" t="s">
        <v>2552</v>
      </c>
      <c r="I110" s="12"/>
      <c r="J110" s="12"/>
      <c r="K110" s="12"/>
    </row>
    <row r="111" spans="1:11">
      <c r="A111" s="11" t="s">
        <v>2213</v>
      </c>
      <c r="B111" s="11" t="s">
        <v>2214</v>
      </c>
      <c r="C111" s="11" t="s">
        <v>2215</v>
      </c>
      <c r="D111" s="11" t="s">
        <v>2216</v>
      </c>
      <c r="E111" s="11" t="s">
        <v>2217</v>
      </c>
      <c r="F111" s="11" t="s">
        <v>2218</v>
      </c>
      <c r="G111" s="11" t="s">
        <v>2219</v>
      </c>
      <c r="H111" s="24"/>
      <c r="I111" s="12"/>
      <c r="J111" s="12"/>
      <c r="K111" s="12"/>
    </row>
    <row r="112" spans="1:11">
      <c r="A112" s="11" t="s">
        <v>2220</v>
      </c>
      <c r="B112" s="11" t="s">
        <v>2221</v>
      </c>
      <c r="C112" s="11" t="s">
        <v>2222</v>
      </c>
      <c r="D112" s="11" t="s">
        <v>2223</v>
      </c>
      <c r="E112" s="11" t="s">
        <v>2224</v>
      </c>
      <c r="F112" s="11" t="s">
        <v>2225</v>
      </c>
      <c r="G112" s="11" t="s">
        <v>2226</v>
      </c>
      <c r="H112" s="24"/>
      <c r="I112" s="12"/>
      <c r="J112" s="12"/>
      <c r="K112" s="12"/>
    </row>
    <row r="113" spans="1:11">
      <c r="A113" s="11" t="s">
        <v>2227</v>
      </c>
      <c r="B113" s="11" t="s">
        <v>2228</v>
      </c>
      <c r="C113" s="11" t="s">
        <v>2229</v>
      </c>
      <c r="D113" s="11" t="s">
        <v>2230</v>
      </c>
      <c r="E113" s="11" t="s">
        <v>2231</v>
      </c>
      <c r="F113" s="11" t="s">
        <v>2232</v>
      </c>
      <c r="G113" s="11" t="s">
        <v>2233</v>
      </c>
      <c r="H113" s="24"/>
      <c r="I113" s="12"/>
      <c r="J113" s="12"/>
      <c r="K113" s="12"/>
    </row>
    <row r="114" spans="1:11">
      <c r="A114" s="11" t="s">
        <v>2234</v>
      </c>
      <c r="B114" s="11" t="s">
        <v>2235</v>
      </c>
      <c r="C114" s="11" t="s">
        <v>2236</v>
      </c>
      <c r="D114" s="11" t="s">
        <v>2237</v>
      </c>
      <c r="E114" s="11" t="s">
        <v>2238</v>
      </c>
      <c r="F114" s="11" t="s">
        <v>2239</v>
      </c>
      <c r="G114" s="11" t="s">
        <v>2240</v>
      </c>
      <c r="H114" s="24"/>
      <c r="I114" s="12"/>
      <c r="J114" s="12"/>
      <c r="K114" s="12"/>
    </row>
    <row r="115" spans="1:11">
      <c r="A115" s="11" t="s">
        <v>2241</v>
      </c>
      <c r="B115" s="11" t="s">
        <v>2242</v>
      </c>
      <c r="C115" s="11" t="s">
        <v>2243</v>
      </c>
      <c r="D115" s="11" t="s">
        <v>2243</v>
      </c>
      <c r="E115" s="11" t="s">
        <v>2244</v>
      </c>
      <c r="F115" s="11" t="s">
        <v>2245</v>
      </c>
      <c r="G115" s="11" t="s">
        <v>2246</v>
      </c>
      <c r="H115" s="24"/>
      <c r="I115" s="12"/>
      <c r="J115" s="12"/>
      <c r="K115" s="12"/>
    </row>
    <row r="116" spans="1:11">
      <c r="A116" s="11" t="s">
        <v>2247</v>
      </c>
      <c r="B116" s="11" t="s">
        <v>2248</v>
      </c>
      <c r="C116" s="11" t="s">
        <v>2249</v>
      </c>
      <c r="D116" s="11" t="s">
        <v>2249</v>
      </c>
      <c r="E116" s="11" t="s">
        <v>2250</v>
      </c>
      <c r="F116" s="11" t="s">
        <v>2250</v>
      </c>
      <c r="G116" s="11" t="s">
        <v>2251</v>
      </c>
      <c r="H116" s="24"/>
      <c r="I116" s="12"/>
      <c r="J116" s="12"/>
      <c r="K116" s="12"/>
    </row>
    <row r="117" spans="1:11">
      <c r="A117" s="11" t="s">
        <v>2252</v>
      </c>
      <c r="B117" s="11" t="s">
        <v>2253</v>
      </c>
      <c r="C117" s="11" t="s">
        <v>2254</v>
      </c>
      <c r="D117" s="11" t="s">
        <v>2255</v>
      </c>
      <c r="E117" s="11" t="s">
        <v>2256</v>
      </c>
      <c r="F117" s="11" t="s">
        <v>2257</v>
      </c>
      <c r="G117" s="11" t="s">
        <v>2258</v>
      </c>
      <c r="H117" s="24"/>
      <c r="I117" s="12"/>
      <c r="J117" s="12"/>
      <c r="K117" s="12"/>
    </row>
    <row r="118" spans="1:11">
      <c r="A118" s="11" t="s">
        <v>2259</v>
      </c>
      <c r="B118" s="11" t="s">
        <v>2260</v>
      </c>
      <c r="C118" s="11" t="s">
        <v>2261</v>
      </c>
      <c r="D118" s="11" t="s">
        <v>2262</v>
      </c>
      <c r="E118" s="11" t="s">
        <v>2263</v>
      </c>
      <c r="F118" s="11" t="s">
        <v>2264</v>
      </c>
      <c r="G118" s="11" t="s">
        <v>2265</v>
      </c>
      <c r="H118" s="24"/>
      <c r="I118" s="12"/>
      <c r="J118" s="12"/>
      <c r="K118" s="12"/>
    </row>
    <row r="119" spans="1:11">
      <c r="A119" s="11" t="s">
        <v>2266</v>
      </c>
      <c r="B119" s="11" t="s">
        <v>2267</v>
      </c>
      <c r="C119" s="11" t="s">
        <v>2268</v>
      </c>
      <c r="D119" s="11" t="s">
        <v>2269</v>
      </c>
      <c r="E119" s="11" t="s">
        <v>2270</v>
      </c>
      <c r="F119" s="11" t="s">
        <v>2271</v>
      </c>
      <c r="G119" s="11" t="s">
        <v>2272</v>
      </c>
      <c r="H119" s="24"/>
      <c r="I119" s="12"/>
      <c r="J119" s="12"/>
      <c r="K119" s="12"/>
    </row>
    <row r="120" spans="1:11">
      <c r="A120" s="11" t="s">
        <v>2273</v>
      </c>
      <c r="B120" s="11" t="s">
        <v>2274</v>
      </c>
      <c r="C120" s="11" t="s">
        <v>2275</v>
      </c>
      <c r="D120" s="11" t="s">
        <v>2276</v>
      </c>
      <c r="E120" s="11" t="s">
        <v>2277</v>
      </c>
      <c r="F120" s="11" t="s">
        <v>2278</v>
      </c>
      <c r="G120" s="11" t="s">
        <v>2279</v>
      </c>
      <c r="H120" s="24"/>
      <c r="I120" s="12"/>
      <c r="J120" s="12"/>
      <c r="K120" s="12"/>
    </row>
    <row r="121" spans="1:11">
      <c r="A121" s="11" t="s">
        <v>2280</v>
      </c>
      <c r="B121" s="11" t="s">
        <v>2281</v>
      </c>
      <c r="C121" s="11" t="s">
        <v>2282</v>
      </c>
      <c r="D121" s="11" t="s">
        <v>2283</v>
      </c>
      <c r="E121" s="11" t="s">
        <v>2284</v>
      </c>
      <c r="F121" s="11" t="s">
        <v>2285</v>
      </c>
      <c r="G121" s="11" t="s">
        <v>2286</v>
      </c>
      <c r="H121" s="24"/>
      <c r="I121" s="12"/>
      <c r="J121" s="12"/>
      <c r="K121" s="12"/>
    </row>
    <row r="122" spans="1:11">
      <c r="A122" s="11" t="s">
        <v>2287</v>
      </c>
      <c r="B122" s="11" t="s">
        <v>2288</v>
      </c>
      <c r="C122" s="11" t="s">
        <v>2289</v>
      </c>
      <c r="D122" s="11" t="s">
        <v>2290</v>
      </c>
      <c r="E122" s="11" t="s">
        <v>2291</v>
      </c>
      <c r="F122" s="11" t="s">
        <v>2292</v>
      </c>
      <c r="G122" s="11" t="s">
        <v>2293</v>
      </c>
      <c r="H122" s="24"/>
      <c r="I122" s="12"/>
      <c r="J122" s="12"/>
      <c r="K122" s="12"/>
    </row>
    <row r="123" spans="1:11">
      <c r="A123" s="11" t="s">
        <v>2294</v>
      </c>
      <c r="B123" s="11" t="s">
        <v>2295</v>
      </c>
      <c r="C123" s="11" t="s">
        <v>2296</v>
      </c>
      <c r="D123" s="11" t="s">
        <v>2297</v>
      </c>
      <c r="E123" s="11" t="s">
        <v>2298</v>
      </c>
      <c r="F123" s="11" t="s">
        <v>2299</v>
      </c>
      <c r="G123" s="11" t="s">
        <v>2300</v>
      </c>
      <c r="H123" s="24"/>
      <c r="I123" s="12"/>
      <c r="J123" s="12"/>
      <c r="K123" s="12"/>
    </row>
    <row r="124" spans="1:11">
      <c r="A124" s="11" t="s">
        <v>2301</v>
      </c>
      <c r="B124" s="11" t="s">
        <v>2302</v>
      </c>
      <c r="C124" s="11" t="s">
        <v>2303</v>
      </c>
      <c r="D124" s="11" t="s">
        <v>2296</v>
      </c>
      <c r="E124" s="11" t="s">
        <v>2304</v>
      </c>
      <c r="F124" s="11" t="s">
        <v>2305</v>
      </c>
      <c r="G124" s="11" t="s">
        <v>2306</v>
      </c>
      <c r="H124" s="24"/>
      <c r="I124" s="12"/>
      <c r="J124" s="12"/>
      <c r="K124" s="12"/>
    </row>
    <row r="125" spans="1:11">
      <c r="A125" s="11" t="s">
        <v>2307</v>
      </c>
      <c r="B125" s="11" t="s">
        <v>2308</v>
      </c>
      <c r="C125" s="11" t="s">
        <v>2309</v>
      </c>
      <c r="D125" s="11" t="s">
        <v>2310</v>
      </c>
      <c r="E125" s="11" t="s">
        <v>2311</v>
      </c>
      <c r="F125" s="11" t="s">
        <v>2312</v>
      </c>
      <c r="G125" s="11" t="s">
        <v>2313</v>
      </c>
      <c r="H125" s="24"/>
      <c r="I125" s="12"/>
      <c r="J125" s="12"/>
      <c r="K125" s="12"/>
    </row>
    <row r="126" spans="1:11">
      <c r="A126" s="11" t="s">
        <v>2314</v>
      </c>
      <c r="B126" s="11" t="s">
        <v>2315</v>
      </c>
      <c r="C126" s="11" t="s">
        <v>2316</v>
      </c>
      <c r="D126" s="11" t="s">
        <v>2317</v>
      </c>
      <c r="E126" s="11" t="s">
        <v>2318</v>
      </c>
      <c r="F126" s="11" t="s">
        <v>2319</v>
      </c>
      <c r="G126" s="11" t="s">
        <v>2320</v>
      </c>
      <c r="H126" s="24"/>
      <c r="I126" s="12"/>
      <c r="J126" s="12"/>
      <c r="K126" s="12"/>
    </row>
    <row r="127" spans="1:11">
      <c r="A127" s="11" t="s">
        <v>2321</v>
      </c>
      <c r="B127" s="11" t="s">
        <v>2322</v>
      </c>
      <c r="C127" s="11" t="s">
        <v>2323</v>
      </c>
      <c r="D127" s="11" t="s">
        <v>1981</v>
      </c>
      <c r="E127" s="11" t="s">
        <v>2324</v>
      </c>
      <c r="F127" s="11" t="s">
        <v>2325</v>
      </c>
      <c r="G127" s="11" t="s">
        <v>2326</v>
      </c>
      <c r="H127" s="24"/>
      <c r="I127" s="12"/>
      <c r="J127" s="12"/>
      <c r="K127" s="12"/>
    </row>
    <row r="128" spans="1:11">
      <c r="A128" s="11" t="s">
        <v>2327</v>
      </c>
      <c r="B128" s="11" t="s">
        <v>2328</v>
      </c>
      <c r="C128" s="11" t="s">
        <v>2329</v>
      </c>
      <c r="D128" s="11" t="s">
        <v>2330</v>
      </c>
      <c r="E128" s="11" t="s">
        <v>2331</v>
      </c>
      <c r="F128" s="11" t="s">
        <v>2332</v>
      </c>
      <c r="G128" s="11" t="s">
        <v>2333</v>
      </c>
      <c r="H128" s="24"/>
      <c r="I128" s="12"/>
      <c r="J128" s="12"/>
      <c r="K128" s="12"/>
    </row>
    <row r="129" spans="1:11">
      <c r="A129" s="11" t="s">
        <v>2334</v>
      </c>
      <c r="B129" s="11" t="s">
        <v>2335</v>
      </c>
      <c r="C129" s="11" t="s">
        <v>2336</v>
      </c>
      <c r="D129" s="11" t="s">
        <v>2337</v>
      </c>
      <c r="E129" s="11" t="s">
        <v>2338</v>
      </c>
      <c r="F129" s="11" t="s">
        <v>2339</v>
      </c>
      <c r="G129" s="11" t="s">
        <v>2340</v>
      </c>
      <c r="H129" s="24"/>
      <c r="I129" s="12"/>
      <c r="J129" s="12"/>
      <c r="K129" s="12"/>
    </row>
    <row r="130" spans="1:11">
      <c r="A130" s="11" t="s">
        <v>2341</v>
      </c>
      <c r="B130" s="11" t="s">
        <v>2342</v>
      </c>
      <c r="C130" s="11" t="s">
        <v>2297</v>
      </c>
      <c r="D130" s="11" t="s">
        <v>2343</v>
      </c>
      <c r="E130" s="11" t="s">
        <v>2344</v>
      </c>
      <c r="F130" s="11" t="s">
        <v>2345</v>
      </c>
      <c r="G130" s="11" t="s">
        <v>2346</v>
      </c>
      <c r="H130" s="24"/>
      <c r="I130" s="12"/>
      <c r="J130" s="12"/>
      <c r="K130" s="12"/>
    </row>
    <row r="131" spans="1:11">
      <c r="A131" s="11" t="s">
        <v>2347</v>
      </c>
      <c r="B131" s="11" t="s">
        <v>2348</v>
      </c>
      <c r="C131" s="11" t="s">
        <v>2349</v>
      </c>
      <c r="D131" s="11" t="s">
        <v>2349</v>
      </c>
      <c r="E131" s="11" t="s">
        <v>2350</v>
      </c>
      <c r="F131" s="11" t="s">
        <v>2351</v>
      </c>
      <c r="G131" s="11" t="s">
        <v>2352</v>
      </c>
      <c r="H131" s="24"/>
      <c r="I131" s="12"/>
      <c r="J131" s="12"/>
      <c r="K131" s="12"/>
    </row>
    <row r="132" spans="1:11">
      <c r="A132" s="11" t="s">
        <v>2353</v>
      </c>
      <c r="B132" s="11" t="s">
        <v>2354</v>
      </c>
      <c r="C132" s="11" t="s">
        <v>2355</v>
      </c>
      <c r="D132" s="11" t="s">
        <v>2356</v>
      </c>
      <c r="E132" s="11" t="s">
        <v>2090</v>
      </c>
      <c r="F132" s="11" t="s">
        <v>2357</v>
      </c>
      <c r="G132" s="11" t="s">
        <v>2358</v>
      </c>
      <c r="H132" s="24"/>
      <c r="I132" s="12"/>
      <c r="J132" s="12"/>
      <c r="K132" s="12"/>
    </row>
    <row r="133" spans="1:11">
      <c r="A133" s="11" t="s">
        <v>2359</v>
      </c>
      <c r="B133" s="11" t="s">
        <v>2360</v>
      </c>
      <c r="C133" s="11" t="s">
        <v>2276</v>
      </c>
      <c r="D133" s="11" t="s">
        <v>2361</v>
      </c>
      <c r="E133" s="11" t="s">
        <v>2362</v>
      </c>
      <c r="F133" s="11" t="s">
        <v>2363</v>
      </c>
      <c r="G133" s="11" t="s">
        <v>2364</v>
      </c>
      <c r="H133" s="24"/>
      <c r="I133" s="12"/>
      <c r="J133" s="12"/>
      <c r="K133" s="12"/>
    </row>
    <row r="134" spans="1:11">
      <c r="A134" s="11" t="s">
        <v>2365</v>
      </c>
      <c r="B134" s="11" t="s">
        <v>2366</v>
      </c>
      <c r="C134" s="11" t="s">
        <v>2291</v>
      </c>
      <c r="D134" s="11" t="s">
        <v>2291</v>
      </c>
      <c r="E134" s="11" t="s">
        <v>2367</v>
      </c>
      <c r="F134" s="11" t="s">
        <v>2368</v>
      </c>
      <c r="G134" s="11" t="s">
        <v>2369</v>
      </c>
      <c r="H134" s="24"/>
      <c r="I134" s="12"/>
      <c r="J134" s="12"/>
      <c r="K134" s="12"/>
    </row>
    <row r="135" spans="1:11">
      <c r="A135" s="11" t="s">
        <v>2370</v>
      </c>
      <c r="B135" s="11" t="s">
        <v>2371</v>
      </c>
      <c r="C135" s="11" t="s">
        <v>2372</v>
      </c>
      <c r="D135" s="11" t="s">
        <v>2373</v>
      </c>
      <c r="E135" s="11" t="s">
        <v>2374</v>
      </c>
      <c r="F135" s="11" t="s">
        <v>2375</v>
      </c>
      <c r="G135" s="11" t="s">
        <v>2376</v>
      </c>
      <c r="H135" s="24"/>
      <c r="I135" s="12"/>
      <c r="J135" s="12"/>
      <c r="K135" s="12"/>
    </row>
    <row r="136" spans="1:11">
      <c r="A136" s="11" t="s">
        <v>2377</v>
      </c>
      <c r="B136" s="11" t="s">
        <v>2378</v>
      </c>
      <c r="C136" s="11" t="s">
        <v>2379</v>
      </c>
      <c r="D136" s="11" t="s">
        <v>2380</v>
      </c>
      <c r="E136" s="11" t="s">
        <v>2381</v>
      </c>
      <c r="F136" s="11" t="s">
        <v>2382</v>
      </c>
      <c r="G136" s="11" t="s">
        <v>2383</v>
      </c>
      <c r="H136" s="24"/>
      <c r="I136" s="12"/>
      <c r="J136" s="12"/>
      <c r="K136" s="12"/>
    </row>
    <row r="137" spans="1:11">
      <c r="A137" s="11" t="s">
        <v>2384</v>
      </c>
      <c r="B137" s="11" t="s">
        <v>2385</v>
      </c>
      <c r="C137" s="11" t="s">
        <v>2386</v>
      </c>
      <c r="D137" s="11" t="s">
        <v>2387</v>
      </c>
      <c r="E137" s="11" t="s">
        <v>2388</v>
      </c>
      <c r="F137" s="11" t="s">
        <v>2389</v>
      </c>
      <c r="G137" s="11" t="s">
        <v>2390</v>
      </c>
      <c r="H137" s="24"/>
      <c r="I137" s="12"/>
      <c r="J137" s="12"/>
      <c r="K137" s="12"/>
    </row>
    <row r="138" spans="1:11">
      <c r="A138" s="11" t="s">
        <v>2391</v>
      </c>
      <c r="B138" s="11" t="s">
        <v>2392</v>
      </c>
      <c r="C138" s="11" t="s">
        <v>2393</v>
      </c>
      <c r="D138" s="11" t="s">
        <v>2394</v>
      </c>
      <c r="E138" s="11" t="s">
        <v>2395</v>
      </c>
      <c r="F138" s="11" t="s">
        <v>2396</v>
      </c>
      <c r="G138" s="11" t="s">
        <v>2397</v>
      </c>
      <c r="H138" s="24"/>
      <c r="I138" s="12"/>
      <c r="J138" s="12"/>
      <c r="K138" s="12"/>
    </row>
    <row r="139" spans="1:11">
      <c r="A139" s="11" t="s">
        <v>2398</v>
      </c>
      <c r="B139" s="11" t="s">
        <v>2399</v>
      </c>
      <c r="C139" s="11" t="s">
        <v>2400</v>
      </c>
      <c r="D139" s="11" t="s">
        <v>2401</v>
      </c>
      <c r="E139" s="11" t="s">
        <v>2402</v>
      </c>
      <c r="F139" s="11" t="s">
        <v>2403</v>
      </c>
      <c r="G139" s="11" t="s">
        <v>2404</v>
      </c>
      <c r="H139" s="24"/>
      <c r="I139" s="12"/>
      <c r="J139" s="12"/>
      <c r="K139" s="12"/>
    </row>
    <row r="140" spans="1:11">
      <c r="A140" s="11" t="s">
        <v>2405</v>
      </c>
      <c r="B140" s="11" t="s">
        <v>2406</v>
      </c>
      <c r="C140" s="11" t="s">
        <v>2407</v>
      </c>
      <c r="D140" s="11" t="s">
        <v>2408</v>
      </c>
      <c r="E140" s="11" t="s">
        <v>2409</v>
      </c>
      <c r="F140" s="11" t="s">
        <v>2410</v>
      </c>
      <c r="G140" s="11" t="s">
        <v>2411</v>
      </c>
      <c r="H140" s="24"/>
      <c r="I140" s="12"/>
      <c r="J140" s="12"/>
      <c r="K140" s="12"/>
    </row>
    <row r="141" spans="1:11">
      <c r="A141" s="11" t="s">
        <v>2412</v>
      </c>
      <c r="B141" s="11" t="s">
        <v>2413</v>
      </c>
      <c r="C141" s="11" t="s">
        <v>2414</v>
      </c>
      <c r="D141" s="11" t="s">
        <v>2415</v>
      </c>
      <c r="E141" s="11" t="s">
        <v>2416</v>
      </c>
      <c r="F141" s="11" t="s">
        <v>2417</v>
      </c>
      <c r="G141" s="11" t="s">
        <v>2418</v>
      </c>
      <c r="H141" s="24"/>
      <c r="I141" s="12"/>
      <c r="J141" s="12"/>
      <c r="K141" s="12"/>
    </row>
    <row r="142" spans="1:11">
      <c r="A142" s="11" t="s">
        <v>2419</v>
      </c>
      <c r="B142" s="11" t="s">
        <v>2420</v>
      </c>
      <c r="C142" s="11" t="s">
        <v>2421</v>
      </c>
      <c r="D142" s="11" t="s">
        <v>2422</v>
      </c>
      <c r="E142" s="11" t="s">
        <v>2423</v>
      </c>
      <c r="F142" s="11" t="s">
        <v>2424</v>
      </c>
      <c r="G142" s="11" t="s">
        <v>2425</v>
      </c>
      <c r="H142" s="24"/>
      <c r="I142" s="12"/>
      <c r="J142" s="12"/>
      <c r="K142" s="12"/>
    </row>
    <row r="143" spans="1:11">
      <c r="A143" s="11" t="s">
        <v>2426</v>
      </c>
      <c r="B143" s="11" t="s">
        <v>2427</v>
      </c>
      <c r="C143" s="11" t="s">
        <v>2428</v>
      </c>
      <c r="D143" s="11" t="s">
        <v>2429</v>
      </c>
      <c r="E143" s="11" t="s">
        <v>2430</v>
      </c>
      <c r="F143" s="11" t="s">
        <v>2431</v>
      </c>
      <c r="G143" s="11" t="s">
        <v>2432</v>
      </c>
      <c r="H143" s="24"/>
      <c r="I143" s="12"/>
      <c r="J143" s="12"/>
      <c r="K143" s="12"/>
    </row>
    <row r="144" spans="1:11">
      <c r="A144" s="11" t="s">
        <v>2433</v>
      </c>
      <c r="B144" s="11" t="s">
        <v>2434</v>
      </c>
      <c r="C144" s="11" t="s">
        <v>2435</v>
      </c>
      <c r="D144" s="11" t="s">
        <v>2436</v>
      </c>
      <c r="E144" s="11" t="s">
        <v>2437</v>
      </c>
      <c r="F144" s="11" t="s">
        <v>2438</v>
      </c>
      <c r="G144" s="11" t="s">
        <v>2439</v>
      </c>
      <c r="H144" s="24"/>
      <c r="I144" s="12"/>
      <c r="J144" s="12"/>
      <c r="K144" s="12"/>
    </row>
    <row r="145" spans="1:11">
      <c r="A145" s="11" t="s">
        <v>2440</v>
      </c>
      <c r="B145" s="11" t="s">
        <v>2441</v>
      </c>
      <c r="C145" s="11" t="s">
        <v>2442</v>
      </c>
      <c r="D145" s="11" t="s">
        <v>2443</v>
      </c>
      <c r="E145" s="11" t="s">
        <v>2444</v>
      </c>
      <c r="F145" s="11" t="s">
        <v>2445</v>
      </c>
      <c r="G145" s="11" t="s">
        <v>2446</v>
      </c>
      <c r="H145" s="24"/>
      <c r="I145" s="12"/>
      <c r="J145" s="12"/>
      <c r="K145" s="12"/>
    </row>
    <row r="146" spans="1:11">
      <c r="A146" s="11" t="s">
        <v>2447</v>
      </c>
      <c r="B146" s="11" t="s">
        <v>2448</v>
      </c>
      <c r="C146" s="11" t="s">
        <v>2449</v>
      </c>
      <c r="D146" s="11" t="s">
        <v>2450</v>
      </c>
      <c r="E146" s="11" t="s">
        <v>2451</v>
      </c>
      <c r="F146" s="11" t="s">
        <v>2452</v>
      </c>
      <c r="G146" s="11" t="s">
        <v>2453</v>
      </c>
      <c r="H146" s="24"/>
      <c r="I146" s="12"/>
      <c r="J146" s="12"/>
      <c r="K146" s="12"/>
    </row>
    <row r="147" spans="1:11">
      <c r="A147" s="11" t="s">
        <v>2454</v>
      </c>
      <c r="B147" s="11" t="s">
        <v>2455</v>
      </c>
      <c r="C147" s="11" t="s">
        <v>2456</v>
      </c>
      <c r="D147" s="11" t="s">
        <v>2238</v>
      </c>
      <c r="E147" s="11" t="s">
        <v>2457</v>
      </c>
      <c r="F147" s="11" t="s">
        <v>2458</v>
      </c>
      <c r="G147" s="11" t="s">
        <v>2459</v>
      </c>
      <c r="H147" s="24"/>
      <c r="I147" s="12"/>
      <c r="J147" s="12"/>
      <c r="K147" s="12"/>
    </row>
    <row r="148" spans="1:11">
      <c r="A148" s="11" t="s">
        <v>2460</v>
      </c>
      <c r="B148" s="11" t="s">
        <v>2461</v>
      </c>
      <c r="C148" s="11" t="s">
        <v>2462</v>
      </c>
      <c r="D148" s="11" t="s">
        <v>2463</v>
      </c>
      <c r="E148" s="11" t="s">
        <v>2443</v>
      </c>
      <c r="F148" s="11" t="s">
        <v>2464</v>
      </c>
      <c r="G148" s="11" t="s">
        <v>2465</v>
      </c>
      <c r="H148" s="24"/>
      <c r="I148" s="12"/>
      <c r="J148" s="12"/>
      <c r="K148" s="12"/>
    </row>
    <row r="149" spans="1:11">
      <c r="A149" s="11" t="s">
        <v>2466</v>
      </c>
      <c r="B149" s="11" t="s">
        <v>2467</v>
      </c>
      <c r="C149" s="11" t="s">
        <v>2468</v>
      </c>
      <c r="D149" s="11" t="s">
        <v>2469</v>
      </c>
      <c r="E149" s="11" t="s">
        <v>2470</v>
      </c>
      <c r="F149" s="11" t="s">
        <v>2471</v>
      </c>
      <c r="G149" s="11" t="s">
        <v>2472</v>
      </c>
      <c r="H149" s="24"/>
      <c r="I149" s="12"/>
      <c r="J149" s="12"/>
      <c r="K149" s="12"/>
    </row>
    <row r="150" spans="1:11">
      <c r="A150" s="11" t="s">
        <v>2473</v>
      </c>
      <c r="B150" s="11" t="s">
        <v>2474</v>
      </c>
      <c r="C150" s="11" t="s">
        <v>2475</v>
      </c>
      <c r="D150" s="11" t="s">
        <v>2476</v>
      </c>
      <c r="E150" s="11" t="s">
        <v>2477</v>
      </c>
      <c r="F150" s="11" t="s">
        <v>2478</v>
      </c>
      <c r="G150" s="11" t="s">
        <v>2479</v>
      </c>
      <c r="H150" s="24"/>
      <c r="I150" s="12"/>
      <c r="J150" s="12"/>
      <c r="K150" s="12"/>
    </row>
    <row r="151" spans="1:11">
      <c r="A151" s="11" t="s">
        <v>2480</v>
      </c>
      <c r="B151" s="11" t="s">
        <v>2481</v>
      </c>
      <c r="C151" s="11" t="s">
        <v>2482</v>
      </c>
      <c r="D151" s="11" t="s">
        <v>2482</v>
      </c>
      <c r="E151" s="11" t="s">
        <v>2483</v>
      </c>
      <c r="F151" s="11" t="s">
        <v>2484</v>
      </c>
      <c r="G151" s="11" t="s">
        <v>2485</v>
      </c>
      <c r="H151" s="24"/>
      <c r="I151" s="12"/>
      <c r="J151" s="12"/>
      <c r="K151" s="12"/>
    </row>
    <row r="152" spans="1:11">
      <c r="A152" s="11" t="s">
        <v>2486</v>
      </c>
      <c r="B152" s="11" t="s">
        <v>2487</v>
      </c>
      <c r="C152" s="11" t="s">
        <v>2488</v>
      </c>
      <c r="D152" s="11" t="s">
        <v>2489</v>
      </c>
      <c r="E152" s="11" t="s">
        <v>2490</v>
      </c>
      <c r="F152" s="11" t="s">
        <v>2491</v>
      </c>
      <c r="G152" s="11" t="s">
        <v>2492</v>
      </c>
      <c r="H152" s="24"/>
      <c r="I152" s="12"/>
      <c r="J152" s="12"/>
      <c r="K152" s="12"/>
    </row>
    <row r="153" spans="1:11">
      <c r="A153" s="11" t="s">
        <v>2493</v>
      </c>
      <c r="B153" s="11" t="s">
        <v>2494</v>
      </c>
      <c r="C153" s="11" t="s">
        <v>2495</v>
      </c>
      <c r="D153" s="11" t="s">
        <v>2496</v>
      </c>
      <c r="E153" s="11" t="s">
        <v>2497</v>
      </c>
      <c r="F153" s="11" t="s">
        <v>2498</v>
      </c>
      <c r="G153" s="11" t="s">
        <v>2499</v>
      </c>
      <c r="H153" s="24"/>
      <c r="I153" s="12"/>
      <c r="J153" s="12"/>
      <c r="K153" s="12"/>
    </row>
    <row r="154" spans="1:11">
      <c r="A154" s="11" t="s">
        <v>2500</v>
      </c>
      <c r="B154" s="11" t="s">
        <v>2501</v>
      </c>
      <c r="C154" s="11" t="s">
        <v>2502</v>
      </c>
      <c r="D154" s="11" t="s">
        <v>2503</v>
      </c>
      <c r="E154" s="11" t="s">
        <v>2504</v>
      </c>
      <c r="F154" s="11" t="s">
        <v>2505</v>
      </c>
      <c r="G154" s="11" t="s">
        <v>2506</v>
      </c>
      <c r="H154" s="24"/>
      <c r="I154" s="12"/>
      <c r="J154" s="12"/>
      <c r="K154" s="12"/>
    </row>
    <row r="155" spans="1:11">
      <c r="A155" s="11" t="s">
        <v>2507</v>
      </c>
      <c r="B155" s="11" t="s">
        <v>2508</v>
      </c>
      <c r="C155" s="11" t="s">
        <v>2509</v>
      </c>
      <c r="D155" s="11" t="s">
        <v>2510</v>
      </c>
      <c r="E155" s="11" t="s">
        <v>2511</v>
      </c>
      <c r="F155" s="11" t="s">
        <v>2512</v>
      </c>
      <c r="G155" s="11" t="s">
        <v>2513</v>
      </c>
      <c r="H155" s="24"/>
      <c r="I155" s="12"/>
      <c r="J155" s="12"/>
      <c r="K155" s="12"/>
    </row>
    <row r="156" spans="1:11">
      <c r="A156" s="11" t="s">
        <v>2514</v>
      </c>
      <c r="B156" s="11" t="s">
        <v>2515</v>
      </c>
      <c r="C156" s="11" t="s">
        <v>2475</v>
      </c>
      <c r="D156" s="11" t="s">
        <v>2516</v>
      </c>
      <c r="E156" s="11" t="s">
        <v>2517</v>
      </c>
      <c r="F156" s="11" t="s">
        <v>2517</v>
      </c>
      <c r="G156" s="11" t="s">
        <v>2518</v>
      </c>
      <c r="H156" s="24"/>
      <c r="I156" s="12"/>
      <c r="J156" s="12"/>
      <c r="K156" s="12"/>
    </row>
    <row r="157" spans="1:11">
      <c r="A157" s="11" t="s">
        <v>2519</v>
      </c>
      <c r="B157" s="11" t="s">
        <v>2520</v>
      </c>
      <c r="C157" s="11" t="s">
        <v>2521</v>
      </c>
      <c r="D157" s="11" t="s">
        <v>2522</v>
      </c>
      <c r="E157" s="11" t="s">
        <v>2523</v>
      </c>
      <c r="F157" s="11" t="s">
        <v>2524</v>
      </c>
      <c r="G157" s="11" t="s">
        <v>2525</v>
      </c>
      <c r="H157" s="24"/>
      <c r="I157" s="12"/>
      <c r="J157" s="12"/>
      <c r="K157" s="12"/>
    </row>
    <row r="158" spans="1:11">
      <c r="A158" s="11" t="s">
        <v>2526</v>
      </c>
      <c r="B158" s="11" t="s">
        <v>2527</v>
      </c>
      <c r="C158" s="11" t="s">
        <v>2528</v>
      </c>
      <c r="D158" s="11" t="s">
        <v>2529</v>
      </c>
      <c r="E158" s="11" t="s">
        <v>2530</v>
      </c>
      <c r="F158" s="11" t="s">
        <v>2531</v>
      </c>
      <c r="G158" s="11" t="s">
        <v>2532</v>
      </c>
      <c r="H158" s="24"/>
      <c r="I158" s="12"/>
      <c r="J158" s="12"/>
      <c r="K158" s="12"/>
    </row>
    <row r="159" spans="1:11">
      <c r="A159" s="11" t="s">
        <v>2533</v>
      </c>
      <c r="B159" s="11" t="s">
        <v>2534</v>
      </c>
      <c r="C159" s="11" t="s">
        <v>2535</v>
      </c>
      <c r="D159" s="11" t="s">
        <v>2535</v>
      </c>
      <c r="E159" s="11" t="s">
        <v>2536</v>
      </c>
      <c r="F159" s="11" t="s">
        <v>2537</v>
      </c>
      <c r="G159" s="11" t="s">
        <v>2538</v>
      </c>
      <c r="H159" s="24"/>
      <c r="I159" s="12"/>
      <c r="J159" s="12"/>
      <c r="K159" s="12"/>
    </row>
    <row r="160" spans="1:11">
      <c r="A160" s="11" t="s">
        <v>2539</v>
      </c>
      <c r="B160" s="11" t="s">
        <v>2540</v>
      </c>
      <c r="C160" s="11" t="s">
        <v>1963</v>
      </c>
      <c r="D160" s="11" t="s">
        <v>1963</v>
      </c>
      <c r="E160" s="11" t="s">
        <v>1963</v>
      </c>
      <c r="F160" s="11" t="s">
        <v>1963</v>
      </c>
      <c r="G160" s="11"/>
      <c r="H160" s="24" t="s">
        <v>2553</v>
      </c>
      <c r="I160" s="12"/>
      <c r="J160" s="12"/>
      <c r="K160" s="12"/>
    </row>
    <row r="161" spans="1:11">
      <c r="A161" s="11" t="s">
        <v>2541</v>
      </c>
      <c r="B161" s="11" t="s">
        <v>2542</v>
      </c>
      <c r="C161" s="11" t="s">
        <v>1963</v>
      </c>
      <c r="D161" s="11" t="s">
        <v>1963</v>
      </c>
      <c r="E161" s="11" t="s">
        <v>1963</v>
      </c>
      <c r="F161" s="11" t="s">
        <v>1963</v>
      </c>
      <c r="G161" s="11"/>
      <c r="H161" s="24"/>
      <c r="I161" s="12"/>
      <c r="J161" s="12"/>
      <c r="K161" s="12"/>
    </row>
    <row r="162" spans="1:11">
      <c r="A162" s="11" t="s">
        <v>2543</v>
      </c>
      <c r="B162" s="11" t="s">
        <v>2544</v>
      </c>
      <c r="C162" s="11" t="s">
        <v>1963</v>
      </c>
      <c r="D162" s="11" t="s">
        <v>1963</v>
      </c>
      <c r="E162" s="11" t="s">
        <v>1963</v>
      </c>
      <c r="F162" s="11" t="s">
        <v>1963</v>
      </c>
      <c r="G162" s="11"/>
      <c r="H162" s="24" t="s">
        <v>2554</v>
      </c>
      <c r="I162" s="12"/>
      <c r="J162" s="12"/>
      <c r="K162" s="12"/>
    </row>
    <row r="163" spans="1:11">
      <c r="A163" s="11" t="s">
        <v>2175</v>
      </c>
      <c r="B163" s="11" t="s">
        <v>2545</v>
      </c>
      <c r="C163" s="11" t="s">
        <v>1963</v>
      </c>
      <c r="D163" s="11" t="s">
        <v>1963</v>
      </c>
      <c r="E163" s="11" t="s">
        <v>1963</v>
      </c>
      <c r="F163" s="11" t="s">
        <v>1963</v>
      </c>
      <c r="G163" s="11"/>
      <c r="H163" s="24"/>
      <c r="I163" s="12"/>
      <c r="J163" s="12"/>
      <c r="K163" s="12"/>
    </row>
    <row r="164" spans="1:11">
      <c r="A164" s="11" t="s">
        <v>2546</v>
      </c>
      <c r="B164" s="11" t="s">
        <v>2547</v>
      </c>
      <c r="C164" s="11" t="s">
        <v>1963</v>
      </c>
      <c r="D164" s="11" t="s">
        <v>1963</v>
      </c>
      <c r="E164" s="11" t="s">
        <v>1963</v>
      </c>
      <c r="F164" s="11" t="s">
        <v>1963</v>
      </c>
      <c r="G164" s="11"/>
      <c r="H164" s="24"/>
      <c r="I164" s="12"/>
      <c r="J164" s="12"/>
      <c r="K164" s="12"/>
    </row>
    <row r="165" spans="1:11">
      <c r="A165" s="11" t="s">
        <v>2548</v>
      </c>
      <c r="B165" s="11" t="s">
        <v>2549</v>
      </c>
      <c r="C165" s="11" t="s">
        <v>1963</v>
      </c>
      <c r="D165" s="11" t="s">
        <v>1963</v>
      </c>
      <c r="E165" s="11" t="s">
        <v>1963</v>
      </c>
      <c r="F165" s="11" t="s">
        <v>1963</v>
      </c>
      <c r="G165" s="11"/>
      <c r="H165" s="24"/>
      <c r="I165" s="12"/>
      <c r="J165" s="12"/>
      <c r="K165" s="12"/>
    </row>
    <row r="166" spans="1:11">
      <c r="A166" s="11" t="s">
        <v>2550</v>
      </c>
      <c r="B166" s="11" t="s">
        <v>2551</v>
      </c>
      <c r="C166" s="11" t="s">
        <v>1963</v>
      </c>
      <c r="D166" s="11" t="s">
        <v>1963</v>
      </c>
      <c r="E166" s="11" t="s">
        <v>1963</v>
      </c>
      <c r="F166" s="11" t="s">
        <v>1963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O2" s="7" t="s">
        <v>36</v>
      </c>
      <c r="AA2" s="8" t="s">
        <v>286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287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288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44</v>
      </c>
      <c r="C5" s="9" t="s">
        <v>45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289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44</v>
      </c>
      <c r="C6" s="9" t="s">
        <v>41</v>
      </c>
      <c r="D6" s="9" t="s">
        <v>39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290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46</v>
      </c>
      <c r="C7" s="9" t="s">
        <v>47</v>
      </c>
      <c r="D7" s="9" t="s">
        <v>39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291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46</v>
      </c>
      <c r="C8" s="9" t="s">
        <v>48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292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49</v>
      </c>
      <c r="C9" s="9" t="s">
        <v>50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293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49</v>
      </c>
      <c r="C10" s="9" t="s">
        <v>51</v>
      </c>
      <c r="D10" s="9" t="s">
        <v>39</v>
      </c>
      <c r="E10" s="9" t="s">
        <v>40</v>
      </c>
      <c r="F10" s="9" t="s">
        <v>41</v>
      </c>
      <c r="G10" s="9" t="s">
        <v>42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291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52</v>
      </c>
      <c r="C11" s="9" t="s">
        <v>53</v>
      </c>
      <c r="D11" s="9" t="s">
        <v>54</v>
      </c>
      <c r="E11" s="9" t="s">
        <v>40</v>
      </c>
      <c r="F11" s="9" t="s">
        <v>41</v>
      </c>
      <c r="G11" s="9" t="s">
        <v>42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294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52</v>
      </c>
      <c r="C12" s="9" t="s">
        <v>55</v>
      </c>
      <c r="D12" s="9" t="s">
        <v>54</v>
      </c>
      <c r="E12" s="9" t="s">
        <v>40</v>
      </c>
      <c r="F12" s="9" t="s">
        <v>41</v>
      </c>
      <c r="G12" s="9" t="s">
        <v>42</v>
      </c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295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56</v>
      </c>
      <c r="C13" s="9" t="s">
        <v>57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43</v>
      </c>
      <c r="J13" s="9" t="s">
        <v>43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296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58</v>
      </c>
      <c r="C14" s="9" t="s">
        <v>59</v>
      </c>
      <c r="D14" s="9" t="s">
        <v>39</v>
      </c>
      <c r="E14" s="9" t="s">
        <v>40</v>
      </c>
      <c r="F14" s="9" t="s">
        <v>41</v>
      </c>
      <c r="G14" s="9" t="s">
        <v>42</v>
      </c>
      <c r="H14" s="9" t="s">
        <v>43</v>
      </c>
      <c r="I14" s="9" t="s">
        <v>43</v>
      </c>
      <c r="J14" s="9" t="s">
        <v>43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297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60</v>
      </c>
      <c r="C15" s="9" t="s">
        <v>61</v>
      </c>
      <c r="D15" s="9" t="s">
        <v>54</v>
      </c>
      <c r="E15" s="9" t="s">
        <v>40</v>
      </c>
      <c r="F15" s="9" t="s">
        <v>41</v>
      </c>
      <c r="G15" s="9" t="s">
        <v>42</v>
      </c>
      <c r="H15" s="9" t="s">
        <v>43</v>
      </c>
      <c r="I15" s="9" t="s">
        <v>43</v>
      </c>
      <c r="J15" s="9" t="s">
        <v>43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298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62</v>
      </c>
      <c r="D16" s="9" t="s">
        <v>63</v>
      </c>
      <c r="E16" s="9" t="s">
        <v>40</v>
      </c>
      <c r="F16" s="9" t="s">
        <v>41</v>
      </c>
      <c r="G16" s="9" t="s">
        <v>64</v>
      </c>
      <c r="H16" s="9" t="s">
        <v>43</v>
      </c>
      <c r="I16" s="9" t="s">
        <v>43</v>
      </c>
      <c r="J16" s="9" t="s">
        <v>43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299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65</v>
      </c>
      <c r="D17" s="9" t="s">
        <v>63</v>
      </c>
      <c r="E17" s="9" t="s">
        <v>40</v>
      </c>
      <c r="F17" s="9" t="s">
        <v>41</v>
      </c>
      <c r="G17" s="9" t="s">
        <v>64</v>
      </c>
      <c r="H17" s="9" t="s">
        <v>43</v>
      </c>
      <c r="I17" s="9" t="s">
        <v>43</v>
      </c>
      <c r="J17" s="9" t="s">
        <v>43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300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66</v>
      </c>
      <c r="D18" s="9" t="s">
        <v>63</v>
      </c>
      <c r="E18" s="9" t="s">
        <v>40</v>
      </c>
      <c r="F18" s="9" t="s">
        <v>41</v>
      </c>
      <c r="G18" s="9" t="s">
        <v>64</v>
      </c>
      <c r="H18" s="9" t="s">
        <v>43</v>
      </c>
      <c r="I18" s="9" t="s">
        <v>43</v>
      </c>
      <c r="J18" s="9" t="s">
        <v>43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301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67</v>
      </c>
      <c r="D19" s="9" t="s">
        <v>39</v>
      </c>
      <c r="E19" s="9" t="s">
        <v>40</v>
      </c>
      <c r="F19" s="9" t="s">
        <v>41</v>
      </c>
      <c r="G19" s="9" t="s">
        <v>64</v>
      </c>
      <c r="H19" s="9" t="s">
        <v>43</v>
      </c>
      <c r="I19" s="9" t="s">
        <v>43</v>
      </c>
      <c r="J19" s="9" t="s">
        <v>43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302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68</v>
      </c>
      <c r="C20" s="9" t="s">
        <v>69</v>
      </c>
      <c r="D20" s="9" t="s">
        <v>63</v>
      </c>
      <c r="E20" s="9" t="s">
        <v>40</v>
      </c>
      <c r="F20" s="9" t="s">
        <v>41</v>
      </c>
      <c r="G20" s="9" t="s">
        <v>64</v>
      </c>
      <c r="H20" s="9" t="s">
        <v>43</v>
      </c>
      <c r="I20" s="9" t="s">
        <v>43</v>
      </c>
      <c r="J20" s="9" t="s">
        <v>43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303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68</v>
      </c>
      <c r="C21" s="9" t="s">
        <v>70</v>
      </c>
      <c r="D21" s="9" t="s">
        <v>63</v>
      </c>
      <c r="E21" s="9" t="s">
        <v>40</v>
      </c>
      <c r="F21" s="9" t="s">
        <v>41</v>
      </c>
      <c r="G21" s="9" t="s">
        <v>64</v>
      </c>
      <c r="H21" s="9" t="s">
        <v>43</v>
      </c>
      <c r="I21" s="9" t="s">
        <v>43</v>
      </c>
      <c r="J21" s="9" t="s">
        <v>43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304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68</v>
      </c>
      <c r="C22" s="9" t="s">
        <v>71</v>
      </c>
      <c r="D22" s="9" t="s">
        <v>63</v>
      </c>
      <c r="E22" s="9" t="s">
        <v>40</v>
      </c>
      <c r="F22" s="9" t="s">
        <v>41</v>
      </c>
      <c r="G22" s="9" t="s">
        <v>64</v>
      </c>
      <c r="H22" s="9" t="s">
        <v>43</v>
      </c>
      <c r="I22" s="9" t="s">
        <v>43</v>
      </c>
      <c r="J22" s="9" t="s">
        <v>43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305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68</v>
      </c>
      <c r="C23" s="9" t="s">
        <v>72</v>
      </c>
      <c r="D23" s="9" t="s">
        <v>39</v>
      </c>
      <c r="E23" s="9" t="s">
        <v>40</v>
      </c>
      <c r="F23" s="9" t="s">
        <v>41</v>
      </c>
      <c r="G23" s="9" t="s">
        <v>64</v>
      </c>
      <c r="H23" s="9" t="s">
        <v>43</v>
      </c>
      <c r="I23" s="9" t="s">
        <v>43</v>
      </c>
      <c r="J23" s="9" t="s">
        <v>43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306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37</v>
      </c>
      <c r="C24" s="9" t="s">
        <v>73</v>
      </c>
      <c r="D24" s="9" t="s">
        <v>39</v>
      </c>
      <c r="E24" s="9" t="s">
        <v>40</v>
      </c>
      <c r="F24" s="9" t="s">
        <v>41</v>
      </c>
      <c r="G24" s="9" t="s">
        <v>64</v>
      </c>
      <c r="H24" s="9" t="s">
        <v>43</v>
      </c>
      <c r="I24" s="9" t="s">
        <v>43</v>
      </c>
      <c r="J24" s="9" t="s">
        <v>43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307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74</v>
      </c>
      <c r="C25" s="9" t="s">
        <v>75</v>
      </c>
      <c r="D25" s="9" t="s">
        <v>63</v>
      </c>
      <c r="E25" s="9" t="s">
        <v>40</v>
      </c>
      <c r="F25" s="9" t="s">
        <v>41</v>
      </c>
      <c r="G25" s="9" t="s">
        <v>64</v>
      </c>
      <c r="H25" s="9" t="s">
        <v>43</v>
      </c>
      <c r="I25" s="9" t="s">
        <v>43</v>
      </c>
      <c r="J25" s="9" t="s">
        <v>43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308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44</v>
      </c>
      <c r="C26" s="9" t="s">
        <v>76</v>
      </c>
      <c r="D26" s="9" t="s">
        <v>39</v>
      </c>
      <c r="E26" s="9" t="s">
        <v>40</v>
      </c>
      <c r="F26" s="9" t="s">
        <v>41</v>
      </c>
      <c r="G26" s="9" t="s">
        <v>64</v>
      </c>
      <c r="H26" s="9" t="s">
        <v>43</v>
      </c>
      <c r="I26" s="9" t="s">
        <v>43</v>
      </c>
      <c r="J26" s="9" t="s">
        <v>43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309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46</v>
      </c>
      <c r="C27" s="9" t="s">
        <v>77</v>
      </c>
      <c r="D27" s="9" t="s">
        <v>63</v>
      </c>
      <c r="E27" s="9" t="s">
        <v>40</v>
      </c>
      <c r="F27" s="9" t="s">
        <v>41</v>
      </c>
      <c r="G27" s="9" t="s">
        <v>64</v>
      </c>
      <c r="H27" s="9" t="s">
        <v>43</v>
      </c>
      <c r="I27" s="9" t="s">
        <v>43</v>
      </c>
      <c r="J27" s="9" t="s">
        <v>43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310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46</v>
      </c>
      <c r="C28" s="9" t="s">
        <v>78</v>
      </c>
      <c r="D28" s="9" t="s">
        <v>39</v>
      </c>
      <c r="E28" s="9" t="s">
        <v>40</v>
      </c>
      <c r="F28" s="9" t="s">
        <v>41</v>
      </c>
      <c r="G28" s="9" t="s">
        <v>64</v>
      </c>
      <c r="H28" s="9" t="s">
        <v>43</v>
      </c>
      <c r="I28" s="9" t="s">
        <v>43</v>
      </c>
      <c r="J28" s="9" t="s">
        <v>43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311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49</v>
      </c>
      <c r="C29" s="9" t="s">
        <v>79</v>
      </c>
      <c r="D29" s="9" t="s">
        <v>39</v>
      </c>
      <c r="E29" s="9" t="s">
        <v>40</v>
      </c>
      <c r="F29" s="9" t="s">
        <v>41</v>
      </c>
      <c r="G29" s="9" t="s">
        <v>64</v>
      </c>
      <c r="H29" s="9" t="s">
        <v>43</v>
      </c>
      <c r="I29" s="9" t="s">
        <v>43</v>
      </c>
      <c r="J29" s="9" t="s">
        <v>43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312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49</v>
      </c>
      <c r="C30" s="9" t="s">
        <v>77</v>
      </c>
      <c r="D30" s="9" t="s">
        <v>63</v>
      </c>
      <c r="E30" s="9" t="s">
        <v>40</v>
      </c>
      <c r="F30" s="9" t="s">
        <v>41</v>
      </c>
      <c r="G30" s="9" t="s">
        <v>64</v>
      </c>
      <c r="H30" s="9" t="s">
        <v>43</v>
      </c>
      <c r="I30" s="9" t="s">
        <v>43</v>
      </c>
      <c r="J30" s="9" t="s">
        <v>43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313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49</v>
      </c>
      <c r="C31" s="9" t="s">
        <v>62</v>
      </c>
      <c r="D31" s="9" t="s">
        <v>63</v>
      </c>
      <c r="E31" s="9" t="s">
        <v>40</v>
      </c>
      <c r="F31" s="9" t="s">
        <v>41</v>
      </c>
      <c r="G31" s="9" t="s">
        <v>64</v>
      </c>
      <c r="H31" s="9" t="s">
        <v>43</v>
      </c>
      <c r="I31" s="9" t="s">
        <v>43</v>
      </c>
      <c r="J31" s="9" t="s">
        <v>43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314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49</v>
      </c>
      <c r="C32" s="9" t="s">
        <v>80</v>
      </c>
      <c r="D32" s="9" t="s">
        <v>39</v>
      </c>
      <c r="E32" s="9" t="s">
        <v>40</v>
      </c>
      <c r="F32" s="9" t="s">
        <v>41</v>
      </c>
      <c r="G32" s="9" t="s">
        <v>64</v>
      </c>
      <c r="H32" s="9" t="s">
        <v>43</v>
      </c>
      <c r="I32" s="9" t="s">
        <v>43</v>
      </c>
      <c r="J32" s="9" t="s">
        <v>43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315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52</v>
      </c>
      <c r="C33" s="9" t="s">
        <v>81</v>
      </c>
      <c r="D33" s="9" t="s">
        <v>63</v>
      </c>
      <c r="E33" s="9" t="s">
        <v>40</v>
      </c>
      <c r="F33" s="9" t="s">
        <v>41</v>
      </c>
      <c r="G33" s="9" t="s">
        <v>64</v>
      </c>
      <c r="H33" s="9" t="s">
        <v>43</v>
      </c>
      <c r="I33" s="9" t="s">
        <v>43</v>
      </c>
      <c r="J33" s="9" t="s">
        <v>43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316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52</v>
      </c>
      <c r="C34" s="9" t="s">
        <v>82</v>
      </c>
      <c r="D34" s="9" t="s">
        <v>63</v>
      </c>
      <c r="E34" s="9" t="s">
        <v>40</v>
      </c>
      <c r="F34" s="9" t="s">
        <v>41</v>
      </c>
      <c r="G34" s="9" t="s">
        <v>64</v>
      </c>
      <c r="H34" s="9" t="s">
        <v>43</v>
      </c>
      <c r="I34" s="9" t="s">
        <v>43</v>
      </c>
      <c r="J34" s="9" t="s">
        <v>43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317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52</v>
      </c>
      <c r="C35" s="9" t="s">
        <v>83</v>
      </c>
      <c r="D35" s="9" t="s">
        <v>39</v>
      </c>
      <c r="E35" s="9" t="s">
        <v>40</v>
      </c>
      <c r="F35" s="9" t="s">
        <v>41</v>
      </c>
      <c r="G35" s="9" t="s">
        <v>64</v>
      </c>
      <c r="H35" s="9" t="s">
        <v>43</v>
      </c>
      <c r="I35" s="9" t="s">
        <v>43</v>
      </c>
      <c r="J35" s="9" t="s">
        <v>43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318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52</v>
      </c>
      <c r="C36" s="9" t="s">
        <v>84</v>
      </c>
      <c r="D36" s="9" t="s">
        <v>63</v>
      </c>
      <c r="E36" s="9" t="s">
        <v>40</v>
      </c>
      <c r="F36" s="9" t="s">
        <v>41</v>
      </c>
      <c r="G36" s="9" t="s">
        <v>64</v>
      </c>
      <c r="H36" s="9" t="s">
        <v>43</v>
      </c>
      <c r="I36" s="9" t="s">
        <v>43</v>
      </c>
      <c r="J36" s="9" t="s">
        <v>43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319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58</v>
      </c>
      <c r="C37" s="9" t="s">
        <v>77</v>
      </c>
      <c r="D37" s="9" t="s">
        <v>63</v>
      </c>
      <c r="E37" s="9" t="s">
        <v>40</v>
      </c>
      <c r="F37" s="9" t="s">
        <v>41</v>
      </c>
      <c r="G37" s="9" t="s">
        <v>64</v>
      </c>
      <c r="H37" s="9" t="s">
        <v>43</v>
      </c>
      <c r="I37" s="9" t="s">
        <v>43</v>
      </c>
      <c r="J37" s="9" t="s">
        <v>43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320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58</v>
      </c>
      <c r="C38" s="9" t="s">
        <v>62</v>
      </c>
      <c r="D38" s="9" t="s">
        <v>63</v>
      </c>
      <c r="E38" s="9" t="s">
        <v>40</v>
      </c>
      <c r="F38" s="9" t="s">
        <v>41</v>
      </c>
      <c r="G38" s="9" t="s">
        <v>64</v>
      </c>
      <c r="H38" s="9" t="s">
        <v>43</v>
      </c>
      <c r="I38" s="9" t="s">
        <v>43</v>
      </c>
      <c r="J38" s="9" t="s">
        <v>43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321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58</v>
      </c>
      <c r="C39" s="9" t="s">
        <v>85</v>
      </c>
      <c r="D39" s="9" t="s">
        <v>39</v>
      </c>
      <c r="E39" s="9" t="s">
        <v>40</v>
      </c>
      <c r="F39" s="9" t="s">
        <v>41</v>
      </c>
      <c r="G39" s="9" t="s">
        <v>64</v>
      </c>
      <c r="H39" s="9" t="s">
        <v>43</v>
      </c>
      <c r="I39" s="9" t="s">
        <v>43</v>
      </c>
      <c r="J39" s="9" t="s">
        <v>43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322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86</v>
      </c>
      <c r="D40" s="9" t="s">
        <v>87</v>
      </c>
      <c r="E40" s="9" t="s">
        <v>40</v>
      </c>
      <c r="F40" s="9" t="s">
        <v>41</v>
      </c>
      <c r="G40" s="9" t="s">
        <v>88</v>
      </c>
      <c r="H40" s="9" t="s">
        <v>43</v>
      </c>
      <c r="I40" s="9" t="s">
        <v>43</v>
      </c>
      <c r="J40" s="9" t="s">
        <v>43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323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37</v>
      </c>
      <c r="C41" s="9" t="s">
        <v>89</v>
      </c>
      <c r="D41" s="9" t="s">
        <v>90</v>
      </c>
      <c r="E41" s="9" t="s">
        <v>40</v>
      </c>
      <c r="F41" s="9" t="s">
        <v>41</v>
      </c>
      <c r="G41" s="9" t="s">
        <v>91</v>
      </c>
      <c r="H41" s="9" t="s">
        <v>43</v>
      </c>
      <c r="I41" s="9" t="s">
        <v>43</v>
      </c>
      <c r="J41" s="9" t="s">
        <v>43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324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37</v>
      </c>
      <c r="C42" s="9" t="s">
        <v>92</v>
      </c>
      <c r="D42" s="9" t="s">
        <v>90</v>
      </c>
      <c r="E42" s="9" t="s">
        <v>40</v>
      </c>
      <c r="F42" s="9" t="s">
        <v>41</v>
      </c>
      <c r="G42" s="9" t="s">
        <v>91</v>
      </c>
      <c r="H42" s="9" t="s">
        <v>43</v>
      </c>
      <c r="I42" s="9" t="s">
        <v>43</v>
      </c>
      <c r="J42" s="9" t="s">
        <v>43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325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37</v>
      </c>
      <c r="C43" s="9" t="s">
        <v>92</v>
      </c>
      <c r="D43" s="9"/>
      <c r="E43" s="9" t="s">
        <v>40</v>
      </c>
      <c r="F43" s="9" t="s">
        <v>41</v>
      </c>
      <c r="G43" s="9" t="s">
        <v>91</v>
      </c>
      <c r="H43" s="9" t="s">
        <v>43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326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40</v>
      </c>
      <c r="F44" s="9" t="s">
        <v>41</v>
      </c>
      <c r="G44" s="9" t="s">
        <v>95</v>
      </c>
      <c r="H44" s="9" t="s">
        <v>43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327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96</v>
      </c>
      <c r="D45" s="9" t="s">
        <v>94</v>
      </c>
      <c r="E45" s="9" t="s">
        <v>40</v>
      </c>
      <c r="F45" s="9" t="s">
        <v>41</v>
      </c>
      <c r="G45" s="9" t="s">
        <v>95</v>
      </c>
      <c r="H45" s="9" t="s">
        <v>43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328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94</v>
      </c>
      <c r="E46" s="9" t="s">
        <v>40</v>
      </c>
      <c r="F46" s="9" t="s">
        <v>41</v>
      </c>
      <c r="G46" s="9" t="s">
        <v>95</v>
      </c>
      <c r="H46" s="9" t="s">
        <v>43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329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98</v>
      </c>
      <c r="D47" s="9" t="s">
        <v>94</v>
      </c>
      <c r="E47" s="9" t="s">
        <v>40</v>
      </c>
      <c r="F47" s="9" t="s">
        <v>41</v>
      </c>
      <c r="G47" s="9" t="s">
        <v>95</v>
      </c>
      <c r="H47" s="9" t="s">
        <v>43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330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40</v>
      </c>
      <c r="F48" s="9" t="s">
        <v>41</v>
      </c>
      <c r="G48" s="9" t="s">
        <v>95</v>
      </c>
      <c r="H48" s="9"/>
      <c r="I48" s="9"/>
      <c r="J48" s="9"/>
      <c r="K48" s="9" t="s">
        <v>43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331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102</v>
      </c>
      <c r="E49" s="9" t="s">
        <v>40</v>
      </c>
      <c r="F49" s="9" t="s">
        <v>41</v>
      </c>
      <c r="G49" s="9" t="s">
        <v>95</v>
      </c>
      <c r="H49" s="9"/>
      <c r="I49" s="9"/>
      <c r="J49" s="9"/>
      <c r="K49" s="9" t="s">
        <v>43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332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103</v>
      </c>
      <c r="D50" s="9" t="s">
        <v>102</v>
      </c>
      <c r="E50" s="9" t="s">
        <v>40</v>
      </c>
      <c r="F50" s="9" t="s">
        <v>41</v>
      </c>
      <c r="G50" s="9" t="s">
        <v>95</v>
      </c>
      <c r="H50" s="9"/>
      <c r="I50" s="9"/>
      <c r="J50" s="9"/>
      <c r="K50" s="9" t="s">
        <v>43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333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104</v>
      </c>
      <c r="D51" s="9" t="s">
        <v>102</v>
      </c>
      <c r="E51" s="9" t="s">
        <v>40</v>
      </c>
      <c r="F51" s="9" t="s">
        <v>41</v>
      </c>
      <c r="G51" s="9" t="s">
        <v>95</v>
      </c>
      <c r="H51" s="9"/>
      <c r="I51" s="9"/>
      <c r="J51" s="9"/>
      <c r="K51" s="9" t="s">
        <v>43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334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105</v>
      </c>
      <c r="D52" s="9" t="s">
        <v>94</v>
      </c>
      <c r="E52" s="9" t="s">
        <v>40</v>
      </c>
      <c r="F52" s="9" t="s">
        <v>41</v>
      </c>
      <c r="G52" s="9" t="s">
        <v>95</v>
      </c>
      <c r="H52" s="9" t="s">
        <v>43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335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106</v>
      </c>
      <c r="D53" s="9" t="s">
        <v>94</v>
      </c>
      <c r="E53" s="9" t="s">
        <v>40</v>
      </c>
      <c r="F53" s="9" t="s">
        <v>41</v>
      </c>
      <c r="G53" s="9" t="s">
        <v>95</v>
      </c>
      <c r="H53" s="9" t="s">
        <v>43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336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107</v>
      </c>
      <c r="D54" s="9" t="s">
        <v>94</v>
      </c>
      <c r="E54" s="9" t="s">
        <v>40</v>
      </c>
      <c r="F54" s="9" t="s">
        <v>41</v>
      </c>
      <c r="G54" s="9" t="s">
        <v>95</v>
      </c>
      <c r="H54" s="9" t="s">
        <v>43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337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108</v>
      </c>
      <c r="D55" s="9" t="s">
        <v>94</v>
      </c>
      <c r="E55" s="9" t="s">
        <v>40</v>
      </c>
      <c r="F55" s="9" t="s">
        <v>41</v>
      </c>
      <c r="G55" s="9" t="s">
        <v>95</v>
      </c>
      <c r="H55" s="9" t="s">
        <v>43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110</v>
      </c>
      <c r="E56" s="9" t="s">
        <v>40</v>
      </c>
      <c r="F56" s="9" t="s">
        <v>41</v>
      </c>
      <c r="G56" s="9" t="s">
        <v>95</v>
      </c>
      <c r="H56" s="9" t="s">
        <v>43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111</v>
      </c>
      <c r="D57" s="9" t="s">
        <v>94</v>
      </c>
      <c r="E57" s="9" t="s">
        <v>40</v>
      </c>
      <c r="F57" s="9" t="s">
        <v>41</v>
      </c>
      <c r="G57" s="9" t="s">
        <v>95</v>
      </c>
      <c r="H57" s="9" t="s">
        <v>43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40</v>
      </c>
      <c r="F58" s="9" t="s">
        <v>41</v>
      </c>
      <c r="G58" s="9" t="s">
        <v>95</v>
      </c>
      <c r="H58" s="9"/>
      <c r="I58" s="9" t="s">
        <v>43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114</v>
      </c>
      <c r="D59" s="9" t="s">
        <v>115</v>
      </c>
      <c r="E59" s="9" t="s">
        <v>40</v>
      </c>
      <c r="F59" s="9" t="s">
        <v>41</v>
      </c>
      <c r="G59" s="9" t="s">
        <v>95</v>
      </c>
      <c r="H59" s="9"/>
      <c r="I59" s="9" t="s">
        <v>43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116</v>
      </c>
      <c r="C60" s="9" t="s">
        <v>117</v>
      </c>
      <c r="D60" s="9" t="s">
        <v>118</v>
      </c>
      <c r="E60" s="9" t="s">
        <v>40</v>
      </c>
      <c r="F60" s="9" t="s">
        <v>41</v>
      </c>
      <c r="G60" s="9" t="s">
        <v>95</v>
      </c>
      <c r="H60" s="9"/>
      <c r="I60" s="9" t="s">
        <v>43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116</v>
      </c>
      <c r="C61" s="9" t="s">
        <v>119</v>
      </c>
      <c r="D61" s="9" t="s">
        <v>120</v>
      </c>
      <c r="E61" s="9" t="s">
        <v>40</v>
      </c>
      <c r="F61" s="9" t="s">
        <v>41</v>
      </c>
      <c r="G61" s="9" t="s">
        <v>95</v>
      </c>
      <c r="H61" s="9"/>
      <c r="I61" s="9"/>
      <c r="J61" s="9"/>
      <c r="K61" s="9" t="s">
        <v>43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68</v>
      </c>
      <c r="C62" s="9" t="s">
        <v>121</v>
      </c>
      <c r="D62" s="9" t="s">
        <v>118</v>
      </c>
      <c r="E62" s="9" t="s">
        <v>40</v>
      </c>
      <c r="F62" s="9" t="s">
        <v>41</v>
      </c>
      <c r="G62" s="9" t="s">
        <v>95</v>
      </c>
      <c r="H62" s="9"/>
      <c r="I62" s="9" t="s">
        <v>43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68</v>
      </c>
      <c r="C63" s="9" t="s">
        <v>122</v>
      </c>
      <c r="D63" s="9" t="s">
        <v>118</v>
      </c>
      <c r="E63" s="9" t="s">
        <v>40</v>
      </c>
      <c r="F63" s="9" t="s">
        <v>41</v>
      </c>
      <c r="G63" s="9" t="s">
        <v>95</v>
      </c>
      <c r="H63" s="9"/>
      <c r="I63" s="9" t="s">
        <v>43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68</v>
      </c>
      <c r="C64" s="9" t="s">
        <v>123</v>
      </c>
      <c r="D64" s="9" t="s">
        <v>118</v>
      </c>
      <c r="E64" s="9" t="s">
        <v>40</v>
      </c>
      <c r="F64" s="9" t="s">
        <v>41</v>
      </c>
      <c r="G64" s="9" t="s">
        <v>95</v>
      </c>
      <c r="H64" s="9"/>
      <c r="I64" s="9" t="s">
        <v>43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68</v>
      </c>
      <c r="C65" s="9" t="s">
        <v>124</v>
      </c>
      <c r="D65" s="9" t="s">
        <v>118</v>
      </c>
      <c r="E65" s="9" t="s">
        <v>40</v>
      </c>
      <c r="F65" s="9" t="s">
        <v>41</v>
      </c>
      <c r="G65" s="9" t="s">
        <v>95</v>
      </c>
      <c r="H65" s="9"/>
      <c r="I65" s="9" t="s">
        <v>43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37</v>
      </c>
      <c r="C66" s="9" t="s">
        <v>125</v>
      </c>
      <c r="D66" s="9" t="s">
        <v>120</v>
      </c>
      <c r="E66" s="9" t="s">
        <v>40</v>
      </c>
      <c r="F66" s="9" t="s">
        <v>41</v>
      </c>
      <c r="G66" s="9" t="s">
        <v>95</v>
      </c>
      <c r="H66" s="9"/>
      <c r="I66" s="9"/>
      <c r="J66" s="9"/>
      <c r="K66" s="9" t="s">
        <v>43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37</v>
      </c>
      <c r="C67" s="9" t="s">
        <v>126</v>
      </c>
      <c r="D67" s="9" t="s">
        <v>127</v>
      </c>
      <c r="E67" s="9" t="s">
        <v>40</v>
      </c>
      <c r="F67" s="9" t="s">
        <v>41</v>
      </c>
      <c r="G67" s="9" t="s">
        <v>95</v>
      </c>
      <c r="H67" s="9"/>
      <c r="I67" s="9"/>
      <c r="J67" s="9"/>
      <c r="K67" s="9" t="s">
        <v>43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37</v>
      </c>
      <c r="C68" s="9" t="s">
        <v>128</v>
      </c>
      <c r="D68" s="9" t="s">
        <v>127</v>
      </c>
      <c r="E68" s="9" t="s">
        <v>40</v>
      </c>
      <c r="F68" s="9" t="s">
        <v>41</v>
      </c>
      <c r="G68" s="9" t="s">
        <v>95</v>
      </c>
      <c r="H68" s="9"/>
      <c r="I68" s="9"/>
      <c r="J68" s="9"/>
      <c r="K68" s="9" t="s">
        <v>43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37</v>
      </c>
      <c r="C69" s="9" t="s">
        <v>129</v>
      </c>
      <c r="D69" s="9" t="s">
        <v>130</v>
      </c>
      <c r="E69" s="9" t="s">
        <v>40</v>
      </c>
      <c r="F69" s="9" t="s">
        <v>41</v>
      </c>
      <c r="G69" s="9" t="s">
        <v>95</v>
      </c>
      <c r="H69" s="9" t="s">
        <v>43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37</v>
      </c>
      <c r="C70" s="9" t="s">
        <v>131</v>
      </c>
      <c r="D70" s="9" t="s">
        <v>130</v>
      </c>
      <c r="E70" s="9" t="s">
        <v>40</v>
      </c>
      <c r="F70" s="9" t="s">
        <v>41</v>
      </c>
      <c r="G70" s="9" t="s">
        <v>95</v>
      </c>
      <c r="H70" s="9" t="s">
        <v>43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37</v>
      </c>
      <c r="C71" s="9" t="s">
        <v>132</v>
      </c>
      <c r="D71" s="9" t="s">
        <v>118</v>
      </c>
      <c r="E71" s="9" t="s">
        <v>40</v>
      </c>
      <c r="F71" s="9" t="s">
        <v>41</v>
      </c>
      <c r="G71" s="9" t="s">
        <v>95</v>
      </c>
      <c r="H71" s="9"/>
      <c r="I71" s="9" t="s">
        <v>43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37</v>
      </c>
      <c r="C72" s="9" t="s">
        <v>133</v>
      </c>
      <c r="D72" s="9" t="s">
        <v>118</v>
      </c>
      <c r="E72" s="9" t="s">
        <v>40</v>
      </c>
      <c r="F72" s="9" t="s">
        <v>41</v>
      </c>
      <c r="G72" s="9" t="s">
        <v>95</v>
      </c>
      <c r="H72" s="9"/>
      <c r="I72" s="9" t="s">
        <v>43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37</v>
      </c>
      <c r="C73" s="9" t="s">
        <v>134</v>
      </c>
      <c r="D73" s="9" t="s">
        <v>118</v>
      </c>
      <c r="E73" s="9" t="s">
        <v>40</v>
      </c>
      <c r="F73" s="9" t="s">
        <v>41</v>
      </c>
      <c r="G73" s="9" t="s">
        <v>95</v>
      </c>
      <c r="H73" s="9"/>
      <c r="I73" s="9" t="s">
        <v>43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37</v>
      </c>
      <c r="C74" s="9" t="s">
        <v>124</v>
      </c>
      <c r="D74" s="9" t="s">
        <v>118</v>
      </c>
      <c r="E74" s="9" t="s">
        <v>40</v>
      </c>
      <c r="F74" s="9" t="s">
        <v>41</v>
      </c>
      <c r="G74" s="9" t="s">
        <v>95</v>
      </c>
      <c r="H74" s="9"/>
      <c r="I74" s="9" t="s">
        <v>43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74</v>
      </c>
      <c r="C75" s="9" t="s">
        <v>124</v>
      </c>
      <c r="D75" s="9" t="s">
        <v>118</v>
      </c>
      <c r="E75" s="9" t="s">
        <v>40</v>
      </c>
      <c r="F75" s="9" t="s">
        <v>41</v>
      </c>
      <c r="G75" s="9" t="s">
        <v>95</v>
      </c>
      <c r="H75" s="9"/>
      <c r="I75" s="9" t="s">
        <v>43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74</v>
      </c>
      <c r="C76" s="9" t="s">
        <v>123</v>
      </c>
      <c r="D76" s="9" t="s">
        <v>118</v>
      </c>
      <c r="E76" s="9" t="s">
        <v>40</v>
      </c>
      <c r="F76" s="9" t="s">
        <v>41</v>
      </c>
      <c r="G76" s="9" t="s">
        <v>95</v>
      </c>
      <c r="H76" s="9"/>
      <c r="I76" s="9" t="s">
        <v>43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74</v>
      </c>
      <c r="C77" s="9" t="s">
        <v>122</v>
      </c>
      <c r="D77" s="9" t="s">
        <v>118</v>
      </c>
      <c r="E77" s="9" t="s">
        <v>40</v>
      </c>
      <c r="F77" s="9" t="s">
        <v>41</v>
      </c>
      <c r="G77" s="9" t="s">
        <v>95</v>
      </c>
      <c r="H77" s="9"/>
      <c r="I77" s="9" t="s">
        <v>43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74</v>
      </c>
      <c r="C78" s="9" t="s">
        <v>121</v>
      </c>
      <c r="D78" s="9" t="s">
        <v>118</v>
      </c>
      <c r="E78" s="9" t="s">
        <v>40</v>
      </c>
      <c r="F78" s="9" t="s">
        <v>41</v>
      </c>
      <c r="G78" s="9" t="s">
        <v>95</v>
      </c>
      <c r="H78" s="9"/>
      <c r="I78" s="9" t="s">
        <v>43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74</v>
      </c>
      <c r="C79" s="9" t="s">
        <v>135</v>
      </c>
      <c r="D79" s="9" t="s">
        <v>120</v>
      </c>
      <c r="E79" s="9" t="s">
        <v>40</v>
      </c>
      <c r="F79" s="9" t="s">
        <v>41</v>
      </c>
      <c r="G79" s="9" t="s">
        <v>95</v>
      </c>
      <c r="H79" s="9"/>
      <c r="I79" s="9"/>
      <c r="J79" s="9"/>
      <c r="K79" s="9" t="s">
        <v>43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74</v>
      </c>
      <c r="C80" s="9" t="s">
        <v>136</v>
      </c>
      <c r="D80" s="9" t="s">
        <v>137</v>
      </c>
      <c r="E80" s="9" t="s">
        <v>40</v>
      </c>
      <c r="F80" s="9" t="s">
        <v>41</v>
      </c>
      <c r="G80" s="9" t="s">
        <v>95</v>
      </c>
      <c r="H80" s="9"/>
      <c r="I80" s="9"/>
      <c r="J80" s="9"/>
      <c r="K80" s="9" t="s">
        <v>43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74</v>
      </c>
      <c r="C81" s="9" t="s">
        <v>138</v>
      </c>
      <c r="D81" s="9" t="s">
        <v>120</v>
      </c>
      <c r="E81" s="9" t="s">
        <v>40</v>
      </c>
      <c r="F81" s="9" t="s">
        <v>41</v>
      </c>
      <c r="G81" s="9" t="s">
        <v>95</v>
      </c>
      <c r="H81" s="9"/>
      <c r="I81" s="9"/>
      <c r="J81" s="9"/>
      <c r="K81" s="9" t="s">
        <v>43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74</v>
      </c>
      <c r="C82" s="9" t="s">
        <v>139</v>
      </c>
      <c r="D82" s="9" t="s">
        <v>127</v>
      </c>
      <c r="E82" s="9" t="s">
        <v>40</v>
      </c>
      <c r="F82" s="9" t="s">
        <v>41</v>
      </c>
      <c r="G82" s="9" t="s">
        <v>95</v>
      </c>
      <c r="H82" s="9"/>
      <c r="I82" s="9"/>
      <c r="J82" s="9"/>
      <c r="K82" s="9" t="s">
        <v>43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74</v>
      </c>
      <c r="C83" s="9" t="s">
        <v>140</v>
      </c>
      <c r="D83" s="9" t="s">
        <v>127</v>
      </c>
      <c r="E83" s="9" t="s">
        <v>40</v>
      </c>
      <c r="F83" s="9" t="s">
        <v>41</v>
      </c>
      <c r="G83" s="9" t="s">
        <v>95</v>
      </c>
      <c r="H83" s="9"/>
      <c r="I83" s="9"/>
      <c r="J83" s="9"/>
      <c r="K83" s="9" t="s">
        <v>43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74</v>
      </c>
      <c r="C84" s="9" t="s">
        <v>141</v>
      </c>
      <c r="D84" s="9" t="s">
        <v>127</v>
      </c>
      <c r="E84" s="9" t="s">
        <v>40</v>
      </c>
      <c r="F84" s="9" t="s">
        <v>41</v>
      </c>
      <c r="G84" s="9" t="s">
        <v>95</v>
      </c>
      <c r="H84" s="9"/>
      <c r="I84" s="9"/>
      <c r="J84" s="9"/>
      <c r="K84" s="9" t="s">
        <v>43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74</v>
      </c>
      <c r="C85" s="9" t="s">
        <v>142</v>
      </c>
      <c r="D85" s="9" t="s">
        <v>127</v>
      </c>
      <c r="E85" s="9" t="s">
        <v>40</v>
      </c>
      <c r="F85" s="9" t="s">
        <v>41</v>
      </c>
      <c r="G85" s="9" t="s">
        <v>95</v>
      </c>
      <c r="H85" s="9"/>
      <c r="I85" s="9"/>
      <c r="J85" s="9"/>
      <c r="K85" s="9" t="s">
        <v>43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74</v>
      </c>
      <c r="C86" s="9" t="s">
        <v>143</v>
      </c>
      <c r="D86" s="9" t="s">
        <v>127</v>
      </c>
      <c r="E86" s="9" t="s">
        <v>40</v>
      </c>
      <c r="F86" s="9" t="s">
        <v>41</v>
      </c>
      <c r="G86" s="9" t="s">
        <v>95</v>
      </c>
      <c r="H86" s="9"/>
      <c r="I86" s="9"/>
      <c r="J86" s="9"/>
      <c r="K86" s="9" t="s">
        <v>43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74</v>
      </c>
      <c r="C87" s="9" t="s">
        <v>144</v>
      </c>
      <c r="D87" s="9" t="s">
        <v>145</v>
      </c>
      <c r="E87" s="9" t="s">
        <v>40</v>
      </c>
      <c r="F87" s="9" t="s">
        <v>41</v>
      </c>
      <c r="G87" s="9" t="s">
        <v>95</v>
      </c>
      <c r="H87" s="9"/>
      <c r="I87" s="9"/>
      <c r="J87" s="9"/>
      <c r="K87" s="9" t="s">
        <v>43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74</v>
      </c>
      <c r="C88" s="9" t="s">
        <v>146</v>
      </c>
      <c r="D88" s="9" t="s">
        <v>145</v>
      </c>
      <c r="E88" s="9" t="s">
        <v>40</v>
      </c>
      <c r="F88" s="9" t="s">
        <v>41</v>
      </c>
      <c r="G88" s="9" t="s">
        <v>95</v>
      </c>
      <c r="H88" s="9"/>
      <c r="I88" s="9"/>
      <c r="J88" s="9"/>
      <c r="K88" s="9" t="s">
        <v>43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74</v>
      </c>
      <c r="C89" s="9" t="s">
        <v>147</v>
      </c>
      <c r="D89" s="9" t="s">
        <v>120</v>
      </c>
      <c r="E89" s="9" t="s">
        <v>40</v>
      </c>
      <c r="F89" s="9" t="s">
        <v>41</v>
      </c>
      <c r="G89" s="9" t="s">
        <v>95</v>
      </c>
      <c r="H89" s="9"/>
      <c r="I89" s="9"/>
      <c r="J89" s="9"/>
      <c r="K89" s="9" t="s">
        <v>43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74</v>
      </c>
      <c r="C90" s="9" t="s">
        <v>148</v>
      </c>
      <c r="D90" s="9" t="s">
        <v>120</v>
      </c>
      <c r="E90" s="9" t="s">
        <v>40</v>
      </c>
      <c r="F90" s="9" t="s">
        <v>41</v>
      </c>
      <c r="G90" s="9" t="s">
        <v>95</v>
      </c>
      <c r="H90" s="9"/>
      <c r="I90" s="9"/>
      <c r="J90" s="9"/>
      <c r="K90" s="9" t="s">
        <v>43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74</v>
      </c>
      <c r="C91" s="9" t="s">
        <v>149</v>
      </c>
      <c r="D91" s="9" t="s">
        <v>130</v>
      </c>
      <c r="E91" s="9" t="s">
        <v>40</v>
      </c>
      <c r="F91" s="9" t="s">
        <v>41</v>
      </c>
      <c r="G91" s="9" t="s">
        <v>95</v>
      </c>
      <c r="H91" s="9" t="s">
        <v>43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74</v>
      </c>
      <c r="C92" s="9" t="s">
        <v>150</v>
      </c>
      <c r="D92" s="9" t="s">
        <v>130</v>
      </c>
      <c r="E92" s="9" t="s">
        <v>40</v>
      </c>
      <c r="F92" s="9" t="s">
        <v>41</v>
      </c>
      <c r="G92" s="9" t="s">
        <v>95</v>
      </c>
      <c r="H92" s="9" t="s">
        <v>43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74</v>
      </c>
      <c r="C93" s="9" t="s">
        <v>151</v>
      </c>
      <c r="D93" s="9" t="s">
        <v>127</v>
      </c>
      <c r="E93" s="9" t="s">
        <v>40</v>
      </c>
      <c r="F93" s="9" t="s">
        <v>41</v>
      </c>
      <c r="G93" s="9" t="s">
        <v>95</v>
      </c>
      <c r="H93" s="9"/>
      <c r="I93" s="9"/>
      <c r="J93" s="9"/>
      <c r="K93" s="9" t="s">
        <v>43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74</v>
      </c>
      <c r="C94" s="9" t="s">
        <v>152</v>
      </c>
      <c r="D94" s="9" t="s">
        <v>127</v>
      </c>
      <c r="E94" s="9" t="s">
        <v>40</v>
      </c>
      <c r="F94" s="9" t="s">
        <v>41</v>
      </c>
      <c r="G94" s="9" t="s">
        <v>95</v>
      </c>
      <c r="H94" s="9"/>
      <c r="I94" s="9"/>
      <c r="J94" s="9"/>
      <c r="K94" s="9" t="s">
        <v>43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74</v>
      </c>
      <c r="C95" s="9" t="s">
        <v>153</v>
      </c>
      <c r="D95" s="9" t="s">
        <v>127</v>
      </c>
      <c r="E95" s="9" t="s">
        <v>40</v>
      </c>
      <c r="F95" s="9" t="s">
        <v>41</v>
      </c>
      <c r="G95" s="9" t="s">
        <v>95</v>
      </c>
      <c r="H95" s="9"/>
      <c r="I95" s="9"/>
      <c r="J95" s="9"/>
      <c r="K95" s="9" t="s">
        <v>43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74</v>
      </c>
      <c r="C96" s="9" t="s">
        <v>154</v>
      </c>
      <c r="D96" s="9" t="s">
        <v>127</v>
      </c>
      <c r="E96" s="9" t="s">
        <v>40</v>
      </c>
      <c r="F96" s="9" t="s">
        <v>41</v>
      </c>
      <c r="G96" s="9" t="s">
        <v>95</v>
      </c>
      <c r="H96" s="9"/>
      <c r="I96" s="9"/>
      <c r="J96" s="9"/>
      <c r="K96" s="9" t="s">
        <v>43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74</v>
      </c>
      <c r="C97" s="9" t="s">
        <v>155</v>
      </c>
      <c r="D97" s="9" t="s">
        <v>127</v>
      </c>
      <c r="E97" s="9" t="s">
        <v>40</v>
      </c>
      <c r="F97" s="9" t="s">
        <v>41</v>
      </c>
      <c r="G97" s="9" t="s">
        <v>95</v>
      </c>
      <c r="H97" s="9"/>
      <c r="I97" s="9"/>
      <c r="J97" s="9"/>
      <c r="K97" s="9" t="s">
        <v>43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74</v>
      </c>
      <c r="C98" s="9" t="s">
        <v>156</v>
      </c>
      <c r="D98" s="9" t="s">
        <v>127</v>
      </c>
      <c r="E98" s="9" t="s">
        <v>40</v>
      </c>
      <c r="F98" s="9" t="s">
        <v>41</v>
      </c>
      <c r="G98" s="9" t="s">
        <v>95</v>
      </c>
      <c r="H98" s="9"/>
      <c r="I98" s="9"/>
      <c r="J98" s="9"/>
      <c r="K98" s="9" t="s">
        <v>43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74</v>
      </c>
      <c r="C99" s="9" t="s">
        <v>157</v>
      </c>
      <c r="D99" s="9" t="s">
        <v>127</v>
      </c>
      <c r="E99" s="9" t="s">
        <v>40</v>
      </c>
      <c r="F99" s="9" t="s">
        <v>41</v>
      </c>
      <c r="G99" s="9" t="s">
        <v>95</v>
      </c>
      <c r="H99" s="9"/>
      <c r="I99" s="9"/>
      <c r="J99" s="9"/>
      <c r="K99" s="9" t="s">
        <v>43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44</v>
      </c>
      <c r="C100" s="9" t="s">
        <v>158</v>
      </c>
      <c r="D100" s="9" t="s">
        <v>127</v>
      </c>
      <c r="E100" s="9" t="s">
        <v>40</v>
      </c>
      <c r="F100" s="9" t="s">
        <v>41</v>
      </c>
      <c r="G100" s="9" t="s">
        <v>95</v>
      </c>
      <c r="H100" s="9"/>
      <c r="I100" s="9"/>
      <c r="J100" s="9"/>
      <c r="K100" s="9" t="s">
        <v>43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44</v>
      </c>
      <c r="C101" s="9" t="s">
        <v>159</v>
      </c>
      <c r="D101" s="9" t="s">
        <v>127</v>
      </c>
      <c r="E101" s="9" t="s">
        <v>40</v>
      </c>
      <c r="F101" s="9" t="s">
        <v>41</v>
      </c>
      <c r="G101" s="9" t="s">
        <v>95</v>
      </c>
      <c r="H101" s="9"/>
      <c r="I101" s="9"/>
      <c r="J101" s="9"/>
      <c r="K101" s="9" t="s">
        <v>43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44</v>
      </c>
      <c r="C102" s="9" t="s">
        <v>104</v>
      </c>
      <c r="D102" s="9" t="s">
        <v>102</v>
      </c>
      <c r="E102" s="9" t="s">
        <v>40</v>
      </c>
      <c r="F102" s="9" t="s">
        <v>41</v>
      </c>
      <c r="G102" s="9" t="s">
        <v>95</v>
      </c>
      <c r="H102" s="9"/>
      <c r="I102" s="9"/>
      <c r="J102" s="9"/>
      <c r="K102" s="9" t="s">
        <v>43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44</v>
      </c>
      <c r="C103" s="9" t="s">
        <v>103</v>
      </c>
      <c r="D103" s="9" t="s">
        <v>102</v>
      </c>
      <c r="E103" s="9" t="s">
        <v>40</v>
      </c>
      <c r="F103" s="9" t="s">
        <v>41</v>
      </c>
      <c r="G103" s="9" t="s">
        <v>95</v>
      </c>
      <c r="H103" s="9"/>
      <c r="I103" s="9"/>
      <c r="J103" s="9"/>
      <c r="K103" s="9" t="s">
        <v>43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44</v>
      </c>
      <c r="C104" s="9" t="s">
        <v>101</v>
      </c>
      <c r="D104" s="9" t="s">
        <v>102</v>
      </c>
      <c r="E104" s="9" t="s">
        <v>40</v>
      </c>
      <c r="F104" s="9" t="s">
        <v>41</v>
      </c>
      <c r="G104" s="9" t="s">
        <v>95</v>
      </c>
      <c r="H104" s="9"/>
      <c r="I104" s="9"/>
      <c r="J104" s="9"/>
      <c r="K104" s="9" t="s">
        <v>43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44</v>
      </c>
      <c r="C105" s="9" t="s">
        <v>99</v>
      </c>
      <c r="D105" s="9" t="s">
        <v>100</v>
      </c>
      <c r="E105" s="9" t="s">
        <v>40</v>
      </c>
      <c r="F105" s="9" t="s">
        <v>41</v>
      </c>
      <c r="G105" s="9" t="s">
        <v>95</v>
      </c>
      <c r="H105" s="9"/>
      <c r="I105" s="9"/>
      <c r="J105" s="9"/>
      <c r="K105" s="9" t="s">
        <v>43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44</v>
      </c>
      <c r="C106" s="9" t="s">
        <v>98</v>
      </c>
      <c r="D106" s="9" t="s">
        <v>127</v>
      </c>
      <c r="E106" s="9" t="s">
        <v>40</v>
      </c>
      <c r="F106" s="9" t="s">
        <v>41</v>
      </c>
      <c r="G106" s="9" t="s">
        <v>95</v>
      </c>
      <c r="H106" s="9"/>
      <c r="I106" s="9"/>
      <c r="J106" s="9"/>
      <c r="K106" s="9" t="s">
        <v>43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44</v>
      </c>
      <c r="C107" s="9" t="s">
        <v>97</v>
      </c>
      <c r="D107" s="9" t="s">
        <v>127</v>
      </c>
      <c r="E107" s="9" t="s">
        <v>40</v>
      </c>
      <c r="F107" s="9" t="s">
        <v>41</v>
      </c>
      <c r="G107" s="9" t="s">
        <v>95</v>
      </c>
      <c r="H107" s="9"/>
      <c r="I107" s="9"/>
      <c r="J107" s="9"/>
      <c r="K107" s="9" t="s">
        <v>43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44</v>
      </c>
      <c r="C108" s="9" t="s">
        <v>93</v>
      </c>
      <c r="D108" s="9" t="s">
        <v>127</v>
      </c>
      <c r="E108" s="9" t="s">
        <v>40</v>
      </c>
      <c r="F108" s="9" t="s">
        <v>41</v>
      </c>
      <c r="G108" s="9" t="s">
        <v>95</v>
      </c>
      <c r="H108" s="9"/>
      <c r="I108" s="9"/>
      <c r="J108" s="9"/>
      <c r="K108" s="9" t="s">
        <v>43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44</v>
      </c>
      <c r="C109" s="9" t="s">
        <v>96</v>
      </c>
      <c r="D109" s="9" t="s">
        <v>127</v>
      </c>
      <c r="E109" s="9" t="s">
        <v>40</v>
      </c>
      <c r="F109" s="9" t="s">
        <v>41</v>
      </c>
      <c r="G109" s="9" t="s">
        <v>95</v>
      </c>
      <c r="H109" s="9"/>
      <c r="I109" s="9"/>
      <c r="J109" s="9"/>
      <c r="K109" s="9" t="s">
        <v>43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44</v>
      </c>
      <c r="C110" s="9" t="s">
        <v>111</v>
      </c>
      <c r="D110" s="9" t="s">
        <v>127</v>
      </c>
      <c r="E110" s="9" t="s">
        <v>40</v>
      </c>
      <c r="F110" s="9" t="s">
        <v>41</v>
      </c>
      <c r="G110" s="9" t="s">
        <v>95</v>
      </c>
      <c r="H110" s="9"/>
      <c r="I110" s="9"/>
      <c r="J110" s="9"/>
      <c r="K110" s="9" t="s">
        <v>43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44</v>
      </c>
      <c r="C111" s="9" t="s">
        <v>108</v>
      </c>
      <c r="D111" s="9" t="s">
        <v>127</v>
      </c>
      <c r="E111" s="9" t="s">
        <v>40</v>
      </c>
      <c r="F111" s="9" t="s">
        <v>41</v>
      </c>
      <c r="G111" s="9" t="s">
        <v>95</v>
      </c>
      <c r="H111" s="9"/>
      <c r="I111" s="9"/>
      <c r="J111" s="9"/>
      <c r="K111" s="9" t="s">
        <v>43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44</v>
      </c>
      <c r="C112" s="9" t="s">
        <v>107</v>
      </c>
      <c r="D112" s="9" t="s">
        <v>127</v>
      </c>
      <c r="E112" s="9" t="s">
        <v>40</v>
      </c>
      <c r="F112" s="9" t="s">
        <v>41</v>
      </c>
      <c r="G112" s="9" t="s">
        <v>95</v>
      </c>
      <c r="H112" s="9"/>
      <c r="I112" s="9"/>
      <c r="J112" s="9"/>
      <c r="K112" s="9" t="s">
        <v>43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44</v>
      </c>
      <c r="C113" s="9" t="s">
        <v>123</v>
      </c>
      <c r="D113" s="9" t="s">
        <v>118</v>
      </c>
      <c r="E113" s="9" t="s">
        <v>40</v>
      </c>
      <c r="F113" s="9" t="s">
        <v>41</v>
      </c>
      <c r="G113" s="9" t="s">
        <v>95</v>
      </c>
      <c r="H113" s="9"/>
      <c r="I113" s="9" t="s">
        <v>43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44</v>
      </c>
      <c r="C114" s="9" t="s">
        <v>124</v>
      </c>
      <c r="D114" s="9" t="s">
        <v>118</v>
      </c>
      <c r="E114" s="9" t="s">
        <v>40</v>
      </c>
      <c r="F114" s="9" t="s">
        <v>41</v>
      </c>
      <c r="G114" s="9" t="s">
        <v>95</v>
      </c>
      <c r="H114" s="9"/>
      <c r="I114" s="9" t="s">
        <v>43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44</v>
      </c>
      <c r="C115" s="9" t="s">
        <v>109</v>
      </c>
      <c r="D115" s="9" t="s">
        <v>145</v>
      </c>
      <c r="E115" s="9" t="s">
        <v>40</v>
      </c>
      <c r="F115" s="9" t="s">
        <v>41</v>
      </c>
      <c r="G115" s="9" t="s">
        <v>95</v>
      </c>
      <c r="H115" s="9"/>
      <c r="I115" s="9"/>
      <c r="J115" s="9"/>
      <c r="K115" s="9" t="s">
        <v>43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44</v>
      </c>
      <c r="C116" s="9" t="s">
        <v>160</v>
      </c>
      <c r="D116" s="9" t="s">
        <v>118</v>
      </c>
      <c r="E116" s="9" t="s">
        <v>40</v>
      </c>
      <c r="F116" s="9" t="s">
        <v>41</v>
      </c>
      <c r="G116" s="9" t="s">
        <v>95</v>
      </c>
      <c r="H116" s="9"/>
      <c r="I116" s="9" t="s">
        <v>43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44</v>
      </c>
      <c r="C117" s="9" t="s">
        <v>161</v>
      </c>
      <c r="D117" s="9" t="s">
        <v>118</v>
      </c>
      <c r="E117" s="9" t="s">
        <v>40</v>
      </c>
      <c r="F117" s="9" t="s">
        <v>41</v>
      </c>
      <c r="G117" s="9" t="s">
        <v>95</v>
      </c>
      <c r="H117" s="9"/>
      <c r="I117" s="9" t="s">
        <v>43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44</v>
      </c>
      <c r="C118" s="9" t="s">
        <v>86</v>
      </c>
      <c r="D118" s="9" t="s">
        <v>130</v>
      </c>
      <c r="E118" s="9" t="s">
        <v>40</v>
      </c>
      <c r="F118" s="9" t="s">
        <v>41</v>
      </c>
      <c r="G118" s="9" t="s">
        <v>95</v>
      </c>
      <c r="H118" s="9" t="s">
        <v>43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44</v>
      </c>
      <c r="C119" s="9" t="s">
        <v>129</v>
      </c>
      <c r="D119" s="9" t="s">
        <v>130</v>
      </c>
      <c r="E119" s="9" t="s">
        <v>40</v>
      </c>
      <c r="F119" s="9" t="s">
        <v>41</v>
      </c>
      <c r="G119" s="9" t="s">
        <v>95</v>
      </c>
      <c r="H119" s="9" t="s">
        <v>43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46</v>
      </c>
      <c r="C120" s="9" t="s">
        <v>162</v>
      </c>
      <c r="D120" s="9" t="s">
        <v>102</v>
      </c>
      <c r="E120" s="9" t="s">
        <v>40</v>
      </c>
      <c r="F120" s="9" t="s">
        <v>41</v>
      </c>
      <c r="G120" s="9" t="s">
        <v>95</v>
      </c>
      <c r="H120" s="9"/>
      <c r="I120" s="9"/>
      <c r="J120" s="9"/>
      <c r="K120" s="9" t="s">
        <v>43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46</v>
      </c>
      <c r="C121" s="9" t="s">
        <v>163</v>
      </c>
      <c r="D121" s="9" t="s">
        <v>102</v>
      </c>
      <c r="E121" s="9" t="s">
        <v>40</v>
      </c>
      <c r="F121" s="9" t="s">
        <v>41</v>
      </c>
      <c r="G121" s="9" t="s">
        <v>95</v>
      </c>
      <c r="H121" s="9"/>
      <c r="I121" s="9"/>
      <c r="J121" s="9"/>
      <c r="K121" s="9" t="s">
        <v>43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46</v>
      </c>
      <c r="C122" s="9" t="s">
        <v>164</v>
      </c>
      <c r="D122" s="9" t="s">
        <v>102</v>
      </c>
      <c r="E122" s="9" t="s">
        <v>40</v>
      </c>
      <c r="F122" s="9" t="s">
        <v>41</v>
      </c>
      <c r="G122" s="9" t="s">
        <v>95</v>
      </c>
      <c r="H122" s="9"/>
      <c r="I122" s="9"/>
      <c r="J122" s="9"/>
      <c r="K122" s="9" t="s">
        <v>43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46</v>
      </c>
      <c r="C123" s="9" t="s">
        <v>165</v>
      </c>
      <c r="D123" s="9" t="s">
        <v>102</v>
      </c>
      <c r="E123" s="9" t="s">
        <v>40</v>
      </c>
      <c r="F123" s="9" t="s">
        <v>41</v>
      </c>
      <c r="G123" s="9" t="s">
        <v>95</v>
      </c>
      <c r="H123" s="9"/>
      <c r="I123" s="9"/>
      <c r="J123" s="9"/>
      <c r="K123" s="9" t="s">
        <v>43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46</v>
      </c>
      <c r="C124" s="9" t="s">
        <v>166</v>
      </c>
      <c r="D124" s="9" t="s">
        <v>102</v>
      </c>
      <c r="E124" s="9" t="s">
        <v>40</v>
      </c>
      <c r="F124" s="9" t="s">
        <v>41</v>
      </c>
      <c r="G124" s="9" t="s">
        <v>95</v>
      </c>
      <c r="H124" s="9"/>
      <c r="I124" s="9"/>
      <c r="J124" s="9"/>
      <c r="K124" s="9" t="s">
        <v>43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46</v>
      </c>
      <c r="C125" s="9" t="s">
        <v>167</v>
      </c>
      <c r="D125" s="9" t="s">
        <v>127</v>
      </c>
      <c r="E125" s="9" t="s">
        <v>40</v>
      </c>
      <c r="F125" s="9" t="s">
        <v>41</v>
      </c>
      <c r="G125" s="9" t="s">
        <v>95</v>
      </c>
      <c r="H125" s="9"/>
      <c r="I125" s="9"/>
      <c r="J125" s="9"/>
      <c r="K125" s="9" t="s">
        <v>43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46</v>
      </c>
      <c r="C126" s="9" t="s">
        <v>168</v>
      </c>
      <c r="D126" s="9" t="s">
        <v>127</v>
      </c>
      <c r="E126" s="9" t="s">
        <v>40</v>
      </c>
      <c r="F126" s="9" t="s">
        <v>41</v>
      </c>
      <c r="G126" s="9" t="s">
        <v>95</v>
      </c>
      <c r="H126" s="9"/>
      <c r="I126" s="9"/>
      <c r="J126" s="9"/>
      <c r="K126" s="9" t="s">
        <v>43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46</v>
      </c>
      <c r="C127" s="9" t="s">
        <v>169</v>
      </c>
      <c r="D127" s="9" t="s">
        <v>127</v>
      </c>
      <c r="E127" s="9" t="s">
        <v>40</v>
      </c>
      <c r="F127" s="9" t="s">
        <v>41</v>
      </c>
      <c r="G127" s="9" t="s">
        <v>95</v>
      </c>
      <c r="H127" s="9"/>
      <c r="I127" s="9"/>
      <c r="J127" s="9"/>
      <c r="K127" s="9" t="s">
        <v>43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46</v>
      </c>
      <c r="C128" s="9" t="s">
        <v>170</v>
      </c>
      <c r="D128" s="9" t="s">
        <v>127</v>
      </c>
      <c r="E128" s="9" t="s">
        <v>40</v>
      </c>
      <c r="F128" s="9" t="s">
        <v>41</v>
      </c>
      <c r="G128" s="9" t="s">
        <v>95</v>
      </c>
      <c r="H128" s="9"/>
      <c r="I128" s="9"/>
      <c r="J128" s="9"/>
      <c r="K128" s="9" t="s">
        <v>43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46</v>
      </c>
      <c r="C129" s="9" t="s">
        <v>171</v>
      </c>
      <c r="D129" s="9" t="s">
        <v>127</v>
      </c>
      <c r="E129" s="9" t="s">
        <v>40</v>
      </c>
      <c r="F129" s="9" t="s">
        <v>41</v>
      </c>
      <c r="G129" s="9" t="s">
        <v>95</v>
      </c>
      <c r="H129" s="9"/>
      <c r="I129" s="9"/>
      <c r="J129" s="9"/>
      <c r="K129" s="9" t="s">
        <v>43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46</v>
      </c>
      <c r="C130" s="9" t="s">
        <v>172</v>
      </c>
      <c r="D130" s="9" t="s">
        <v>127</v>
      </c>
      <c r="E130" s="9" t="s">
        <v>40</v>
      </c>
      <c r="F130" s="9" t="s">
        <v>41</v>
      </c>
      <c r="G130" s="9" t="s">
        <v>95</v>
      </c>
      <c r="H130" s="9"/>
      <c r="I130" s="9"/>
      <c r="J130" s="9"/>
      <c r="K130" s="9" t="s">
        <v>43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46</v>
      </c>
      <c r="C131" s="9" t="s">
        <v>173</v>
      </c>
      <c r="D131" s="9" t="s">
        <v>127</v>
      </c>
      <c r="E131" s="9" t="s">
        <v>40</v>
      </c>
      <c r="F131" s="9" t="s">
        <v>41</v>
      </c>
      <c r="G131" s="9" t="s">
        <v>95</v>
      </c>
      <c r="H131" s="9"/>
      <c r="I131" s="9"/>
      <c r="J131" s="9"/>
      <c r="K131" s="9" t="s">
        <v>43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46</v>
      </c>
      <c r="C132" s="9" t="s">
        <v>174</v>
      </c>
      <c r="D132" s="9" t="s">
        <v>127</v>
      </c>
      <c r="E132" s="9" t="s">
        <v>40</v>
      </c>
      <c r="F132" s="9" t="s">
        <v>41</v>
      </c>
      <c r="G132" s="9" t="s">
        <v>95</v>
      </c>
      <c r="H132" s="9"/>
      <c r="I132" s="9"/>
      <c r="J132" s="9"/>
      <c r="K132" s="9" t="s">
        <v>43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46</v>
      </c>
      <c r="C133" s="9" t="s">
        <v>175</v>
      </c>
      <c r="D133" s="9" t="s">
        <v>127</v>
      </c>
      <c r="E133" s="9" t="s">
        <v>40</v>
      </c>
      <c r="F133" s="9" t="s">
        <v>41</v>
      </c>
      <c r="G133" s="9" t="s">
        <v>95</v>
      </c>
      <c r="H133" s="9"/>
      <c r="I133" s="9"/>
      <c r="J133" s="9"/>
      <c r="K133" s="9" t="s">
        <v>43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46</v>
      </c>
      <c r="C134" s="9" t="s">
        <v>176</v>
      </c>
      <c r="D134" s="9" t="s">
        <v>118</v>
      </c>
      <c r="E134" s="9" t="s">
        <v>40</v>
      </c>
      <c r="F134" s="9" t="s">
        <v>41</v>
      </c>
      <c r="G134" s="9" t="s">
        <v>95</v>
      </c>
      <c r="H134" s="9"/>
      <c r="I134" s="9" t="s">
        <v>43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46</v>
      </c>
      <c r="C135" s="9" t="s">
        <v>129</v>
      </c>
      <c r="D135" s="9" t="s">
        <v>130</v>
      </c>
      <c r="E135" s="9" t="s">
        <v>40</v>
      </c>
      <c r="F135" s="9" t="s">
        <v>41</v>
      </c>
      <c r="G135" s="9" t="s">
        <v>95</v>
      </c>
      <c r="H135" s="9" t="s">
        <v>43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49</v>
      </c>
      <c r="C136" s="9" t="s">
        <v>177</v>
      </c>
      <c r="D136" s="9" t="s">
        <v>118</v>
      </c>
      <c r="E136" s="9" t="s">
        <v>40</v>
      </c>
      <c r="F136" s="9" t="s">
        <v>41</v>
      </c>
      <c r="G136" s="9" t="s">
        <v>95</v>
      </c>
      <c r="H136" s="9"/>
      <c r="I136" s="9" t="s">
        <v>43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49</v>
      </c>
      <c r="C137" s="9" t="s">
        <v>178</v>
      </c>
      <c r="D137" s="9" t="s">
        <v>118</v>
      </c>
      <c r="E137" s="9" t="s">
        <v>40</v>
      </c>
      <c r="F137" s="9" t="s">
        <v>41</v>
      </c>
      <c r="G137" s="9" t="s">
        <v>95</v>
      </c>
      <c r="H137" s="9"/>
      <c r="I137" s="9" t="s">
        <v>43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49</v>
      </c>
      <c r="C138" s="9" t="s">
        <v>179</v>
      </c>
      <c r="D138" s="9" t="s">
        <v>118</v>
      </c>
      <c r="E138" s="9" t="s">
        <v>40</v>
      </c>
      <c r="F138" s="9" t="s">
        <v>41</v>
      </c>
      <c r="G138" s="9" t="s">
        <v>95</v>
      </c>
      <c r="H138" s="9"/>
      <c r="I138" s="9" t="s">
        <v>43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49</v>
      </c>
      <c r="C139" s="9" t="s">
        <v>180</v>
      </c>
      <c r="D139" s="9" t="s">
        <v>118</v>
      </c>
      <c r="E139" s="9" t="s">
        <v>40</v>
      </c>
      <c r="F139" s="9" t="s">
        <v>41</v>
      </c>
      <c r="G139" s="9" t="s">
        <v>95</v>
      </c>
      <c r="H139" s="9"/>
      <c r="I139" s="9" t="s">
        <v>43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49</v>
      </c>
      <c r="C140" s="9" t="s">
        <v>86</v>
      </c>
      <c r="D140" s="9" t="s">
        <v>130</v>
      </c>
      <c r="E140" s="9" t="s">
        <v>40</v>
      </c>
      <c r="F140" s="9" t="s">
        <v>41</v>
      </c>
      <c r="G140" s="9" t="s">
        <v>95</v>
      </c>
      <c r="H140" s="9" t="s">
        <v>43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49</v>
      </c>
      <c r="C141" s="9" t="s">
        <v>181</v>
      </c>
      <c r="D141" s="9" t="s">
        <v>127</v>
      </c>
      <c r="E141" s="9" t="s">
        <v>40</v>
      </c>
      <c r="F141" s="9" t="s">
        <v>41</v>
      </c>
      <c r="G141" s="9" t="s">
        <v>95</v>
      </c>
      <c r="H141" s="9"/>
      <c r="I141" s="9"/>
      <c r="J141" s="9"/>
      <c r="K141" s="9" t="s">
        <v>43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49</v>
      </c>
      <c r="C142" s="9" t="s">
        <v>181</v>
      </c>
      <c r="D142" s="9" t="s">
        <v>127</v>
      </c>
      <c r="E142" s="9" t="s">
        <v>40</v>
      </c>
      <c r="F142" s="9" t="s">
        <v>41</v>
      </c>
      <c r="G142" s="9" t="s">
        <v>95</v>
      </c>
      <c r="H142" s="9"/>
      <c r="I142" s="9"/>
      <c r="J142" s="9"/>
      <c r="K142" s="9" t="s">
        <v>43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49</v>
      </c>
      <c r="C143" s="9" t="s">
        <v>181</v>
      </c>
      <c r="D143" s="9" t="s">
        <v>127</v>
      </c>
      <c r="E143" s="9" t="s">
        <v>40</v>
      </c>
      <c r="F143" s="9" t="s">
        <v>41</v>
      </c>
      <c r="G143" s="9" t="s">
        <v>95</v>
      </c>
      <c r="H143" s="9"/>
      <c r="I143" s="9"/>
      <c r="J143" s="9"/>
      <c r="K143" s="9" t="s">
        <v>43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49</v>
      </c>
      <c r="C144" s="9" t="s">
        <v>181</v>
      </c>
      <c r="D144" s="9" t="s">
        <v>127</v>
      </c>
      <c r="E144" s="9" t="s">
        <v>40</v>
      </c>
      <c r="F144" s="9" t="s">
        <v>41</v>
      </c>
      <c r="G144" s="9" t="s">
        <v>95</v>
      </c>
      <c r="H144" s="9"/>
      <c r="I144" s="9"/>
      <c r="J144" s="9"/>
      <c r="K144" s="9" t="s">
        <v>43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49</v>
      </c>
      <c r="C145" s="9" t="s">
        <v>182</v>
      </c>
      <c r="D145" s="9" t="s">
        <v>145</v>
      </c>
      <c r="E145" s="9" t="s">
        <v>40</v>
      </c>
      <c r="F145" s="9" t="s">
        <v>41</v>
      </c>
      <c r="G145" s="9" t="s">
        <v>95</v>
      </c>
      <c r="H145" s="9"/>
      <c r="I145" s="9"/>
      <c r="J145" s="9"/>
      <c r="K145" s="9" t="s">
        <v>43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49</v>
      </c>
      <c r="C146" s="9" t="s">
        <v>183</v>
      </c>
      <c r="D146" s="9" t="s">
        <v>102</v>
      </c>
      <c r="E146" s="9" t="s">
        <v>40</v>
      </c>
      <c r="F146" s="9" t="s">
        <v>41</v>
      </c>
      <c r="G146" s="9" t="s">
        <v>95</v>
      </c>
      <c r="H146" s="9"/>
      <c r="I146" s="9"/>
      <c r="J146" s="9"/>
      <c r="K146" s="9" t="s">
        <v>43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49</v>
      </c>
      <c r="C147" s="9" t="s">
        <v>184</v>
      </c>
      <c r="D147" s="9" t="s">
        <v>185</v>
      </c>
      <c r="E147" s="9" t="s">
        <v>40</v>
      </c>
      <c r="F147" s="9" t="s">
        <v>41</v>
      </c>
      <c r="G147" s="9" t="s">
        <v>95</v>
      </c>
      <c r="H147" s="9" t="s">
        <v>43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49</v>
      </c>
      <c r="C148" s="9" t="s">
        <v>184</v>
      </c>
      <c r="D148" s="9" t="s">
        <v>185</v>
      </c>
      <c r="E148" s="9" t="s">
        <v>40</v>
      </c>
      <c r="F148" s="9" t="s">
        <v>41</v>
      </c>
      <c r="G148" s="9" t="s">
        <v>95</v>
      </c>
      <c r="H148" s="9" t="s">
        <v>43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49</v>
      </c>
      <c r="C149" s="9" t="s">
        <v>184</v>
      </c>
      <c r="D149" s="9" t="s">
        <v>185</v>
      </c>
      <c r="E149" s="9" t="s">
        <v>40</v>
      </c>
      <c r="F149" s="9" t="s">
        <v>41</v>
      </c>
      <c r="G149" s="9" t="s">
        <v>95</v>
      </c>
      <c r="H149" s="9" t="s">
        <v>43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49</v>
      </c>
      <c r="C150" s="9" t="s">
        <v>184</v>
      </c>
      <c r="D150" s="9" t="s">
        <v>185</v>
      </c>
      <c r="E150" s="9" t="s">
        <v>40</v>
      </c>
      <c r="F150" s="9" t="s">
        <v>41</v>
      </c>
      <c r="G150" s="9" t="s">
        <v>95</v>
      </c>
      <c r="H150" s="9" t="s">
        <v>43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49</v>
      </c>
      <c r="C151" s="9" t="s">
        <v>183</v>
      </c>
      <c r="D151" s="9" t="s">
        <v>102</v>
      </c>
      <c r="E151" s="9" t="s">
        <v>40</v>
      </c>
      <c r="F151" s="9" t="s">
        <v>41</v>
      </c>
      <c r="G151" s="9" t="s">
        <v>95</v>
      </c>
      <c r="H151" s="9"/>
      <c r="I151" s="9"/>
      <c r="J151" s="9"/>
      <c r="K151" s="9" t="s">
        <v>43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49</v>
      </c>
      <c r="C152" s="9" t="s">
        <v>186</v>
      </c>
      <c r="D152" s="9" t="s">
        <v>120</v>
      </c>
      <c r="E152" s="9" t="s">
        <v>40</v>
      </c>
      <c r="F152" s="9" t="s">
        <v>41</v>
      </c>
      <c r="G152" s="9" t="s">
        <v>95</v>
      </c>
      <c r="H152" s="9"/>
      <c r="I152" s="9"/>
      <c r="J152" s="9"/>
      <c r="K152" s="9" t="s">
        <v>43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49</v>
      </c>
      <c r="C153" s="9" t="s">
        <v>186</v>
      </c>
      <c r="D153" s="9" t="s">
        <v>120</v>
      </c>
      <c r="E153" s="9" t="s">
        <v>40</v>
      </c>
      <c r="F153" s="9" t="s">
        <v>41</v>
      </c>
      <c r="G153" s="9" t="s">
        <v>95</v>
      </c>
      <c r="H153" s="9"/>
      <c r="I153" s="9"/>
      <c r="J153" s="9"/>
      <c r="K153" s="9" t="s">
        <v>43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49</v>
      </c>
      <c r="C154" s="9" t="s">
        <v>187</v>
      </c>
      <c r="D154" s="9" t="s">
        <v>127</v>
      </c>
      <c r="E154" s="9" t="s">
        <v>40</v>
      </c>
      <c r="F154" s="9" t="s">
        <v>41</v>
      </c>
      <c r="G154" s="9" t="s">
        <v>95</v>
      </c>
      <c r="H154" s="9"/>
      <c r="I154" s="9"/>
      <c r="J154" s="9"/>
      <c r="K154" s="9" t="s">
        <v>43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49</v>
      </c>
      <c r="C155" s="9" t="s">
        <v>188</v>
      </c>
      <c r="D155" s="9" t="s">
        <v>189</v>
      </c>
      <c r="E155" s="9" t="s">
        <v>40</v>
      </c>
      <c r="F155" s="9" t="s">
        <v>41</v>
      </c>
      <c r="G155" s="9" t="s">
        <v>95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49</v>
      </c>
      <c r="C156" s="9" t="s">
        <v>190</v>
      </c>
      <c r="D156" s="9" t="s">
        <v>189</v>
      </c>
      <c r="E156" s="9" t="s">
        <v>40</v>
      </c>
      <c r="F156" s="9" t="s">
        <v>41</v>
      </c>
      <c r="G156" s="9" t="s">
        <v>95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49</v>
      </c>
      <c r="C157" s="9" t="s">
        <v>191</v>
      </c>
      <c r="D157" s="9" t="s">
        <v>189</v>
      </c>
      <c r="E157" s="9" t="s">
        <v>40</v>
      </c>
      <c r="F157" s="9" t="s">
        <v>41</v>
      </c>
      <c r="G157" s="9" t="s">
        <v>95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49</v>
      </c>
      <c r="C158" s="9" t="s">
        <v>192</v>
      </c>
      <c r="D158" s="9" t="s">
        <v>189</v>
      </c>
      <c r="E158" s="9" t="s">
        <v>40</v>
      </c>
      <c r="F158" s="9" t="s">
        <v>41</v>
      </c>
      <c r="G158" s="9" t="s">
        <v>95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49</v>
      </c>
      <c r="C159" s="9" t="s">
        <v>188</v>
      </c>
      <c r="D159" s="9" t="s">
        <v>189</v>
      </c>
      <c r="E159" s="9" t="s">
        <v>40</v>
      </c>
      <c r="F159" s="9" t="s">
        <v>41</v>
      </c>
      <c r="G159" s="9" t="s">
        <v>95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49</v>
      </c>
      <c r="C160" s="9" t="s">
        <v>181</v>
      </c>
      <c r="D160" s="9" t="s">
        <v>127</v>
      </c>
      <c r="E160" s="9" t="s">
        <v>40</v>
      </c>
      <c r="F160" s="9" t="s">
        <v>41</v>
      </c>
      <c r="G160" s="9" t="s">
        <v>95</v>
      </c>
      <c r="H160" s="9"/>
      <c r="I160" s="9"/>
      <c r="J160" s="9"/>
      <c r="K160" s="9" t="s">
        <v>43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52</v>
      </c>
      <c r="C161" s="9" t="s">
        <v>193</v>
      </c>
      <c r="D161" s="9" t="s">
        <v>102</v>
      </c>
      <c r="E161" s="9" t="s">
        <v>40</v>
      </c>
      <c r="F161" s="9" t="s">
        <v>41</v>
      </c>
      <c r="G161" s="9" t="s">
        <v>95</v>
      </c>
      <c r="H161" s="9"/>
      <c r="I161" s="9"/>
      <c r="J161" s="9"/>
      <c r="K161" s="9" t="s">
        <v>43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52</v>
      </c>
      <c r="C162" s="9" t="s">
        <v>194</v>
      </c>
      <c r="D162" s="9" t="s">
        <v>102</v>
      </c>
      <c r="E162" s="9" t="s">
        <v>40</v>
      </c>
      <c r="F162" s="9" t="s">
        <v>41</v>
      </c>
      <c r="G162" s="9" t="s">
        <v>95</v>
      </c>
      <c r="H162" s="9"/>
      <c r="I162" s="9"/>
      <c r="J162" s="9"/>
      <c r="K162" s="9" t="s">
        <v>43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52</v>
      </c>
      <c r="C163" s="9" t="s">
        <v>194</v>
      </c>
      <c r="D163" s="9" t="s">
        <v>195</v>
      </c>
      <c r="E163" s="9" t="s">
        <v>40</v>
      </c>
      <c r="F163" s="9" t="s">
        <v>41</v>
      </c>
      <c r="G163" s="9" t="s">
        <v>95</v>
      </c>
      <c r="H163" s="9" t="s">
        <v>43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52</v>
      </c>
      <c r="C164" s="9" t="s">
        <v>196</v>
      </c>
      <c r="D164" s="9" t="s">
        <v>102</v>
      </c>
      <c r="E164" s="9" t="s">
        <v>40</v>
      </c>
      <c r="F164" s="9" t="s">
        <v>41</v>
      </c>
      <c r="G164" s="9" t="s">
        <v>95</v>
      </c>
      <c r="H164" s="9"/>
      <c r="I164" s="9"/>
      <c r="J164" s="9"/>
      <c r="K164" s="9" t="s">
        <v>43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52</v>
      </c>
      <c r="C165" s="9" t="s">
        <v>197</v>
      </c>
      <c r="D165" s="9" t="s">
        <v>94</v>
      </c>
      <c r="E165" s="9" t="s">
        <v>40</v>
      </c>
      <c r="F165" s="9" t="s">
        <v>41</v>
      </c>
      <c r="G165" s="9" t="s">
        <v>95</v>
      </c>
      <c r="H165" s="9" t="s">
        <v>43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52</v>
      </c>
      <c r="C166" s="9" t="s">
        <v>198</v>
      </c>
      <c r="D166" s="9" t="s">
        <v>199</v>
      </c>
      <c r="E166" s="9" t="s">
        <v>40</v>
      </c>
      <c r="F166" s="9" t="s">
        <v>41</v>
      </c>
      <c r="G166" s="9" t="s">
        <v>95</v>
      </c>
      <c r="H166" s="9" t="s">
        <v>43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52</v>
      </c>
      <c r="C167" s="9" t="s">
        <v>200</v>
      </c>
      <c r="D167" s="9" t="s">
        <v>110</v>
      </c>
      <c r="E167" s="9" t="s">
        <v>40</v>
      </c>
      <c r="F167" s="9" t="s">
        <v>41</v>
      </c>
      <c r="G167" s="9" t="s">
        <v>95</v>
      </c>
      <c r="H167" s="9" t="s">
        <v>43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52</v>
      </c>
      <c r="C168" s="9" t="s">
        <v>201</v>
      </c>
      <c r="D168" s="9" t="s">
        <v>189</v>
      </c>
      <c r="E168" s="9" t="s">
        <v>40</v>
      </c>
      <c r="F168" s="9" t="s">
        <v>41</v>
      </c>
      <c r="G168" s="9" t="s">
        <v>95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52</v>
      </c>
      <c r="C169" s="9" t="s">
        <v>160</v>
      </c>
      <c r="D169" s="9" t="s">
        <v>118</v>
      </c>
      <c r="E169" s="9" t="s">
        <v>40</v>
      </c>
      <c r="F169" s="9" t="s">
        <v>41</v>
      </c>
      <c r="G169" s="9" t="s">
        <v>95</v>
      </c>
      <c r="H169" s="9"/>
      <c r="I169" s="9" t="s">
        <v>43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56</v>
      </c>
      <c r="C170" s="9" t="s">
        <v>119</v>
      </c>
      <c r="D170" s="9" t="s">
        <v>120</v>
      </c>
      <c r="E170" s="9" t="s">
        <v>40</v>
      </c>
      <c r="F170" s="9" t="s">
        <v>41</v>
      </c>
      <c r="G170" s="9" t="s">
        <v>95</v>
      </c>
      <c r="H170" s="9"/>
      <c r="I170" s="9"/>
      <c r="J170" s="9"/>
      <c r="K170" s="9" t="s">
        <v>43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58</v>
      </c>
      <c r="C171" s="9" t="s">
        <v>160</v>
      </c>
      <c r="D171" s="9" t="s">
        <v>118</v>
      </c>
      <c r="E171" s="9" t="s">
        <v>40</v>
      </c>
      <c r="F171" s="9" t="s">
        <v>41</v>
      </c>
      <c r="G171" s="9" t="s">
        <v>95</v>
      </c>
      <c r="H171" s="9"/>
      <c r="I171" s="9" t="s">
        <v>43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58</v>
      </c>
      <c r="C172" s="9" t="s">
        <v>161</v>
      </c>
      <c r="D172" s="9" t="s">
        <v>118</v>
      </c>
      <c r="E172" s="9" t="s">
        <v>40</v>
      </c>
      <c r="F172" s="9" t="s">
        <v>41</v>
      </c>
      <c r="G172" s="9" t="s">
        <v>95</v>
      </c>
      <c r="H172" s="9"/>
      <c r="I172" s="9" t="s">
        <v>43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58</v>
      </c>
      <c r="C173" s="9" t="s">
        <v>123</v>
      </c>
      <c r="D173" s="9" t="s">
        <v>118</v>
      </c>
      <c r="E173" s="9" t="s">
        <v>40</v>
      </c>
      <c r="F173" s="9" t="s">
        <v>41</v>
      </c>
      <c r="G173" s="9" t="s">
        <v>95</v>
      </c>
      <c r="H173" s="9"/>
      <c r="I173" s="9" t="s">
        <v>43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58</v>
      </c>
      <c r="C174" s="9" t="s">
        <v>124</v>
      </c>
      <c r="D174" s="9" t="s">
        <v>118</v>
      </c>
      <c r="E174" s="9" t="s">
        <v>40</v>
      </c>
      <c r="F174" s="9" t="s">
        <v>41</v>
      </c>
      <c r="G174" s="9" t="s">
        <v>95</v>
      </c>
      <c r="H174" s="9"/>
      <c r="I174" s="9" t="s">
        <v>43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58</v>
      </c>
      <c r="C175" s="9" t="s">
        <v>202</v>
      </c>
      <c r="D175" s="9" t="s">
        <v>195</v>
      </c>
      <c r="E175" s="9" t="s">
        <v>40</v>
      </c>
      <c r="F175" s="9" t="s">
        <v>41</v>
      </c>
      <c r="G175" s="9" t="s">
        <v>95</v>
      </c>
      <c r="H175" s="9" t="s">
        <v>43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58</v>
      </c>
      <c r="C176" s="9" t="s">
        <v>202</v>
      </c>
      <c r="D176" s="9" t="s">
        <v>102</v>
      </c>
      <c r="E176" s="9" t="s">
        <v>40</v>
      </c>
      <c r="F176" s="9" t="s">
        <v>41</v>
      </c>
      <c r="G176" s="9" t="s">
        <v>95</v>
      </c>
      <c r="H176" s="9"/>
      <c r="I176" s="9"/>
      <c r="J176" s="9"/>
      <c r="K176" s="9" t="s">
        <v>43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58</v>
      </c>
      <c r="C177" s="9" t="s">
        <v>203</v>
      </c>
      <c r="D177" s="9" t="s">
        <v>102</v>
      </c>
      <c r="E177" s="9" t="s">
        <v>40</v>
      </c>
      <c r="F177" s="9" t="s">
        <v>41</v>
      </c>
      <c r="G177" s="9" t="s">
        <v>95</v>
      </c>
      <c r="H177" s="9"/>
      <c r="I177" s="9"/>
      <c r="J177" s="9"/>
      <c r="K177" s="9" t="s">
        <v>43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60</v>
      </c>
      <c r="C178" s="9" t="s">
        <v>197</v>
      </c>
      <c r="D178" s="9" t="s">
        <v>94</v>
      </c>
      <c r="E178" s="9" t="s">
        <v>40</v>
      </c>
      <c r="F178" s="9" t="s">
        <v>41</v>
      </c>
      <c r="G178" s="9" t="s">
        <v>95</v>
      </c>
      <c r="H178" s="9" t="s">
        <v>43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60</v>
      </c>
      <c r="C179" s="9" t="s">
        <v>198</v>
      </c>
      <c r="D179" s="9" t="s">
        <v>199</v>
      </c>
      <c r="E179" s="9" t="s">
        <v>40</v>
      </c>
      <c r="F179" s="9" t="s">
        <v>41</v>
      </c>
      <c r="G179" s="9" t="s">
        <v>95</v>
      </c>
      <c r="H179" s="9" t="s">
        <v>43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60</v>
      </c>
      <c r="C180" s="9" t="s">
        <v>201</v>
      </c>
      <c r="D180" s="9" t="s">
        <v>189</v>
      </c>
      <c r="E180" s="9" t="s">
        <v>40</v>
      </c>
      <c r="F180" s="9" t="s">
        <v>41</v>
      </c>
      <c r="G180" s="9" t="s">
        <v>95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60</v>
      </c>
      <c r="C181" s="9" t="s">
        <v>200</v>
      </c>
      <c r="D181" s="9" t="s">
        <v>110</v>
      </c>
      <c r="E181" s="9" t="s">
        <v>40</v>
      </c>
      <c r="F181" s="9" t="s">
        <v>41</v>
      </c>
      <c r="G181" s="9" t="s">
        <v>95</v>
      </c>
      <c r="H181" s="9" t="s">
        <v>43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60</v>
      </c>
      <c r="C182" s="9" t="s">
        <v>204</v>
      </c>
      <c r="D182" s="9" t="s">
        <v>102</v>
      </c>
      <c r="E182" s="9" t="s">
        <v>40</v>
      </c>
      <c r="F182" s="9" t="s">
        <v>41</v>
      </c>
      <c r="G182" s="9" t="s">
        <v>95</v>
      </c>
      <c r="H182" s="9"/>
      <c r="I182" s="9"/>
      <c r="J182" s="9"/>
      <c r="K182" s="9" t="s">
        <v>43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60</v>
      </c>
      <c r="C183" s="9" t="s">
        <v>160</v>
      </c>
      <c r="D183" s="9" t="s">
        <v>118</v>
      </c>
      <c r="E183" s="9" t="s">
        <v>40</v>
      </c>
      <c r="F183" s="9" t="s">
        <v>41</v>
      </c>
      <c r="G183" s="9" t="s">
        <v>95</v>
      </c>
      <c r="H183" s="9"/>
      <c r="I183" s="9" t="s">
        <v>43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60</v>
      </c>
      <c r="C184" s="9" t="s">
        <v>161</v>
      </c>
      <c r="D184" s="9" t="s">
        <v>118</v>
      </c>
      <c r="E184" s="9" t="s">
        <v>40</v>
      </c>
      <c r="F184" s="9" t="s">
        <v>41</v>
      </c>
      <c r="G184" s="9" t="s">
        <v>95</v>
      </c>
      <c r="H184" s="9"/>
      <c r="I184" s="9" t="s">
        <v>43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60</v>
      </c>
      <c r="C185" s="9" t="s">
        <v>123</v>
      </c>
      <c r="D185" s="9" t="s">
        <v>118</v>
      </c>
      <c r="E185" s="9" t="s">
        <v>40</v>
      </c>
      <c r="F185" s="9" t="s">
        <v>41</v>
      </c>
      <c r="G185" s="9" t="s">
        <v>95</v>
      </c>
      <c r="H185" s="9"/>
      <c r="I185" s="9" t="s">
        <v>43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60</v>
      </c>
      <c r="C186" s="9" t="s">
        <v>124</v>
      </c>
      <c r="D186" s="9" t="s">
        <v>118</v>
      </c>
      <c r="E186" s="9" t="s">
        <v>40</v>
      </c>
      <c r="F186" s="9" t="s">
        <v>41</v>
      </c>
      <c r="G186" s="9" t="s">
        <v>95</v>
      </c>
      <c r="H186" s="9"/>
      <c r="I186" s="9" t="s">
        <v>43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40</v>
      </c>
      <c r="F187" s="9" t="s">
        <v>45</v>
      </c>
      <c r="G187" s="9"/>
      <c r="H187" s="9" t="s">
        <v>43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40</v>
      </c>
      <c r="F188" s="9" t="s">
        <v>45</v>
      </c>
      <c r="G188" s="9"/>
      <c r="H188" s="9" t="s">
        <v>43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40</v>
      </c>
      <c r="F189" s="9" t="s">
        <v>45</v>
      </c>
      <c r="G189" s="9"/>
      <c r="H189" s="9" t="s">
        <v>43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40</v>
      </c>
      <c r="F190" s="9" t="s">
        <v>45</v>
      </c>
      <c r="G190" s="9"/>
      <c r="H190" s="9" t="s">
        <v>43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116</v>
      </c>
      <c r="C191" s="9" t="s">
        <v>210</v>
      </c>
      <c r="D191" s="9" t="s">
        <v>206</v>
      </c>
      <c r="E191" s="9" t="s">
        <v>40</v>
      </c>
      <c r="F191" s="9" t="s">
        <v>45</v>
      </c>
      <c r="G191" s="9"/>
      <c r="H191" s="9" t="s">
        <v>43</v>
      </c>
      <c r="I191" s="9" t="s">
        <v>43</v>
      </c>
      <c r="J191" s="9" t="s">
        <v>43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68</v>
      </c>
      <c r="C192" s="9" t="s">
        <v>41</v>
      </c>
      <c r="D192" s="9" t="s">
        <v>206</v>
      </c>
      <c r="E192" s="9" t="s">
        <v>40</v>
      </c>
      <c r="F192" s="9" t="s">
        <v>45</v>
      </c>
      <c r="G192" s="9"/>
      <c r="H192" s="9" t="s">
        <v>43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68</v>
      </c>
      <c r="C193" s="9" t="s">
        <v>211</v>
      </c>
      <c r="D193" s="9" t="s">
        <v>206</v>
      </c>
      <c r="E193" s="9" t="s">
        <v>40</v>
      </c>
      <c r="F193" s="9" t="s">
        <v>45</v>
      </c>
      <c r="G193" s="9"/>
      <c r="H193" s="9" t="s">
        <v>43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68</v>
      </c>
      <c r="C194" s="9" t="s">
        <v>212</v>
      </c>
      <c r="D194" s="9" t="s">
        <v>206</v>
      </c>
      <c r="E194" s="9" t="s">
        <v>40</v>
      </c>
      <c r="F194" s="9" t="s">
        <v>45</v>
      </c>
      <c r="G194" s="9"/>
      <c r="H194" s="9" t="s">
        <v>43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37</v>
      </c>
      <c r="C195" s="9" t="s">
        <v>41</v>
      </c>
      <c r="D195" s="9" t="s">
        <v>206</v>
      </c>
      <c r="E195" s="9" t="s">
        <v>40</v>
      </c>
      <c r="F195" s="9" t="s">
        <v>45</v>
      </c>
      <c r="G195" s="9"/>
      <c r="H195" s="9" t="s">
        <v>43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74</v>
      </c>
      <c r="C196" s="9" t="s">
        <v>207</v>
      </c>
      <c r="D196" s="9" t="s">
        <v>206</v>
      </c>
      <c r="E196" s="9" t="s">
        <v>40</v>
      </c>
      <c r="F196" s="9" t="s">
        <v>45</v>
      </c>
      <c r="G196" s="9"/>
      <c r="H196" s="9" t="s">
        <v>43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74</v>
      </c>
      <c r="C197" s="9" t="s">
        <v>205</v>
      </c>
      <c r="D197" s="9" t="s">
        <v>206</v>
      </c>
      <c r="E197" s="9" t="s">
        <v>40</v>
      </c>
      <c r="F197" s="9" t="s">
        <v>45</v>
      </c>
      <c r="G197" s="9"/>
      <c r="H197" s="9" t="s">
        <v>43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74</v>
      </c>
      <c r="C198" s="9" t="s">
        <v>208</v>
      </c>
      <c r="D198" s="9" t="s">
        <v>206</v>
      </c>
      <c r="E198" s="9" t="s">
        <v>40</v>
      </c>
      <c r="F198" s="9" t="s">
        <v>45</v>
      </c>
      <c r="G198" s="9"/>
      <c r="H198" s="9" t="s">
        <v>43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74</v>
      </c>
      <c r="C199" s="9" t="s">
        <v>209</v>
      </c>
      <c r="D199" s="9" t="s">
        <v>206</v>
      </c>
      <c r="E199" s="9" t="s">
        <v>40</v>
      </c>
      <c r="F199" s="9" t="s">
        <v>45</v>
      </c>
      <c r="G199" s="9"/>
      <c r="H199" s="9" t="s">
        <v>43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44</v>
      </c>
      <c r="C200" s="9" t="s">
        <v>213</v>
      </c>
      <c r="D200" s="9" t="s">
        <v>206</v>
      </c>
      <c r="E200" s="9" t="s">
        <v>40</v>
      </c>
      <c r="F200" s="9" t="s">
        <v>45</v>
      </c>
      <c r="G200" s="9"/>
      <c r="H200" s="9" t="s">
        <v>43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44</v>
      </c>
      <c r="C201" s="9" t="s">
        <v>214</v>
      </c>
      <c r="D201" s="9" t="s">
        <v>206</v>
      </c>
      <c r="E201" s="9" t="s">
        <v>40</v>
      </c>
      <c r="F201" s="9" t="s">
        <v>45</v>
      </c>
      <c r="G201" s="9"/>
      <c r="H201" s="9" t="s">
        <v>43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46</v>
      </c>
      <c r="C202" s="9" t="s">
        <v>215</v>
      </c>
      <c r="D202" s="9" t="s">
        <v>206</v>
      </c>
      <c r="E202" s="9" t="s">
        <v>40</v>
      </c>
      <c r="F202" s="9" t="s">
        <v>45</v>
      </c>
      <c r="G202" s="9"/>
      <c r="H202" s="9" t="s">
        <v>43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49</v>
      </c>
      <c r="C203" s="9" t="s">
        <v>216</v>
      </c>
      <c r="D203" s="9" t="s">
        <v>206</v>
      </c>
      <c r="E203" s="9" t="s">
        <v>40</v>
      </c>
      <c r="F203" s="9" t="s">
        <v>45</v>
      </c>
      <c r="G203" s="9"/>
      <c r="H203" s="9" t="s">
        <v>43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52</v>
      </c>
      <c r="C204" s="9" t="s">
        <v>217</v>
      </c>
      <c r="D204" s="9" t="s">
        <v>206</v>
      </c>
      <c r="E204" s="9" t="s">
        <v>40</v>
      </c>
      <c r="F204" s="9" t="s">
        <v>45</v>
      </c>
      <c r="G204" s="9"/>
      <c r="H204" s="9" t="s">
        <v>43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52</v>
      </c>
      <c r="C205" s="9" t="s">
        <v>218</v>
      </c>
      <c r="D205" s="9" t="s">
        <v>206</v>
      </c>
      <c r="E205" s="9" t="s">
        <v>40</v>
      </c>
      <c r="F205" s="9" t="s">
        <v>45</v>
      </c>
      <c r="G205" s="9"/>
      <c r="H205" s="9" t="s">
        <v>43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56</v>
      </c>
      <c r="C206" s="9" t="s">
        <v>219</v>
      </c>
      <c r="D206" s="9" t="s">
        <v>206</v>
      </c>
      <c r="E206" s="9" t="s">
        <v>40</v>
      </c>
      <c r="F206" s="9" t="s">
        <v>45</v>
      </c>
      <c r="G206" s="9"/>
      <c r="H206" s="9" t="s">
        <v>43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58</v>
      </c>
      <c r="C207" s="9" t="s">
        <v>220</v>
      </c>
      <c r="D207" s="9" t="s">
        <v>206</v>
      </c>
      <c r="E207" s="9" t="s">
        <v>40</v>
      </c>
      <c r="F207" s="9" t="s">
        <v>45</v>
      </c>
      <c r="G207" s="9"/>
      <c r="H207" s="9" t="s">
        <v>43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60</v>
      </c>
      <c r="C208" s="9" t="s">
        <v>221</v>
      </c>
      <c r="D208" s="9" t="s">
        <v>206</v>
      </c>
      <c r="E208" s="9" t="s">
        <v>40</v>
      </c>
      <c r="F208" s="9" t="s">
        <v>45</v>
      </c>
      <c r="G208" s="9"/>
      <c r="H208" s="9" t="s">
        <v>43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116</v>
      </c>
      <c r="C209" s="9" t="s">
        <v>222</v>
      </c>
      <c r="D209" s="9" t="s">
        <v>223</v>
      </c>
      <c r="E209" s="9" t="s">
        <v>40</v>
      </c>
      <c r="F209" s="9" t="s">
        <v>224</v>
      </c>
      <c r="G209" s="9"/>
      <c r="H209" s="9" t="s">
        <v>43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37</v>
      </c>
      <c r="C210" s="9" t="s">
        <v>225</v>
      </c>
      <c r="D210" s="9" t="s">
        <v>223</v>
      </c>
      <c r="E210" s="9" t="s">
        <v>40</v>
      </c>
      <c r="F210" s="9" t="s">
        <v>224</v>
      </c>
      <c r="G210" s="9"/>
      <c r="H210" s="9" t="s">
        <v>43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74</v>
      </c>
      <c r="C211" s="9" t="s">
        <v>226</v>
      </c>
      <c r="D211" s="9" t="s">
        <v>227</v>
      </c>
      <c r="E211" s="9" t="s">
        <v>40</v>
      </c>
      <c r="F211" s="9" t="s">
        <v>224</v>
      </c>
      <c r="G211" s="9"/>
      <c r="H211" s="9" t="s">
        <v>43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74</v>
      </c>
      <c r="C212" s="9" t="s">
        <v>228</v>
      </c>
      <c r="D212" s="9" t="s">
        <v>227</v>
      </c>
      <c r="E212" s="9" t="s">
        <v>40</v>
      </c>
      <c r="F212" s="9" t="s">
        <v>224</v>
      </c>
      <c r="G212" s="9"/>
      <c r="H212" s="9" t="s">
        <v>43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74</v>
      </c>
      <c r="C213" s="9" t="s">
        <v>229</v>
      </c>
      <c r="D213" s="9" t="s">
        <v>227</v>
      </c>
      <c r="E213" s="9" t="s">
        <v>40</v>
      </c>
      <c r="F213" s="9" t="s">
        <v>224</v>
      </c>
      <c r="G213" s="9"/>
      <c r="H213" s="9" t="s">
        <v>43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74</v>
      </c>
      <c r="C214" s="9" t="s">
        <v>230</v>
      </c>
      <c r="D214" s="9" t="s">
        <v>223</v>
      </c>
      <c r="E214" s="9" t="s">
        <v>40</v>
      </c>
      <c r="F214" s="9" t="s">
        <v>224</v>
      </c>
      <c r="G214" s="9"/>
      <c r="H214" s="9" t="s">
        <v>43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44</v>
      </c>
      <c r="C215" s="9" t="s">
        <v>231</v>
      </c>
      <c r="D215" s="9" t="s">
        <v>227</v>
      </c>
      <c r="E215" s="9" t="s">
        <v>40</v>
      </c>
      <c r="F215" s="9" t="s">
        <v>224</v>
      </c>
      <c r="G215" s="9"/>
      <c r="H215" s="9" t="s">
        <v>43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44</v>
      </c>
      <c r="C216" s="9" t="s">
        <v>232</v>
      </c>
      <c r="D216" s="9" t="s">
        <v>223</v>
      </c>
      <c r="E216" s="9" t="s">
        <v>40</v>
      </c>
      <c r="F216" s="9" t="s">
        <v>224</v>
      </c>
      <c r="G216" s="9"/>
      <c r="H216" s="9" t="s">
        <v>43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46</v>
      </c>
      <c r="C217" s="9" t="s">
        <v>233</v>
      </c>
      <c r="D217" s="9" t="s">
        <v>223</v>
      </c>
      <c r="E217" s="9" t="s">
        <v>40</v>
      </c>
      <c r="F217" s="9" t="s">
        <v>224</v>
      </c>
      <c r="G217" s="9"/>
      <c r="H217" s="9" t="s">
        <v>43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46</v>
      </c>
      <c r="C218" s="9" t="s">
        <v>234</v>
      </c>
      <c r="D218" s="9" t="s">
        <v>223</v>
      </c>
      <c r="E218" s="9" t="s">
        <v>40</v>
      </c>
      <c r="F218" s="9" t="s">
        <v>224</v>
      </c>
      <c r="G218" s="9"/>
      <c r="H218" s="9" t="s">
        <v>43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46</v>
      </c>
      <c r="C219" s="9" t="s">
        <v>235</v>
      </c>
      <c r="D219" s="9" t="s">
        <v>223</v>
      </c>
      <c r="E219" s="9" t="s">
        <v>40</v>
      </c>
      <c r="F219" s="9" t="s">
        <v>224</v>
      </c>
      <c r="G219" s="9"/>
      <c r="H219" s="9" t="s">
        <v>43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46</v>
      </c>
      <c r="C220" s="9" t="s">
        <v>236</v>
      </c>
      <c r="D220" s="9" t="s">
        <v>223</v>
      </c>
      <c r="E220" s="9" t="s">
        <v>40</v>
      </c>
      <c r="F220" s="9" t="s">
        <v>224</v>
      </c>
      <c r="G220" s="9"/>
      <c r="H220" s="9" t="s">
        <v>43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46</v>
      </c>
      <c r="C221" s="9" t="s">
        <v>237</v>
      </c>
      <c r="D221" s="9" t="s">
        <v>238</v>
      </c>
      <c r="E221" s="9" t="s">
        <v>40</v>
      </c>
      <c r="F221" s="9" t="s">
        <v>224</v>
      </c>
      <c r="G221" s="9"/>
      <c r="H221" s="9" t="s">
        <v>43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52</v>
      </c>
      <c r="C222" s="9" t="s">
        <v>239</v>
      </c>
      <c r="D222" s="9" t="s">
        <v>223</v>
      </c>
      <c r="E222" s="9" t="s">
        <v>40</v>
      </c>
      <c r="F222" s="9" t="s">
        <v>224</v>
      </c>
      <c r="G222" s="9"/>
      <c r="H222" s="9" t="s">
        <v>43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52</v>
      </c>
      <c r="C223" s="9" t="s">
        <v>240</v>
      </c>
      <c r="D223" s="9" t="s">
        <v>223</v>
      </c>
      <c r="E223" s="9" t="s">
        <v>40</v>
      </c>
      <c r="F223" s="9" t="s">
        <v>224</v>
      </c>
      <c r="G223" s="9"/>
      <c r="H223" s="9" t="s">
        <v>43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52</v>
      </c>
      <c r="C224" s="9" t="s">
        <v>241</v>
      </c>
      <c r="D224" s="9" t="s">
        <v>223</v>
      </c>
      <c r="E224" s="9" t="s">
        <v>40</v>
      </c>
      <c r="F224" s="9" t="s">
        <v>224</v>
      </c>
      <c r="G224" s="9"/>
      <c r="H224" s="9" t="s">
        <v>43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52</v>
      </c>
      <c r="C225" s="9" t="s">
        <v>242</v>
      </c>
      <c r="D225" s="9" t="s">
        <v>223</v>
      </c>
      <c r="E225" s="9" t="s">
        <v>40</v>
      </c>
      <c r="F225" s="9" t="s">
        <v>224</v>
      </c>
      <c r="G225" s="9"/>
      <c r="H225" s="9" t="s">
        <v>43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56</v>
      </c>
      <c r="C226" s="9" t="s">
        <v>243</v>
      </c>
      <c r="D226" s="9" t="s">
        <v>227</v>
      </c>
      <c r="E226" s="9" t="s">
        <v>40</v>
      </c>
      <c r="F226" s="9" t="s">
        <v>224</v>
      </c>
      <c r="G226" s="9"/>
      <c r="H226" s="9" t="s">
        <v>43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58</v>
      </c>
      <c r="C227" s="9" t="s">
        <v>239</v>
      </c>
      <c r="D227" s="9" t="s">
        <v>223</v>
      </c>
      <c r="E227" s="9" t="s">
        <v>40</v>
      </c>
      <c r="F227" s="9" t="s">
        <v>224</v>
      </c>
      <c r="G227" s="9"/>
      <c r="H227" s="9" t="s">
        <v>43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58</v>
      </c>
      <c r="C228" s="9" t="s">
        <v>240</v>
      </c>
      <c r="D228" s="9" t="s">
        <v>223</v>
      </c>
      <c r="E228" s="9" t="s">
        <v>40</v>
      </c>
      <c r="F228" s="9" t="s">
        <v>224</v>
      </c>
      <c r="G228" s="9"/>
      <c r="H228" s="9" t="s">
        <v>43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58</v>
      </c>
      <c r="C229" s="9" t="s">
        <v>241</v>
      </c>
      <c r="D229" s="9" t="s">
        <v>223</v>
      </c>
      <c r="E229" s="9" t="s">
        <v>40</v>
      </c>
      <c r="F229" s="9" t="s">
        <v>224</v>
      </c>
      <c r="G229" s="9"/>
      <c r="H229" s="9" t="s">
        <v>43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58</v>
      </c>
      <c r="C230" s="9" t="s">
        <v>242</v>
      </c>
      <c r="D230" s="9" t="s">
        <v>223</v>
      </c>
      <c r="E230" s="9" t="s">
        <v>40</v>
      </c>
      <c r="F230" s="9" t="s">
        <v>224</v>
      </c>
      <c r="G230" s="9"/>
      <c r="H230" s="9" t="s">
        <v>43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68</v>
      </c>
      <c r="C231" s="9" t="s">
        <v>244</v>
      </c>
      <c r="D231" s="9" t="s">
        <v>245</v>
      </c>
      <c r="E231" s="9" t="s">
        <v>40</v>
      </c>
      <c r="F231" s="9" t="s">
        <v>224</v>
      </c>
      <c r="G231" s="9"/>
      <c r="H231" s="9" t="s">
        <v>43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37</v>
      </c>
      <c r="C232" s="9" t="s">
        <v>244</v>
      </c>
      <c r="D232" s="9" t="s">
        <v>245</v>
      </c>
      <c r="E232" s="9" t="s">
        <v>40</v>
      </c>
      <c r="F232" s="9" t="s">
        <v>224</v>
      </c>
      <c r="G232" s="9"/>
      <c r="H232" s="9" t="s">
        <v>43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37</v>
      </c>
      <c r="C233" s="9" t="s">
        <v>246</v>
      </c>
      <c r="D233" s="9" t="s">
        <v>247</v>
      </c>
      <c r="E233" s="9" t="s">
        <v>40</v>
      </c>
      <c r="F233" s="9" t="s">
        <v>224</v>
      </c>
      <c r="G233" s="9"/>
      <c r="H233" s="9" t="s">
        <v>43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74</v>
      </c>
      <c r="C234" s="9" t="s">
        <v>248</v>
      </c>
      <c r="D234" s="9" t="s">
        <v>245</v>
      </c>
      <c r="E234" s="9" t="s">
        <v>40</v>
      </c>
      <c r="F234" s="9" t="s">
        <v>224</v>
      </c>
      <c r="G234" s="9"/>
      <c r="H234" s="9" t="s">
        <v>43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74</v>
      </c>
      <c r="C235" s="9" t="s">
        <v>244</v>
      </c>
      <c r="D235" s="9" t="s">
        <v>245</v>
      </c>
      <c r="E235" s="9" t="s">
        <v>40</v>
      </c>
      <c r="F235" s="9" t="s">
        <v>224</v>
      </c>
      <c r="G235" s="9"/>
      <c r="H235" s="9" t="s">
        <v>43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74</v>
      </c>
      <c r="C236" s="9" t="s">
        <v>244</v>
      </c>
      <c r="D236" s="9" t="s">
        <v>245</v>
      </c>
      <c r="E236" s="9" t="s">
        <v>40</v>
      </c>
      <c r="F236" s="9" t="s">
        <v>224</v>
      </c>
      <c r="G236" s="9"/>
      <c r="H236" s="9" t="s">
        <v>43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74</v>
      </c>
      <c r="C237" s="9" t="s">
        <v>244</v>
      </c>
      <c r="D237" s="9" t="s">
        <v>245</v>
      </c>
      <c r="E237" s="9" t="s">
        <v>40</v>
      </c>
      <c r="F237" s="9" t="s">
        <v>224</v>
      </c>
      <c r="G237" s="9"/>
      <c r="H237" s="9" t="s">
        <v>43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74</v>
      </c>
      <c r="C238" s="9" t="s">
        <v>249</v>
      </c>
      <c r="D238" s="9" t="s">
        <v>245</v>
      </c>
      <c r="E238" s="9" t="s">
        <v>40</v>
      </c>
      <c r="F238" s="9" t="s">
        <v>224</v>
      </c>
      <c r="G238" s="9"/>
      <c r="H238" s="9" t="s">
        <v>43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74</v>
      </c>
      <c r="C239" s="9" t="s">
        <v>250</v>
      </c>
      <c r="D239" s="9" t="s">
        <v>247</v>
      </c>
      <c r="E239" s="9" t="s">
        <v>40</v>
      </c>
      <c r="F239" s="9" t="s">
        <v>224</v>
      </c>
      <c r="G239" s="9"/>
      <c r="H239" s="9" t="s">
        <v>43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74</v>
      </c>
      <c r="C240" s="9" t="s">
        <v>251</v>
      </c>
      <c r="D240" s="9" t="s">
        <v>252</v>
      </c>
      <c r="E240" s="9" t="s">
        <v>40</v>
      </c>
      <c r="F240" s="9" t="s">
        <v>224</v>
      </c>
      <c r="G240" s="9"/>
      <c r="H240" s="9" t="s">
        <v>43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74</v>
      </c>
      <c r="C241" s="9" t="s">
        <v>253</v>
      </c>
      <c r="D241" s="9" t="s">
        <v>254</v>
      </c>
      <c r="E241" s="9" t="s">
        <v>40</v>
      </c>
      <c r="F241" s="9" t="s">
        <v>224</v>
      </c>
      <c r="G241" s="9"/>
      <c r="H241" s="9" t="s">
        <v>43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74</v>
      </c>
      <c r="C242" s="9" t="s">
        <v>255</v>
      </c>
      <c r="D242" s="9" t="s">
        <v>252</v>
      </c>
      <c r="E242" s="9" t="s">
        <v>40</v>
      </c>
      <c r="F242" s="9" t="s">
        <v>224</v>
      </c>
      <c r="G242" s="9"/>
      <c r="H242" s="9" t="s">
        <v>43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44</v>
      </c>
      <c r="C243" s="9" t="s">
        <v>256</v>
      </c>
      <c r="D243" s="9" t="s">
        <v>245</v>
      </c>
      <c r="E243" s="9" t="s">
        <v>40</v>
      </c>
      <c r="F243" s="9" t="s">
        <v>224</v>
      </c>
      <c r="G243" s="9"/>
      <c r="H243" s="9" t="s">
        <v>43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44</v>
      </c>
      <c r="C244" s="9" t="s">
        <v>257</v>
      </c>
      <c r="D244" s="9" t="s">
        <v>247</v>
      </c>
      <c r="E244" s="9" t="s">
        <v>40</v>
      </c>
      <c r="F244" s="9" t="s">
        <v>224</v>
      </c>
      <c r="G244" s="9"/>
      <c r="H244" s="9" t="s">
        <v>43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46</v>
      </c>
      <c r="C245" s="9" t="s">
        <v>258</v>
      </c>
      <c r="D245" s="9" t="s">
        <v>247</v>
      </c>
      <c r="E245" s="9" t="s">
        <v>40</v>
      </c>
      <c r="F245" s="9" t="s">
        <v>224</v>
      </c>
      <c r="G245" s="9"/>
      <c r="H245" s="9" t="s">
        <v>43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46</v>
      </c>
      <c r="C246" s="9" t="s">
        <v>259</v>
      </c>
      <c r="D246" s="9" t="s">
        <v>247</v>
      </c>
      <c r="E246" s="9" t="s">
        <v>40</v>
      </c>
      <c r="F246" s="9" t="s">
        <v>224</v>
      </c>
      <c r="G246" s="9"/>
      <c r="H246" s="9" t="s">
        <v>43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46</v>
      </c>
      <c r="C247" s="9" t="s">
        <v>260</v>
      </c>
      <c r="D247" s="9" t="s">
        <v>245</v>
      </c>
      <c r="E247" s="9" t="s">
        <v>40</v>
      </c>
      <c r="F247" s="9" t="s">
        <v>224</v>
      </c>
      <c r="G247" s="9"/>
      <c r="H247" s="9" t="s">
        <v>43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46</v>
      </c>
      <c r="C248" s="9" t="s">
        <v>261</v>
      </c>
      <c r="D248" s="9" t="s">
        <v>245</v>
      </c>
      <c r="E248" s="9" t="s">
        <v>40</v>
      </c>
      <c r="F248" s="9" t="s">
        <v>224</v>
      </c>
      <c r="G248" s="9"/>
      <c r="H248" s="9" t="s">
        <v>43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46</v>
      </c>
      <c r="C249" s="9" t="s">
        <v>262</v>
      </c>
      <c r="D249" s="9" t="s">
        <v>245</v>
      </c>
      <c r="E249" s="9" t="s">
        <v>40</v>
      </c>
      <c r="F249" s="9" t="s">
        <v>224</v>
      </c>
      <c r="G249" s="9"/>
      <c r="H249" s="9" t="s">
        <v>43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37</v>
      </c>
      <c r="C250" s="9" t="s">
        <v>263</v>
      </c>
      <c r="D250" s="9" t="s">
        <v>238</v>
      </c>
      <c r="E250" s="9" t="s">
        <v>40</v>
      </c>
      <c r="F250" s="9" t="s">
        <v>224</v>
      </c>
      <c r="G250" s="9"/>
      <c r="H250" s="9" t="s">
        <v>43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37</v>
      </c>
      <c r="C251" s="9" t="s">
        <v>264</v>
      </c>
      <c r="D251" s="9" t="s">
        <v>252</v>
      </c>
      <c r="E251" s="9" t="s">
        <v>40</v>
      </c>
      <c r="F251" s="9" t="s">
        <v>224</v>
      </c>
      <c r="G251" s="9"/>
      <c r="H251" s="9" t="s">
        <v>43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37</v>
      </c>
      <c r="C252" s="9" t="s">
        <v>244</v>
      </c>
      <c r="D252" s="9" t="s">
        <v>245</v>
      </c>
      <c r="E252" s="9" t="s">
        <v>40</v>
      </c>
      <c r="F252" s="9" t="s">
        <v>224</v>
      </c>
      <c r="G252" s="9"/>
      <c r="H252" s="9" t="s">
        <v>43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74</v>
      </c>
      <c r="C253" s="9" t="s">
        <v>265</v>
      </c>
      <c r="D253" s="9" t="s">
        <v>252</v>
      </c>
      <c r="E253" s="9" t="s">
        <v>40</v>
      </c>
      <c r="F253" s="9" t="s">
        <v>224</v>
      </c>
      <c r="G253" s="9"/>
      <c r="H253" s="9" t="s">
        <v>43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74</v>
      </c>
      <c r="C254" s="9" t="s">
        <v>266</v>
      </c>
      <c r="D254" s="9" t="s">
        <v>245</v>
      </c>
      <c r="E254" s="9" t="s">
        <v>40</v>
      </c>
      <c r="F254" s="9" t="s">
        <v>224</v>
      </c>
      <c r="G254" s="9"/>
      <c r="H254" s="9" t="s">
        <v>43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74</v>
      </c>
      <c r="C255" s="9" t="s">
        <v>267</v>
      </c>
      <c r="D255" s="9" t="s">
        <v>238</v>
      </c>
      <c r="E255" s="9" t="s">
        <v>40</v>
      </c>
      <c r="F255" s="9" t="s">
        <v>224</v>
      </c>
      <c r="G255" s="9"/>
      <c r="H255" s="9" t="s">
        <v>43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44</v>
      </c>
      <c r="C256" s="9" t="s">
        <v>268</v>
      </c>
      <c r="D256" s="9" t="s">
        <v>245</v>
      </c>
      <c r="E256" s="9" t="s">
        <v>40</v>
      </c>
      <c r="F256" s="9" t="s">
        <v>224</v>
      </c>
      <c r="G256" s="9"/>
      <c r="H256" s="9" t="s">
        <v>43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44</v>
      </c>
      <c r="C257" s="9" t="s">
        <v>269</v>
      </c>
      <c r="D257" s="9" t="s">
        <v>252</v>
      </c>
      <c r="E257" s="9" t="s">
        <v>40</v>
      </c>
      <c r="F257" s="9" t="s">
        <v>224</v>
      </c>
      <c r="G257" s="9"/>
      <c r="H257" s="9" t="s">
        <v>43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44</v>
      </c>
      <c r="C258" s="9" t="s">
        <v>270</v>
      </c>
      <c r="D258" s="9" t="s">
        <v>238</v>
      </c>
      <c r="E258" s="9" t="s">
        <v>40</v>
      </c>
      <c r="F258" s="9" t="s">
        <v>224</v>
      </c>
      <c r="G258" s="9"/>
      <c r="H258" s="9" t="s">
        <v>43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46</v>
      </c>
      <c r="C259" s="9" t="s">
        <v>271</v>
      </c>
      <c r="D259" s="9" t="s">
        <v>238</v>
      </c>
      <c r="E259" s="9" t="s">
        <v>40</v>
      </c>
      <c r="F259" s="9" t="s">
        <v>224</v>
      </c>
      <c r="G259" s="9"/>
      <c r="H259" s="9" t="s">
        <v>43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46</v>
      </c>
      <c r="C260" s="9" t="s">
        <v>272</v>
      </c>
      <c r="D260" s="9" t="s">
        <v>252</v>
      </c>
      <c r="E260" s="9" t="s">
        <v>40</v>
      </c>
      <c r="F260" s="9" t="s">
        <v>224</v>
      </c>
      <c r="G260" s="9"/>
      <c r="H260" s="9" t="s">
        <v>43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46</v>
      </c>
      <c r="C261" s="9" t="s">
        <v>273</v>
      </c>
      <c r="D261" s="9" t="s">
        <v>245</v>
      </c>
      <c r="E261" s="9" t="s">
        <v>40</v>
      </c>
      <c r="F261" s="9" t="s">
        <v>224</v>
      </c>
      <c r="G261" s="9"/>
      <c r="H261" s="9" t="s">
        <v>43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56</v>
      </c>
      <c r="C262" s="9" t="s">
        <v>274</v>
      </c>
      <c r="D262" s="9" t="s">
        <v>245</v>
      </c>
      <c r="E262" s="9" t="s">
        <v>40</v>
      </c>
      <c r="F262" s="9" t="s">
        <v>224</v>
      </c>
      <c r="G262" s="9"/>
      <c r="H262" s="9" t="s">
        <v>43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37</v>
      </c>
      <c r="C263" s="9" t="s">
        <v>41</v>
      </c>
      <c r="D263" s="9" t="s">
        <v>275</v>
      </c>
      <c r="E263" s="9" t="s">
        <v>40</v>
      </c>
      <c r="F263" s="9" t="s">
        <v>276</v>
      </c>
      <c r="G263" s="9"/>
      <c r="H263" s="9" t="s">
        <v>43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56</v>
      </c>
      <c r="C264" s="9" t="s">
        <v>277</v>
      </c>
      <c r="D264" s="9" t="s">
        <v>275</v>
      </c>
      <c r="E264" s="9" t="s">
        <v>40</v>
      </c>
      <c r="F264" s="9" t="s">
        <v>276</v>
      </c>
      <c r="G264" s="9"/>
      <c r="H264" s="9" t="s">
        <v>43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37</v>
      </c>
      <c r="C265" s="9" t="s">
        <v>278</v>
      </c>
      <c r="D265" s="9"/>
      <c r="E265" s="9" t="s">
        <v>40</v>
      </c>
      <c r="F265" s="9" t="s">
        <v>276</v>
      </c>
      <c r="G265" s="9"/>
      <c r="H265" s="9" t="s">
        <v>43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37</v>
      </c>
      <c r="C266" s="9" t="s">
        <v>279</v>
      </c>
      <c r="D266" s="9"/>
      <c r="E266" s="9" t="s">
        <v>40</v>
      </c>
      <c r="F266" s="9" t="s">
        <v>276</v>
      </c>
      <c r="G266" s="9"/>
      <c r="H266" s="9" t="s">
        <v>43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74</v>
      </c>
      <c r="C267" s="9" t="s">
        <v>280</v>
      </c>
      <c r="D267" s="9" t="s">
        <v>281</v>
      </c>
      <c r="E267" s="9" t="s">
        <v>40</v>
      </c>
      <c r="F267" s="9" t="s">
        <v>276</v>
      </c>
      <c r="G267" s="9"/>
      <c r="H267" s="9" t="s">
        <v>43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74</v>
      </c>
      <c r="C268" s="9" t="s">
        <v>280</v>
      </c>
      <c r="D268" s="9"/>
      <c r="E268" s="9" t="s">
        <v>40</v>
      </c>
      <c r="F268" s="9" t="s">
        <v>276</v>
      </c>
      <c r="G268" s="9"/>
      <c r="H268" s="9" t="s">
        <v>43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74</v>
      </c>
      <c r="C269" s="9" t="s">
        <v>282</v>
      </c>
      <c r="D269" s="9" t="s">
        <v>281</v>
      </c>
      <c r="E269" s="9" t="s">
        <v>40</v>
      </c>
      <c r="F269" s="9" t="s">
        <v>276</v>
      </c>
      <c r="G269" s="9"/>
      <c r="H269" s="9" t="s">
        <v>43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74</v>
      </c>
      <c r="C270" s="9" t="s">
        <v>282</v>
      </c>
      <c r="D270" s="9" t="s">
        <v>283</v>
      </c>
      <c r="E270" s="9" t="s">
        <v>40</v>
      </c>
      <c r="F270" s="9" t="s">
        <v>276</v>
      </c>
      <c r="G270" s="9"/>
      <c r="H270" s="9" t="s">
        <v>43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44</v>
      </c>
      <c r="C271" s="9" t="s">
        <v>284</v>
      </c>
      <c r="D271" s="9" t="s">
        <v>283</v>
      </c>
      <c r="E271" s="9" t="s">
        <v>40</v>
      </c>
      <c r="F271" s="9" t="s">
        <v>276</v>
      </c>
      <c r="G271" s="9"/>
      <c r="H271" s="9" t="s">
        <v>43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56</v>
      </c>
      <c r="C272" s="9" t="s">
        <v>285</v>
      </c>
      <c r="D272" s="9" t="s">
        <v>283</v>
      </c>
      <c r="E272" s="9" t="s">
        <v>40</v>
      </c>
      <c r="F272" s="9" t="s">
        <v>276</v>
      </c>
      <c r="G272" s="9"/>
      <c r="H272" s="9" t="s">
        <v>43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6">
    <mergeCell ref="A2:A3"/>
    <mergeCell ref="B2:B3"/>
    <mergeCell ref="C2:C3"/>
    <mergeCell ref="D2:D3"/>
    <mergeCell ref="E2:E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367</v>
      </c>
      <c r="H1" s="7" t="s">
        <v>368</v>
      </c>
      <c r="I1" s="7" t="s">
        <v>369</v>
      </c>
      <c r="J1" s="7" t="s">
        <v>370</v>
      </c>
      <c r="K1" s="7" t="s">
        <v>371</v>
      </c>
      <c r="L1" s="7" t="s">
        <v>372</v>
      </c>
      <c r="M1" s="7" t="s">
        <v>373</v>
      </c>
      <c r="N1" s="7" t="s">
        <v>374</v>
      </c>
      <c r="O1" s="7" t="s">
        <v>375</v>
      </c>
      <c r="P1" s="7" t="s">
        <v>376</v>
      </c>
    </row>
    <row r="2" spans="6:16">
      <c r="F2" s="11" t="s">
        <v>377</v>
      </c>
      <c r="G2" s="9" t="s">
        <v>378</v>
      </c>
      <c r="H2" s="12" t="s">
        <v>379</v>
      </c>
      <c r="I2" s="11" t="s">
        <v>380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381</v>
      </c>
      <c r="G3" s="9" t="s">
        <v>382</v>
      </c>
      <c r="H3" s="12" t="s">
        <v>383</v>
      </c>
      <c r="I3" s="11" t="s">
        <v>380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384</v>
      </c>
      <c r="G4" s="9" t="s">
        <v>385</v>
      </c>
      <c r="H4" s="12" t="s">
        <v>386</v>
      </c>
      <c r="I4" s="11" t="s">
        <v>380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387</v>
      </c>
      <c r="G5" s="9" t="s">
        <v>388</v>
      </c>
      <c r="H5" s="12" t="s">
        <v>389</v>
      </c>
      <c r="I5" s="11" t="s">
        <v>380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390</v>
      </c>
      <c r="G6" s="9" t="s">
        <v>391</v>
      </c>
      <c r="H6" s="12" t="s">
        <v>392</v>
      </c>
      <c r="I6" s="11" t="s">
        <v>380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393</v>
      </c>
      <c r="G7" s="9" t="s">
        <v>394</v>
      </c>
      <c r="H7" s="12" t="s">
        <v>395</v>
      </c>
      <c r="I7" s="11" t="s">
        <v>380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396</v>
      </c>
      <c r="G8" s="9" t="s">
        <v>397</v>
      </c>
      <c r="H8" s="12" t="s">
        <v>398</v>
      </c>
      <c r="I8" s="11" t="s">
        <v>40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43</v>
      </c>
    </row>
    <row r="9" spans="6:16">
      <c r="F9" s="11" t="s">
        <v>399</v>
      </c>
      <c r="G9" s="9" t="s">
        <v>400</v>
      </c>
      <c r="H9" s="12" t="s">
        <v>401</v>
      </c>
      <c r="I9" s="11" t="s">
        <v>40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43</v>
      </c>
    </row>
    <row r="10" spans="6:16">
      <c r="F10" s="11" t="s">
        <v>402</v>
      </c>
      <c r="G10" s="9" t="s">
        <v>403</v>
      </c>
      <c r="H10" s="12" t="s">
        <v>404</v>
      </c>
      <c r="I10" s="11" t="s">
        <v>40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43</v>
      </c>
    </row>
    <row r="11" spans="6:16">
      <c r="F11" s="11" t="s">
        <v>405</v>
      </c>
      <c r="G11" s="9" t="s">
        <v>406</v>
      </c>
      <c r="H11" s="12" t="s">
        <v>407</v>
      </c>
      <c r="I11" s="11" t="s">
        <v>380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43</v>
      </c>
    </row>
    <row r="12" spans="6:16">
      <c r="F12" s="11" t="s">
        <v>408</v>
      </c>
      <c r="G12" s="9" t="s">
        <v>409</v>
      </c>
      <c r="H12" s="12" t="s">
        <v>410</v>
      </c>
      <c r="I12" s="11" t="s">
        <v>40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43</v>
      </c>
    </row>
    <row r="13" spans="6:16">
      <c r="F13" s="11" t="s">
        <v>411</v>
      </c>
      <c r="G13" s="9" t="s">
        <v>412</v>
      </c>
      <c r="H13" s="12" t="s">
        <v>413</v>
      </c>
      <c r="I13" s="11" t="s">
        <v>380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43</v>
      </c>
    </row>
    <row r="14" spans="6:16">
      <c r="F14" s="11" t="s">
        <v>414</v>
      </c>
      <c r="G14" s="9" t="s">
        <v>415</v>
      </c>
      <c r="H14" s="12" t="s">
        <v>416</v>
      </c>
      <c r="I14" s="11" t="s">
        <v>40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43</v>
      </c>
    </row>
    <row r="15" spans="6:16">
      <c r="F15" s="11" t="s">
        <v>417</v>
      </c>
      <c r="G15" s="9" t="s">
        <v>418</v>
      </c>
      <c r="H15" s="12" t="s">
        <v>419</v>
      </c>
      <c r="I15" s="11" t="s">
        <v>40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43</v>
      </c>
    </row>
    <row r="16" spans="6:16">
      <c r="F16" s="11" t="s">
        <v>420</v>
      </c>
      <c r="G16" s="9" t="s">
        <v>421</v>
      </c>
      <c r="H16" s="12" t="s">
        <v>422</v>
      </c>
      <c r="I16" s="11" t="s">
        <v>40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423</v>
      </c>
    </row>
    <row r="17" spans="1:16">
      <c r="F17" s="11" t="s">
        <v>424</v>
      </c>
      <c r="G17" s="9" t="s">
        <v>425</v>
      </c>
      <c r="H17" s="12" t="s">
        <v>426</v>
      </c>
      <c r="I17" s="11" t="s">
        <v>380</v>
      </c>
      <c r="J17" s="11"/>
      <c r="K17" s="11"/>
      <c r="L17" s="11">
        <v>1</v>
      </c>
      <c r="M17" s="11"/>
      <c r="N17" s="11"/>
      <c r="O17" s="11"/>
      <c r="P17" s="11" t="s">
        <v>43</v>
      </c>
    </row>
    <row r="18" spans="1:16">
      <c r="F18" s="11" t="s">
        <v>427</v>
      </c>
      <c r="G18" s="9" t="s">
        <v>428</v>
      </c>
      <c r="H18" s="12" t="s">
        <v>429</v>
      </c>
      <c r="I18" s="11" t="s">
        <v>380</v>
      </c>
      <c r="J18" s="11"/>
      <c r="K18" s="11"/>
      <c r="L18" s="11">
        <v>1</v>
      </c>
      <c r="M18" s="11"/>
      <c r="N18" s="11"/>
      <c r="O18" s="11"/>
      <c r="P18" s="11" t="s">
        <v>43</v>
      </c>
    </row>
    <row r="19" spans="1:16">
      <c r="F19" s="11" t="s">
        <v>430</v>
      </c>
      <c r="G19" s="9" t="s">
        <v>431</v>
      </c>
      <c r="H19" s="12" t="s">
        <v>432</v>
      </c>
      <c r="I19" s="11" t="s">
        <v>40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423</v>
      </c>
    </row>
    <row r="20" spans="1:16">
      <c r="F20" s="11" t="s">
        <v>433</v>
      </c>
      <c r="G20" s="9" t="s">
        <v>434</v>
      </c>
      <c r="H20" s="12" t="s">
        <v>435</v>
      </c>
      <c r="I20" s="11" t="s">
        <v>380</v>
      </c>
      <c r="J20" s="11"/>
      <c r="K20" s="11"/>
      <c r="L20" s="11">
        <v>1</v>
      </c>
      <c r="M20" s="11"/>
      <c r="N20" s="11"/>
      <c r="O20" s="11"/>
      <c r="P20" s="11" t="s">
        <v>43</v>
      </c>
    </row>
    <row r="21" spans="1:16">
      <c r="A21" s="13" t="s">
        <v>25</v>
      </c>
      <c r="B21" s="13" t="s">
        <v>338</v>
      </c>
      <c r="C21" s="13" t="s">
        <v>339</v>
      </c>
      <c r="F21" s="11" t="s">
        <v>436</v>
      </c>
      <c r="G21" s="9" t="s">
        <v>437</v>
      </c>
      <c r="H21" s="12" t="s">
        <v>438</v>
      </c>
      <c r="I21" s="11" t="s">
        <v>380</v>
      </c>
      <c r="J21" s="11"/>
      <c r="K21" s="11"/>
      <c r="L21" s="11">
        <v>1</v>
      </c>
      <c r="M21" s="11"/>
      <c r="N21" s="11"/>
      <c r="O21" s="11"/>
      <c r="P21" s="11" t="s">
        <v>43</v>
      </c>
    </row>
    <row r="22" spans="1:16">
      <c r="A22" s="11" t="s">
        <v>340</v>
      </c>
      <c r="B22" s="14" t="s">
        <v>345</v>
      </c>
      <c r="C22" s="11">
        <v>5</v>
      </c>
      <c r="F22" s="11" t="s">
        <v>439</v>
      </c>
      <c r="G22" s="9" t="s">
        <v>440</v>
      </c>
      <c r="H22" s="12" t="s">
        <v>441</v>
      </c>
      <c r="I22" s="11" t="s">
        <v>380</v>
      </c>
      <c r="J22" s="11"/>
      <c r="K22" s="11"/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346</v>
      </c>
      <c r="C23" s="11">
        <v>3</v>
      </c>
    </row>
    <row r="24" spans="1:16">
      <c r="A24" s="11"/>
      <c r="B24" s="14" t="s">
        <v>347</v>
      </c>
      <c r="C24" s="11">
        <v>1</v>
      </c>
    </row>
    <row r="25" spans="1:16">
      <c r="A25" s="11"/>
      <c r="B25" s="14" t="s">
        <v>347</v>
      </c>
      <c r="C25" s="11">
        <v>0</v>
      </c>
    </row>
    <row r="26" spans="1:16">
      <c r="A26" s="11" t="s">
        <v>341</v>
      </c>
      <c r="B26" s="14" t="s">
        <v>348</v>
      </c>
      <c r="C26" s="11">
        <v>5</v>
      </c>
    </row>
    <row r="27" spans="1:16">
      <c r="A27" s="11"/>
      <c r="B27" s="14" t="s">
        <v>349</v>
      </c>
      <c r="C27" s="11">
        <v>4</v>
      </c>
    </row>
    <row r="28" spans="1:16">
      <c r="A28" s="11"/>
      <c r="B28" s="14" t="s">
        <v>350</v>
      </c>
      <c r="C28" s="11">
        <v>3</v>
      </c>
    </row>
    <row r="29" spans="1:16">
      <c r="A29" s="11"/>
      <c r="B29" s="14" t="s">
        <v>351</v>
      </c>
      <c r="C29" s="11">
        <v>2</v>
      </c>
    </row>
    <row r="30" spans="1:16">
      <c r="A30" s="11"/>
      <c r="B30" s="14" t="s">
        <v>352</v>
      </c>
      <c r="C30" s="11">
        <v>1</v>
      </c>
    </row>
    <row r="31" spans="1:16">
      <c r="A31" s="11"/>
      <c r="B31" s="14" t="s">
        <v>353</v>
      </c>
      <c r="C31" s="11">
        <v>0</v>
      </c>
    </row>
    <row r="32" spans="1:16">
      <c r="A32" s="11" t="s">
        <v>342</v>
      </c>
      <c r="B32" s="14" t="s">
        <v>354</v>
      </c>
      <c r="C32" s="11">
        <v>5</v>
      </c>
    </row>
    <row r="33" spans="1:3">
      <c r="A33" s="11"/>
      <c r="B33" s="14" t="s">
        <v>355</v>
      </c>
      <c r="C33" s="11">
        <v>4</v>
      </c>
    </row>
    <row r="34" spans="1:3">
      <c r="A34" s="11"/>
      <c r="B34" s="14" t="s">
        <v>356</v>
      </c>
      <c r="C34" s="11">
        <v>3</v>
      </c>
    </row>
    <row r="35" spans="1:3">
      <c r="A35" s="11"/>
      <c r="B35" s="14" t="s">
        <v>357</v>
      </c>
      <c r="C35" s="11">
        <v>2</v>
      </c>
    </row>
    <row r="36" spans="1:3">
      <c r="A36" s="11"/>
      <c r="B36" s="14" t="s">
        <v>358</v>
      </c>
      <c r="C36" s="11">
        <v>1</v>
      </c>
    </row>
    <row r="37" spans="1:3">
      <c r="A37" s="11" t="s">
        <v>343</v>
      </c>
      <c r="B37" s="14" t="s">
        <v>359</v>
      </c>
      <c r="C37" s="11">
        <v>5</v>
      </c>
    </row>
    <row r="38" spans="1:3">
      <c r="A38" s="11"/>
      <c r="B38" s="14" t="s">
        <v>360</v>
      </c>
      <c r="C38" s="11">
        <v>3</v>
      </c>
    </row>
    <row r="39" spans="1:3">
      <c r="A39" s="11"/>
      <c r="B39" s="14" t="s">
        <v>361</v>
      </c>
      <c r="C39" s="11">
        <v>1</v>
      </c>
    </row>
    <row r="40" spans="1:3">
      <c r="A40" s="11"/>
      <c r="B40" s="14" t="s">
        <v>362</v>
      </c>
      <c r="C40" s="11">
        <v>0</v>
      </c>
    </row>
    <row r="41" spans="1:3">
      <c r="A41" s="11" t="s">
        <v>344</v>
      </c>
      <c r="B41" s="14" t="s">
        <v>363</v>
      </c>
      <c r="C41" s="11">
        <v>5</v>
      </c>
    </row>
    <row r="42" spans="1:3">
      <c r="A42" s="11"/>
      <c r="B42" s="14" t="s">
        <v>364</v>
      </c>
      <c r="C42" s="11">
        <v>3</v>
      </c>
    </row>
    <row r="43" spans="1:3">
      <c r="A43" s="11"/>
      <c r="B43" s="14" t="s">
        <v>365</v>
      </c>
      <c r="C43" s="11">
        <v>1</v>
      </c>
    </row>
    <row r="44" spans="1:3">
      <c r="A44" s="11"/>
      <c r="B44" s="14" t="s">
        <v>366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442</v>
      </c>
      <c r="B1" s="7" t="s">
        <v>443</v>
      </c>
      <c r="C1" s="7" t="s">
        <v>444</v>
      </c>
      <c r="D1" s="7" t="s">
        <v>23</v>
      </c>
      <c r="E1" s="7" t="s">
        <v>445</v>
      </c>
      <c r="F1" s="7" t="s">
        <v>446</v>
      </c>
      <c r="G1" s="7" t="s">
        <v>448</v>
      </c>
      <c r="H1" s="7" t="s">
        <v>449</v>
      </c>
      <c r="I1" s="7" t="s">
        <v>450</v>
      </c>
      <c r="J1" s="7" t="s">
        <v>454</v>
      </c>
      <c r="K1" s="7"/>
      <c r="L1" s="7"/>
      <c r="M1" s="7"/>
      <c r="N1" s="7"/>
      <c r="O1" s="7"/>
      <c r="P1" s="7" t="s">
        <v>460</v>
      </c>
      <c r="Q1" s="7"/>
      <c r="R1" s="7"/>
      <c r="S1" s="7"/>
      <c r="T1" s="7"/>
      <c r="U1" s="7"/>
      <c r="V1" s="7" t="s">
        <v>461</v>
      </c>
      <c r="W1" s="7"/>
      <c r="X1" s="7"/>
      <c r="Y1" s="7"/>
      <c r="Z1" s="7"/>
      <c r="AA1" s="7"/>
      <c r="AB1" s="7" t="s">
        <v>451</v>
      </c>
      <c r="AC1" s="7" t="s">
        <v>452</v>
      </c>
      <c r="AD1" s="7" t="s">
        <v>453</v>
      </c>
    </row>
    <row r="2" spans="1:39">
      <c r="A2" s="7"/>
      <c r="B2" s="7"/>
      <c r="C2" s="7"/>
      <c r="D2" s="7"/>
      <c r="E2" s="7"/>
      <c r="F2" s="7" t="s">
        <v>447</v>
      </c>
      <c r="G2" s="7" t="s">
        <v>28</v>
      </c>
      <c r="H2" s="7"/>
      <c r="I2" s="7"/>
      <c r="J2" s="7" t="s">
        <v>454</v>
      </c>
      <c r="K2" s="7" t="s">
        <v>455</v>
      </c>
      <c r="L2" s="7" t="s">
        <v>456</v>
      </c>
      <c r="M2" s="7" t="s">
        <v>457</v>
      </c>
      <c r="N2" s="7" t="s">
        <v>458</v>
      </c>
      <c r="O2" s="7" t="s">
        <v>459</v>
      </c>
      <c r="P2" s="7" t="s">
        <v>460</v>
      </c>
      <c r="Q2" s="7" t="s">
        <v>455</v>
      </c>
      <c r="R2" s="7" t="s">
        <v>456</v>
      </c>
      <c r="S2" s="7" t="s">
        <v>457</v>
      </c>
      <c r="T2" s="7" t="s">
        <v>458</v>
      </c>
      <c r="U2" s="7" t="s">
        <v>459</v>
      </c>
      <c r="V2" s="7" t="s">
        <v>461</v>
      </c>
      <c r="W2" s="7" t="s">
        <v>455</v>
      </c>
      <c r="X2" s="7" t="s">
        <v>456</v>
      </c>
      <c r="Y2" s="7" t="s">
        <v>457</v>
      </c>
      <c r="Z2" s="7" t="s">
        <v>458</v>
      </c>
      <c r="AA2" s="7" t="s">
        <v>459</v>
      </c>
      <c r="AB2" s="7"/>
      <c r="AC2" s="7"/>
      <c r="AD2" s="7"/>
    </row>
    <row r="3" spans="1:39" ht="30" customHeight="1">
      <c r="A3" s="8">
        <f>IF('2-定性盘查'!A4&lt;&gt;"",'2-定性盘查'!A4,"")</f>
        <v>0</v>
      </c>
      <c r="B3" s="8">
        <f>IF('2-定性盘查'!B4&lt;&gt;"",'2-定性盘查'!B4,"")</f>
        <v>0</v>
      </c>
      <c r="C3" s="8">
        <f>IF('2-定性盘查'!C4&lt;&gt;"",'2-定性盘查'!C4,"")</f>
        <v>0</v>
      </c>
      <c r="D3" s="8">
        <f>IF('2-定性盘查'!D4&lt;&gt;"",'2-定性盘查'!D4,"")</f>
        <v>0</v>
      </c>
      <c r="E3" s="8">
        <f>IF('2-定性盘查'!E4&lt;&gt;"",'2-定性盘查'!E4,"")</f>
        <v>0</v>
      </c>
      <c r="F3" s="8">
        <f>IF('2-定性盘查'!F4&lt;&gt;"",'2-定性盘查'!F4,"")</f>
        <v>0</v>
      </c>
      <c r="G3" s="8">
        <f>IF('2-定性盘查'!G4&lt;&gt;"",'2-定性盘查'!G4,"")</f>
        <v>0</v>
      </c>
      <c r="H3" s="11" t="s">
        <v>462</v>
      </c>
      <c r="I3" s="11" t="s">
        <v>463</v>
      </c>
      <c r="J3" s="8">
        <f>IF('2-定性盘查'!X4&lt;&gt;"",IF('2-定性盘查'!X4&lt;&gt;0,'2-定性盘查'!X4,""),"")</f>
        <v>0</v>
      </c>
      <c r="K3" s="15">
        <f>'3.1-排放系数'!F3</f>
        <v>0</v>
      </c>
      <c r="L3" s="11">
        <f>'3.1-排放系数'!G3</f>
        <v>0</v>
      </c>
      <c r="M3" s="16">
        <f>IF(J3="","",H3*K3)</f>
        <v>0</v>
      </c>
      <c r="N3" s="11">
        <f>'附表二、含氟气体之GWP值'!G3</f>
        <v>0</v>
      </c>
      <c r="O3" s="16">
        <f>IF(M3="","",M3*N3)</f>
        <v>0</v>
      </c>
      <c r="P3" s="8">
        <f>IF('2-定性盘查'!Y4&lt;&gt;"",IF('2-定性盘查'!Y4&lt;&gt;0,'2-定性盘查'!Y4,""),"")</f>
        <v>0</v>
      </c>
      <c r="Q3" s="15">
        <f>IF('3.1-排放系数'!J3="", "", '3.1-排放系数'!J3)</f>
        <v>0</v>
      </c>
      <c r="R3" s="11">
        <f>IF(Q3="","",'3.1-排放系数'!K3)</f>
        <v>0</v>
      </c>
      <c r="S3" s="16">
        <f>IF(P3="","",H3*Q3)</f>
        <v>0</v>
      </c>
      <c r="T3" s="11">
        <f>IF(S3="", "", '附表二、含氟气体之GWP值'!G4)</f>
        <v>0</v>
      </c>
      <c r="U3" s="16">
        <f>IF(S3="","",S3*T3)</f>
        <v>0</v>
      </c>
      <c r="V3" s="8">
        <f>IF('2-定性盘查'!Z4&lt;&gt;"",IF('2-定性盘查'!Z4&lt;&gt;0,'2-定性盘查'!Z4,""),"")</f>
        <v>0</v>
      </c>
      <c r="W3" s="15">
        <f>IF('3.1-排放系数'!N3 ="", "", '3.1-排放系数'!N3)</f>
        <v>0</v>
      </c>
      <c r="X3" s="11">
        <f>IF(W3="","",'3.1-排放系数'!O3)</f>
        <v>0</v>
      </c>
      <c r="Y3" s="16">
        <f>IF(V3="","",H3*W3)</f>
        <v>0</v>
      </c>
      <c r="Z3" s="11">
        <f>IF(Y3="", "", '附表二、含氟气体之GWP值'!G5)</f>
        <v>0</v>
      </c>
      <c r="AA3" s="16">
        <f>IF(Y3="","",Y3*Z3)</f>
        <v>0</v>
      </c>
      <c r="AB3" s="16">
        <f>IF('2-定性盘查'!E4="是",IF(J3="CO2",SUM(U3,AA3),SUM(O3,U3,AA3)),IF(SUM(O3,U3,AA3)&lt;&gt;0,SUM(O3,U3,AA3),0))</f>
        <v>0</v>
      </c>
      <c r="AC3" s="16">
        <f>IF('2-定性盘查'!E4="是",IF(J3="CO2",O3,""),"")</f>
        <v>0</v>
      </c>
      <c r="AD3" s="17">
        <f>IF(AB3&lt;&gt;"",AB3/'6-彚总表'!$J$5,"")</f>
        <v>0</v>
      </c>
    </row>
    <row r="4" spans="1:39" ht="30" customHeight="1">
      <c r="A4" s="8">
        <f>IF('2-定性盘查'!A5&lt;&gt;"",'2-定性盘查'!A5,"")</f>
        <v>0</v>
      </c>
      <c r="B4" s="8">
        <f>IF('2-定性盘查'!B5&lt;&gt;"",'2-定性盘查'!B5,"")</f>
        <v>0</v>
      </c>
      <c r="C4" s="8">
        <f>IF('2-定性盘查'!C5&lt;&gt;"",'2-定性盘查'!C5,"")</f>
        <v>0</v>
      </c>
      <c r="D4" s="8">
        <f>IF('2-定性盘查'!D5&lt;&gt;"",'2-定性盘查'!D5,"")</f>
        <v>0</v>
      </c>
      <c r="E4" s="8">
        <f>IF('2-定性盘查'!E5&lt;&gt;"",'2-定性盘查'!E5,"")</f>
        <v>0</v>
      </c>
      <c r="F4" s="8">
        <f>IF('2-定性盘查'!F5&lt;&gt;"",'2-定性盘查'!F5,"")</f>
        <v>0</v>
      </c>
      <c r="G4" s="8">
        <f>IF('2-定性盘查'!G5&lt;&gt;"",'2-定性盘查'!G5,"")</f>
        <v>0</v>
      </c>
      <c r="H4" s="11" t="s">
        <v>464</v>
      </c>
      <c r="I4" s="11"/>
      <c r="J4" s="8">
        <f>IF('2-定性盘查'!X5&lt;&gt;"",IF('2-定性盘查'!X5&lt;&gt;0,'2-定性盘查'!X5,""),"")</f>
        <v>0</v>
      </c>
      <c r="K4" s="15">
        <f>'3.1-排放系数'!F4</f>
        <v>0</v>
      </c>
      <c r="L4" s="11">
        <f>'3.1-排放系数'!G4</f>
        <v>0</v>
      </c>
      <c r="M4" s="16">
        <f>IF(J4="","",H4*K4)</f>
        <v>0</v>
      </c>
      <c r="N4" s="11">
        <f>'附表二、含氟气体之GWP值'!G3</f>
        <v>0</v>
      </c>
      <c r="O4" s="16">
        <f>IF(M4="","",M4*N4)</f>
        <v>0</v>
      </c>
      <c r="P4" s="8">
        <f>IF('2-定性盘查'!Y5&lt;&gt;"",IF('2-定性盘查'!Y5&lt;&gt;0,'2-定性盘查'!Y5,""),"")</f>
        <v>0</v>
      </c>
      <c r="Q4" s="15">
        <f>IF('3.1-排放系数'!J4="", "", '3.1-排放系数'!J4)</f>
        <v>0</v>
      </c>
      <c r="R4" s="11">
        <f>IF(Q4="","",'3.1-排放系数'!K4)</f>
        <v>0</v>
      </c>
      <c r="S4" s="16">
        <f>IF(P4="","",H4*Q4)</f>
        <v>0</v>
      </c>
      <c r="T4" s="11">
        <f>IF(S4="", "", '附表二、含氟气体之GWP值'!G4)</f>
        <v>0</v>
      </c>
      <c r="U4" s="16">
        <f>IF(S4="","",S4*T4)</f>
        <v>0</v>
      </c>
      <c r="V4" s="8">
        <f>IF('2-定性盘查'!Z5&lt;&gt;"",IF('2-定性盘查'!Z5&lt;&gt;0,'2-定性盘查'!Z5,""),"")</f>
        <v>0</v>
      </c>
      <c r="W4" s="15">
        <f>IF('3.1-排放系数'!N4 ="", "", '3.1-排放系数'!N4)</f>
        <v>0</v>
      </c>
      <c r="X4" s="11">
        <f>IF(W4="","",'3.1-排放系数'!O4)</f>
        <v>0</v>
      </c>
      <c r="Y4" s="16">
        <f>IF(V4="","",H4*W4)</f>
        <v>0</v>
      </c>
      <c r="Z4" s="11">
        <f>IF(Y4="", "", '附表二、含氟气体之GWP值'!G5)</f>
        <v>0</v>
      </c>
      <c r="AA4" s="16">
        <f>IF(Y4="","",Y4*Z4)</f>
        <v>0</v>
      </c>
      <c r="AB4" s="16">
        <f>IF('2-定性盘查'!E5="是",IF(J4="CO2",SUM(U4,AA4),SUM(O4,U4,AA4)),IF(SUM(O4,U4,AA4)&lt;&gt;0,SUM(O4,U4,AA4),0))</f>
        <v>0</v>
      </c>
      <c r="AC4" s="16">
        <f>IF('2-定性盘查'!E5="是",IF(J4="CO2",O4,""),"")</f>
        <v>0</v>
      </c>
      <c r="AD4" s="17">
        <f>IF(AB4&lt;&gt;"",AB4/'6-彚总表'!$J$5,"")</f>
        <v>0</v>
      </c>
    </row>
    <row r="5" spans="1:39" ht="30" customHeight="1">
      <c r="A5" s="8">
        <f>IF('2-定性盘查'!A6&lt;&gt;"",'2-定性盘查'!A6,"")</f>
        <v>0</v>
      </c>
      <c r="B5" s="8">
        <f>IF('2-定性盘查'!B6&lt;&gt;"",'2-定性盘查'!B6,"")</f>
        <v>0</v>
      </c>
      <c r="C5" s="8">
        <f>IF('2-定性盘查'!C6&lt;&gt;"",'2-定性盘查'!C6,"")</f>
        <v>0</v>
      </c>
      <c r="D5" s="8">
        <f>IF('2-定性盘查'!D6&lt;&gt;"",'2-定性盘查'!D6,"")</f>
        <v>0</v>
      </c>
      <c r="E5" s="8">
        <f>IF('2-定性盘查'!E6&lt;&gt;"",'2-定性盘查'!E6,"")</f>
        <v>0</v>
      </c>
      <c r="F5" s="8">
        <f>IF('2-定性盘查'!F6&lt;&gt;"",'2-定性盘查'!F6,"")</f>
        <v>0</v>
      </c>
      <c r="G5" s="8">
        <f>IF('2-定性盘查'!G6&lt;&gt;"",'2-定性盘查'!G6,"")</f>
        <v>0</v>
      </c>
      <c r="H5" s="11" t="s">
        <v>464</v>
      </c>
      <c r="I5" s="11"/>
      <c r="J5" s="8">
        <f>IF('2-定性盘查'!X6&lt;&gt;"",IF('2-定性盘查'!X6&lt;&gt;0,'2-定性盘查'!X6,""),"")</f>
        <v>0</v>
      </c>
      <c r="K5" s="15">
        <f>'3.1-排放系数'!F5</f>
        <v>0</v>
      </c>
      <c r="L5" s="11">
        <f>'3.1-排放系数'!G5</f>
        <v>0</v>
      </c>
      <c r="M5" s="16">
        <f>IF(J5="","",H5*K5)</f>
        <v>0</v>
      </c>
      <c r="N5" s="11">
        <f>'附表二、含氟气体之GWP值'!G3</f>
        <v>0</v>
      </c>
      <c r="O5" s="16">
        <f>IF(M5="","",M5*N5)</f>
        <v>0</v>
      </c>
      <c r="P5" s="8">
        <f>IF('2-定性盘查'!Y6&lt;&gt;"",IF('2-定性盘查'!Y6&lt;&gt;0,'2-定性盘查'!Y6,""),"")</f>
        <v>0</v>
      </c>
      <c r="Q5" s="15">
        <f>IF('3.1-排放系数'!J5="", "", '3.1-排放系数'!J5)</f>
        <v>0</v>
      </c>
      <c r="R5" s="11">
        <f>IF(Q5="","",'3.1-排放系数'!K5)</f>
        <v>0</v>
      </c>
      <c r="S5" s="16">
        <f>IF(P5="","",H5*Q5)</f>
        <v>0</v>
      </c>
      <c r="T5" s="11">
        <f>IF(S5="", "", '附表二、含氟气体之GWP值'!G4)</f>
        <v>0</v>
      </c>
      <c r="U5" s="16">
        <f>IF(S5="","",S5*T5)</f>
        <v>0</v>
      </c>
      <c r="V5" s="8">
        <f>IF('2-定性盘查'!Z6&lt;&gt;"",IF('2-定性盘查'!Z6&lt;&gt;0,'2-定性盘查'!Z6,""),"")</f>
        <v>0</v>
      </c>
      <c r="W5" s="15">
        <f>IF('3.1-排放系数'!N5 ="", "", '3.1-排放系数'!N5)</f>
        <v>0</v>
      </c>
      <c r="X5" s="11">
        <f>IF(W5="","",'3.1-排放系数'!O5)</f>
        <v>0</v>
      </c>
      <c r="Y5" s="16">
        <f>IF(V5="","",H5*W5)</f>
        <v>0</v>
      </c>
      <c r="Z5" s="11">
        <f>IF(Y5="", "", '附表二、含氟气体之GWP值'!G5)</f>
        <v>0</v>
      </c>
      <c r="AA5" s="16">
        <f>IF(Y5="","",Y5*Z5)</f>
        <v>0</v>
      </c>
      <c r="AB5" s="16">
        <f>IF('2-定性盘查'!E6="是",IF(J5="CO2",SUM(U5,AA5),SUM(O5,U5,AA5)),IF(SUM(O5,U5,AA5)&lt;&gt;0,SUM(O5,U5,AA5),0))</f>
        <v>0</v>
      </c>
      <c r="AC5" s="16">
        <f>IF('2-定性盘查'!E6="是",IF(J5="CO2",O5,""),"")</f>
        <v>0</v>
      </c>
      <c r="AD5" s="17">
        <f>IF(AB5&lt;&gt;"",AB5/'6-彚总表'!$J$5,"")</f>
        <v>0</v>
      </c>
    </row>
    <row r="6" spans="1:39" ht="30" customHeight="1">
      <c r="A6" s="8">
        <f>IF('2-定性盘查'!A7&lt;&gt;"",'2-定性盘查'!A7,"")</f>
        <v>0</v>
      </c>
      <c r="B6" s="8">
        <f>IF('2-定性盘查'!B7&lt;&gt;"",'2-定性盘查'!B7,"")</f>
        <v>0</v>
      </c>
      <c r="C6" s="8">
        <f>IF('2-定性盘查'!C7&lt;&gt;"",'2-定性盘查'!C7,"")</f>
        <v>0</v>
      </c>
      <c r="D6" s="8">
        <f>IF('2-定性盘查'!D7&lt;&gt;"",'2-定性盘查'!D7,"")</f>
        <v>0</v>
      </c>
      <c r="E6" s="8">
        <f>IF('2-定性盘查'!E7&lt;&gt;"",'2-定性盘查'!E7,"")</f>
        <v>0</v>
      </c>
      <c r="F6" s="8">
        <f>IF('2-定性盘查'!F7&lt;&gt;"",'2-定性盘查'!F7,"")</f>
        <v>0</v>
      </c>
      <c r="G6" s="8">
        <f>IF('2-定性盘查'!G7&lt;&gt;"",'2-定性盘查'!G7,"")</f>
        <v>0</v>
      </c>
      <c r="H6" s="11" t="s">
        <v>464</v>
      </c>
      <c r="I6" s="11"/>
      <c r="J6" s="8">
        <f>IF('2-定性盘查'!X7&lt;&gt;"",IF('2-定性盘查'!X7&lt;&gt;0,'2-定性盘查'!X7,""),"")</f>
        <v>0</v>
      </c>
      <c r="K6" s="15">
        <f>'3.1-排放系数'!F6</f>
        <v>0</v>
      </c>
      <c r="L6" s="11">
        <f>'3.1-排放系数'!G6</f>
        <v>0</v>
      </c>
      <c r="M6" s="16">
        <f>IF(J6="","",H6*K6)</f>
        <v>0</v>
      </c>
      <c r="N6" s="11">
        <f>'附表二、含氟气体之GWP值'!G3</f>
        <v>0</v>
      </c>
      <c r="O6" s="16">
        <f>IF(M6="","",M6*N6)</f>
        <v>0</v>
      </c>
      <c r="P6" s="8">
        <f>IF('2-定性盘查'!Y7&lt;&gt;"",IF('2-定性盘查'!Y7&lt;&gt;0,'2-定性盘查'!Y7,""),"")</f>
        <v>0</v>
      </c>
      <c r="Q6" s="15">
        <f>IF('3.1-排放系数'!J6="", "", '3.1-排放系数'!J6)</f>
        <v>0</v>
      </c>
      <c r="R6" s="11">
        <f>IF(Q6="","",'3.1-排放系数'!K6)</f>
        <v>0</v>
      </c>
      <c r="S6" s="16">
        <f>IF(P6="","",H6*Q6)</f>
        <v>0</v>
      </c>
      <c r="T6" s="11">
        <f>IF(S6="", "", '附表二、含氟气体之GWP值'!G4)</f>
        <v>0</v>
      </c>
      <c r="U6" s="16">
        <f>IF(S6="","",S6*T6)</f>
        <v>0</v>
      </c>
      <c r="V6" s="8">
        <f>IF('2-定性盘查'!Z7&lt;&gt;"",IF('2-定性盘查'!Z7&lt;&gt;0,'2-定性盘查'!Z7,""),"")</f>
        <v>0</v>
      </c>
      <c r="W6" s="15">
        <f>IF('3.1-排放系数'!N6 ="", "", '3.1-排放系数'!N6)</f>
        <v>0</v>
      </c>
      <c r="X6" s="11">
        <f>IF(W6="","",'3.1-排放系数'!O6)</f>
        <v>0</v>
      </c>
      <c r="Y6" s="16">
        <f>IF(V6="","",H6*W6)</f>
        <v>0</v>
      </c>
      <c r="Z6" s="11">
        <f>IF(Y6="", "", '附表二、含氟气体之GWP值'!G5)</f>
        <v>0</v>
      </c>
      <c r="AA6" s="16">
        <f>IF(Y6="","",Y6*Z6)</f>
        <v>0</v>
      </c>
      <c r="AB6" s="16">
        <f>IF('2-定性盘查'!E7="是",IF(J6="CO2",SUM(U6,AA6),SUM(O6,U6,AA6)),IF(SUM(O6,U6,AA6)&lt;&gt;0,SUM(O6,U6,AA6),0))</f>
        <v>0</v>
      </c>
      <c r="AC6" s="16">
        <f>IF('2-定性盘查'!E7="是",IF(J6="CO2",O6,""),"")</f>
        <v>0</v>
      </c>
      <c r="AD6" s="17">
        <f>IF(AB6&lt;&gt;"",AB6/'6-彚总表'!$J$5,"")</f>
        <v>0</v>
      </c>
    </row>
    <row r="7" spans="1:39" ht="30" customHeight="1">
      <c r="A7" s="8">
        <f>IF('2-定性盘查'!A8&lt;&gt;"",'2-定性盘查'!A8,"")</f>
        <v>0</v>
      </c>
      <c r="B7" s="8">
        <f>IF('2-定性盘查'!B8&lt;&gt;"",'2-定性盘查'!B8,"")</f>
        <v>0</v>
      </c>
      <c r="C7" s="8">
        <f>IF('2-定性盘查'!C8&lt;&gt;"",'2-定性盘查'!C8,"")</f>
        <v>0</v>
      </c>
      <c r="D7" s="8">
        <f>IF('2-定性盘查'!D8&lt;&gt;"",'2-定性盘查'!D8,"")</f>
        <v>0</v>
      </c>
      <c r="E7" s="8">
        <f>IF('2-定性盘查'!E8&lt;&gt;"",'2-定性盘查'!E8,"")</f>
        <v>0</v>
      </c>
      <c r="F7" s="8">
        <f>IF('2-定性盘查'!F8&lt;&gt;"",'2-定性盘查'!F8,"")</f>
        <v>0</v>
      </c>
      <c r="G7" s="8">
        <f>IF('2-定性盘查'!G8&lt;&gt;"",'2-定性盘查'!G8,"")</f>
        <v>0</v>
      </c>
      <c r="H7" s="11" t="s">
        <v>464</v>
      </c>
      <c r="I7" s="11"/>
      <c r="J7" s="8">
        <f>IF('2-定性盘查'!X8&lt;&gt;"",IF('2-定性盘查'!X8&lt;&gt;0,'2-定性盘查'!X8,""),"")</f>
        <v>0</v>
      </c>
      <c r="K7" s="15">
        <f>'3.1-排放系数'!F7</f>
        <v>0</v>
      </c>
      <c r="L7" s="11">
        <f>'3.1-排放系数'!G7</f>
        <v>0</v>
      </c>
      <c r="M7" s="16">
        <f>IF(J7="","",H7*K7)</f>
        <v>0</v>
      </c>
      <c r="N7" s="11">
        <f>'附表二、含氟气体之GWP值'!G3</f>
        <v>0</v>
      </c>
      <c r="O7" s="16">
        <f>IF(M7="","",M7*N7)</f>
        <v>0</v>
      </c>
      <c r="P7" s="8">
        <f>IF('2-定性盘查'!Y8&lt;&gt;"",IF('2-定性盘查'!Y8&lt;&gt;0,'2-定性盘查'!Y8,""),"")</f>
        <v>0</v>
      </c>
      <c r="Q7" s="15">
        <f>IF('3.1-排放系数'!J7="", "", '3.1-排放系数'!J7)</f>
        <v>0</v>
      </c>
      <c r="R7" s="11">
        <f>IF(Q7="","",'3.1-排放系数'!K7)</f>
        <v>0</v>
      </c>
      <c r="S7" s="16">
        <f>IF(P7="","",H7*Q7)</f>
        <v>0</v>
      </c>
      <c r="T7" s="11">
        <f>IF(S7="", "", '附表二、含氟气体之GWP值'!G4)</f>
        <v>0</v>
      </c>
      <c r="U7" s="16">
        <f>IF(S7="","",S7*T7)</f>
        <v>0</v>
      </c>
      <c r="V7" s="8">
        <f>IF('2-定性盘查'!Z8&lt;&gt;"",IF('2-定性盘查'!Z8&lt;&gt;0,'2-定性盘查'!Z8,""),"")</f>
        <v>0</v>
      </c>
      <c r="W7" s="15">
        <f>IF('3.1-排放系数'!N7 ="", "", '3.1-排放系数'!N7)</f>
        <v>0</v>
      </c>
      <c r="X7" s="11">
        <f>IF(W7="","",'3.1-排放系数'!O7)</f>
        <v>0</v>
      </c>
      <c r="Y7" s="16">
        <f>IF(V7="","",H7*W7)</f>
        <v>0</v>
      </c>
      <c r="Z7" s="11">
        <f>IF(Y7="", "", '附表二、含氟气体之GWP值'!G5)</f>
        <v>0</v>
      </c>
      <c r="AA7" s="16">
        <f>IF(Y7="","",Y7*Z7)</f>
        <v>0</v>
      </c>
      <c r="AB7" s="16">
        <f>IF('2-定性盘查'!E8="是",IF(J7="CO2",SUM(U7,AA7),SUM(O7,U7,AA7)),IF(SUM(O7,U7,AA7)&lt;&gt;0,SUM(O7,U7,AA7),0))</f>
        <v>0</v>
      </c>
      <c r="AC7" s="16">
        <f>IF('2-定性盘查'!E8="是",IF(J7="CO2",O7,""),"")</f>
        <v>0</v>
      </c>
      <c r="AD7" s="17">
        <f>IF(AB7&lt;&gt;"",AB7/'6-彚总表'!$J$5,"")</f>
        <v>0</v>
      </c>
    </row>
    <row r="8" spans="1:39" ht="30" customHeight="1">
      <c r="A8" s="8">
        <f>IF('2-定性盘查'!A9&lt;&gt;"",'2-定性盘查'!A9,"")</f>
        <v>0</v>
      </c>
      <c r="B8" s="8">
        <f>IF('2-定性盘查'!B9&lt;&gt;"",'2-定性盘查'!B9,"")</f>
        <v>0</v>
      </c>
      <c r="C8" s="8">
        <f>IF('2-定性盘查'!C9&lt;&gt;"",'2-定性盘查'!C9,"")</f>
        <v>0</v>
      </c>
      <c r="D8" s="8">
        <f>IF('2-定性盘查'!D9&lt;&gt;"",'2-定性盘查'!D9,"")</f>
        <v>0</v>
      </c>
      <c r="E8" s="8">
        <f>IF('2-定性盘查'!E9&lt;&gt;"",'2-定性盘查'!E9,"")</f>
        <v>0</v>
      </c>
      <c r="F8" s="8">
        <f>IF('2-定性盘查'!F9&lt;&gt;"",'2-定性盘查'!F9,"")</f>
        <v>0</v>
      </c>
      <c r="G8" s="8">
        <f>IF('2-定性盘查'!G9&lt;&gt;"",'2-定性盘查'!G9,"")</f>
        <v>0</v>
      </c>
      <c r="H8" s="11" t="s">
        <v>464</v>
      </c>
      <c r="I8" s="11"/>
      <c r="J8" s="8">
        <f>IF('2-定性盘查'!X9&lt;&gt;"",IF('2-定性盘查'!X9&lt;&gt;0,'2-定性盘查'!X9,""),"")</f>
        <v>0</v>
      </c>
      <c r="K8" s="15">
        <f>'3.1-排放系数'!F8</f>
        <v>0</v>
      </c>
      <c r="L8" s="11">
        <f>'3.1-排放系数'!G8</f>
        <v>0</v>
      </c>
      <c r="M8" s="16">
        <f>IF(J8="","",H8*K8)</f>
        <v>0</v>
      </c>
      <c r="N8" s="11">
        <f>'附表二、含氟气体之GWP值'!G3</f>
        <v>0</v>
      </c>
      <c r="O8" s="16">
        <f>IF(M8="","",M8*N8)</f>
        <v>0</v>
      </c>
      <c r="P8" s="8">
        <f>IF('2-定性盘查'!Y9&lt;&gt;"",IF('2-定性盘查'!Y9&lt;&gt;0,'2-定性盘查'!Y9,""),"")</f>
        <v>0</v>
      </c>
      <c r="Q8" s="15">
        <f>IF('3.1-排放系数'!J8="", "", '3.1-排放系数'!J8)</f>
        <v>0</v>
      </c>
      <c r="R8" s="11">
        <f>IF(Q8="","",'3.1-排放系数'!K8)</f>
        <v>0</v>
      </c>
      <c r="S8" s="16">
        <f>IF(P8="","",H8*Q8)</f>
        <v>0</v>
      </c>
      <c r="T8" s="11">
        <f>IF(S8="", "", '附表二、含氟气体之GWP值'!G4)</f>
        <v>0</v>
      </c>
      <c r="U8" s="16">
        <f>IF(S8="","",S8*T8)</f>
        <v>0</v>
      </c>
      <c r="V8" s="8">
        <f>IF('2-定性盘查'!Z9&lt;&gt;"",IF('2-定性盘查'!Z9&lt;&gt;0,'2-定性盘查'!Z9,""),"")</f>
        <v>0</v>
      </c>
      <c r="W8" s="15">
        <f>IF('3.1-排放系数'!N8 ="", "", '3.1-排放系数'!N8)</f>
        <v>0</v>
      </c>
      <c r="X8" s="11">
        <f>IF(W8="","",'3.1-排放系数'!O8)</f>
        <v>0</v>
      </c>
      <c r="Y8" s="16">
        <f>IF(V8="","",H8*W8)</f>
        <v>0</v>
      </c>
      <c r="Z8" s="11">
        <f>IF(Y8="", "", '附表二、含氟气体之GWP值'!G5)</f>
        <v>0</v>
      </c>
      <c r="AA8" s="16">
        <f>IF(Y8="","",Y8*Z8)</f>
        <v>0</v>
      </c>
      <c r="AB8" s="16">
        <f>IF('2-定性盘查'!E9="是",IF(J8="CO2",SUM(U8,AA8),SUM(O8,U8,AA8)),IF(SUM(O8,U8,AA8)&lt;&gt;0,SUM(O8,U8,AA8),0))</f>
        <v>0</v>
      </c>
      <c r="AC8" s="16">
        <f>IF('2-定性盘查'!E9="是",IF(J8="CO2",O8,""),"")</f>
        <v>0</v>
      </c>
      <c r="AD8" s="17">
        <f>IF(AB8&lt;&gt;"",AB8/'6-彚总表'!$J$5,"")</f>
        <v>0</v>
      </c>
      <c r="AE8" s="10" t="s">
        <v>553</v>
      </c>
      <c r="AF8" s="10"/>
      <c r="AG8" s="10"/>
      <c r="AH8" s="10"/>
      <c r="AI8" s="10"/>
      <c r="AJ8" s="10"/>
      <c r="AK8" s="10"/>
      <c r="AL8" s="10"/>
      <c r="AM8" s="10" t="s">
        <v>554</v>
      </c>
    </row>
    <row r="9" spans="1:39" ht="30" customHeight="1">
      <c r="A9" s="8">
        <f>IF('2-定性盘查'!A10&lt;&gt;"",'2-定性盘查'!A10,"")</f>
        <v>0</v>
      </c>
      <c r="B9" s="8">
        <f>IF('2-定性盘查'!B10&lt;&gt;"",'2-定性盘查'!B10,"")</f>
        <v>0</v>
      </c>
      <c r="C9" s="8">
        <f>IF('2-定性盘查'!C10&lt;&gt;"",'2-定性盘查'!C10,"")</f>
        <v>0</v>
      </c>
      <c r="D9" s="8">
        <f>IF('2-定性盘查'!D10&lt;&gt;"",'2-定性盘查'!D10,"")</f>
        <v>0</v>
      </c>
      <c r="E9" s="8">
        <f>IF('2-定性盘查'!E10&lt;&gt;"",'2-定性盘查'!E10,"")</f>
        <v>0</v>
      </c>
      <c r="F9" s="8">
        <f>IF('2-定性盘查'!F10&lt;&gt;"",'2-定性盘查'!F10,"")</f>
        <v>0</v>
      </c>
      <c r="G9" s="8">
        <f>IF('2-定性盘查'!G10&lt;&gt;"",'2-定性盘查'!G10,"")</f>
        <v>0</v>
      </c>
      <c r="H9" s="11" t="s">
        <v>464</v>
      </c>
      <c r="I9" s="11"/>
      <c r="J9" s="8">
        <f>IF('2-定性盘查'!X10&lt;&gt;"",IF('2-定性盘查'!X10&lt;&gt;0,'2-定性盘查'!X10,""),"")</f>
        <v>0</v>
      </c>
      <c r="K9" s="15">
        <f>'3.1-排放系数'!F9</f>
        <v>0</v>
      </c>
      <c r="L9" s="11">
        <f>'3.1-排放系数'!G9</f>
        <v>0</v>
      </c>
      <c r="M9" s="16">
        <f>IF(J9="","",H9*K9)</f>
        <v>0</v>
      </c>
      <c r="N9" s="11">
        <f>'附表二、含氟气体之GWP值'!G3</f>
        <v>0</v>
      </c>
      <c r="O9" s="16">
        <f>IF(M9="","",M9*N9)</f>
        <v>0</v>
      </c>
      <c r="P9" s="8">
        <f>IF('2-定性盘查'!Y10&lt;&gt;"",IF('2-定性盘查'!Y10&lt;&gt;0,'2-定性盘查'!Y10,""),"")</f>
        <v>0</v>
      </c>
      <c r="Q9" s="15">
        <f>IF('3.1-排放系数'!J9="", "", '3.1-排放系数'!J9)</f>
        <v>0</v>
      </c>
      <c r="R9" s="11">
        <f>IF(Q9="","",'3.1-排放系数'!K9)</f>
        <v>0</v>
      </c>
      <c r="S9" s="16">
        <f>IF(P9="","",H9*Q9)</f>
        <v>0</v>
      </c>
      <c r="T9" s="11">
        <f>IF(S9="", "", '附表二、含氟气体之GWP值'!G4)</f>
        <v>0</v>
      </c>
      <c r="U9" s="16">
        <f>IF(S9="","",S9*T9)</f>
        <v>0</v>
      </c>
      <c r="V9" s="8">
        <f>IF('2-定性盘查'!Z10&lt;&gt;"",IF('2-定性盘查'!Z10&lt;&gt;0,'2-定性盘查'!Z10,""),"")</f>
        <v>0</v>
      </c>
      <c r="W9" s="15">
        <f>IF('3.1-排放系数'!N9 ="", "", '3.1-排放系数'!N9)</f>
        <v>0</v>
      </c>
      <c r="X9" s="11">
        <f>IF(W9="","",'3.1-排放系数'!O9)</f>
        <v>0</v>
      </c>
      <c r="Y9" s="16">
        <f>IF(V9="","",H9*W9)</f>
        <v>0</v>
      </c>
      <c r="Z9" s="11">
        <f>IF(Y9="", "", '附表二、含氟气体之GWP值'!G5)</f>
        <v>0</v>
      </c>
      <c r="AA9" s="16">
        <f>IF(Y9="","",Y9*Z9)</f>
        <v>0</v>
      </c>
      <c r="AB9" s="16">
        <f>IF('2-定性盘查'!E10="是",IF(J9="CO2",SUM(U9,AA9),SUM(O9,U9,AA9)),IF(SUM(O9,U9,AA9)&lt;&gt;0,SUM(O9,U9,AA9),0))</f>
        <v>0</v>
      </c>
      <c r="AC9" s="16">
        <f>IF('2-定性盘查'!E10="是",IF(J9="CO2",O9,""),"")</f>
        <v>0</v>
      </c>
      <c r="AD9" s="17">
        <f>IF(AB9&lt;&gt;"",AB9/'6-彚总表'!$J$5,"")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IF('2-定性盘查'!A11&lt;&gt;"",'2-定性盘查'!A11,"")</f>
        <v>0</v>
      </c>
      <c r="B10" s="8">
        <f>IF('2-定性盘查'!B11&lt;&gt;"",'2-定性盘查'!B11,"")</f>
        <v>0</v>
      </c>
      <c r="C10" s="8">
        <f>IF('2-定性盘查'!C11&lt;&gt;"",'2-定性盘查'!C11,"")</f>
        <v>0</v>
      </c>
      <c r="D10" s="8">
        <f>IF('2-定性盘查'!D11&lt;&gt;"",'2-定性盘查'!D11,"")</f>
        <v>0</v>
      </c>
      <c r="E10" s="8">
        <f>IF('2-定性盘查'!E11&lt;&gt;"",'2-定性盘查'!E11,"")</f>
        <v>0</v>
      </c>
      <c r="F10" s="8">
        <f>IF('2-定性盘查'!F11&lt;&gt;"",'2-定性盘查'!F11,"")</f>
        <v>0</v>
      </c>
      <c r="G10" s="8">
        <f>IF('2-定性盘查'!G11&lt;&gt;"",'2-定性盘查'!G11,"")</f>
        <v>0</v>
      </c>
      <c r="H10" s="11" t="s">
        <v>464</v>
      </c>
      <c r="I10" s="11"/>
      <c r="J10" s="8">
        <f>IF('2-定性盘查'!X11&lt;&gt;"",IF('2-定性盘查'!X11&lt;&gt;0,'2-定性盘查'!X11,""),"")</f>
        <v>0</v>
      </c>
      <c r="K10" s="15">
        <f>'3.1-排放系数'!F10</f>
        <v>0</v>
      </c>
      <c r="L10" s="11">
        <f>'3.1-排放系数'!G10</f>
        <v>0</v>
      </c>
      <c r="M10" s="16">
        <f>IF(J10="","",H10*K10)</f>
        <v>0</v>
      </c>
      <c r="N10" s="11">
        <f>'附表二、含氟气体之GWP值'!G3</f>
        <v>0</v>
      </c>
      <c r="O10" s="16">
        <f>IF(M10="","",M10*N10)</f>
        <v>0</v>
      </c>
      <c r="P10" s="8">
        <f>IF('2-定性盘查'!Y11&lt;&gt;"",IF('2-定性盘查'!Y11&lt;&gt;0,'2-定性盘查'!Y11,""),"")</f>
        <v>0</v>
      </c>
      <c r="Q10" s="15">
        <f>IF('3.1-排放系数'!J10="", "", '3.1-排放系数'!J10)</f>
        <v>0</v>
      </c>
      <c r="R10" s="11">
        <f>IF(Q10="","",'3.1-排放系数'!K10)</f>
        <v>0</v>
      </c>
      <c r="S10" s="16">
        <f>IF(P10="","",H10*Q10)</f>
        <v>0</v>
      </c>
      <c r="T10" s="11">
        <f>IF(S10="", "", '附表二、含氟气体之GWP值'!G4)</f>
        <v>0</v>
      </c>
      <c r="U10" s="16">
        <f>IF(S10="","",S10*T10)</f>
        <v>0</v>
      </c>
      <c r="V10" s="8">
        <f>IF('2-定性盘查'!Z11&lt;&gt;"",IF('2-定性盘查'!Z11&lt;&gt;0,'2-定性盘查'!Z11,""),"")</f>
        <v>0</v>
      </c>
      <c r="W10" s="15">
        <f>IF('3.1-排放系数'!N10 ="", "", '3.1-排放系数'!N10)</f>
        <v>0</v>
      </c>
      <c r="X10" s="11">
        <f>IF(W10="","",'3.1-排放系数'!O10)</f>
        <v>0</v>
      </c>
      <c r="Y10" s="16">
        <f>IF(V10="","",H10*W10)</f>
        <v>0</v>
      </c>
      <c r="Z10" s="11">
        <f>IF(Y10="", "", '附表二、含氟气体之GWP值'!G5)</f>
        <v>0</v>
      </c>
      <c r="AA10" s="16">
        <f>IF(Y10="","",Y10*Z10)</f>
        <v>0</v>
      </c>
      <c r="AB10" s="16">
        <f>IF('2-定性盘查'!E11="是",IF(J10="CO2",SUM(U10,AA10),SUM(O10,U10,AA10)),IF(SUM(O10,U10,AA10)&lt;&gt;0,SUM(O10,U10,AA10),0))</f>
        <v>0</v>
      </c>
      <c r="AC10" s="16">
        <f>IF('2-定性盘查'!E11="是",IF(J10="CO2",O10,""),"")</f>
        <v>0</v>
      </c>
      <c r="AD10" s="17">
        <f>IF(AB10&lt;&gt;"",AB10/'6-彚总表'!$J$5,"")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IF('2-定性盘查'!A12&lt;&gt;"",'2-定性盘查'!A12,"")</f>
        <v>0</v>
      </c>
      <c r="B11" s="8">
        <f>IF('2-定性盘查'!B12&lt;&gt;"",'2-定性盘查'!B12,"")</f>
        <v>0</v>
      </c>
      <c r="C11" s="8">
        <f>IF('2-定性盘查'!C12&lt;&gt;"",'2-定性盘查'!C12,"")</f>
        <v>0</v>
      </c>
      <c r="D11" s="8">
        <f>IF('2-定性盘查'!D12&lt;&gt;"",'2-定性盘查'!D12,"")</f>
        <v>0</v>
      </c>
      <c r="E11" s="8">
        <f>IF('2-定性盘查'!E12&lt;&gt;"",'2-定性盘查'!E12,"")</f>
        <v>0</v>
      </c>
      <c r="F11" s="8">
        <f>IF('2-定性盘查'!F12&lt;&gt;"",'2-定性盘查'!F12,"")</f>
        <v>0</v>
      </c>
      <c r="G11" s="8">
        <f>IF('2-定性盘查'!G12&lt;&gt;"",'2-定性盘查'!G12,"")</f>
        <v>0</v>
      </c>
      <c r="H11" s="11" t="s">
        <v>464</v>
      </c>
      <c r="I11" s="11"/>
      <c r="J11" s="8">
        <f>IF('2-定性盘查'!X12&lt;&gt;"",IF('2-定性盘查'!X12&lt;&gt;0,'2-定性盘查'!X12,""),"")</f>
        <v>0</v>
      </c>
      <c r="K11" s="15">
        <f>'3.1-排放系数'!F11</f>
        <v>0</v>
      </c>
      <c r="L11" s="11">
        <f>'3.1-排放系数'!G11</f>
        <v>0</v>
      </c>
      <c r="M11" s="16">
        <f>IF(J11="","",H11*K11)</f>
        <v>0</v>
      </c>
      <c r="N11" s="11">
        <f>'附表二、含氟气体之GWP值'!G3</f>
        <v>0</v>
      </c>
      <c r="O11" s="16">
        <f>IF(M11="","",M11*N11)</f>
        <v>0</v>
      </c>
      <c r="P11" s="8">
        <f>IF('2-定性盘查'!Y12&lt;&gt;"",IF('2-定性盘查'!Y12&lt;&gt;0,'2-定性盘查'!Y12,""),"")</f>
        <v>0</v>
      </c>
      <c r="Q11" s="15">
        <f>IF('3.1-排放系数'!J11="", "", '3.1-排放系数'!J11)</f>
        <v>0</v>
      </c>
      <c r="R11" s="11">
        <f>IF(Q11="","",'3.1-排放系数'!K11)</f>
        <v>0</v>
      </c>
      <c r="S11" s="16">
        <f>IF(P11="","",H11*Q11)</f>
        <v>0</v>
      </c>
      <c r="T11" s="11">
        <f>IF(S11="", "", '附表二、含氟气体之GWP值'!G4)</f>
        <v>0</v>
      </c>
      <c r="U11" s="16">
        <f>IF(S11="","",S11*T11)</f>
        <v>0</v>
      </c>
      <c r="V11" s="8">
        <f>IF('2-定性盘查'!Z12&lt;&gt;"",IF('2-定性盘查'!Z12&lt;&gt;0,'2-定性盘查'!Z12,""),"")</f>
        <v>0</v>
      </c>
      <c r="W11" s="15">
        <f>IF('3.1-排放系数'!N11 ="", "", '3.1-排放系数'!N11)</f>
        <v>0</v>
      </c>
      <c r="X11" s="11">
        <f>IF(W11="","",'3.1-排放系数'!O11)</f>
        <v>0</v>
      </c>
      <c r="Y11" s="16">
        <f>IF(V11="","",H11*W11)</f>
        <v>0</v>
      </c>
      <c r="Z11" s="11">
        <f>IF(Y11="", "", '附表二、含氟气体之GWP值'!G5)</f>
        <v>0</v>
      </c>
      <c r="AA11" s="16">
        <f>IF(Y11="","",Y11*Z11)</f>
        <v>0</v>
      </c>
      <c r="AB11" s="16">
        <f>IF('2-定性盘查'!E12="是",IF(J11="CO2",SUM(U11,AA11),SUM(O11,U11,AA11)),IF(SUM(O11,U11,AA11)&lt;&gt;0,SUM(O11,U11,AA11),0))</f>
        <v>0</v>
      </c>
      <c r="AC11" s="16">
        <f>IF('2-定性盘查'!E12="是",IF(J11="CO2",O11,""),"")</f>
        <v>0</v>
      </c>
      <c r="AD11" s="17">
        <f>IF(AB11&lt;&gt;"",AB11/'6-彚总表'!$J$5,"")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IF('2-定性盘查'!A13&lt;&gt;"",'2-定性盘查'!A13,"")</f>
        <v>0</v>
      </c>
      <c r="B12" s="8">
        <f>IF('2-定性盘查'!B13&lt;&gt;"",'2-定性盘查'!B13,"")</f>
        <v>0</v>
      </c>
      <c r="C12" s="8">
        <f>IF('2-定性盘查'!C13&lt;&gt;"",'2-定性盘查'!C13,"")</f>
        <v>0</v>
      </c>
      <c r="D12" s="8">
        <f>IF('2-定性盘查'!D13&lt;&gt;"",'2-定性盘查'!D13,"")</f>
        <v>0</v>
      </c>
      <c r="E12" s="8">
        <f>IF('2-定性盘查'!E13&lt;&gt;"",'2-定性盘查'!E13,"")</f>
        <v>0</v>
      </c>
      <c r="F12" s="8">
        <f>IF('2-定性盘查'!F13&lt;&gt;"",'2-定性盘查'!F13,"")</f>
        <v>0</v>
      </c>
      <c r="G12" s="8">
        <f>IF('2-定性盘查'!G13&lt;&gt;"",'2-定性盘查'!G13,"")</f>
        <v>0</v>
      </c>
      <c r="H12" s="11" t="s">
        <v>464</v>
      </c>
      <c r="I12" s="11"/>
      <c r="J12" s="8">
        <f>IF('2-定性盘查'!X13&lt;&gt;"",IF('2-定性盘查'!X13&lt;&gt;0,'2-定性盘查'!X13,""),"")</f>
        <v>0</v>
      </c>
      <c r="K12" s="15">
        <f>'3.1-排放系数'!F12</f>
        <v>0</v>
      </c>
      <c r="L12" s="11">
        <f>'3.1-排放系数'!G12</f>
        <v>0</v>
      </c>
      <c r="M12" s="16">
        <f>IF(J12="","",H12*K12)</f>
        <v>0</v>
      </c>
      <c r="N12" s="11">
        <f>'附表二、含氟气体之GWP值'!G3</f>
        <v>0</v>
      </c>
      <c r="O12" s="16">
        <f>IF(M12="","",M12*N12)</f>
        <v>0</v>
      </c>
      <c r="P12" s="8">
        <f>IF('2-定性盘查'!Y13&lt;&gt;"",IF('2-定性盘查'!Y13&lt;&gt;0,'2-定性盘查'!Y13,""),"")</f>
        <v>0</v>
      </c>
      <c r="Q12" s="15">
        <f>IF('3.1-排放系数'!J12="", "", '3.1-排放系数'!J12)</f>
        <v>0</v>
      </c>
      <c r="R12" s="11">
        <f>IF(Q12="","",'3.1-排放系数'!K12)</f>
        <v>0</v>
      </c>
      <c r="S12" s="16">
        <f>IF(P12="","",H12*Q12)</f>
        <v>0</v>
      </c>
      <c r="T12" s="11">
        <f>IF(S12="", "", '附表二、含氟气体之GWP值'!G4)</f>
        <v>0</v>
      </c>
      <c r="U12" s="16">
        <f>IF(S12="","",S12*T12)</f>
        <v>0</v>
      </c>
      <c r="V12" s="8">
        <f>IF('2-定性盘查'!Z13&lt;&gt;"",IF('2-定性盘查'!Z13&lt;&gt;0,'2-定性盘查'!Z13,""),"")</f>
        <v>0</v>
      </c>
      <c r="W12" s="15">
        <f>IF('3.1-排放系数'!N12 ="", "", '3.1-排放系数'!N12)</f>
        <v>0</v>
      </c>
      <c r="X12" s="11">
        <f>IF(W12="","",'3.1-排放系数'!O12)</f>
        <v>0</v>
      </c>
      <c r="Y12" s="16">
        <f>IF(V12="","",H12*W12)</f>
        <v>0</v>
      </c>
      <c r="Z12" s="11">
        <f>IF(Y12="", "", '附表二、含氟气体之GWP值'!G5)</f>
        <v>0</v>
      </c>
      <c r="AA12" s="16">
        <f>IF(Y12="","",Y12*Z12)</f>
        <v>0</v>
      </c>
      <c r="AB12" s="16">
        <f>IF('2-定性盘查'!E13="是",IF(J12="CO2",SUM(U12,AA12),SUM(O12,U12,AA12)),IF(SUM(O12,U12,AA12)&lt;&gt;0,SUM(O12,U12,AA12),0))</f>
        <v>0</v>
      </c>
      <c r="AC12" s="16">
        <f>IF('2-定性盘查'!E13="是",IF(J12="CO2",O12,""),"")</f>
        <v>0</v>
      </c>
      <c r="AD12" s="17">
        <f>IF(AB12&lt;&gt;"",AB12/'6-彚总表'!$J$5,"")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IF('2-定性盘查'!A14&lt;&gt;"",'2-定性盘查'!A14,"")</f>
        <v>0</v>
      </c>
      <c r="B13" s="8">
        <f>IF('2-定性盘查'!B14&lt;&gt;"",'2-定性盘查'!B14,"")</f>
        <v>0</v>
      </c>
      <c r="C13" s="8">
        <f>IF('2-定性盘查'!C14&lt;&gt;"",'2-定性盘查'!C14,"")</f>
        <v>0</v>
      </c>
      <c r="D13" s="8">
        <f>IF('2-定性盘查'!D14&lt;&gt;"",'2-定性盘查'!D14,"")</f>
        <v>0</v>
      </c>
      <c r="E13" s="8">
        <f>IF('2-定性盘查'!E14&lt;&gt;"",'2-定性盘查'!E14,"")</f>
        <v>0</v>
      </c>
      <c r="F13" s="8">
        <f>IF('2-定性盘查'!F14&lt;&gt;"",'2-定性盘查'!F14,"")</f>
        <v>0</v>
      </c>
      <c r="G13" s="8">
        <f>IF('2-定性盘查'!G14&lt;&gt;"",'2-定性盘查'!G14,"")</f>
        <v>0</v>
      </c>
      <c r="H13" s="11" t="s">
        <v>464</v>
      </c>
      <c r="I13" s="11"/>
      <c r="J13" s="8">
        <f>IF('2-定性盘查'!X14&lt;&gt;"",IF('2-定性盘查'!X14&lt;&gt;0,'2-定性盘查'!X14,""),"")</f>
        <v>0</v>
      </c>
      <c r="K13" s="15">
        <f>'3.1-排放系数'!F13</f>
        <v>0</v>
      </c>
      <c r="L13" s="11">
        <f>'3.1-排放系数'!G13</f>
        <v>0</v>
      </c>
      <c r="M13" s="16">
        <f>IF(J13="","",H13*K13)</f>
        <v>0</v>
      </c>
      <c r="N13" s="11">
        <f>'附表二、含氟气体之GWP值'!G3</f>
        <v>0</v>
      </c>
      <c r="O13" s="16">
        <f>IF(M13="","",M13*N13)</f>
        <v>0</v>
      </c>
      <c r="P13" s="8">
        <f>IF('2-定性盘查'!Y14&lt;&gt;"",IF('2-定性盘查'!Y14&lt;&gt;0,'2-定性盘查'!Y14,""),"")</f>
        <v>0</v>
      </c>
      <c r="Q13" s="15">
        <f>IF('3.1-排放系数'!J13="", "", '3.1-排放系数'!J13)</f>
        <v>0</v>
      </c>
      <c r="R13" s="11">
        <f>IF(Q13="","",'3.1-排放系数'!K13)</f>
        <v>0</v>
      </c>
      <c r="S13" s="16">
        <f>IF(P13="","",H13*Q13)</f>
        <v>0</v>
      </c>
      <c r="T13" s="11">
        <f>IF(S13="", "", '附表二、含氟气体之GWP值'!G4)</f>
        <v>0</v>
      </c>
      <c r="U13" s="16">
        <f>IF(S13="","",S13*T13)</f>
        <v>0</v>
      </c>
      <c r="V13" s="8">
        <f>IF('2-定性盘查'!Z14&lt;&gt;"",IF('2-定性盘查'!Z14&lt;&gt;0,'2-定性盘查'!Z14,""),"")</f>
        <v>0</v>
      </c>
      <c r="W13" s="15">
        <f>IF('3.1-排放系数'!N13 ="", "", '3.1-排放系数'!N13)</f>
        <v>0</v>
      </c>
      <c r="X13" s="11">
        <f>IF(W13="","",'3.1-排放系数'!O13)</f>
        <v>0</v>
      </c>
      <c r="Y13" s="16">
        <f>IF(V13="","",H13*W13)</f>
        <v>0</v>
      </c>
      <c r="Z13" s="11">
        <f>IF(Y13="", "", '附表二、含氟气体之GWP值'!G5)</f>
        <v>0</v>
      </c>
      <c r="AA13" s="16">
        <f>IF(Y13="","",Y13*Z13)</f>
        <v>0</v>
      </c>
      <c r="AB13" s="16">
        <f>IF('2-定性盘查'!E14="是",IF(J13="CO2",SUM(U13,AA13),SUM(O13,U13,AA13)),IF(SUM(O13,U13,AA13)&lt;&gt;0,SUM(O13,U13,AA13),0))</f>
        <v>0</v>
      </c>
      <c r="AC13" s="16">
        <f>IF('2-定性盘查'!E14="是",IF(J13="CO2",O13,""),"")</f>
        <v>0</v>
      </c>
      <c r="AD13" s="17">
        <f>IF(AB13&lt;&gt;"",AB13/'6-彚总表'!$J$5,"")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IF('2-定性盘查'!A15&lt;&gt;"",'2-定性盘查'!A15,"")</f>
        <v>0</v>
      </c>
      <c r="B14" s="8">
        <f>IF('2-定性盘查'!B15&lt;&gt;"",'2-定性盘查'!B15,"")</f>
        <v>0</v>
      </c>
      <c r="C14" s="8">
        <f>IF('2-定性盘查'!C15&lt;&gt;"",'2-定性盘查'!C15,"")</f>
        <v>0</v>
      </c>
      <c r="D14" s="8">
        <f>IF('2-定性盘查'!D15&lt;&gt;"",'2-定性盘查'!D15,"")</f>
        <v>0</v>
      </c>
      <c r="E14" s="8">
        <f>IF('2-定性盘查'!E15&lt;&gt;"",'2-定性盘查'!E15,"")</f>
        <v>0</v>
      </c>
      <c r="F14" s="8">
        <f>IF('2-定性盘查'!F15&lt;&gt;"",'2-定性盘查'!F15,"")</f>
        <v>0</v>
      </c>
      <c r="G14" s="8">
        <f>IF('2-定性盘查'!G15&lt;&gt;"",'2-定性盘查'!G15,"")</f>
        <v>0</v>
      </c>
      <c r="H14" s="11" t="s">
        <v>464</v>
      </c>
      <c r="I14" s="11"/>
      <c r="J14" s="8">
        <f>IF('2-定性盘查'!X15&lt;&gt;"",IF('2-定性盘查'!X15&lt;&gt;0,'2-定性盘查'!X15,""),"")</f>
        <v>0</v>
      </c>
      <c r="K14" s="15">
        <f>'3.1-排放系数'!F14</f>
        <v>0</v>
      </c>
      <c r="L14" s="11">
        <f>'3.1-排放系数'!G14</f>
        <v>0</v>
      </c>
      <c r="M14" s="16">
        <f>IF(J14="","",H14*K14)</f>
        <v>0</v>
      </c>
      <c r="N14" s="11">
        <f>'附表二、含氟气体之GWP值'!G3</f>
        <v>0</v>
      </c>
      <c r="O14" s="16">
        <f>IF(M14="","",M14*N14)</f>
        <v>0</v>
      </c>
      <c r="P14" s="8">
        <f>IF('2-定性盘查'!Y15&lt;&gt;"",IF('2-定性盘查'!Y15&lt;&gt;0,'2-定性盘查'!Y15,""),"")</f>
        <v>0</v>
      </c>
      <c r="Q14" s="15">
        <f>IF('3.1-排放系数'!J14="", "", '3.1-排放系数'!J14)</f>
        <v>0</v>
      </c>
      <c r="R14" s="11">
        <f>IF(Q14="","",'3.1-排放系数'!K14)</f>
        <v>0</v>
      </c>
      <c r="S14" s="16">
        <f>IF(P14="","",H14*Q14)</f>
        <v>0</v>
      </c>
      <c r="T14" s="11">
        <f>IF(S14="", "", '附表二、含氟气体之GWP值'!G4)</f>
        <v>0</v>
      </c>
      <c r="U14" s="16">
        <f>IF(S14="","",S14*T14)</f>
        <v>0</v>
      </c>
      <c r="V14" s="8">
        <f>IF('2-定性盘查'!Z15&lt;&gt;"",IF('2-定性盘查'!Z15&lt;&gt;0,'2-定性盘查'!Z15,""),"")</f>
        <v>0</v>
      </c>
      <c r="W14" s="15">
        <f>IF('3.1-排放系数'!N14 ="", "", '3.1-排放系数'!N14)</f>
        <v>0</v>
      </c>
      <c r="X14" s="11">
        <f>IF(W14="","",'3.1-排放系数'!O14)</f>
        <v>0</v>
      </c>
      <c r="Y14" s="16">
        <f>IF(V14="","",H14*W14)</f>
        <v>0</v>
      </c>
      <c r="Z14" s="11">
        <f>IF(Y14="", "", '附表二、含氟气体之GWP值'!G5)</f>
        <v>0</v>
      </c>
      <c r="AA14" s="16">
        <f>IF(Y14="","",Y14*Z14)</f>
        <v>0</v>
      </c>
      <c r="AB14" s="16">
        <f>IF('2-定性盘查'!E15="是",IF(J14="CO2",SUM(U14,AA14),SUM(O14,U14,AA14)),IF(SUM(O14,U14,AA14)&lt;&gt;0,SUM(O14,U14,AA14),0))</f>
        <v>0</v>
      </c>
      <c r="AC14" s="16">
        <f>IF('2-定性盘查'!E15="是",IF(J14="CO2",O14,""),"")</f>
        <v>0</v>
      </c>
      <c r="AD14" s="17">
        <f>IF(AB14&lt;&gt;"",AB14/'6-彚总表'!$J$5,"")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IF('2-定性盘查'!A16&lt;&gt;"",'2-定性盘查'!A16,"")</f>
        <v>0</v>
      </c>
      <c r="B15" s="8">
        <f>IF('2-定性盘查'!B16&lt;&gt;"",'2-定性盘查'!B16,"")</f>
        <v>0</v>
      </c>
      <c r="C15" s="8">
        <f>IF('2-定性盘查'!C16&lt;&gt;"",'2-定性盘查'!C16,"")</f>
        <v>0</v>
      </c>
      <c r="D15" s="8">
        <f>IF('2-定性盘查'!D16&lt;&gt;"",'2-定性盘查'!D16,"")</f>
        <v>0</v>
      </c>
      <c r="E15" s="8">
        <f>IF('2-定性盘查'!E16&lt;&gt;"",'2-定性盘查'!E16,"")</f>
        <v>0</v>
      </c>
      <c r="F15" s="8">
        <f>IF('2-定性盘查'!F16&lt;&gt;"",'2-定性盘查'!F16,"")</f>
        <v>0</v>
      </c>
      <c r="G15" s="8">
        <f>IF('2-定性盘查'!G16&lt;&gt;"",'2-定性盘查'!G16,"")</f>
        <v>0</v>
      </c>
      <c r="H15" s="11" t="s">
        <v>464</v>
      </c>
      <c r="I15" s="11" t="s">
        <v>463</v>
      </c>
      <c r="J15" s="8">
        <f>IF('2-定性盘查'!X16&lt;&gt;"",IF('2-定性盘查'!X16&lt;&gt;0,'2-定性盘查'!X16,""),"")</f>
        <v>0</v>
      </c>
      <c r="K15" s="15">
        <f>'3.1-排放系数'!F15</f>
        <v>0</v>
      </c>
      <c r="L15" s="11">
        <f>'3.1-排放系数'!G15</f>
        <v>0</v>
      </c>
      <c r="M15" s="16">
        <f>IF(J15="","",H15*K15)</f>
        <v>0</v>
      </c>
      <c r="N15" s="11">
        <f>'附表二、含氟气体之GWP值'!G3</f>
        <v>0</v>
      </c>
      <c r="O15" s="16">
        <f>IF(M15="","",M15*N15)</f>
        <v>0</v>
      </c>
      <c r="P15" s="8">
        <f>IF('2-定性盘查'!Y16&lt;&gt;"",IF('2-定性盘查'!Y16&lt;&gt;0,'2-定性盘查'!Y16,""),"")</f>
        <v>0</v>
      </c>
      <c r="Q15" s="15">
        <f>IF('3.1-排放系数'!J15="", "", '3.1-排放系数'!J15)</f>
        <v>0</v>
      </c>
      <c r="R15" s="11">
        <f>IF(Q15="","",'3.1-排放系数'!K15)</f>
        <v>0</v>
      </c>
      <c r="S15" s="16">
        <f>IF(P15="","",H15*Q15)</f>
        <v>0</v>
      </c>
      <c r="T15" s="11">
        <f>IF(S15="", "", '附表二、含氟气体之GWP值'!G4)</f>
        <v>0</v>
      </c>
      <c r="U15" s="16">
        <f>IF(S15="","",S15*T15)</f>
        <v>0</v>
      </c>
      <c r="V15" s="8">
        <f>IF('2-定性盘查'!Z16&lt;&gt;"",IF('2-定性盘查'!Z16&lt;&gt;0,'2-定性盘查'!Z16,""),"")</f>
        <v>0</v>
      </c>
      <c r="W15" s="15">
        <f>IF('3.1-排放系数'!N15 ="", "", '3.1-排放系数'!N15)</f>
        <v>0</v>
      </c>
      <c r="X15" s="11">
        <f>IF(W15="","",'3.1-排放系数'!O15)</f>
        <v>0</v>
      </c>
      <c r="Y15" s="16">
        <f>IF(V15="","",H15*W15)</f>
        <v>0</v>
      </c>
      <c r="Z15" s="11">
        <f>IF(Y15="", "", '附表二、含氟气体之GWP值'!G5)</f>
        <v>0</v>
      </c>
      <c r="AA15" s="16">
        <f>IF(Y15="","",Y15*Z15)</f>
        <v>0</v>
      </c>
      <c r="AB15" s="16">
        <f>IF('2-定性盘查'!E16="是",IF(J15="CO2",SUM(U15,AA15),SUM(O15,U15,AA15)),IF(SUM(O15,U15,AA15)&lt;&gt;0,SUM(O15,U15,AA15),0))</f>
        <v>0</v>
      </c>
      <c r="AC15" s="16">
        <f>IF('2-定性盘查'!E16="是",IF(J15="CO2",O15,""),"")</f>
        <v>0</v>
      </c>
      <c r="AD15" s="17">
        <f>IF(AB15&lt;&gt;"",AB15/'6-彚总表'!$J$5,"")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IF('2-定性盘查'!A17&lt;&gt;"",'2-定性盘查'!A17,"")</f>
        <v>0</v>
      </c>
      <c r="B16" s="8">
        <f>IF('2-定性盘查'!B17&lt;&gt;"",'2-定性盘查'!B17,"")</f>
        <v>0</v>
      </c>
      <c r="C16" s="8">
        <f>IF('2-定性盘查'!C17&lt;&gt;"",'2-定性盘查'!C17,"")</f>
        <v>0</v>
      </c>
      <c r="D16" s="8">
        <f>IF('2-定性盘查'!D17&lt;&gt;"",'2-定性盘查'!D17,"")</f>
        <v>0</v>
      </c>
      <c r="E16" s="8">
        <f>IF('2-定性盘查'!E17&lt;&gt;"",'2-定性盘查'!E17,"")</f>
        <v>0</v>
      </c>
      <c r="F16" s="8">
        <f>IF('2-定性盘查'!F17&lt;&gt;"",'2-定性盘查'!F17,"")</f>
        <v>0</v>
      </c>
      <c r="G16" s="8">
        <f>IF('2-定性盘查'!G17&lt;&gt;"",'2-定性盘查'!G17,"")</f>
        <v>0</v>
      </c>
      <c r="H16" s="11" t="s">
        <v>465</v>
      </c>
      <c r="I16" s="11" t="s">
        <v>463</v>
      </c>
      <c r="J16" s="8">
        <f>IF('2-定性盘查'!X17&lt;&gt;"",IF('2-定性盘查'!X17&lt;&gt;0,'2-定性盘查'!X17,""),"")</f>
        <v>0</v>
      </c>
      <c r="K16" s="15">
        <f>'3.1-排放系数'!F16</f>
        <v>0</v>
      </c>
      <c r="L16" s="11">
        <f>'3.1-排放系数'!G16</f>
        <v>0</v>
      </c>
      <c r="M16" s="16">
        <f>IF(J16="","",H16*K16)</f>
        <v>0</v>
      </c>
      <c r="N16" s="11">
        <f>'附表二、含氟气体之GWP值'!G3</f>
        <v>0</v>
      </c>
      <c r="O16" s="16">
        <f>IF(M16="","",M16*N16)</f>
        <v>0</v>
      </c>
      <c r="P16" s="8">
        <f>IF('2-定性盘查'!Y17&lt;&gt;"",IF('2-定性盘查'!Y17&lt;&gt;0,'2-定性盘查'!Y17,""),"")</f>
        <v>0</v>
      </c>
      <c r="Q16" s="15">
        <f>IF('3.1-排放系数'!J16="", "", '3.1-排放系数'!J16)</f>
        <v>0</v>
      </c>
      <c r="R16" s="11">
        <f>IF(Q16="","",'3.1-排放系数'!K16)</f>
        <v>0</v>
      </c>
      <c r="S16" s="16">
        <f>IF(P16="","",H16*Q16)</f>
        <v>0</v>
      </c>
      <c r="T16" s="11">
        <f>IF(S16="", "", '附表二、含氟气体之GWP值'!G4)</f>
        <v>0</v>
      </c>
      <c r="U16" s="16">
        <f>IF(S16="","",S16*T16)</f>
        <v>0</v>
      </c>
      <c r="V16" s="8">
        <f>IF('2-定性盘查'!Z17&lt;&gt;"",IF('2-定性盘查'!Z17&lt;&gt;0,'2-定性盘查'!Z17,""),"")</f>
        <v>0</v>
      </c>
      <c r="W16" s="15">
        <f>IF('3.1-排放系数'!N16 ="", "", '3.1-排放系数'!N16)</f>
        <v>0</v>
      </c>
      <c r="X16" s="11">
        <f>IF(W16="","",'3.1-排放系数'!O16)</f>
        <v>0</v>
      </c>
      <c r="Y16" s="16">
        <f>IF(V16="","",H16*W16)</f>
        <v>0</v>
      </c>
      <c r="Z16" s="11">
        <f>IF(Y16="", "", '附表二、含氟气体之GWP值'!G5)</f>
        <v>0</v>
      </c>
      <c r="AA16" s="16">
        <f>IF(Y16="","",Y16*Z16)</f>
        <v>0</v>
      </c>
      <c r="AB16" s="16">
        <f>IF('2-定性盘查'!E17="是",IF(J16="CO2",SUM(U16,AA16),SUM(O16,U16,AA16)),IF(SUM(O16,U16,AA16)&lt;&gt;0,SUM(O16,U16,AA16),0))</f>
        <v>0</v>
      </c>
      <c r="AC16" s="16">
        <f>IF('2-定性盘查'!E17="是",IF(J16="CO2",O16,""),"")</f>
        <v>0</v>
      </c>
      <c r="AD16" s="17">
        <f>IF(AB16&lt;&gt;"",AB16/'6-彚总表'!$J$5,"")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IF('2-定性盘查'!A18&lt;&gt;"",'2-定性盘查'!A18,"")</f>
        <v>0</v>
      </c>
      <c r="B17" s="8">
        <f>IF('2-定性盘查'!B18&lt;&gt;"",'2-定性盘查'!B18,"")</f>
        <v>0</v>
      </c>
      <c r="C17" s="8">
        <f>IF('2-定性盘查'!C18&lt;&gt;"",'2-定性盘查'!C18,"")</f>
        <v>0</v>
      </c>
      <c r="D17" s="8">
        <f>IF('2-定性盘查'!D18&lt;&gt;"",'2-定性盘查'!D18,"")</f>
        <v>0</v>
      </c>
      <c r="E17" s="8">
        <f>IF('2-定性盘查'!E18&lt;&gt;"",'2-定性盘查'!E18,"")</f>
        <v>0</v>
      </c>
      <c r="F17" s="8">
        <f>IF('2-定性盘查'!F18&lt;&gt;"",'2-定性盘查'!F18,"")</f>
        <v>0</v>
      </c>
      <c r="G17" s="8">
        <f>IF('2-定性盘查'!G18&lt;&gt;"",'2-定性盘查'!G18,"")</f>
        <v>0</v>
      </c>
      <c r="H17" s="11" t="s">
        <v>464</v>
      </c>
      <c r="I17" s="11" t="s">
        <v>463</v>
      </c>
      <c r="J17" s="8">
        <f>IF('2-定性盘查'!X18&lt;&gt;"",IF('2-定性盘查'!X18&lt;&gt;0,'2-定性盘查'!X18,""),"")</f>
        <v>0</v>
      </c>
      <c r="K17" s="15">
        <f>'3.1-排放系数'!F17</f>
        <v>0</v>
      </c>
      <c r="L17" s="11">
        <f>'3.1-排放系数'!G17</f>
        <v>0</v>
      </c>
      <c r="M17" s="16">
        <f>IF(J17="","",H17*K17)</f>
        <v>0</v>
      </c>
      <c r="N17" s="11">
        <f>'附表二、含氟气体之GWP值'!G3</f>
        <v>0</v>
      </c>
      <c r="O17" s="16">
        <f>IF(M17="","",M17*N17)</f>
        <v>0</v>
      </c>
      <c r="P17" s="8">
        <f>IF('2-定性盘查'!Y18&lt;&gt;"",IF('2-定性盘查'!Y18&lt;&gt;0,'2-定性盘查'!Y18,""),"")</f>
        <v>0</v>
      </c>
      <c r="Q17" s="15">
        <f>IF('3.1-排放系数'!J17="", "", '3.1-排放系数'!J17)</f>
        <v>0</v>
      </c>
      <c r="R17" s="11">
        <f>IF(Q17="","",'3.1-排放系数'!K17)</f>
        <v>0</v>
      </c>
      <c r="S17" s="16">
        <f>IF(P17="","",H17*Q17)</f>
        <v>0</v>
      </c>
      <c r="T17" s="11">
        <f>IF(S17="", "", '附表二、含氟气体之GWP值'!G4)</f>
        <v>0</v>
      </c>
      <c r="U17" s="16">
        <f>IF(S17="","",S17*T17)</f>
        <v>0</v>
      </c>
      <c r="V17" s="8">
        <f>IF('2-定性盘查'!Z18&lt;&gt;"",IF('2-定性盘查'!Z18&lt;&gt;0,'2-定性盘查'!Z18,""),"")</f>
        <v>0</v>
      </c>
      <c r="W17" s="15">
        <f>IF('3.1-排放系数'!N17 ="", "", '3.1-排放系数'!N17)</f>
        <v>0</v>
      </c>
      <c r="X17" s="11">
        <f>IF(W17="","",'3.1-排放系数'!O17)</f>
        <v>0</v>
      </c>
      <c r="Y17" s="16">
        <f>IF(V17="","",H17*W17)</f>
        <v>0</v>
      </c>
      <c r="Z17" s="11">
        <f>IF(Y17="", "", '附表二、含氟气体之GWP值'!G5)</f>
        <v>0</v>
      </c>
      <c r="AA17" s="16">
        <f>IF(Y17="","",Y17*Z17)</f>
        <v>0</v>
      </c>
      <c r="AB17" s="16">
        <f>IF('2-定性盘查'!E18="是",IF(J17="CO2",SUM(U17,AA17),SUM(O17,U17,AA17)),IF(SUM(O17,U17,AA17)&lt;&gt;0,SUM(O17,U17,AA17),0))</f>
        <v>0</v>
      </c>
      <c r="AC17" s="16">
        <f>IF('2-定性盘查'!E18="是",IF(J17="CO2",O17,""),"")</f>
        <v>0</v>
      </c>
      <c r="AD17" s="17">
        <f>IF(AB17&lt;&gt;"",AB17/'6-彚总表'!$J$5,"")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IF('2-定性盘查'!A19&lt;&gt;"",'2-定性盘查'!A19,"")</f>
        <v>0</v>
      </c>
      <c r="B18" s="8">
        <f>IF('2-定性盘查'!B19&lt;&gt;"",'2-定性盘查'!B19,"")</f>
        <v>0</v>
      </c>
      <c r="C18" s="8">
        <f>IF('2-定性盘查'!C19&lt;&gt;"",'2-定性盘查'!C19,"")</f>
        <v>0</v>
      </c>
      <c r="D18" s="8">
        <f>IF('2-定性盘查'!D19&lt;&gt;"",'2-定性盘查'!D19,"")</f>
        <v>0</v>
      </c>
      <c r="E18" s="8">
        <f>IF('2-定性盘查'!E19&lt;&gt;"",'2-定性盘查'!E19,"")</f>
        <v>0</v>
      </c>
      <c r="F18" s="8">
        <f>IF('2-定性盘查'!F19&lt;&gt;"",'2-定性盘查'!F19,"")</f>
        <v>0</v>
      </c>
      <c r="G18" s="8">
        <f>IF('2-定性盘查'!G19&lt;&gt;"",'2-定性盘查'!G19,"")</f>
        <v>0</v>
      </c>
      <c r="H18" s="11" t="s">
        <v>464</v>
      </c>
      <c r="I18" s="11" t="s">
        <v>463</v>
      </c>
      <c r="J18" s="8">
        <f>IF('2-定性盘查'!X19&lt;&gt;"",IF('2-定性盘查'!X19&lt;&gt;0,'2-定性盘查'!X19,""),"")</f>
        <v>0</v>
      </c>
      <c r="K18" s="15">
        <f>'3.1-排放系数'!F18</f>
        <v>0</v>
      </c>
      <c r="L18" s="11">
        <f>'3.1-排放系数'!G18</f>
        <v>0</v>
      </c>
      <c r="M18" s="16">
        <f>IF(J18="","",H18*K18)</f>
        <v>0</v>
      </c>
      <c r="N18" s="11">
        <f>'附表二、含氟气体之GWP值'!G3</f>
        <v>0</v>
      </c>
      <c r="O18" s="16">
        <f>IF(M18="","",M18*N18)</f>
        <v>0</v>
      </c>
      <c r="P18" s="8">
        <f>IF('2-定性盘查'!Y19&lt;&gt;"",IF('2-定性盘查'!Y19&lt;&gt;0,'2-定性盘查'!Y19,""),"")</f>
        <v>0</v>
      </c>
      <c r="Q18" s="15">
        <f>IF('3.1-排放系数'!J18="", "", '3.1-排放系数'!J18)</f>
        <v>0</v>
      </c>
      <c r="R18" s="11">
        <f>IF(Q18="","",'3.1-排放系数'!K18)</f>
        <v>0</v>
      </c>
      <c r="S18" s="16">
        <f>IF(P18="","",H18*Q18)</f>
        <v>0</v>
      </c>
      <c r="T18" s="11">
        <f>IF(S18="", "", '附表二、含氟气体之GWP值'!G4)</f>
        <v>0</v>
      </c>
      <c r="U18" s="16">
        <f>IF(S18="","",S18*T18)</f>
        <v>0</v>
      </c>
      <c r="V18" s="8">
        <f>IF('2-定性盘查'!Z19&lt;&gt;"",IF('2-定性盘查'!Z19&lt;&gt;0,'2-定性盘查'!Z19,""),"")</f>
        <v>0</v>
      </c>
      <c r="W18" s="15">
        <f>IF('3.1-排放系数'!N18 ="", "", '3.1-排放系数'!N18)</f>
        <v>0</v>
      </c>
      <c r="X18" s="11">
        <f>IF(W18="","",'3.1-排放系数'!O18)</f>
        <v>0</v>
      </c>
      <c r="Y18" s="16">
        <f>IF(V18="","",H18*W18)</f>
        <v>0</v>
      </c>
      <c r="Z18" s="11">
        <f>IF(Y18="", "", '附表二、含氟气体之GWP值'!G5)</f>
        <v>0</v>
      </c>
      <c r="AA18" s="16">
        <f>IF(Y18="","",Y18*Z18)</f>
        <v>0</v>
      </c>
      <c r="AB18" s="16">
        <f>IF('2-定性盘查'!E19="是",IF(J18="CO2",SUM(U18,AA18),SUM(O18,U18,AA18)),IF(SUM(O18,U18,AA18)&lt;&gt;0,SUM(O18,U18,AA18),0))</f>
        <v>0</v>
      </c>
      <c r="AC18" s="16">
        <f>IF('2-定性盘查'!E19="是",IF(J18="CO2",O18,""),"")</f>
        <v>0</v>
      </c>
      <c r="AD18" s="17">
        <f>IF(AB18&lt;&gt;"",AB18/'6-彚总表'!$J$5,"")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IF('2-定性盘查'!A20&lt;&gt;"",'2-定性盘查'!A20,"")</f>
        <v>0</v>
      </c>
      <c r="B19" s="8">
        <f>IF('2-定性盘查'!B20&lt;&gt;"",'2-定性盘查'!B20,"")</f>
        <v>0</v>
      </c>
      <c r="C19" s="8">
        <f>IF('2-定性盘查'!C20&lt;&gt;"",'2-定性盘查'!C20,"")</f>
        <v>0</v>
      </c>
      <c r="D19" s="8">
        <f>IF('2-定性盘查'!D20&lt;&gt;"",'2-定性盘查'!D20,"")</f>
        <v>0</v>
      </c>
      <c r="E19" s="8">
        <f>IF('2-定性盘查'!E20&lt;&gt;"",'2-定性盘查'!E20,"")</f>
        <v>0</v>
      </c>
      <c r="F19" s="8">
        <f>IF('2-定性盘查'!F20&lt;&gt;"",'2-定性盘查'!F20,"")</f>
        <v>0</v>
      </c>
      <c r="G19" s="8">
        <f>IF('2-定性盘查'!G20&lt;&gt;"",'2-定性盘查'!G20,"")</f>
        <v>0</v>
      </c>
      <c r="H19" s="11" t="s">
        <v>466</v>
      </c>
      <c r="I19" s="11" t="s">
        <v>463</v>
      </c>
      <c r="J19" s="8">
        <f>IF('2-定性盘查'!X20&lt;&gt;"",IF('2-定性盘查'!X20&lt;&gt;0,'2-定性盘查'!X20,""),"")</f>
        <v>0</v>
      </c>
      <c r="K19" s="15">
        <f>'3.1-排放系数'!F19</f>
        <v>0</v>
      </c>
      <c r="L19" s="11">
        <f>'3.1-排放系数'!G19</f>
        <v>0</v>
      </c>
      <c r="M19" s="16">
        <f>IF(J19="","",H19*K19)</f>
        <v>0</v>
      </c>
      <c r="N19" s="11">
        <f>'附表二、含氟气体之GWP值'!G3</f>
        <v>0</v>
      </c>
      <c r="O19" s="16">
        <f>IF(M19="","",M19*N19)</f>
        <v>0</v>
      </c>
      <c r="P19" s="8">
        <f>IF('2-定性盘查'!Y20&lt;&gt;"",IF('2-定性盘查'!Y20&lt;&gt;0,'2-定性盘查'!Y20,""),"")</f>
        <v>0</v>
      </c>
      <c r="Q19" s="15">
        <f>IF('3.1-排放系数'!J19="", "", '3.1-排放系数'!J19)</f>
        <v>0</v>
      </c>
      <c r="R19" s="11">
        <f>IF(Q19="","",'3.1-排放系数'!K19)</f>
        <v>0</v>
      </c>
      <c r="S19" s="16">
        <f>IF(P19="","",H19*Q19)</f>
        <v>0</v>
      </c>
      <c r="T19" s="11">
        <f>IF(S19="", "", '附表二、含氟气体之GWP值'!G4)</f>
        <v>0</v>
      </c>
      <c r="U19" s="16">
        <f>IF(S19="","",S19*T19)</f>
        <v>0</v>
      </c>
      <c r="V19" s="8">
        <f>IF('2-定性盘查'!Z20&lt;&gt;"",IF('2-定性盘查'!Z20&lt;&gt;0,'2-定性盘查'!Z20,""),"")</f>
        <v>0</v>
      </c>
      <c r="W19" s="15">
        <f>IF('3.1-排放系数'!N19 ="", "", '3.1-排放系数'!N19)</f>
        <v>0</v>
      </c>
      <c r="X19" s="11">
        <f>IF(W19="","",'3.1-排放系数'!O19)</f>
        <v>0</v>
      </c>
      <c r="Y19" s="16">
        <f>IF(V19="","",H19*W19)</f>
        <v>0</v>
      </c>
      <c r="Z19" s="11">
        <f>IF(Y19="", "", '附表二、含氟气体之GWP值'!G5)</f>
        <v>0</v>
      </c>
      <c r="AA19" s="16">
        <f>IF(Y19="","",Y19*Z19)</f>
        <v>0</v>
      </c>
      <c r="AB19" s="16">
        <f>IF('2-定性盘查'!E20="是",IF(J19="CO2",SUM(U19,AA19),SUM(O19,U19,AA19)),IF(SUM(O19,U19,AA19)&lt;&gt;0,SUM(O19,U19,AA19),0))</f>
        <v>0</v>
      </c>
      <c r="AC19" s="16">
        <f>IF('2-定性盘查'!E20="是",IF(J19="CO2",O19,""),"")</f>
        <v>0</v>
      </c>
      <c r="AD19" s="17">
        <f>IF(AB19&lt;&gt;"",AB19/'6-彚总表'!$J$5,"")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IF('2-定性盘查'!A21&lt;&gt;"",'2-定性盘查'!A21,"")</f>
        <v>0</v>
      </c>
      <c r="B20" s="8">
        <f>IF('2-定性盘查'!B21&lt;&gt;"",'2-定性盘查'!B21,"")</f>
        <v>0</v>
      </c>
      <c r="C20" s="8">
        <f>IF('2-定性盘查'!C21&lt;&gt;"",'2-定性盘查'!C21,"")</f>
        <v>0</v>
      </c>
      <c r="D20" s="8">
        <f>IF('2-定性盘查'!D21&lt;&gt;"",'2-定性盘查'!D21,"")</f>
        <v>0</v>
      </c>
      <c r="E20" s="8">
        <f>IF('2-定性盘查'!E21&lt;&gt;"",'2-定性盘查'!E21,"")</f>
        <v>0</v>
      </c>
      <c r="F20" s="8">
        <f>IF('2-定性盘查'!F21&lt;&gt;"",'2-定性盘查'!F21,"")</f>
        <v>0</v>
      </c>
      <c r="G20" s="8">
        <f>IF('2-定性盘查'!G21&lt;&gt;"",'2-定性盘查'!G21,"")</f>
        <v>0</v>
      </c>
      <c r="H20" s="11" t="s">
        <v>467</v>
      </c>
      <c r="I20" s="11" t="s">
        <v>463</v>
      </c>
      <c r="J20" s="8">
        <f>IF('2-定性盘查'!X21&lt;&gt;"",IF('2-定性盘查'!X21&lt;&gt;0,'2-定性盘查'!X21,""),"")</f>
        <v>0</v>
      </c>
      <c r="K20" s="15">
        <f>'3.1-排放系数'!F20</f>
        <v>0</v>
      </c>
      <c r="L20" s="11">
        <f>'3.1-排放系数'!G20</f>
        <v>0</v>
      </c>
      <c r="M20" s="16">
        <f>IF(J20="","",H20*K20)</f>
        <v>0</v>
      </c>
      <c r="N20" s="11">
        <f>'附表二、含氟气体之GWP值'!G3</f>
        <v>0</v>
      </c>
      <c r="O20" s="16">
        <f>IF(M20="","",M20*N20)</f>
        <v>0</v>
      </c>
      <c r="P20" s="8">
        <f>IF('2-定性盘查'!Y21&lt;&gt;"",IF('2-定性盘查'!Y21&lt;&gt;0,'2-定性盘查'!Y21,""),"")</f>
        <v>0</v>
      </c>
      <c r="Q20" s="15">
        <f>IF('3.1-排放系数'!J20="", "", '3.1-排放系数'!J20)</f>
        <v>0</v>
      </c>
      <c r="R20" s="11">
        <f>IF(Q20="","",'3.1-排放系数'!K20)</f>
        <v>0</v>
      </c>
      <c r="S20" s="16">
        <f>IF(P20="","",H20*Q20)</f>
        <v>0</v>
      </c>
      <c r="T20" s="11">
        <f>IF(S20="", "", '附表二、含氟气体之GWP值'!G4)</f>
        <v>0</v>
      </c>
      <c r="U20" s="16">
        <f>IF(S20="","",S20*T20)</f>
        <v>0</v>
      </c>
      <c r="V20" s="8">
        <f>IF('2-定性盘查'!Z21&lt;&gt;"",IF('2-定性盘查'!Z21&lt;&gt;0,'2-定性盘查'!Z21,""),"")</f>
        <v>0</v>
      </c>
      <c r="W20" s="15">
        <f>IF('3.1-排放系数'!N20 ="", "", '3.1-排放系数'!N20)</f>
        <v>0</v>
      </c>
      <c r="X20" s="11">
        <f>IF(W20="","",'3.1-排放系数'!O20)</f>
        <v>0</v>
      </c>
      <c r="Y20" s="16">
        <f>IF(V20="","",H20*W20)</f>
        <v>0</v>
      </c>
      <c r="Z20" s="11">
        <f>IF(Y20="", "", '附表二、含氟气体之GWP值'!G5)</f>
        <v>0</v>
      </c>
      <c r="AA20" s="16">
        <f>IF(Y20="","",Y20*Z20)</f>
        <v>0</v>
      </c>
      <c r="AB20" s="16">
        <f>IF('2-定性盘查'!E21="是",IF(J20="CO2",SUM(U20,AA20),SUM(O20,U20,AA20)),IF(SUM(O20,U20,AA20)&lt;&gt;0,SUM(O20,U20,AA20),0))</f>
        <v>0</v>
      </c>
      <c r="AC20" s="16">
        <f>IF('2-定性盘查'!E21="是",IF(J20="CO2",O20,""),"")</f>
        <v>0</v>
      </c>
      <c r="AD20" s="17">
        <f>IF(AB20&lt;&gt;"",AB20/'6-彚总表'!$J$5,"")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IF('2-定性盘查'!A22&lt;&gt;"",'2-定性盘查'!A22,"")</f>
        <v>0</v>
      </c>
      <c r="B21" s="8">
        <f>IF('2-定性盘查'!B22&lt;&gt;"",'2-定性盘查'!B22,"")</f>
        <v>0</v>
      </c>
      <c r="C21" s="8">
        <f>IF('2-定性盘查'!C22&lt;&gt;"",'2-定性盘查'!C22,"")</f>
        <v>0</v>
      </c>
      <c r="D21" s="8">
        <f>IF('2-定性盘查'!D22&lt;&gt;"",'2-定性盘查'!D22,"")</f>
        <v>0</v>
      </c>
      <c r="E21" s="8">
        <f>IF('2-定性盘查'!E22&lt;&gt;"",'2-定性盘查'!E22,"")</f>
        <v>0</v>
      </c>
      <c r="F21" s="8">
        <f>IF('2-定性盘查'!F22&lt;&gt;"",'2-定性盘查'!F22,"")</f>
        <v>0</v>
      </c>
      <c r="G21" s="8">
        <f>IF('2-定性盘查'!G22&lt;&gt;"",'2-定性盘查'!G22,"")</f>
        <v>0</v>
      </c>
      <c r="H21" s="11" t="s">
        <v>468</v>
      </c>
      <c r="I21" s="11" t="s">
        <v>463</v>
      </c>
      <c r="J21" s="8">
        <f>IF('2-定性盘查'!X22&lt;&gt;"",IF('2-定性盘查'!X22&lt;&gt;0,'2-定性盘查'!X22,""),"")</f>
        <v>0</v>
      </c>
      <c r="K21" s="15">
        <f>'3.1-排放系数'!F21</f>
        <v>0</v>
      </c>
      <c r="L21" s="11">
        <f>'3.1-排放系数'!G21</f>
        <v>0</v>
      </c>
      <c r="M21" s="16">
        <f>IF(J21="","",H21*K21)</f>
        <v>0</v>
      </c>
      <c r="N21" s="11">
        <f>'附表二、含氟气体之GWP值'!G3</f>
        <v>0</v>
      </c>
      <c r="O21" s="16">
        <f>IF(M21="","",M21*N21)</f>
        <v>0</v>
      </c>
      <c r="P21" s="8">
        <f>IF('2-定性盘查'!Y22&lt;&gt;"",IF('2-定性盘查'!Y22&lt;&gt;0,'2-定性盘查'!Y22,""),"")</f>
        <v>0</v>
      </c>
      <c r="Q21" s="15">
        <f>IF('3.1-排放系数'!J21="", "", '3.1-排放系数'!J21)</f>
        <v>0</v>
      </c>
      <c r="R21" s="11">
        <f>IF(Q21="","",'3.1-排放系数'!K21)</f>
        <v>0</v>
      </c>
      <c r="S21" s="16">
        <f>IF(P21="","",H21*Q21)</f>
        <v>0</v>
      </c>
      <c r="T21" s="11">
        <f>IF(S21="", "", '附表二、含氟气体之GWP值'!G4)</f>
        <v>0</v>
      </c>
      <c r="U21" s="16">
        <f>IF(S21="","",S21*T21)</f>
        <v>0</v>
      </c>
      <c r="V21" s="8">
        <f>IF('2-定性盘查'!Z22&lt;&gt;"",IF('2-定性盘查'!Z22&lt;&gt;0,'2-定性盘查'!Z22,""),"")</f>
        <v>0</v>
      </c>
      <c r="W21" s="15">
        <f>IF('3.1-排放系数'!N21 ="", "", '3.1-排放系数'!N21)</f>
        <v>0</v>
      </c>
      <c r="X21" s="11">
        <f>IF(W21="","",'3.1-排放系数'!O21)</f>
        <v>0</v>
      </c>
      <c r="Y21" s="16">
        <f>IF(V21="","",H21*W21)</f>
        <v>0</v>
      </c>
      <c r="Z21" s="11">
        <f>IF(Y21="", "", '附表二、含氟气体之GWP值'!G5)</f>
        <v>0</v>
      </c>
      <c r="AA21" s="16">
        <f>IF(Y21="","",Y21*Z21)</f>
        <v>0</v>
      </c>
      <c r="AB21" s="16">
        <f>IF('2-定性盘查'!E22="是",IF(J21="CO2",SUM(U21,AA21),SUM(O21,U21,AA21)),IF(SUM(O21,U21,AA21)&lt;&gt;0,SUM(O21,U21,AA21),0))</f>
        <v>0</v>
      </c>
      <c r="AC21" s="16">
        <f>IF('2-定性盘查'!E22="是",IF(J21="CO2",O21,""),"")</f>
        <v>0</v>
      </c>
      <c r="AD21" s="17">
        <f>IF(AB21&lt;&gt;"",AB21/'6-彚总表'!$J$5,"")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IF('2-定性盘查'!A23&lt;&gt;"",'2-定性盘查'!A23,"")</f>
        <v>0</v>
      </c>
      <c r="B22" s="8">
        <f>IF('2-定性盘查'!B23&lt;&gt;"",'2-定性盘查'!B23,"")</f>
        <v>0</v>
      </c>
      <c r="C22" s="8">
        <f>IF('2-定性盘查'!C23&lt;&gt;"",'2-定性盘查'!C23,"")</f>
        <v>0</v>
      </c>
      <c r="D22" s="8">
        <f>IF('2-定性盘查'!D23&lt;&gt;"",'2-定性盘查'!D23,"")</f>
        <v>0</v>
      </c>
      <c r="E22" s="8">
        <f>IF('2-定性盘查'!E23&lt;&gt;"",'2-定性盘查'!E23,"")</f>
        <v>0</v>
      </c>
      <c r="F22" s="8">
        <f>IF('2-定性盘查'!F23&lt;&gt;"",'2-定性盘查'!F23,"")</f>
        <v>0</v>
      </c>
      <c r="G22" s="8">
        <f>IF('2-定性盘查'!G23&lt;&gt;"",'2-定性盘查'!G23,"")</f>
        <v>0</v>
      </c>
      <c r="H22" s="11" t="s">
        <v>464</v>
      </c>
      <c r="I22" s="11"/>
      <c r="J22" s="8">
        <f>IF('2-定性盘查'!X23&lt;&gt;"",IF('2-定性盘查'!X23&lt;&gt;0,'2-定性盘查'!X23,""),"")</f>
        <v>0</v>
      </c>
      <c r="K22" s="15">
        <f>'3.1-排放系数'!F22</f>
        <v>0</v>
      </c>
      <c r="L22" s="11">
        <f>'3.1-排放系数'!G22</f>
        <v>0</v>
      </c>
      <c r="M22" s="16">
        <f>IF(J22="","",H22*K22)</f>
        <v>0</v>
      </c>
      <c r="N22" s="11">
        <f>'附表二、含氟气体之GWP值'!G3</f>
        <v>0</v>
      </c>
      <c r="O22" s="16">
        <f>IF(M22="","",M22*N22)</f>
        <v>0</v>
      </c>
      <c r="P22" s="8">
        <f>IF('2-定性盘查'!Y23&lt;&gt;"",IF('2-定性盘查'!Y23&lt;&gt;0,'2-定性盘查'!Y23,""),"")</f>
        <v>0</v>
      </c>
      <c r="Q22" s="15">
        <f>IF('3.1-排放系数'!J22="", "", '3.1-排放系数'!J22)</f>
        <v>0</v>
      </c>
      <c r="R22" s="11">
        <f>IF(Q22="","",'3.1-排放系数'!K22)</f>
        <v>0</v>
      </c>
      <c r="S22" s="16">
        <f>IF(P22="","",H22*Q22)</f>
        <v>0</v>
      </c>
      <c r="T22" s="11">
        <f>IF(S22="", "", '附表二、含氟气体之GWP值'!G4)</f>
        <v>0</v>
      </c>
      <c r="U22" s="16">
        <f>IF(S22="","",S22*T22)</f>
        <v>0</v>
      </c>
      <c r="V22" s="8">
        <f>IF('2-定性盘查'!Z23&lt;&gt;"",IF('2-定性盘查'!Z23&lt;&gt;0,'2-定性盘查'!Z23,""),"")</f>
        <v>0</v>
      </c>
      <c r="W22" s="15">
        <f>IF('3.1-排放系数'!N22 ="", "", '3.1-排放系数'!N22)</f>
        <v>0</v>
      </c>
      <c r="X22" s="11">
        <f>IF(W22="","",'3.1-排放系数'!O22)</f>
        <v>0</v>
      </c>
      <c r="Y22" s="16">
        <f>IF(V22="","",H22*W22)</f>
        <v>0</v>
      </c>
      <c r="Z22" s="11">
        <f>IF(Y22="", "", '附表二、含氟气体之GWP值'!G5)</f>
        <v>0</v>
      </c>
      <c r="AA22" s="16">
        <f>IF(Y22="","",Y22*Z22)</f>
        <v>0</v>
      </c>
      <c r="AB22" s="16">
        <f>IF('2-定性盘查'!E23="是",IF(J22="CO2",SUM(U22,AA22),SUM(O22,U22,AA22)),IF(SUM(O22,U22,AA22)&lt;&gt;0,SUM(O22,U22,AA22),0))</f>
        <v>0</v>
      </c>
      <c r="AC22" s="16">
        <f>IF('2-定性盘查'!E23="是",IF(J22="CO2",O22,""),"")</f>
        <v>0</v>
      </c>
      <c r="AD22" s="17">
        <f>IF(AB22&lt;&gt;"",AB22/'6-彚总表'!$J$5,"")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IF('2-定性盘查'!A24&lt;&gt;"",'2-定性盘查'!A24,"")</f>
        <v>0</v>
      </c>
      <c r="B23" s="8">
        <f>IF('2-定性盘查'!B24&lt;&gt;"",'2-定性盘查'!B24,"")</f>
        <v>0</v>
      </c>
      <c r="C23" s="8">
        <f>IF('2-定性盘查'!C24&lt;&gt;"",'2-定性盘查'!C24,"")</f>
        <v>0</v>
      </c>
      <c r="D23" s="8">
        <f>IF('2-定性盘查'!D24&lt;&gt;"",'2-定性盘查'!D24,"")</f>
        <v>0</v>
      </c>
      <c r="E23" s="8">
        <f>IF('2-定性盘查'!E24&lt;&gt;"",'2-定性盘查'!E24,"")</f>
        <v>0</v>
      </c>
      <c r="F23" s="8">
        <f>IF('2-定性盘查'!F24&lt;&gt;"",'2-定性盘查'!F24,"")</f>
        <v>0</v>
      </c>
      <c r="G23" s="8">
        <f>IF('2-定性盘查'!G24&lt;&gt;"",'2-定性盘查'!G24,"")</f>
        <v>0</v>
      </c>
      <c r="H23" s="11" t="s">
        <v>469</v>
      </c>
      <c r="I23" s="11" t="s">
        <v>463</v>
      </c>
      <c r="J23" s="8">
        <f>IF('2-定性盘查'!X24&lt;&gt;"",IF('2-定性盘查'!X24&lt;&gt;0,'2-定性盘查'!X24,""),"")</f>
        <v>0</v>
      </c>
      <c r="K23" s="15">
        <f>'3.1-排放系数'!F23</f>
        <v>0</v>
      </c>
      <c r="L23" s="11">
        <f>'3.1-排放系数'!G23</f>
        <v>0</v>
      </c>
      <c r="M23" s="16">
        <f>IF(J23="","",H23*K23)</f>
        <v>0</v>
      </c>
      <c r="N23" s="11">
        <f>'附表二、含氟气体之GWP值'!G3</f>
        <v>0</v>
      </c>
      <c r="O23" s="16">
        <f>IF(M23="","",M23*N23)</f>
        <v>0</v>
      </c>
      <c r="P23" s="8">
        <f>IF('2-定性盘查'!Y24&lt;&gt;"",IF('2-定性盘查'!Y24&lt;&gt;0,'2-定性盘查'!Y24,""),"")</f>
        <v>0</v>
      </c>
      <c r="Q23" s="15">
        <f>IF('3.1-排放系数'!J23="", "", '3.1-排放系数'!J23)</f>
        <v>0</v>
      </c>
      <c r="R23" s="11">
        <f>IF(Q23="","",'3.1-排放系数'!K23)</f>
        <v>0</v>
      </c>
      <c r="S23" s="16">
        <f>IF(P23="","",H23*Q23)</f>
        <v>0</v>
      </c>
      <c r="T23" s="11">
        <f>IF(S23="", "", '附表二、含氟气体之GWP值'!G4)</f>
        <v>0</v>
      </c>
      <c r="U23" s="16">
        <f>IF(S23="","",S23*T23)</f>
        <v>0</v>
      </c>
      <c r="V23" s="8">
        <f>IF('2-定性盘查'!Z24&lt;&gt;"",IF('2-定性盘查'!Z24&lt;&gt;0,'2-定性盘查'!Z24,""),"")</f>
        <v>0</v>
      </c>
      <c r="W23" s="15">
        <f>IF('3.1-排放系数'!N23 ="", "", '3.1-排放系数'!N23)</f>
        <v>0</v>
      </c>
      <c r="X23" s="11">
        <f>IF(W23="","",'3.1-排放系数'!O23)</f>
        <v>0</v>
      </c>
      <c r="Y23" s="16">
        <f>IF(V23="","",H23*W23)</f>
        <v>0</v>
      </c>
      <c r="Z23" s="11">
        <f>IF(Y23="", "", '附表二、含氟气体之GWP值'!G5)</f>
        <v>0</v>
      </c>
      <c r="AA23" s="16">
        <f>IF(Y23="","",Y23*Z23)</f>
        <v>0</v>
      </c>
      <c r="AB23" s="16">
        <f>IF('2-定性盘查'!E24="是",IF(J23="CO2",SUM(U23,AA23),SUM(O23,U23,AA23)),IF(SUM(O23,U23,AA23)&lt;&gt;0,SUM(O23,U23,AA23),0))</f>
        <v>0</v>
      </c>
      <c r="AC23" s="16">
        <f>IF('2-定性盘查'!E24="是",IF(J23="CO2",O23,""),"")</f>
        <v>0</v>
      </c>
      <c r="AD23" s="17">
        <f>IF(AB23&lt;&gt;"",AB23/'6-彚总表'!$J$5,"")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IF('2-定性盘查'!A25&lt;&gt;"",'2-定性盘查'!A25,"")</f>
        <v>0</v>
      </c>
      <c r="B24" s="8">
        <f>IF('2-定性盘查'!B25&lt;&gt;"",'2-定性盘查'!B25,"")</f>
        <v>0</v>
      </c>
      <c r="C24" s="8">
        <f>IF('2-定性盘查'!C25&lt;&gt;"",'2-定性盘查'!C25,"")</f>
        <v>0</v>
      </c>
      <c r="D24" s="8">
        <f>IF('2-定性盘查'!D25&lt;&gt;"",'2-定性盘查'!D25,"")</f>
        <v>0</v>
      </c>
      <c r="E24" s="8">
        <f>IF('2-定性盘查'!E25&lt;&gt;"",'2-定性盘查'!E25,"")</f>
        <v>0</v>
      </c>
      <c r="F24" s="8">
        <f>IF('2-定性盘查'!F25&lt;&gt;"",'2-定性盘查'!F25,"")</f>
        <v>0</v>
      </c>
      <c r="G24" s="8">
        <f>IF('2-定性盘查'!G25&lt;&gt;"",'2-定性盘查'!G25,"")</f>
        <v>0</v>
      </c>
      <c r="H24" s="11" t="s">
        <v>470</v>
      </c>
      <c r="I24" s="11" t="s">
        <v>463</v>
      </c>
      <c r="J24" s="8">
        <f>IF('2-定性盘查'!X25&lt;&gt;"",IF('2-定性盘查'!X25&lt;&gt;0,'2-定性盘查'!X25,""),"")</f>
        <v>0</v>
      </c>
      <c r="K24" s="15">
        <f>'3.1-排放系数'!F24</f>
        <v>0</v>
      </c>
      <c r="L24" s="11">
        <f>'3.1-排放系数'!G24</f>
        <v>0</v>
      </c>
      <c r="M24" s="16">
        <f>IF(J24="","",H24*K24)</f>
        <v>0</v>
      </c>
      <c r="N24" s="11">
        <f>'附表二、含氟气体之GWP值'!G3</f>
        <v>0</v>
      </c>
      <c r="O24" s="16">
        <f>IF(M24="","",M24*N24)</f>
        <v>0</v>
      </c>
      <c r="P24" s="8">
        <f>IF('2-定性盘查'!Y25&lt;&gt;"",IF('2-定性盘查'!Y25&lt;&gt;0,'2-定性盘查'!Y25,""),"")</f>
        <v>0</v>
      </c>
      <c r="Q24" s="15">
        <f>IF('3.1-排放系数'!J24="", "", '3.1-排放系数'!J24)</f>
        <v>0</v>
      </c>
      <c r="R24" s="11">
        <f>IF(Q24="","",'3.1-排放系数'!K24)</f>
        <v>0</v>
      </c>
      <c r="S24" s="16">
        <f>IF(P24="","",H24*Q24)</f>
        <v>0</v>
      </c>
      <c r="T24" s="11">
        <f>IF(S24="", "", '附表二、含氟气体之GWP值'!G4)</f>
        <v>0</v>
      </c>
      <c r="U24" s="16">
        <f>IF(S24="","",S24*T24)</f>
        <v>0</v>
      </c>
      <c r="V24" s="8">
        <f>IF('2-定性盘查'!Z25&lt;&gt;"",IF('2-定性盘查'!Z25&lt;&gt;0,'2-定性盘查'!Z25,""),"")</f>
        <v>0</v>
      </c>
      <c r="W24" s="15">
        <f>IF('3.1-排放系数'!N24 ="", "", '3.1-排放系数'!N24)</f>
        <v>0</v>
      </c>
      <c r="X24" s="11">
        <f>IF(W24="","",'3.1-排放系数'!O24)</f>
        <v>0</v>
      </c>
      <c r="Y24" s="16">
        <f>IF(V24="","",H24*W24)</f>
        <v>0</v>
      </c>
      <c r="Z24" s="11">
        <f>IF(Y24="", "", '附表二、含氟气体之GWP值'!G5)</f>
        <v>0</v>
      </c>
      <c r="AA24" s="16">
        <f>IF(Y24="","",Y24*Z24)</f>
        <v>0</v>
      </c>
      <c r="AB24" s="16">
        <f>IF('2-定性盘查'!E25="是",IF(J24="CO2",SUM(U24,AA24),SUM(O24,U24,AA24)),IF(SUM(O24,U24,AA24)&lt;&gt;0,SUM(O24,U24,AA24),0))</f>
        <v>0</v>
      </c>
      <c r="AC24" s="16">
        <f>IF('2-定性盘查'!E25="是",IF(J24="CO2",O24,""),"")</f>
        <v>0</v>
      </c>
      <c r="AD24" s="17">
        <f>IF(AB24&lt;&gt;"",AB24/'6-彚总表'!$J$5,"")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IF('2-定性盘查'!A26&lt;&gt;"",'2-定性盘查'!A26,"")</f>
        <v>0</v>
      </c>
      <c r="B25" s="8">
        <f>IF('2-定性盘查'!B26&lt;&gt;"",'2-定性盘查'!B26,"")</f>
        <v>0</v>
      </c>
      <c r="C25" s="8">
        <f>IF('2-定性盘查'!C26&lt;&gt;"",'2-定性盘查'!C26,"")</f>
        <v>0</v>
      </c>
      <c r="D25" s="8">
        <f>IF('2-定性盘查'!D26&lt;&gt;"",'2-定性盘查'!D26,"")</f>
        <v>0</v>
      </c>
      <c r="E25" s="8">
        <f>IF('2-定性盘查'!E26&lt;&gt;"",'2-定性盘查'!E26,"")</f>
        <v>0</v>
      </c>
      <c r="F25" s="8">
        <f>IF('2-定性盘查'!F26&lt;&gt;"",'2-定性盘查'!F26,"")</f>
        <v>0</v>
      </c>
      <c r="G25" s="8">
        <f>IF('2-定性盘查'!G26&lt;&gt;"",'2-定性盘查'!G26,"")</f>
        <v>0</v>
      </c>
      <c r="H25" s="11" t="s">
        <v>471</v>
      </c>
      <c r="I25" s="11" t="s">
        <v>463</v>
      </c>
      <c r="J25" s="8">
        <f>IF('2-定性盘查'!X26&lt;&gt;"",IF('2-定性盘查'!X26&lt;&gt;0,'2-定性盘查'!X26,""),"")</f>
        <v>0</v>
      </c>
      <c r="K25" s="15">
        <f>'3.1-排放系数'!F25</f>
        <v>0</v>
      </c>
      <c r="L25" s="11">
        <f>'3.1-排放系数'!G25</f>
        <v>0</v>
      </c>
      <c r="M25" s="16">
        <f>IF(J25="","",H25*K25)</f>
        <v>0</v>
      </c>
      <c r="N25" s="11">
        <f>'附表二、含氟气体之GWP值'!G3</f>
        <v>0</v>
      </c>
      <c r="O25" s="16">
        <f>IF(M25="","",M25*N25)</f>
        <v>0</v>
      </c>
      <c r="P25" s="8">
        <f>IF('2-定性盘查'!Y26&lt;&gt;"",IF('2-定性盘查'!Y26&lt;&gt;0,'2-定性盘查'!Y26,""),"")</f>
        <v>0</v>
      </c>
      <c r="Q25" s="15">
        <f>IF('3.1-排放系数'!J25="", "", '3.1-排放系数'!J25)</f>
        <v>0</v>
      </c>
      <c r="R25" s="11">
        <f>IF(Q25="","",'3.1-排放系数'!K25)</f>
        <v>0</v>
      </c>
      <c r="S25" s="16">
        <f>IF(P25="","",H25*Q25)</f>
        <v>0</v>
      </c>
      <c r="T25" s="11">
        <f>IF(S25="", "", '附表二、含氟气体之GWP值'!G4)</f>
        <v>0</v>
      </c>
      <c r="U25" s="16">
        <f>IF(S25="","",S25*T25)</f>
        <v>0</v>
      </c>
      <c r="V25" s="8">
        <f>IF('2-定性盘查'!Z26&lt;&gt;"",IF('2-定性盘查'!Z26&lt;&gt;0,'2-定性盘查'!Z26,""),"")</f>
        <v>0</v>
      </c>
      <c r="W25" s="15">
        <f>IF('3.1-排放系数'!N25 ="", "", '3.1-排放系数'!N25)</f>
        <v>0</v>
      </c>
      <c r="X25" s="11">
        <f>IF(W25="","",'3.1-排放系数'!O25)</f>
        <v>0</v>
      </c>
      <c r="Y25" s="16">
        <f>IF(V25="","",H25*W25)</f>
        <v>0</v>
      </c>
      <c r="Z25" s="11">
        <f>IF(Y25="", "", '附表二、含氟气体之GWP值'!G5)</f>
        <v>0</v>
      </c>
      <c r="AA25" s="16">
        <f>IF(Y25="","",Y25*Z25)</f>
        <v>0</v>
      </c>
      <c r="AB25" s="16">
        <f>IF('2-定性盘查'!E26="是",IF(J25="CO2",SUM(U25,AA25),SUM(O25,U25,AA25)),IF(SUM(O25,U25,AA25)&lt;&gt;0,SUM(O25,U25,AA25),0))</f>
        <v>0</v>
      </c>
      <c r="AC25" s="16">
        <f>IF('2-定性盘查'!E26="是",IF(J25="CO2",O25,""),"")</f>
        <v>0</v>
      </c>
      <c r="AD25" s="17">
        <f>IF(AB25&lt;&gt;"",AB25/'6-彚总表'!$J$5,"")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IF('2-定性盘查'!A27&lt;&gt;"",'2-定性盘查'!A27,"")</f>
        <v>0</v>
      </c>
      <c r="B26" s="8">
        <f>IF('2-定性盘查'!B27&lt;&gt;"",'2-定性盘查'!B27,"")</f>
        <v>0</v>
      </c>
      <c r="C26" s="8">
        <f>IF('2-定性盘查'!C27&lt;&gt;"",'2-定性盘查'!C27,"")</f>
        <v>0</v>
      </c>
      <c r="D26" s="8">
        <f>IF('2-定性盘查'!D27&lt;&gt;"",'2-定性盘查'!D27,"")</f>
        <v>0</v>
      </c>
      <c r="E26" s="8">
        <f>IF('2-定性盘查'!E27&lt;&gt;"",'2-定性盘查'!E27,"")</f>
        <v>0</v>
      </c>
      <c r="F26" s="8">
        <f>IF('2-定性盘查'!F27&lt;&gt;"",'2-定性盘查'!F27,"")</f>
        <v>0</v>
      </c>
      <c r="G26" s="8">
        <f>IF('2-定性盘查'!G27&lt;&gt;"",'2-定性盘查'!G27,"")</f>
        <v>0</v>
      </c>
      <c r="H26" s="11" t="s">
        <v>472</v>
      </c>
      <c r="I26" s="11" t="s">
        <v>463</v>
      </c>
      <c r="J26" s="8">
        <f>IF('2-定性盘查'!X27&lt;&gt;"",IF('2-定性盘查'!X27&lt;&gt;0,'2-定性盘查'!X27,""),"")</f>
        <v>0</v>
      </c>
      <c r="K26" s="15">
        <f>'3.1-排放系数'!F26</f>
        <v>0</v>
      </c>
      <c r="L26" s="11">
        <f>'3.1-排放系数'!G26</f>
        <v>0</v>
      </c>
      <c r="M26" s="16">
        <f>IF(J26="","",H26*K26)</f>
        <v>0</v>
      </c>
      <c r="N26" s="11">
        <f>'附表二、含氟气体之GWP值'!G3</f>
        <v>0</v>
      </c>
      <c r="O26" s="16">
        <f>IF(M26="","",M26*N26)</f>
        <v>0</v>
      </c>
      <c r="P26" s="8">
        <f>IF('2-定性盘查'!Y27&lt;&gt;"",IF('2-定性盘查'!Y27&lt;&gt;0,'2-定性盘查'!Y27,""),"")</f>
        <v>0</v>
      </c>
      <c r="Q26" s="15">
        <f>IF('3.1-排放系数'!J26="", "", '3.1-排放系数'!J26)</f>
        <v>0</v>
      </c>
      <c r="R26" s="11">
        <f>IF(Q26="","",'3.1-排放系数'!K26)</f>
        <v>0</v>
      </c>
      <c r="S26" s="16">
        <f>IF(P26="","",H26*Q26)</f>
        <v>0</v>
      </c>
      <c r="T26" s="11">
        <f>IF(S26="", "", '附表二、含氟气体之GWP值'!G4)</f>
        <v>0</v>
      </c>
      <c r="U26" s="16">
        <f>IF(S26="","",S26*T26)</f>
        <v>0</v>
      </c>
      <c r="V26" s="8">
        <f>IF('2-定性盘查'!Z27&lt;&gt;"",IF('2-定性盘查'!Z27&lt;&gt;0,'2-定性盘查'!Z27,""),"")</f>
        <v>0</v>
      </c>
      <c r="W26" s="15">
        <f>IF('3.1-排放系数'!N26 ="", "", '3.1-排放系数'!N26)</f>
        <v>0</v>
      </c>
      <c r="X26" s="11">
        <f>IF(W26="","",'3.1-排放系数'!O26)</f>
        <v>0</v>
      </c>
      <c r="Y26" s="16">
        <f>IF(V26="","",H26*W26)</f>
        <v>0</v>
      </c>
      <c r="Z26" s="11">
        <f>IF(Y26="", "", '附表二、含氟气体之GWP值'!G5)</f>
        <v>0</v>
      </c>
      <c r="AA26" s="16">
        <f>IF(Y26="","",Y26*Z26)</f>
        <v>0</v>
      </c>
      <c r="AB26" s="16">
        <f>IF('2-定性盘查'!E27="是",IF(J26="CO2",SUM(U26,AA26),SUM(O26,U26,AA26)),IF(SUM(O26,U26,AA26)&lt;&gt;0,SUM(O26,U26,AA26),0))</f>
        <v>0</v>
      </c>
      <c r="AC26" s="16">
        <f>IF('2-定性盘查'!E27="是",IF(J26="CO2",O26,""),"")</f>
        <v>0</v>
      </c>
      <c r="AD26" s="17">
        <f>IF(AB26&lt;&gt;"",AB26/'6-彚总表'!$J$5,"")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IF('2-定性盘查'!A28&lt;&gt;"",'2-定性盘查'!A28,"")</f>
        <v>0</v>
      </c>
      <c r="B27" s="8">
        <f>IF('2-定性盘查'!B28&lt;&gt;"",'2-定性盘查'!B28,"")</f>
        <v>0</v>
      </c>
      <c r="C27" s="8">
        <f>IF('2-定性盘查'!C28&lt;&gt;"",'2-定性盘查'!C28,"")</f>
        <v>0</v>
      </c>
      <c r="D27" s="8">
        <f>IF('2-定性盘查'!D28&lt;&gt;"",'2-定性盘查'!D28,"")</f>
        <v>0</v>
      </c>
      <c r="E27" s="8">
        <f>IF('2-定性盘查'!E28&lt;&gt;"",'2-定性盘查'!E28,"")</f>
        <v>0</v>
      </c>
      <c r="F27" s="8">
        <f>IF('2-定性盘查'!F28&lt;&gt;"",'2-定性盘查'!F28,"")</f>
        <v>0</v>
      </c>
      <c r="G27" s="8">
        <f>IF('2-定性盘查'!G28&lt;&gt;"",'2-定性盘查'!G28,"")</f>
        <v>0</v>
      </c>
      <c r="H27" s="11" t="s">
        <v>473</v>
      </c>
      <c r="I27" s="11" t="s">
        <v>463</v>
      </c>
      <c r="J27" s="8">
        <f>IF('2-定性盘查'!X28&lt;&gt;"",IF('2-定性盘查'!X28&lt;&gt;0,'2-定性盘查'!X28,""),"")</f>
        <v>0</v>
      </c>
      <c r="K27" s="15">
        <f>'3.1-排放系数'!F27</f>
        <v>0</v>
      </c>
      <c r="L27" s="11">
        <f>'3.1-排放系数'!G27</f>
        <v>0</v>
      </c>
      <c r="M27" s="16">
        <f>IF(J27="","",H27*K27)</f>
        <v>0</v>
      </c>
      <c r="N27" s="11">
        <f>'附表二、含氟气体之GWP值'!G3</f>
        <v>0</v>
      </c>
      <c r="O27" s="16">
        <f>IF(M27="","",M27*N27)</f>
        <v>0</v>
      </c>
      <c r="P27" s="8">
        <f>IF('2-定性盘查'!Y28&lt;&gt;"",IF('2-定性盘查'!Y28&lt;&gt;0,'2-定性盘查'!Y28,""),"")</f>
        <v>0</v>
      </c>
      <c r="Q27" s="15">
        <f>IF('3.1-排放系数'!J27="", "", '3.1-排放系数'!J27)</f>
        <v>0</v>
      </c>
      <c r="R27" s="11">
        <f>IF(Q27="","",'3.1-排放系数'!K27)</f>
        <v>0</v>
      </c>
      <c r="S27" s="16">
        <f>IF(P27="","",H27*Q27)</f>
        <v>0</v>
      </c>
      <c r="T27" s="11">
        <f>IF(S27="", "", '附表二、含氟气体之GWP值'!G4)</f>
        <v>0</v>
      </c>
      <c r="U27" s="16">
        <f>IF(S27="","",S27*T27)</f>
        <v>0</v>
      </c>
      <c r="V27" s="8">
        <f>IF('2-定性盘查'!Z28&lt;&gt;"",IF('2-定性盘查'!Z28&lt;&gt;0,'2-定性盘查'!Z28,""),"")</f>
        <v>0</v>
      </c>
      <c r="W27" s="15">
        <f>IF('3.1-排放系数'!N27 ="", "", '3.1-排放系数'!N27)</f>
        <v>0</v>
      </c>
      <c r="X27" s="11">
        <f>IF(W27="","",'3.1-排放系数'!O27)</f>
        <v>0</v>
      </c>
      <c r="Y27" s="16">
        <f>IF(V27="","",H27*W27)</f>
        <v>0</v>
      </c>
      <c r="Z27" s="11">
        <f>IF(Y27="", "", '附表二、含氟气体之GWP值'!G5)</f>
        <v>0</v>
      </c>
      <c r="AA27" s="16">
        <f>IF(Y27="","",Y27*Z27)</f>
        <v>0</v>
      </c>
      <c r="AB27" s="16">
        <f>IF('2-定性盘查'!E28="是",IF(J27="CO2",SUM(U27,AA27),SUM(O27,U27,AA27)),IF(SUM(O27,U27,AA27)&lt;&gt;0,SUM(O27,U27,AA27),0))</f>
        <v>0</v>
      </c>
      <c r="AC27" s="16">
        <f>IF('2-定性盘查'!E28="是",IF(J27="CO2",O27,""),"")</f>
        <v>0</v>
      </c>
      <c r="AD27" s="17">
        <f>IF(AB27&lt;&gt;"",AB27/'6-彚总表'!$J$5,"")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IF('2-定性盘查'!A29&lt;&gt;"",'2-定性盘查'!A29,"")</f>
        <v>0</v>
      </c>
      <c r="B28" s="8">
        <f>IF('2-定性盘查'!B29&lt;&gt;"",'2-定性盘查'!B29,"")</f>
        <v>0</v>
      </c>
      <c r="C28" s="8">
        <f>IF('2-定性盘查'!C29&lt;&gt;"",'2-定性盘查'!C29,"")</f>
        <v>0</v>
      </c>
      <c r="D28" s="8">
        <f>IF('2-定性盘查'!D29&lt;&gt;"",'2-定性盘查'!D29,"")</f>
        <v>0</v>
      </c>
      <c r="E28" s="8">
        <f>IF('2-定性盘查'!E29&lt;&gt;"",'2-定性盘查'!E29,"")</f>
        <v>0</v>
      </c>
      <c r="F28" s="8">
        <f>IF('2-定性盘查'!F29&lt;&gt;"",'2-定性盘查'!F29,"")</f>
        <v>0</v>
      </c>
      <c r="G28" s="8">
        <f>IF('2-定性盘查'!G29&lt;&gt;"",'2-定性盘查'!G29,"")</f>
        <v>0</v>
      </c>
      <c r="H28" s="11" t="s">
        <v>474</v>
      </c>
      <c r="I28" s="11" t="s">
        <v>463</v>
      </c>
      <c r="J28" s="8">
        <f>IF('2-定性盘查'!X29&lt;&gt;"",IF('2-定性盘查'!X29&lt;&gt;0,'2-定性盘查'!X29,""),"")</f>
        <v>0</v>
      </c>
      <c r="K28" s="15">
        <f>'3.1-排放系数'!F28</f>
        <v>0</v>
      </c>
      <c r="L28" s="11">
        <f>'3.1-排放系数'!G28</f>
        <v>0</v>
      </c>
      <c r="M28" s="16">
        <f>IF(J28="","",H28*K28)</f>
        <v>0</v>
      </c>
      <c r="N28" s="11">
        <f>'附表二、含氟气体之GWP值'!G3</f>
        <v>0</v>
      </c>
      <c r="O28" s="16">
        <f>IF(M28="","",M28*N28)</f>
        <v>0</v>
      </c>
      <c r="P28" s="8">
        <f>IF('2-定性盘查'!Y29&lt;&gt;"",IF('2-定性盘查'!Y29&lt;&gt;0,'2-定性盘查'!Y29,""),"")</f>
        <v>0</v>
      </c>
      <c r="Q28" s="15">
        <f>IF('3.1-排放系数'!J28="", "", '3.1-排放系数'!J28)</f>
        <v>0</v>
      </c>
      <c r="R28" s="11">
        <f>IF(Q28="","",'3.1-排放系数'!K28)</f>
        <v>0</v>
      </c>
      <c r="S28" s="16">
        <f>IF(P28="","",H28*Q28)</f>
        <v>0</v>
      </c>
      <c r="T28" s="11">
        <f>IF(S28="", "", '附表二、含氟气体之GWP值'!G4)</f>
        <v>0</v>
      </c>
      <c r="U28" s="16">
        <f>IF(S28="","",S28*T28)</f>
        <v>0</v>
      </c>
      <c r="V28" s="8">
        <f>IF('2-定性盘查'!Z29&lt;&gt;"",IF('2-定性盘查'!Z29&lt;&gt;0,'2-定性盘查'!Z29,""),"")</f>
        <v>0</v>
      </c>
      <c r="W28" s="15">
        <f>IF('3.1-排放系数'!N28 ="", "", '3.1-排放系数'!N28)</f>
        <v>0</v>
      </c>
      <c r="X28" s="11">
        <f>IF(W28="","",'3.1-排放系数'!O28)</f>
        <v>0</v>
      </c>
      <c r="Y28" s="16">
        <f>IF(V28="","",H28*W28)</f>
        <v>0</v>
      </c>
      <c r="Z28" s="11">
        <f>IF(Y28="", "", '附表二、含氟气体之GWP值'!G5)</f>
        <v>0</v>
      </c>
      <c r="AA28" s="16">
        <f>IF(Y28="","",Y28*Z28)</f>
        <v>0</v>
      </c>
      <c r="AB28" s="16">
        <f>IF('2-定性盘查'!E29="是",IF(J28="CO2",SUM(U28,AA28),SUM(O28,U28,AA28)),IF(SUM(O28,U28,AA28)&lt;&gt;0,SUM(O28,U28,AA28),0))</f>
        <v>0</v>
      </c>
      <c r="AC28" s="16">
        <f>IF('2-定性盘查'!E29="是",IF(J28="CO2",O28,""),"")</f>
        <v>0</v>
      </c>
      <c r="AD28" s="17">
        <f>IF(AB28&lt;&gt;"",AB28/'6-彚总表'!$J$5,"")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IF('2-定性盘查'!A30&lt;&gt;"",'2-定性盘查'!A30,"")</f>
        <v>0</v>
      </c>
      <c r="B29" s="8">
        <f>IF('2-定性盘查'!B30&lt;&gt;"",'2-定性盘查'!B30,"")</f>
        <v>0</v>
      </c>
      <c r="C29" s="8">
        <f>IF('2-定性盘查'!C30&lt;&gt;"",'2-定性盘查'!C30,"")</f>
        <v>0</v>
      </c>
      <c r="D29" s="8">
        <f>IF('2-定性盘查'!D30&lt;&gt;"",'2-定性盘查'!D30,"")</f>
        <v>0</v>
      </c>
      <c r="E29" s="8">
        <f>IF('2-定性盘查'!E30&lt;&gt;"",'2-定性盘查'!E30,"")</f>
        <v>0</v>
      </c>
      <c r="F29" s="8">
        <f>IF('2-定性盘查'!F30&lt;&gt;"",'2-定性盘查'!F30,"")</f>
        <v>0</v>
      </c>
      <c r="G29" s="8">
        <f>IF('2-定性盘查'!G30&lt;&gt;"",'2-定性盘查'!G30,"")</f>
        <v>0</v>
      </c>
      <c r="H29" s="11" t="s">
        <v>475</v>
      </c>
      <c r="I29" s="11" t="s">
        <v>463</v>
      </c>
      <c r="J29" s="8">
        <f>IF('2-定性盘查'!X30&lt;&gt;"",IF('2-定性盘查'!X30&lt;&gt;0,'2-定性盘查'!X30,""),"")</f>
        <v>0</v>
      </c>
      <c r="K29" s="15">
        <f>'3.1-排放系数'!F29</f>
        <v>0</v>
      </c>
      <c r="L29" s="11">
        <f>'3.1-排放系数'!G29</f>
        <v>0</v>
      </c>
      <c r="M29" s="16">
        <f>IF(J29="","",H29*K29)</f>
        <v>0</v>
      </c>
      <c r="N29" s="11">
        <f>'附表二、含氟气体之GWP值'!G3</f>
        <v>0</v>
      </c>
      <c r="O29" s="16">
        <f>IF(M29="","",M29*N29)</f>
        <v>0</v>
      </c>
      <c r="P29" s="8">
        <f>IF('2-定性盘查'!Y30&lt;&gt;"",IF('2-定性盘查'!Y30&lt;&gt;0,'2-定性盘查'!Y30,""),"")</f>
        <v>0</v>
      </c>
      <c r="Q29" s="15">
        <f>IF('3.1-排放系数'!J29="", "", '3.1-排放系数'!J29)</f>
        <v>0</v>
      </c>
      <c r="R29" s="11">
        <f>IF(Q29="","",'3.1-排放系数'!K29)</f>
        <v>0</v>
      </c>
      <c r="S29" s="16">
        <f>IF(P29="","",H29*Q29)</f>
        <v>0</v>
      </c>
      <c r="T29" s="11">
        <f>IF(S29="", "", '附表二、含氟气体之GWP值'!G4)</f>
        <v>0</v>
      </c>
      <c r="U29" s="16">
        <f>IF(S29="","",S29*T29)</f>
        <v>0</v>
      </c>
      <c r="V29" s="8">
        <f>IF('2-定性盘查'!Z30&lt;&gt;"",IF('2-定性盘查'!Z30&lt;&gt;0,'2-定性盘查'!Z30,""),"")</f>
        <v>0</v>
      </c>
      <c r="W29" s="15">
        <f>IF('3.1-排放系数'!N29 ="", "", '3.1-排放系数'!N29)</f>
        <v>0</v>
      </c>
      <c r="X29" s="11">
        <f>IF(W29="","",'3.1-排放系数'!O29)</f>
        <v>0</v>
      </c>
      <c r="Y29" s="16">
        <f>IF(V29="","",H29*W29)</f>
        <v>0</v>
      </c>
      <c r="Z29" s="11">
        <f>IF(Y29="", "", '附表二、含氟气体之GWP值'!G5)</f>
        <v>0</v>
      </c>
      <c r="AA29" s="16">
        <f>IF(Y29="","",Y29*Z29)</f>
        <v>0</v>
      </c>
      <c r="AB29" s="16">
        <f>IF('2-定性盘查'!E30="是",IF(J29="CO2",SUM(U29,AA29),SUM(O29,U29,AA29)),IF(SUM(O29,U29,AA29)&lt;&gt;0,SUM(O29,U29,AA29),0))</f>
        <v>0</v>
      </c>
      <c r="AC29" s="16">
        <f>IF('2-定性盘查'!E30="是",IF(J29="CO2",O29,""),"")</f>
        <v>0</v>
      </c>
      <c r="AD29" s="17">
        <f>IF(AB29&lt;&gt;"",AB29/'6-彚总表'!$J$5,"")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IF('2-定性盘查'!A31&lt;&gt;"",'2-定性盘查'!A31,"")</f>
        <v>0</v>
      </c>
      <c r="B30" s="8">
        <f>IF('2-定性盘查'!B31&lt;&gt;"",'2-定性盘查'!B31,"")</f>
        <v>0</v>
      </c>
      <c r="C30" s="8">
        <f>IF('2-定性盘查'!C31&lt;&gt;"",'2-定性盘查'!C31,"")</f>
        <v>0</v>
      </c>
      <c r="D30" s="8">
        <f>IF('2-定性盘查'!D31&lt;&gt;"",'2-定性盘查'!D31,"")</f>
        <v>0</v>
      </c>
      <c r="E30" s="8">
        <f>IF('2-定性盘查'!E31&lt;&gt;"",'2-定性盘查'!E31,"")</f>
        <v>0</v>
      </c>
      <c r="F30" s="8">
        <f>IF('2-定性盘查'!F31&lt;&gt;"",'2-定性盘查'!F31,"")</f>
        <v>0</v>
      </c>
      <c r="G30" s="8">
        <f>IF('2-定性盘查'!G31&lt;&gt;"",'2-定性盘查'!G31,"")</f>
        <v>0</v>
      </c>
      <c r="H30" s="11" t="s">
        <v>476</v>
      </c>
      <c r="I30" s="11" t="s">
        <v>463</v>
      </c>
      <c r="J30" s="8">
        <f>IF('2-定性盘查'!X31&lt;&gt;"",IF('2-定性盘查'!X31&lt;&gt;0,'2-定性盘查'!X31,""),"")</f>
        <v>0</v>
      </c>
      <c r="K30" s="15">
        <f>'3.1-排放系数'!F30</f>
        <v>0</v>
      </c>
      <c r="L30" s="11">
        <f>'3.1-排放系数'!G30</f>
        <v>0</v>
      </c>
      <c r="M30" s="16">
        <f>IF(J30="","",H30*K30)</f>
        <v>0</v>
      </c>
      <c r="N30" s="11">
        <f>'附表二、含氟气体之GWP值'!G3</f>
        <v>0</v>
      </c>
      <c r="O30" s="16">
        <f>IF(M30="","",M30*N30)</f>
        <v>0</v>
      </c>
      <c r="P30" s="8">
        <f>IF('2-定性盘查'!Y31&lt;&gt;"",IF('2-定性盘查'!Y31&lt;&gt;0,'2-定性盘查'!Y31,""),"")</f>
        <v>0</v>
      </c>
      <c r="Q30" s="15">
        <f>IF('3.1-排放系数'!J30="", "", '3.1-排放系数'!J30)</f>
        <v>0</v>
      </c>
      <c r="R30" s="11">
        <f>IF(Q30="","",'3.1-排放系数'!K30)</f>
        <v>0</v>
      </c>
      <c r="S30" s="16">
        <f>IF(P30="","",H30*Q30)</f>
        <v>0</v>
      </c>
      <c r="T30" s="11">
        <f>IF(S30="", "", '附表二、含氟气体之GWP值'!G4)</f>
        <v>0</v>
      </c>
      <c r="U30" s="16">
        <f>IF(S30="","",S30*T30)</f>
        <v>0</v>
      </c>
      <c r="V30" s="8">
        <f>IF('2-定性盘查'!Z31&lt;&gt;"",IF('2-定性盘查'!Z31&lt;&gt;0,'2-定性盘查'!Z31,""),"")</f>
        <v>0</v>
      </c>
      <c r="W30" s="15">
        <f>IF('3.1-排放系数'!N30 ="", "", '3.1-排放系数'!N30)</f>
        <v>0</v>
      </c>
      <c r="X30" s="11">
        <f>IF(W30="","",'3.1-排放系数'!O30)</f>
        <v>0</v>
      </c>
      <c r="Y30" s="16">
        <f>IF(V30="","",H30*W30)</f>
        <v>0</v>
      </c>
      <c r="Z30" s="11">
        <f>IF(Y30="", "", '附表二、含氟气体之GWP值'!G5)</f>
        <v>0</v>
      </c>
      <c r="AA30" s="16">
        <f>IF(Y30="","",Y30*Z30)</f>
        <v>0</v>
      </c>
      <c r="AB30" s="16">
        <f>IF('2-定性盘查'!E31="是",IF(J30="CO2",SUM(U30,AA30),SUM(O30,U30,AA30)),IF(SUM(O30,U30,AA30)&lt;&gt;0,SUM(O30,U30,AA30),0))</f>
        <v>0</v>
      </c>
      <c r="AC30" s="16">
        <f>IF('2-定性盘查'!E31="是",IF(J30="CO2",O30,""),"")</f>
        <v>0</v>
      </c>
      <c r="AD30" s="17">
        <f>IF(AB30&lt;&gt;"",AB30/'6-彚总表'!$J$5,"")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IF('2-定性盘查'!A32&lt;&gt;"",'2-定性盘查'!A32,"")</f>
        <v>0</v>
      </c>
      <c r="B31" s="8">
        <f>IF('2-定性盘查'!B32&lt;&gt;"",'2-定性盘查'!B32,"")</f>
        <v>0</v>
      </c>
      <c r="C31" s="8">
        <f>IF('2-定性盘查'!C32&lt;&gt;"",'2-定性盘查'!C32,"")</f>
        <v>0</v>
      </c>
      <c r="D31" s="8">
        <f>IF('2-定性盘查'!D32&lt;&gt;"",'2-定性盘查'!D32,"")</f>
        <v>0</v>
      </c>
      <c r="E31" s="8">
        <f>IF('2-定性盘查'!E32&lt;&gt;"",'2-定性盘查'!E32,"")</f>
        <v>0</v>
      </c>
      <c r="F31" s="8">
        <f>IF('2-定性盘查'!F32&lt;&gt;"",'2-定性盘查'!F32,"")</f>
        <v>0</v>
      </c>
      <c r="G31" s="8">
        <f>IF('2-定性盘查'!G32&lt;&gt;"",'2-定性盘查'!G32,"")</f>
        <v>0</v>
      </c>
      <c r="H31" s="11" t="s">
        <v>477</v>
      </c>
      <c r="I31" s="11" t="s">
        <v>463</v>
      </c>
      <c r="J31" s="8">
        <f>IF('2-定性盘查'!X32&lt;&gt;"",IF('2-定性盘查'!X32&lt;&gt;0,'2-定性盘查'!X32,""),"")</f>
        <v>0</v>
      </c>
      <c r="K31" s="15">
        <f>'3.1-排放系数'!F31</f>
        <v>0</v>
      </c>
      <c r="L31" s="11">
        <f>'3.1-排放系数'!G31</f>
        <v>0</v>
      </c>
      <c r="M31" s="16">
        <f>IF(J31="","",H31*K31)</f>
        <v>0</v>
      </c>
      <c r="N31" s="11">
        <f>'附表二、含氟气体之GWP值'!G3</f>
        <v>0</v>
      </c>
      <c r="O31" s="16">
        <f>IF(M31="","",M31*N31)</f>
        <v>0</v>
      </c>
      <c r="P31" s="8">
        <f>IF('2-定性盘查'!Y32&lt;&gt;"",IF('2-定性盘查'!Y32&lt;&gt;0,'2-定性盘查'!Y32,""),"")</f>
        <v>0</v>
      </c>
      <c r="Q31" s="15">
        <f>IF('3.1-排放系数'!J31="", "", '3.1-排放系数'!J31)</f>
        <v>0</v>
      </c>
      <c r="R31" s="11">
        <f>IF(Q31="","",'3.1-排放系数'!K31)</f>
        <v>0</v>
      </c>
      <c r="S31" s="16">
        <f>IF(P31="","",H31*Q31)</f>
        <v>0</v>
      </c>
      <c r="T31" s="11">
        <f>IF(S31="", "", '附表二、含氟气体之GWP值'!G4)</f>
        <v>0</v>
      </c>
      <c r="U31" s="16">
        <f>IF(S31="","",S31*T31)</f>
        <v>0</v>
      </c>
      <c r="V31" s="8">
        <f>IF('2-定性盘查'!Z32&lt;&gt;"",IF('2-定性盘查'!Z32&lt;&gt;0,'2-定性盘查'!Z32,""),"")</f>
        <v>0</v>
      </c>
      <c r="W31" s="15">
        <f>IF('3.1-排放系数'!N31 ="", "", '3.1-排放系数'!N31)</f>
        <v>0</v>
      </c>
      <c r="X31" s="11">
        <f>IF(W31="","",'3.1-排放系数'!O31)</f>
        <v>0</v>
      </c>
      <c r="Y31" s="16">
        <f>IF(V31="","",H31*W31)</f>
        <v>0</v>
      </c>
      <c r="Z31" s="11">
        <f>IF(Y31="", "", '附表二、含氟气体之GWP值'!G5)</f>
        <v>0</v>
      </c>
      <c r="AA31" s="16">
        <f>IF(Y31="","",Y31*Z31)</f>
        <v>0</v>
      </c>
      <c r="AB31" s="16">
        <f>IF('2-定性盘查'!E32="是",IF(J31="CO2",SUM(U31,AA31),SUM(O31,U31,AA31)),IF(SUM(O31,U31,AA31)&lt;&gt;0,SUM(O31,U31,AA31),0))</f>
        <v>0</v>
      </c>
      <c r="AC31" s="16">
        <f>IF('2-定性盘查'!E32="是",IF(J31="CO2",O31,""),"")</f>
        <v>0</v>
      </c>
      <c r="AD31" s="17">
        <f>IF(AB31&lt;&gt;"",AB31/'6-彚总表'!$J$5,"")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IF('2-定性盘查'!A33&lt;&gt;"",'2-定性盘查'!A33,"")</f>
        <v>0</v>
      </c>
      <c r="B32" s="8">
        <f>IF('2-定性盘查'!B33&lt;&gt;"",'2-定性盘查'!B33,"")</f>
        <v>0</v>
      </c>
      <c r="C32" s="8">
        <f>IF('2-定性盘查'!C33&lt;&gt;"",'2-定性盘查'!C33,"")</f>
        <v>0</v>
      </c>
      <c r="D32" s="8">
        <f>IF('2-定性盘查'!D33&lt;&gt;"",'2-定性盘查'!D33,"")</f>
        <v>0</v>
      </c>
      <c r="E32" s="8">
        <f>IF('2-定性盘查'!E33&lt;&gt;"",'2-定性盘查'!E33,"")</f>
        <v>0</v>
      </c>
      <c r="F32" s="8">
        <f>IF('2-定性盘查'!F33&lt;&gt;"",'2-定性盘查'!F33,"")</f>
        <v>0</v>
      </c>
      <c r="G32" s="8">
        <f>IF('2-定性盘查'!G33&lt;&gt;"",'2-定性盘查'!G33,"")</f>
        <v>0</v>
      </c>
      <c r="H32" s="11" t="s">
        <v>464</v>
      </c>
      <c r="I32" s="11"/>
      <c r="J32" s="8">
        <f>IF('2-定性盘查'!X33&lt;&gt;"",IF('2-定性盘查'!X33&lt;&gt;0,'2-定性盘查'!X33,""),"")</f>
        <v>0</v>
      </c>
      <c r="K32" s="15">
        <f>'3.1-排放系数'!F32</f>
        <v>0</v>
      </c>
      <c r="L32" s="11">
        <f>'3.1-排放系数'!G32</f>
        <v>0</v>
      </c>
      <c r="M32" s="16">
        <f>IF(J32="","",H32*K32)</f>
        <v>0</v>
      </c>
      <c r="N32" s="11">
        <f>'附表二、含氟气体之GWP值'!G3</f>
        <v>0</v>
      </c>
      <c r="O32" s="16">
        <f>IF(M32="","",M32*N32)</f>
        <v>0</v>
      </c>
      <c r="P32" s="8">
        <f>IF('2-定性盘查'!Y33&lt;&gt;"",IF('2-定性盘查'!Y33&lt;&gt;0,'2-定性盘查'!Y33,""),"")</f>
        <v>0</v>
      </c>
      <c r="Q32" s="15">
        <f>IF('3.1-排放系数'!J32="", "", '3.1-排放系数'!J32)</f>
        <v>0</v>
      </c>
      <c r="R32" s="11">
        <f>IF(Q32="","",'3.1-排放系数'!K32)</f>
        <v>0</v>
      </c>
      <c r="S32" s="16">
        <f>IF(P32="","",H32*Q32)</f>
        <v>0</v>
      </c>
      <c r="T32" s="11">
        <f>IF(S32="", "", '附表二、含氟气体之GWP值'!G4)</f>
        <v>0</v>
      </c>
      <c r="U32" s="16">
        <f>IF(S32="","",S32*T32)</f>
        <v>0</v>
      </c>
      <c r="V32" s="8">
        <f>IF('2-定性盘查'!Z33&lt;&gt;"",IF('2-定性盘查'!Z33&lt;&gt;0,'2-定性盘查'!Z33,""),"")</f>
        <v>0</v>
      </c>
      <c r="W32" s="15">
        <f>IF('3.1-排放系数'!N32 ="", "", '3.1-排放系数'!N32)</f>
        <v>0</v>
      </c>
      <c r="X32" s="11">
        <f>IF(W32="","",'3.1-排放系数'!O32)</f>
        <v>0</v>
      </c>
      <c r="Y32" s="16">
        <f>IF(V32="","",H32*W32)</f>
        <v>0</v>
      </c>
      <c r="Z32" s="11">
        <f>IF(Y32="", "", '附表二、含氟气体之GWP值'!G5)</f>
        <v>0</v>
      </c>
      <c r="AA32" s="16">
        <f>IF(Y32="","",Y32*Z32)</f>
        <v>0</v>
      </c>
      <c r="AB32" s="16">
        <f>IF('2-定性盘查'!E33="是",IF(J32="CO2",SUM(U32,AA32),SUM(O32,U32,AA32)),IF(SUM(O32,U32,AA32)&lt;&gt;0,SUM(O32,U32,AA32),0))</f>
        <v>0</v>
      </c>
      <c r="AC32" s="16">
        <f>IF('2-定性盘查'!E33="是",IF(J32="CO2",O32,""),"")</f>
        <v>0</v>
      </c>
      <c r="AD32" s="17">
        <f>IF(AB32&lt;&gt;"",AB32/'6-彚总表'!$J$5,"")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IF('2-定性盘查'!A34&lt;&gt;"",'2-定性盘查'!A34,"")</f>
        <v>0</v>
      </c>
      <c r="B33" s="8">
        <f>IF('2-定性盘查'!B34&lt;&gt;"",'2-定性盘查'!B34,"")</f>
        <v>0</v>
      </c>
      <c r="C33" s="8">
        <f>IF('2-定性盘查'!C34&lt;&gt;"",'2-定性盘查'!C34,"")</f>
        <v>0</v>
      </c>
      <c r="D33" s="8">
        <f>IF('2-定性盘查'!D34&lt;&gt;"",'2-定性盘查'!D34,"")</f>
        <v>0</v>
      </c>
      <c r="E33" s="8">
        <f>IF('2-定性盘查'!E34&lt;&gt;"",'2-定性盘查'!E34,"")</f>
        <v>0</v>
      </c>
      <c r="F33" s="8">
        <f>IF('2-定性盘查'!F34&lt;&gt;"",'2-定性盘查'!F34,"")</f>
        <v>0</v>
      </c>
      <c r="G33" s="8">
        <f>IF('2-定性盘查'!G34&lt;&gt;"",'2-定性盘查'!G34,"")</f>
        <v>0</v>
      </c>
      <c r="H33" s="11" t="s">
        <v>464</v>
      </c>
      <c r="I33" s="11"/>
      <c r="J33" s="8">
        <f>IF('2-定性盘查'!X34&lt;&gt;"",IF('2-定性盘查'!X34&lt;&gt;0,'2-定性盘查'!X34,""),"")</f>
        <v>0</v>
      </c>
      <c r="K33" s="15">
        <f>'3.1-排放系数'!F33</f>
        <v>0</v>
      </c>
      <c r="L33" s="11">
        <f>'3.1-排放系数'!G33</f>
        <v>0</v>
      </c>
      <c r="M33" s="16">
        <f>IF(J33="","",H33*K33)</f>
        <v>0</v>
      </c>
      <c r="N33" s="11">
        <f>'附表二、含氟气体之GWP值'!G3</f>
        <v>0</v>
      </c>
      <c r="O33" s="16">
        <f>IF(M33="","",M33*N33)</f>
        <v>0</v>
      </c>
      <c r="P33" s="8">
        <f>IF('2-定性盘查'!Y34&lt;&gt;"",IF('2-定性盘查'!Y34&lt;&gt;0,'2-定性盘查'!Y34,""),"")</f>
        <v>0</v>
      </c>
      <c r="Q33" s="15">
        <f>IF('3.1-排放系数'!J33="", "", '3.1-排放系数'!J33)</f>
        <v>0</v>
      </c>
      <c r="R33" s="11">
        <f>IF(Q33="","",'3.1-排放系数'!K33)</f>
        <v>0</v>
      </c>
      <c r="S33" s="16">
        <f>IF(P33="","",H33*Q33)</f>
        <v>0</v>
      </c>
      <c r="T33" s="11">
        <f>IF(S33="", "", '附表二、含氟气体之GWP值'!G4)</f>
        <v>0</v>
      </c>
      <c r="U33" s="16">
        <f>IF(S33="","",S33*T33)</f>
        <v>0</v>
      </c>
      <c r="V33" s="8">
        <f>IF('2-定性盘查'!Z34&lt;&gt;"",IF('2-定性盘查'!Z34&lt;&gt;0,'2-定性盘查'!Z34,""),"")</f>
        <v>0</v>
      </c>
      <c r="W33" s="15">
        <f>IF('3.1-排放系数'!N33 ="", "", '3.1-排放系数'!N33)</f>
        <v>0</v>
      </c>
      <c r="X33" s="11">
        <f>IF(W33="","",'3.1-排放系数'!O33)</f>
        <v>0</v>
      </c>
      <c r="Y33" s="16">
        <f>IF(V33="","",H33*W33)</f>
        <v>0</v>
      </c>
      <c r="Z33" s="11">
        <f>IF(Y33="", "", '附表二、含氟气体之GWP值'!G5)</f>
        <v>0</v>
      </c>
      <c r="AA33" s="16">
        <f>IF(Y33="","",Y33*Z33)</f>
        <v>0</v>
      </c>
      <c r="AB33" s="16">
        <f>IF('2-定性盘查'!E34="是",IF(J33="CO2",SUM(U33,AA33),SUM(O33,U33,AA33)),IF(SUM(O33,U33,AA33)&lt;&gt;0,SUM(O33,U33,AA33),0))</f>
        <v>0</v>
      </c>
      <c r="AC33" s="16">
        <f>IF('2-定性盘查'!E34="是",IF(J33="CO2",O33,""),"")</f>
        <v>0</v>
      </c>
      <c r="AD33" s="17">
        <f>IF(AB33&lt;&gt;"",AB33/'6-彚总表'!$J$5,"")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IF('2-定性盘查'!A35&lt;&gt;"",'2-定性盘查'!A35,"")</f>
        <v>0</v>
      </c>
      <c r="B34" s="8">
        <f>IF('2-定性盘查'!B35&lt;&gt;"",'2-定性盘查'!B35,"")</f>
        <v>0</v>
      </c>
      <c r="C34" s="8">
        <f>IF('2-定性盘查'!C35&lt;&gt;"",'2-定性盘查'!C35,"")</f>
        <v>0</v>
      </c>
      <c r="D34" s="8">
        <f>IF('2-定性盘查'!D35&lt;&gt;"",'2-定性盘查'!D35,"")</f>
        <v>0</v>
      </c>
      <c r="E34" s="8">
        <f>IF('2-定性盘查'!E35&lt;&gt;"",'2-定性盘查'!E35,"")</f>
        <v>0</v>
      </c>
      <c r="F34" s="8">
        <f>IF('2-定性盘查'!F35&lt;&gt;"",'2-定性盘查'!F35,"")</f>
        <v>0</v>
      </c>
      <c r="G34" s="8">
        <f>IF('2-定性盘查'!G35&lt;&gt;"",'2-定性盘查'!G35,"")</f>
        <v>0</v>
      </c>
      <c r="H34" s="11" t="s">
        <v>464</v>
      </c>
      <c r="I34" s="11"/>
      <c r="J34" s="8">
        <f>IF('2-定性盘查'!X35&lt;&gt;"",IF('2-定性盘查'!X35&lt;&gt;0,'2-定性盘查'!X35,""),"")</f>
        <v>0</v>
      </c>
      <c r="K34" s="15">
        <f>'3.1-排放系数'!F34</f>
        <v>0</v>
      </c>
      <c r="L34" s="11">
        <f>'3.1-排放系数'!G34</f>
        <v>0</v>
      </c>
      <c r="M34" s="16">
        <f>IF(J34="","",H34*K34)</f>
        <v>0</v>
      </c>
      <c r="N34" s="11">
        <f>'附表二、含氟气体之GWP值'!G3</f>
        <v>0</v>
      </c>
      <c r="O34" s="16">
        <f>IF(M34="","",M34*N34)</f>
        <v>0</v>
      </c>
      <c r="P34" s="8">
        <f>IF('2-定性盘查'!Y35&lt;&gt;"",IF('2-定性盘查'!Y35&lt;&gt;0,'2-定性盘查'!Y35,""),"")</f>
        <v>0</v>
      </c>
      <c r="Q34" s="15">
        <f>IF('3.1-排放系数'!J34="", "", '3.1-排放系数'!J34)</f>
        <v>0</v>
      </c>
      <c r="R34" s="11">
        <f>IF(Q34="","",'3.1-排放系数'!K34)</f>
        <v>0</v>
      </c>
      <c r="S34" s="16">
        <f>IF(P34="","",H34*Q34)</f>
        <v>0</v>
      </c>
      <c r="T34" s="11">
        <f>IF(S34="", "", '附表二、含氟气体之GWP值'!G4)</f>
        <v>0</v>
      </c>
      <c r="U34" s="16">
        <f>IF(S34="","",S34*T34)</f>
        <v>0</v>
      </c>
      <c r="V34" s="8">
        <f>IF('2-定性盘查'!Z35&lt;&gt;"",IF('2-定性盘查'!Z35&lt;&gt;0,'2-定性盘查'!Z35,""),"")</f>
        <v>0</v>
      </c>
      <c r="W34" s="15">
        <f>IF('3.1-排放系数'!N34 ="", "", '3.1-排放系数'!N34)</f>
        <v>0</v>
      </c>
      <c r="X34" s="11">
        <f>IF(W34="","",'3.1-排放系数'!O34)</f>
        <v>0</v>
      </c>
      <c r="Y34" s="16">
        <f>IF(V34="","",H34*W34)</f>
        <v>0</v>
      </c>
      <c r="Z34" s="11">
        <f>IF(Y34="", "", '附表二、含氟气体之GWP值'!G5)</f>
        <v>0</v>
      </c>
      <c r="AA34" s="16">
        <f>IF(Y34="","",Y34*Z34)</f>
        <v>0</v>
      </c>
      <c r="AB34" s="16">
        <f>IF('2-定性盘查'!E35="是",IF(J34="CO2",SUM(U34,AA34),SUM(O34,U34,AA34)),IF(SUM(O34,U34,AA34)&lt;&gt;0,SUM(O34,U34,AA34),0))</f>
        <v>0</v>
      </c>
      <c r="AC34" s="16">
        <f>IF('2-定性盘查'!E35="是",IF(J34="CO2",O34,""),"")</f>
        <v>0</v>
      </c>
      <c r="AD34" s="17">
        <f>IF(AB34&lt;&gt;"",AB34/'6-彚总表'!$J$5,"")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IF('2-定性盘查'!A36&lt;&gt;"",'2-定性盘查'!A36,"")</f>
        <v>0</v>
      </c>
      <c r="B35" s="8">
        <f>IF('2-定性盘查'!B36&lt;&gt;"",'2-定性盘查'!B36,"")</f>
        <v>0</v>
      </c>
      <c r="C35" s="8">
        <f>IF('2-定性盘查'!C36&lt;&gt;"",'2-定性盘查'!C36,"")</f>
        <v>0</v>
      </c>
      <c r="D35" s="8">
        <f>IF('2-定性盘查'!D36&lt;&gt;"",'2-定性盘查'!D36,"")</f>
        <v>0</v>
      </c>
      <c r="E35" s="8">
        <f>IF('2-定性盘查'!E36&lt;&gt;"",'2-定性盘查'!E36,"")</f>
        <v>0</v>
      </c>
      <c r="F35" s="8">
        <f>IF('2-定性盘查'!F36&lt;&gt;"",'2-定性盘查'!F36,"")</f>
        <v>0</v>
      </c>
      <c r="G35" s="8">
        <f>IF('2-定性盘查'!G36&lt;&gt;"",'2-定性盘查'!G36,"")</f>
        <v>0</v>
      </c>
      <c r="H35" s="11" t="s">
        <v>464</v>
      </c>
      <c r="I35" s="11"/>
      <c r="J35" s="8">
        <f>IF('2-定性盘查'!X36&lt;&gt;"",IF('2-定性盘查'!X36&lt;&gt;0,'2-定性盘查'!X36,""),"")</f>
        <v>0</v>
      </c>
      <c r="K35" s="15">
        <f>'3.1-排放系数'!F35</f>
        <v>0</v>
      </c>
      <c r="L35" s="11">
        <f>'3.1-排放系数'!G35</f>
        <v>0</v>
      </c>
      <c r="M35" s="16">
        <f>IF(J35="","",H35*K35)</f>
        <v>0</v>
      </c>
      <c r="N35" s="11">
        <f>'附表二、含氟气体之GWP值'!G3</f>
        <v>0</v>
      </c>
      <c r="O35" s="16">
        <f>IF(M35="","",M35*N35)</f>
        <v>0</v>
      </c>
      <c r="P35" s="8">
        <f>IF('2-定性盘查'!Y36&lt;&gt;"",IF('2-定性盘查'!Y36&lt;&gt;0,'2-定性盘查'!Y36,""),"")</f>
        <v>0</v>
      </c>
      <c r="Q35" s="15">
        <f>IF('3.1-排放系数'!J35="", "", '3.1-排放系数'!J35)</f>
        <v>0</v>
      </c>
      <c r="R35" s="11">
        <f>IF(Q35="","",'3.1-排放系数'!K35)</f>
        <v>0</v>
      </c>
      <c r="S35" s="16">
        <f>IF(P35="","",H35*Q35)</f>
        <v>0</v>
      </c>
      <c r="T35" s="11">
        <f>IF(S35="", "", '附表二、含氟气体之GWP值'!G4)</f>
        <v>0</v>
      </c>
      <c r="U35" s="16">
        <f>IF(S35="","",S35*T35)</f>
        <v>0</v>
      </c>
      <c r="V35" s="8">
        <f>IF('2-定性盘查'!Z36&lt;&gt;"",IF('2-定性盘查'!Z36&lt;&gt;0,'2-定性盘查'!Z36,""),"")</f>
        <v>0</v>
      </c>
      <c r="W35" s="15">
        <f>IF('3.1-排放系数'!N35 ="", "", '3.1-排放系数'!N35)</f>
        <v>0</v>
      </c>
      <c r="X35" s="11">
        <f>IF(W35="","",'3.1-排放系数'!O35)</f>
        <v>0</v>
      </c>
      <c r="Y35" s="16">
        <f>IF(V35="","",H35*W35)</f>
        <v>0</v>
      </c>
      <c r="Z35" s="11">
        <f>IF(Y35="", "", '附表二、含氟气体之GWP值'!G5)</f>
        <v>0</v>
      </c>
      <c r="AA35" s="16">
        <f>IF(Y35="","",Y35*Z35)</f>
        <v>0</v>
      </c>
      <c r="AB35" s="16">
        <f>IF('2-定性盘查'!E36="是",IF(J35="CO2",SUM(U35,AA35),SUM(O35,U35,AA35)),IF(SUM(O35,U35,AA35)&lt;&gt;0,SUM(O35,U35,AA35),0))</f>
        <v>0</v>
      </c>
      <c r="AC35" s="16">
        <f>IF('2-定性盘查'!E36="是",IF(J35="CO2",O35,""),"")</f>
        <v>0</v>
      </c>
      <c r="AD35" s="17">
        <f>IF(AB35&lt;&gt;"",AB35/'6-彚总表'!$J$5,"")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IF('2-定性盘查'!A37&lt;&gt;"",'2-定性盘查'!A37,"")</f>
        <v>0</v>
      </c>
      <c r="B36" s="8">
        <f>IF('2-定性盘查'!B37&lt;&gt;"",'2-定性盘查'!B37,"")</f>
        <v>0</v>
      </c>
      <c r="C36" s="8">
        <f>IF('2-定性盘查'!C37&lt;&gt;"",'2-定性盘查'!C37,"")</f>
        <v>0</v>
      </c>
      <c r="D36" s="8">
        <f>IF('2-定性盘查'!D37&lt;&gt;"",'2-定性盘查'!D37,"")</f>
        <v>0</v>
      </c>
      <c r="E36" s="8">
        <f>IF('2-定性盘查'!E37&lt;&gt;"",'2-定性盘查'!E37,"")</f>
        <v>0</v>
      </c>
      <c r="F36" s="8">
        <f>IF('2-定性盘查'!F37&lt;&gt;"",'2-定性盘查'!F37,"")</f>
        <v>0</v>
      </c>
      <c r="G36" s="8">
        <f>IF('2-定性盘查'!G37&lt;&gt;"",'2-定性盘查'!G37,"")</f>
        <v>0</v>
      </c>
      <c r="H36" s="11" t="s">
        <v>478</v>
      </c>
      <c r="I36" s="11" t="s">
        <v>463</v>
      </c>
      <c r="J36" s="8">
        <f>IF('2-定性盘查'!X37&lt;&gt;"",IF('2-定性盘查'!X37&lt;&gt;0,'2-定性盘查'!X37,""),"")</f>
        <v>0</v>
      </c>
      <c r="K36" s="15">
        <f>'3.1-排放系数'!F36</f>
        <v>0</v>
      </c>
      <c r="L36" s="11">
        <f>'3.1-排放系数'!G36</f>
        <v>0</v>
      </c>
      <c r="M36" s="16">
        <f>IF(J36="","",H36*K36)</f>
        <v>0</v>
      </c>
      <c r="N36" s="11">
        <f>'附表二、含氟气体之GWP值'!G3</f>
        <v>0</v>
      </c>
      <c r="O36" s="16">
        <f>IF(M36="","",M36*N36)</f>
        <v>0</v>
      </c>
      <c r="P36" s="8">
        <f>IF('2-定性盘查'!Y37&lt;&gt;"",IF('2-定性盘查'!Y37&lt;&gt;0,'2-定性盘查'!Y37,""),"")</f>
        <v>0</v>
      </c>
      <c r="Q36" s="15">
        <f>IF('3.1-排放系数'!J36="", "", '3.1-排放系数'!J36)</f>
        <v>0</v>
      </c>
      <c r="R36" s="11">
        <f>IF(Q36="","",'3.1-排放系数'!K36)</f>
        <v>0</v>
      </c>
      <c r="S36" s="16">
        <f>IF(P36="","",H36*Q36)</f>
        <v>0</v>
      </c>
      <c r="T36" s="11">
        <f>IF(S36="", "", '附表二、含氟气体之GWP值'!G4)</f>
        <v>0</v>
      </c>
      <c r="U36" s="16">
        <f>IF(S36="","",S36*T36)</f>
        <v>0</v>
      </c>
      <c r="V36" s="8">
        <f>IF('2-定性盘查'!Z37&lt;&gt;"",IF('2-定性盘查'!Z37&lt;&gt;0,'2-定性盘查'!Z37,""),"")</f>
        <v>0</v>
      </c>
      <c r="W36" s="15">
        <f>IF('3.1-排放系数'!N36 ="", "", '3.1-排放系数'!N36)</f>
        <v>0</v>
      </c>
      <c r="X36" s="11">
        <f>IF(W36="","",'3.1-排放系数'!O36)</f>
        <v>0</v>
      </c>
      <c r="Y36" s="16">
        <f>IF(V36="","",H36*W36)</f>
        <v>0</v>
      </c>
      <c r="Z36" s="11">
        <f>IF(Y36="", "", '附表二、含氟气体之GWP值'!G5)</f>
        <v>0</v>
      </c>
      <c r="AA36" s="16">
        <f>IF(Y36="","",Y36*Z36)</f>
        <v>0</v>
      </c>
      <c r="AB36" s="16">
        <f>IF('2-定性盘查'!E37="是",IF(J36="CO2",SUM(U36,AA36),SUM(O36,U36,AA36)),IF(SUM(O36,U36,AA36)&lt;&gt;0,SUM(O36,U36,AA36),0))</f>
        <v>0</v>
      </c>
      <c r="AC36" s="16">
        <f>IF('2-定性盘查'!E37="是",IF(J36="CO2",O36,""),"")</f>
        <v>0</v>
      </c>
      <c r="AD36" s="17">
        <f>IF(AB36&lt;&gt;"",AB36/'6-彚总表'!$J$5,"")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IF('2-定性盘查'!A38&lt;&gt;"",'2-定性盘查'!A38,"")</f>
        <v>0</v>
      </c>
      <c r="B37" s="8">
        <f>IF('2-定性盘查'!B38&lt;&gt;"",'2-定性盘查'!B38,"")</f>
        <v>0</v>
      </c>
      <c r="C37" s="8">
        <f>IF('2-定性盘查'!C38&lt;&gt;"",'2-定性盘查'!C38,"")</f>
        <v>0</v>
      </c>
      <c r="D37" s="8">
        <f>IF('2-定性盘查'!D38&lt;&gt;"",'2-定性盘查'!D38,"")</f>
        <v>0</v>
      </c>
      <c r="E37" s="8">
        <f>IF('2-定性盘查'!E38&lt;&gt;"",'2-定性盘查'!E38,"")</f>
        <v>0</v>
      </c>
      <c r="F37" s="8">
        <f>IF('2-定性盘查'!F38&lt;&gt;"",'2-定性盘查'!F38,"")</f>
        <v>0</v>
      </c>
      <c r="G37" s="8">
        <f>IF('2-定性盘查'!G38&lt;&gt;"",'2-定性盘查'!G38,"")</f>
        <v>0</v>
      </c>
      <c r="H37" s="11" t="s">
        <v>479</v>
      </c>
      <c r="I37" s="11" t="s">
        <v>463</v>
      </c>
      <c r="J37" s="8">
        <f>IF('2-定性盘查'!X38&lt;&gt;"",IF('2-定性盘查'!X38&lt;&gt;0,'2-定性盘查'!X38,""),"")</f>
        <v>0</v>
      </c>
      <c r="K37" s="15">
        <f>'3.1-排放系数'!F37</f>
        <v>0</v>
      </c>
      <c r="L37" s="11">
        <f>'3.1-排放系数'!G37</f>
        <v>0</v>
      </c>
      <c r="M37" s="16">
        <f>IF(J37="","",H37*K37)</f>
        <v>0</v>
      </c>
      <c r="N37" s="11">
        <f>'附表二、含氟气体之GWP值'!G3</f>
        <v>0</v>
      </c>
      <c r="O37" s="16">
        <f>IF(M37="","",M37*N37)</f>
        <v>0</v>
      </c>
      <c r="P37" s="8">
        <f>IF('2-定性盘查'!Y38&lt;&gt;"",IF('2-定性盘查'!Y38&lt;&gt;0,'2-定性盘查'!Y38,""),"")</f>
        <v>0</v>
      </c>
      <c r="Q37" s="15">
        <f>IF('3.1-排放系数'!J37="", "", '3.1-排放系数'!J37)</f>
        <v>0</v>
      </c>
      <c r="R37" s="11">
        <f>IF(Q37="","",'3.1-排放系数'!K37)</f>
        <v>0</v>
      </c>
      <c r="S37" s="16">
        <f>IF(P37="","",H37*Q37)</f>
        <v>0</v>
      </c>
      <c r="T37" s="11">
        <f>IF(S37="", "", '附表二、含氟气体之GWP值'!G4)</f>
        <v>0</v>
      </c>
      <c r="U37" s="16">
        <f>IF(S37="","",S37*T37)</f>
        <v>0</v>
      </c>
      <c r="V37" s="8">
        <f>IF('2-定性盘查'!Z38&lt;&gt;"",IF('2-定性盘查'!Z38&lt;&gt;0,'2-定性盘查'!Z38,""),"")</f>
        <v>0</v>
      </c>
      <c r="W37" s="15">
        <f>IF('3.1-排放系数'!N37 ="", "", '3.1-排放系数'!N37)</f>
        <v>0</v>
      </c>
      <c r="X37" s="11">
        <f>IF(W37="","",'3.1-排放系数'!O37)</f>
        <v>0</v>
      </c>
      <c r="Y37" s="16">
        <f>IF(V37="","",H37*W37)</f>
        <v>0</v>
      </c>
      <c r="Z37" s="11">
        <f>IF(Y37="", "", '附表二、含氟气体之GWP值'!G5)</f>
        <v>0</v>
      </c>
      <c r="AA37" s="16">
        <f>IF(Y37="","",Y37*Z37)</f>
        <v>0</v>
      </c>
      <c r="AB37" s="16">
        <f>IF('2-定性盘查'!E38="是",IF(J37="CO2",SUM(U37,AA37),SUM(O37,U37,AA37)),IF(SUM(O37,U37,AA37)&lt;&gt;0,SUM(O37,U37,AA37),0))</f>
        <v>0</v>
      </c>
      <c r="AC37" s="16">
        <f>IF('2-定性盘查'!E38="是",IF(J37="CO2",O37,""),"")</f>
        <v>0</v>
      </c>
      <c r="AD37" s="17">
        <f>IF(AB37&lt;&gt;"",AB37/'6-彚总表'!$J$5,"")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IF('2-定性盘查'!A39&lt;&gt;"",'2-定性盘查'!A39,"")</f>
        <v>0</v>
      </c>
      <c r="B38" s="8">
        <f>IF('2-定性盘查'!B39&lt;&gt;"",'2-定性盘查'!B39,"")</f>
        <v>0</v>
      </c>
      <c r="C38" s="8">
        <f>IF('2-定性盘查'!C39&lt;&gt;"",'2-定性盘查'!C39,"")</f>
        <v>0</v>
      </c>
      <c r="D38" s="8">
        <f>IF('2-定性盘查'!D39&lt;&gt;"",'2-定性盘查'!D39,"")</f>
        <v>0</v>
      </c>
      <c r="E38" s="8">
        <f>IF('2-定性盘查'!E39&lt;&gt;"",'2-定性盘查'!E39,"")</f>
        <v>0</v>
      </c>
      <c r="F38" s="8">
        <f>IF('2-定性盘查'!F39&lt;&gt;"",'2-定性盘查'!F39,"")</f>
        <v>0</v>
      </c>
      <c r="G38" s="8">
        <f>IF('2-定性盘查'!G39&lt;&gt;"",'2-定性盘查'!G39,"")</f>
        <v>0</v>
      </c>
      <c r="H38" s="11" t="s">
        <v>480</v>
      </c>
      <c r="I38" s="11" t="s">
        <v>463</v>
      </c>
      <c r="J38" s="8">
        <f>IF('2-定性盘查'!X39&lt;&gt;"",IF('2-定性盘查'!X39&lt;&gt;0,'2-定性盘查'!X39,""),"")</f>
        <v>0</v>
      </c>
      <c r="K38" s="15">
        <f>'3.1-排放系数'!F38</f>
        <v>0</v>
      </c>
      <c r="L38" s="11">
        <f>'3.1-排放系数'!G38</f>
        <v>0</v>
      </c>
      <c r="M38" s="16">
        <f>IF(J38="","",H38*K38)</f>
        <v>0</v>
      </c>
      <c r="N38" s="11">
        <f>'附表二、含氟气体之GWP值'!G3</f>
        <v>0</v>
      </c>
      <c r="O38" s="16">
        <f>IF(M38="","",M38*N38)</f>
        <v>0</v>
      </c>
      <c r="P38" s="8">
        <f>IF('2-定性盘查'!Y39&lt;&gt;"",IF('2-定性盘查'!Y39&lt;&gt;0,'2-定性盘查'!Y39,""),"")</f>
        <v>0</v>
      </c>
      <c r="Q38" s="15">
        <f>IF('3.1-排放系数'!J38="", "", '3.1-排放系数'!J38)</f>
        <v>0</v>
      </c>
      <c r="R38" s="11">
        <f>IF(Q38="","",'3.1-排放系数'!K38)</f>
        <v>0</v>
      </c>
      <c r="S38" s="16">
        <f>IF(P38="","",H38*Q38)</f>
        <v>0</v>
      </c>
      <c r="T38" s="11">
        <f>IF(S38="", "", '附表二、含氟气体之GWP值'!G4)</f>
        <v>0</v>
      </c>
      <c r="U38" s="16">
        <f>IF(S38="","",S38*T38)</f>
        <v>0</v>
      </c>
      <c r="V38" s="8">
        <f>IF('2-定性盘查'!Z39&lt;&gt;"",IF('2-定性盘查'!Z39&lt;&gt;0,'2-定性盘查'!Z39,""),"")</f>
        <v>0</v>
      </c>
      <c r="W38" s="15">
        <f>IF('3.1-排放系数'!N38 ="", "", '3.1-排放系数'!N38)</f>
        <v>0</v>
      </c>
      <c r="X38" s="11">
        <f>IF(W38="","",'3.1-排放系数'!O38)</f>
        <v>0</v>
      </c>
      <c r="Y38" s="16">
        <f>IF(V38="","",H38*W38)</f>
        <v>0</v>
      </c>
      <c r="Z38" s="11">
        <f>IF(Y38="", "", '附表二、含氟气体之GWP值'!G5)</f>
        <v>0</v>
      </c>
      <c r="AA38" s="16">
        <f>IF(Y38="","",Y38*Z38)</f>
        <v>0</v>
      </c>
      <c r="AB38" s="16">
        <f>IF('2-定性盘查'!E39="是",IF(J38="CO2",SUM(U38,AA38),SUM(O38,U38,AA38)),IF(SUM(O38,U38,AA38)&lt;&gt;0,SUM(O38,U38,AA38),0))</f>
        <v>0</v>
      </c>
      <c r="AC38" s="16">
        <f>IF('2-定性盘查'!E39="是",IF(J38="CO2",O38,""),"")</f>
        <v>0</v>
      </c>
      <c r="AD38" s="17">
        <f>IF(AB38&lt;&gt;"",AB38/'6-彚总表'!$J$5,"")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IF('2-定性盘查'!A40&lt;&gt;"",'2-定性盘查'!A40,"")</f>
        <v>0</v>
      </c>
      <c r="B39" s="8">
        <f>IF('2-定性盘查'!B40&lt;&gt;"",'2-定性盘查'!B40,"")</f>
        <v>0</v>
      </c>
      <c r="C39" s="8">
        <f>IF('2-定性盘查'!C40&lt;&gt;"",'2-定性盘查'!C40,"")</f>
        <v>0</v>
      </c>
      <c r="D39" s="8">
        <f>IF('2-定性盘查'!D40&lt;&gt;"",'2-定性盘查'!D40,"")</f>
        <v>0</v>
      </c>
      <c r="E39" s="8">
        <f>IF('2-定性盘查'!E40&lt;&gt;"",'2-定性盘查'!E40,"")</f>
        <v>0</v>
      </c>
      <c r="F39" s="8">
        <f>IF('2-定性盘查'!F40&lt;&gt;"",'2-定性盘查'!F40,"")</f>
        <v>0</v>
      </c>
      <c r="G39" s="8">
        <f>IF('2-定性盘查'!G40&lt;&gt;"",'2-定性盘查'!G40,"")</f>
        <v>0</v>
      </c>
      <c r="H39" s="11" t="s">
        <v>464</v>
      </c>
      <c r="I39" s="11" t="s">
        <v>481</v>
      </c>
      <c r="J39" s="8">
        <f>IF('2-定性盘查'!X40&lt;&gt;"",IF('2-定性盘查'!X40&lt;&gt;0,'2-定性盘查'!X40,""),"")</f>
        <v>0</v>
      </c>
      <c r="K39" s="15">
        <f>'3.1-排放系数'!F39</f>
        <v>0</v>
      </c>
      <c r="L39" s="11">
        <f>'3.1-排放系数'!G39</f>
        <v>0</v>
      </c>
      <c r="M39" s="16">
        <f>IF(J39="","",H39*K39)</f>
        <v>0</v>
      </c>
      <c r="N39" s="11">
        <f>'附表二、含氟气体之GWP值'!G3</f>
        <v>0</v>
      </c>
      <c r="O39" s="16">
        <f>IF(M39="","",M39*N39)</f>
        <v>0</v>
      </c>
      <c r="P39" s="8">
        <f>IF('2-定性盘查'!Y40&lt;&gt;"",IF('2-定性盘查'!Y40&lt;&gt;0,'2-定性盘查'!Y40,""),"")</f>
        <v>0</v>
      </c>
      <c r="Q39" s="15">
        <f>IF('3.1-排放系数'!J39="", "", '3.1-排放系数'!J39)</f>
        <v>0</v>
      </c>
      <c r="R39" s="11">
        <f>IF(Q39="","",'3.1-排放系数'!K39)</f>
        <v>0</v>
      </c>
      <c r="S39" s="16">
        <f>IF(P39="","",H39*Q39)</f>
        <v>0</v>
      </c>
      <c r="T39" s="11">
        <f>IF(S39="", "", '附表二、含氟气体之GWP值'!G4)</f>
        <v>0</v>
      </c>
      <c r="U39" s="16">
        <f>IF(S39="","",S39*T39)</f>
        <v>0</v>
      </c>
      <c r="V39" s="8">
        <f>IF('2-定性盘查'!Z40&lt;&gt;"",IF('2-定性盘查'!Z40&lt;&gt;0,'2-定性盘查'!Z40,""),"")</f>
        <v>0</v>
      </c>
      <c r="W39" s="15">
        <f>IF('3.1-排放系数'!N39 ="", "", '3.1-排放系数'!N39)</f>
        <v>0</v>
      </c>
      <c r="X39" s="11">
        <f>IF(W39="","",'3.1-排放系数'!O39)</f>
        <v>0</v>
      </c>
      <c r="Y39" s="16">
        <f>IF(V39="","",H39*W39)</f>
        <v>0</v>
      </c>
      <c r="Z39" s="11">
        <f>IF(Y39="", "", '附表二、含氟气体之GWP值'!G5)</f>
        <v>0</v>
      </c>
      <c r="AA39" s="16">
        <f>IF(Y39="","",Y39*Z39)</f>
        <v>0</v>
      </c>
      <c r="AB39" s="16">
        <f>IF('2-定性盘查'!E40="是",IF(J39="CO2",SUM(U39,AA39),SUM(O39,U39,AA39)),IF(SUM(O39,U39,AA39)&lt;&gt;0,SUM(O39,U39,AA39),0))</f>
        <v>0</v>
      </c>
      <c r="AC39" s="16">
        <f>IF('2-定性盘查'!E40="是",IF(J39="CO2",O39,""),"")</f>
        <v>0</v>
      </c>
      <c r="AD39" s="17">
        <f>IF(AB39&lt;&gt;"",AB39/'6-彚总表'!$J$5,"")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IF('2-定性盘查'!A41&lt;&gt;"",'2-定性盘查'!A41,"")</f>
        <v>0</v>
      </c>
      <c r="B40" s="8">
        <f>IF('2-定性盘查'!B41&lt;&gt;"",'2-定性盘查'!B41,"")</f>
        <v>0</v>
      </c>
      <c r="C40" s="8">
        <f>IF('2-定性盘查'!C41&lt;&gt;"",'2-定性盘查'!C41,"")</f>
        <v>0</v>
      </c>
      <c r="D40" s="8">
        <f>IF('2-定性盘查'!D41&lt;&gt;"",'2-定性盘查'!D41,"")</f>
        <v>0</v>
      </c>
      <c r="E40" s="8">
        <f>IF('2-定性盘查'!E41&lt;&gt;"",'2-定性盘查'!E41,"")</f>
        <v>0</v>
      </c>
      <c r="F40" s="8">
        <f>IF('2-定性盘查'!F41&lt;&gt;"",'2-定性盘查'!F41,"")</f>
        <v>0</v>
      </c>
      <c r="G40" s="8">
        <f>IF('2-定性盘查'!G41&lt;&gt;"",'2-定性盘查'!G41,"")</f>
        <v>0</v>
      </c>
      <c r="H40" s="11" t="s">
        <v>464</v>
      </c>
      <c r="I40" s="11"/>
      <c r="J40" s="8">
        <f>IF('2-定性盘查'!X41&lt;&gt;"",IF('2-定性盘查'!X41&lt;&gt;0,'2-定性盘查'!X41,""),"")</f>
        <v>0</v>
      </c>
      <c r="K40" s="15">
        <f>'3.1-排放系数'!F40</f>
        <v>0</v>
      </c>
      <c r="L40" s="11">
        <f>'3.1-排放系数'!G40</f>
        <v>0</v>
      </c>
      <c r="M40" s="16">
        <f>IF(J40="","",H40*K40)</f>
        <v>0</v>
      </c>
      <c r="N40" s="11">
        <f>'附表二、含氟气体之GWP值'!G3</f>
        <v>0</v>
      </c>
      <c r="O40" s="16">
        <f>IF(M40="","",M40*N40)</f>
        <v>0</v>
      </c>
      <c r="P40" s="8">
        <f>IF('2-定性盘查'!Y41&lt;&gt;"",IF('2-定性盘查'!Y41&lt;&gt;0,'2-定性盘查'!Y41,""),"")</f>
        <v>0</v>
      </c>
      <c r="Q40" s="15">
        <f>IF('3.1-排放系数'!J40="", "", '3.1-排放系数'!J40)</f>
        <v>0</v>
      </c>
      <c r="R40" s="11">
        <f>IF(Q40="","",'3.1-排放系数'!K40)</f>
        <v>0</v>
      </c>
      <c r="S40" s="16">
        <f>IF(P40="","",H40*Q40)</f>
        <v>0</v>
      </c>
      <c r="T40" s="11">
        <f>IF(S40="", "", '附表二、含氟气体之GWP值'!G4)</f>
        <v>0</v>
      </c>
      <c r="U40" s="16">
        <f>IF(S40="","",S40*T40)</f>
        <v>0</v>
      </c>
      <c r="V40" s="8">
        <f>IF('2-定性盘查'!Z41&lt;&gt;"",IF('2-定性盘查'!Z41&lt;&gt;0,'2-定性盘查'!Z41,""),"")</f>
        <v>0</v>
      </c>
      <c r="W40" s="15">
        <f>IF('3.1-排放系数'!N40 ="", "", '3.1-排放系数'!N40)</f>
        <v>0</v>
      </c>
      <c r="X40" s="11">
        <f>IF(W40="","",'3.1-排放系数'!O40)</f>
        <v>0</v>
      </c>
      <c r="Y40" s="16">
        <f>IF(V40="","",H40*W40)</f>
        <v>0</v>
      </c>
      <c r="Z40" s="11">
        <f>IF(Y40="", "", '附表二、含氟气体之GWP值'!G5)</f>
        <v>0</v>
      </c>
      <c r="AA40" s="16">
        <f>IF(Y40="","",Y40*Z40)</f>
        <v>0</v>
      </c>
      <c r="AB40" s="16">
        <f>IF('2-定性盘查'!E41="是",IF(J40="CO2",SUM(U40,AA40),SUM(O40,U40,AA40)),IF(SUM(O40,U40,AA40)&lt;&gt;0,SUM(O40,U40,AA40),0))</f>
        <v>0</v>
      </c>
      <c r="AC40" s="16">
        <f>IF('2-定性盘查'!E41="是",IF(J40="CO2",O40,""),"")</f>
        <v>0</v>
      </c>
      <c r="AD40" s="17">
        <f>IF(AB40&lt;&gt;"",AB40/'6-彚总表'!$J$5,"")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IF('2-定性盘查'!A42&lt;&gt;"",'2-定性盘查'!A42,"")</f>
        <v>0</v>
      </c>
      <c r="B41" s="8">
        <f>IF('2-定性盘查'!B42&lt;&gt;"",'2-定性盘查'!B42,"")</f>
        <v>0</v>
      </c>
      <c r="C41" s="8">
        <f>IF('2-定性盘查'!C42&lt;&gt;"",'2-定性盘查'!C42,"")</f>
        <v>0</v>
      </c>
      <c r="D41" s="8">
        <f>IF('2-定性盘查'!D42&lt;&gt;"",'2-定性盘查'!D42,"")</f>
        <v>0</v>
      </c>
      <c r="E41" s="8">
        <f>IF('2-定性盘查'!E42&lt;&gt;"",'2-定性盘查'!E42,"")</f>
        <v>0</v>
      </c>
      <c r="F41" s="8">
        <f>IF('2-定性盘查'!F42&lt;&gt;"",'2-定性盘查'!F42,"")</f>
        <v>0</v>
      </c>
      <c r="G41" s="8">
        <f>IF('2-定性盘查'!G42&lt;&gt;"",'2-定性盘查'!G42,"")</f>
        <v>0</v>
      </c>
      <c r="H41" s="11" t="s">
        <v>464</v>
      </c>
      <c r="I41" s="11"/>
      <c r="J41" s="8">
        <f>IF('2-定性盘查'!X42&lt;&gt;"",IF('2-定性盘查'!X42&lt;&gt;0,'2-定性盘查'!X42,""),"")</f>
        <v>0</v>
      </c>
      <c r="K41" s="15">
        <f>'3.1-排放系数'!F41</f>
        <v>0</v>
      </c>
      <c r="L41" s="11">
        <f>'3.1-排放系数'!G41</f>
        <v>0</v>
      </c>
      <c r="M41" s="16">
        <f>IF(J41="","",H41*K41)</f>
        <v>0</v>
      </c>
      <c r="N41" s="11">
        <f>'附表二、含氟气体之GWP值'!G3</f>
        <v>0</v>
      </c>
      <c r="O41" s="16">
        <f>IF(M41="","",M41*N41)</f>
        <v>0</v>
      </c>
      <c r="P41" s="8">
        <f>IF('2-定性盘查'!Y42&lt;&gt;"",IF('2-定性盘查'!Y42&lt;&gt;0,'2-定性盘查'!Y42,""),"")</f>
        <v>0</v>
      </c>
      <c r="Q41" s="15">
        <f>IF('3.1-排放系数'!J41="", "", '3.1-排放系数'!J41)</f>
        <v>0</v>
      </c>
      <c r="R41" s="11">
        <f>IF(Q41="","",'3.1-排放系数'!K41)</f>
        <v>0</v>
      </c>
      <c r="S41" s="16">
        <f>IF(P41="","",H41*Q41)</f>
        <v>0</v>
      </c>
      <c r="T41" s="11">
        <f>IF(S41="", "", '附表二、含氟气体之GWP值'!G4)</f>
        <v>0</v>
      </c>
      <c r="U41" s="16">
        <f>IF(S41="","",S41*T41)</f>
        <v>0</v>
      </c>
      <c r="V41" s="8">
        <f>IF('2-定性盘查'!Z42&lt;&gt;"",IF('2-定性盘查'!Z42&lt;&gt;0,'2-定性盘查'!Z42,""),"")</f>
        <v>0</v>
      </c>
      <c r="W41" s="15">
        <f>IF('3.1-排放系数'!N41 ="", "", '3.1-排放系数'!N41)</f>
        <v>0</v>
      </c>
      <c r="X41" s="11">
        <f>IF(W41="","",'3.1-排放系数'!O41)</f>
        <v>0</v>
      </c>
      <c r="Y41" s="16">
        <f>IF(V41="","",H41*W41)</f>
        <v>0</v>
      </c>
      <c r="Z41" s="11">
        <f>IF(Y41="", "", '附表二、含氟气体之GWP值'!G5)</f>
        <v>0</v>
      </c>
      <c r="AA41" s="16">
        <f>IF(Y41="","",Y41*Z41)</f>
        <v>0</v>
      </c>
      <c r="AB41" s="16">
        <f>IF('2-定性盘查'!E42="是",IF(J41="CO2",SUM(U41,AA41),SUM(O41,U41,AA41)),IF(SUM(O41,U41,AA41)&lt;&gt;0,SUM(O41,U41,AA41),0))</f>
        <v>0</v>
      </c>
      <c r="AC41" s="16">
        <f>IF('2-定性盘查'!E42="是",IF(J41="CO2",O41,""),"")</f>
        <v>0</v>
      </c>
      <c r="AD41" s="17">
        <f>IF(AB41&lt;&gt;"",AB41/'6-彚总表'!$J$5,"")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IF('2-定性盘查'!A43&lt;&gt;"",'2-定性盘查'!A43,"")</f>
        <v>0</v>
      </c>
      <c r="B42" s="8">
        <f>IF('2-定性盘查'!B43&lt;&gt;"",'2-定性盘查'!B43,"")</f>
        <v>0</v>
      </c>
      <c r="C42" s="8">
        <f>IF('2-定性盘查'!C43&lt;&gt;"",'2-定性盘查'!C43,"")</f>
        <v>0</v>
      </c>
      <c r="D42" s="8">
        <f>IF('2-定性盘查'!D43&lt;&gt;"",'2-定性盘查'!D43,"")</f>
        <v>0</v>
      </c>
      <c r="E42" s="8">
        <f>IF('2-定性盘查'!E43&lt;&gt;"",'2-定性盘查'!E43,"")</f>
        <v>0</v>
      </c>
      <c r="F42" s="8">
        <f>IF('2-定性盘查'!F43&lt;&gt;"",'2-定性盘查'!F43,"")</f>
        <v>0</v>
      </c>
      <c r="G42" s="8">
        <f>IF('2-定性盘查'!G43&lt;&gt;"",'2-定性盘查'!G43,"")</f>
        <v>0</v>
      </c>
      <c r="H42" s="11" t="s">
        <v>464</v>
      </c>
      <c r="I42" s="11"/>
      <c r="J42" s="8">
        <f>IF('2-定性盘查'!X43&lt;&gt;"",IF('2-定性盘查'!X43&lt;&gt;0,'2-定性盘查'!X43,""),"")</f>
        <v>0</v>
      </c>
      <c r="K42" s="15">
        <f>'3.1-排放系数'!F42</f>
        <v>0</v>
      </c>
      <c r="L42" s="11">
        <f>'3.1-排放系数'!G42</f>
        <v>0</v>
      </c>
      <c r="M42" s="16">
        <f>IF(J42="","",H42*K42)</f>
        <v>0</v>
      </c>
      <c r="N42" s="11">
        <f>'附表二、含氟气体之GWP值'!G3</f>
        <v>0</v>
      </c>
      <c r="O42" s="16">
        <f>IF(M42="","",M42*N42)</f>
        <v>0</v>
      </c>
      <c r="P42" s="8">
        <f>IF('2-定性盘查'!Y43&lt;&gt;"",IF('2-定性盘查'!Y43&lt;&gt;0,'2-定性盘查'!Y43,""),"")</f>
        <v>0</v>
      </c>
      <c r="Q42" s="15">
        <f>IF('3.1-排放系数'!J42="", "", '3.1-排放系数'!J42)</f>
        <v>0</v>
      </c>
      <c r="R42" s="11">
        <f>IF(Q42="","",'3.1-排放系数'!K42)</f>
        <v>0</v>
      </c>
      <c r="S42" s="16">
        <f>IF(P42="","",H42*Q42)</f>
        <v>0</v>
      </c>
      <c r="T42" s="11">
        <f>IF(S42="", "", '附表二、含氟气体之GWP值'!G4)</f>
        <v>0</v>
      </c>
      <c r="U42" s="16">
        <f>IF(S42="","",S42*T42)</f>
        <v>0</v>
      </c>
      <c r="V42" s="8">
        <f>IF('2-定性盘查'!Z43&lt;&gt;"",IF('2-定性盘查'!Z43&lt;&gt;0,'2-定性盘查'!Z43,""),"")</f>
        <v>0</v>
      </c>
      <c r="W42" s="15">
        <f>IF('3.1-排放系数'!N42 ="", "", '3.1-排放系数'!N42)</f>
        <v>0</v>
      </c>
      <c r="X42" s="11">
        <f>IF(W42="","",'3.1-排放系数'!O42)</f>
        <v>0</v>
      </c>
      <c r="Y42" s="16">
        <f>IF(V42="","",H42*W42)</f>
        <v>0</v>
      </c>
      <c r="Z42" s="11">
        <f>IF(Y42="", "", '附表二、含氟气体之GWP值'!G5)</f>
        <v>0</v>
      </c>
      <c r="AA42" s="16">
        <f>IF(Y42="","",Y42*Z42)</f>
        <v>0</v>
      </c>
      <c r="AB42" s="16">
        <f>IF('2-定性盘查'!E43="是",IF(J42="CO2",SUM(U42,AA42),SUM(O42,U42,AA42)),IF(SUM(O42,U42,AA42)&lt;&gt;0,SUM(O42,U42,AA42),0))</f>
        <v>0</v>
      </c>
      <c r="AC42" s="16">
        <f>IF('2-定性盘查'!E43="是",IF(J42="CO2",O42,""),"")</f>
        <v>0</v>
      </c>
      <c r="AD42" s="17">
        <f>IF(AB42&lt;&gt;"",AB42/'6-彚总表'!$J$5,"")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IF('2-定性盘查'!A44&lt;&gt;"",'2-定性盘查'!A44,"")</f>
        <v>0</v>
      </c>
      <c r="B43" s="8">
        <f>IF('2-定性盘查'!B44&lt;&gt;"",'2-定性盘查'!B44,"")</f>
        <v>0</v>
      </c>
      <c r="C43" s="8">
        <f>IF('2-定性盘查'!C44&lt;&gt;"",'2-定性盘查'!C44,"")</f>
        <v>0</v>
      </c>
      <c r="D43" s="8">
        <f>IF('2-定性盘查'!D44&lt;&gt;"",'2-定性盘查'!D44,"")</f>
        <v>0</v>
      </c>
      <c r="E43" s="8">
        <f>IF('2-定性盘查'!E44&lt;&gt;"",'2-定性盘查'!E44,"")</f>
        <v>0</v>
      </c>
      <c r="F43" s="8">
        <f>IF('2-定性盘查'!F44&lt;&gt;"",'2-定性盘查'!F44,"")</f>
        <v>0</v>
      </c>
      <c r="G43" s="8">
        <f>IF('2-定性盘查'!G44&lt;&gt;"",'2-定性盘查'!G44,"")</f>
        <v>0</v>
      </c>
      <c r="H43" s="11" t="s">
        <v>464</v>
      </c>
      <c r="I43" s="11" t="s">
        <v>482</v>
      </c>
      <c r="J43" s="8">
        <f>IF('2-定性盘查'!X44&lt;&gt;"",IF('2-定性盘查'!X44&lt;&gt;0,'2-定性盘查'!X44,""),"")</f>
        <v>0</v>
      </c>
      <c r="K43" s="15">
        <f>'3.1-排放系数'!F43</f>
        <v>0</v>
      </c>
      <c r="L43" s="11">
        <f>'3.1-排放系数'!G43</f>
        <v>0</v>
      </c>
      <c r="M43" s="16">
        <f>IF(J43="","",H43*K43)</f>
        <v>0</v>
      </c>
      <c r="N43" s="11">
        <f>'附表二、含氟气体之GWP值'!G3</f>
        <v>0</v>
      </c>
      <c r="O43" s="16">
        <f>IF(M43="","",M43*N43)</f>
        <v>0</v>
      </c>
      <c r="P43" s="8">
        <f>IF('2-定性盘查'!Y44&lt;&gt;"",IF('2-定性盘查'!Y44&lt;&gt;0,'2-定性盘查'!Y44,""),"")</f>
        <v>0</v>
      </c>
      <c r="Q43" s="15">
        <f>IF('3.1-排放系数'!J43="", "", '3.1-排放系数'!J43)</f>
        <v>0</v>
      </c>
      <c r="R43" s="11">
        <f>IF(Q43="","",'3.1-排放系数'!K43)</f>
        <v>0</v>
      </c>
      <c r="S43" s="16">
        <f>IF(P43="","",H43*Q43)</f>
        <v>0</v>
      </c>
      <c r="T43" s="11">
        <f>IF(S43="", "", '附表二、含氟气体之GWP值'!G4)</f>
        <v>0</v>
      </c>
      <c r="U43" s="16">
        <f>IF(S43="","",S43*T43)</f>
        <v>0</v>
      </c>
      <c r="V43" s="8">
        <f>IF('2-定性盘查'!Z44&lt;&gt;"",IF('2-定性盘查'!Z44&lt;&gt;0,'2-定性盘查'!Z44,""),"")</f>
        <v>0</v>
      </c>
      <c r="W43" s="15">
        <f>IF('3.1-排放系数'!N43 ="", "", '3.1-排放系数'!N43)</f>
        <v>0</v>
      </c>
      <c r="X43" s="11">
        <f>IF(W43="","",'3.1-排放系数'!O43)</f>
        <v>0</v>
      </c>
      <c r="Y43" s="16">
        <f>IF(V43="","",H43*W43)</f>
        <v>0</v>
      </c>
      <c r="Z43" s="11">
        <f>IF(Y43="", "", '附表二、含氟气体之GWP值'!G5)</f>
        <v>0</v>
      </c>
      <c r="AA43" s="16">
        <f>IF(Y43="","",Y43*Z43)</f>
        <v>0</v>
      </c>
      <c r="AB43" s="16">
        <f>IF('2-定性盘查'!E44="是",IF(J43="CO2",SUM(U43,AA43),SUM(O43,U43,AA43)),IF(SUM(O43,U43,AA43)&lt;&gt;0,SUM(O43,U43,AA43),0))</f>
        <v>0</v>
      </c>
      <c r="AC43" s="16">
        <f>IF('2-定性盘查'!E44="是",IF(J43="CO2",O43,""),"")</f>
        <v>0</v>
      </c>
      <c r="AD43" s="17">
        <f>IF(AB43&lt;&gt;"",AB43/'6-彚总表'!$J$5,"")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IF('2-定性盘查'!A45&lt;&gt;"",'2-定性盘查'!A45,"")</f>
        <v>0</v>
      </c>
      <c r="B44" s="8">
        <f>IF('2-定性盘查'!B45&lt;&gt;"",'2-定性盘查'!B45,"")</f>
        <v>0</v>
      </c>
      <c r="C44" s="8">
        <f>IF('2-定性盘查'!C45&lt;&gt;"",'2-定性盘查'!C45,"")</f>
        <v>0</v>
      </c>
      <c r="D44" s="8">
        <f>IF('2-定性盘查'!D45&lt;&gt;"",'2-定性盘查'!D45,"")</f>
        <v>0</v>
      </c>
      <c r="E44" s="8">
        <f>IF('2-定性盘查'!E45&lt;&gt;"",'2-定性盘查'!E45,"")</f>
        <v>0</v>
      </c>
      <c r="F44" s="8">
        <f>IF('2-定性盘查'!F45&lt;&gt;"",'2-定性盘查'!F45,"")</f>
        <v>0</v>
      </c>
      <c r="G44" s="8">
        <f>IF('2-定性盘查'!G45&lt;&gt;"",'2-定性盘查'!G45,"")</f>
        <v>0</v>
      </c>
      <c r="H44" s="11" t="s">
        <v>464</v>
      </c>
      <c r="I44" s="11" t="s">
        <v>482</v>
      </c>
      <c r="J44" s="8">
        <f>IF('2-定性盘查'!X45&lt;&gt;"",IF('2-定性盘查'!X45&lt;&gt;0,'2-定性盘查'!X45,""),"")</f>
        <v>0</v>
      </c>
      <c r="K44" s="15">
        <f>'3.1-排放系数'!F44</f>
        <v>0</v>
      </c>
      <c r="L44" s="11">
        <f>'3.1-排放系数'!G44</f>
        <v>0</v>
      </c>
      <c r="M44" s="16">
        <f>IF(J44="","",H44*K44)</f>
        <v>0</v>
      </c>
      <c r="N44" s="11">
        <f>'附表二、含氟气体之GWP值'!G3</f>
        <v>0</v>
      </c>
      <c r="O44" s="16">
        <f>IF(M44="","",M44*N44)</f>
        <v>0</v>
      </c>
      <c r="P44" s="8">
        <f>IF('2-定性盘查'!Y45&lt;&gt;"",IF('2-定性盘查'!Y45&lt;&gt;0,'2-定性盘查'!Y45,""),"")</f>
        <v>0</v>
      </c>
      <c r="Q44" s="15">
        <f>IF('3.1-排放系数'!J44="", "", '3.1-排放系数'!J44)</f>
        <v>0</v>
      </c>
      <c r="R44" s="11">
        <f>IF(Q44="","",'3.1-排放系数'!K44)</f>
        <v>0</v>
      </c>
      <c r="S44" s="16">
        <f>IF(P44="","",H44*Q44)</f>
        <v>0</v>
      </c>
      <c r="T44" s="11">
        <f>IF(S44="", "", '附表二、含氟气体之GWP值'!G4)</f>
        <v>0</v>
      </c>
      <c r="U44" s="16">
        <f>IF(S44="","",S44*T44)</f>
        <v>0</v>
      </c>
      <c r="V44" s="8">
        <f>IF('2-定性盘查'!Z45&lt;&gt;"",IF('2-定性盘查'!Z45&lt;&gt;0,'2-定性盘查'!Z45,""),"")</f>
        <v>0</v>
      </c>
      <c r="W44" s="15">
        <f>IF('3.1-排放系数'!N44 ="", "", '3.1-排放系数'!N44)</f>
        <v>0</v>
      </c>
      <c r="X44" s="11">
        <f>IF(W44="","",'3.1-排放系数'!O44)</f>
        <v>0</v>
      </c>
      <c r="Y44" s="16">
        <f>IF(V44="","",H44*W44)</f>
        <v>0</v>
      </c>
      <c r="Z44" s="11">
        <f>IF(Y44="", "", '附表二、含氟气体之GWP值'!G5)</f>
        <v>0</v>
      </c>
      <c r="AA44" s="16">
        <f>IF(Y44="","",Y44*Z44)</f>
        <v>0</v>
      </c>
      <c r="AB44" s="16">
        <f>IF('2-定性盘查'!E45="是",IF(J44="CO2",SUM(U44,AA44),SUM(O44,U44,AA44)),IF(SUM(O44,U44,AA44)&lt;&gt;0,SUM(O44,U44,AA44),0))</f>
        <v>0</v>
      </c>
      <c r="AC44" s="16">
        <f>IF('2-定性盘查'!E45="是",IF(J44="CO2",O44,""),"")</f>
        <v>0</v>
      </c>
      <c r="AD44" s="17">
        <f>IF(AB44&lt;&gt;"",AB44/'6-彚总表'!$J$5,"")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IF('2-定性盘查'!A46&lt;&gt;"",'2-定性盘查'!A46,"")</f>
        <v>0</v>
      </c>
      <c r="B45" s="8">
        <f>IF('2-定性盘查'!B46&lt;&gt;"",'2-定性盘查'!B46,"")</f>
        <v>0</v>
      </c>
      <c r="C45" s="8">
        <f>IF('2-定性盘查'!C46&lt;&gt;"",'2-定性盘查'!C46,"")</f>
        <v>0</v>
      </c>
      <c r="D45" s="8">
        <f>IF('2-定性盘查'!D46&lt;&gt;"",'2-定性盘查'!D46,"")</f>
        <v>0</v>
      </c>
      <c r="E45" s="8">
        <f>IF('2-定性盘查'!E46&lt;&gt;"",'2-定性盘查'!E46,"")</f>
        <v>0</v>
      </c>
      <c r="F45" s="8">
        <f>IF('2-定性盘查'!F46&lt;&gt;"",'2-定性盘查'!F46,"")</f>
        <v>0</v>
      </c>
      <c r="G45" s="8">
        <f>IF('2-定性盘查'!G46&lt;&gt;"",'2-定性盘查'!G46,"")</f>
        <v>0</v>
      </c>
      <c r="H45" s="11" t="s">
        <v>464</v>
      </c>
      <c r="I45" s="11" t="s">
        <v>482</v>
      </c>
      <c r="J45" s="8">
        <f>IF('2-定性盘查'!X46&lt;&gt;"",IF('2-定性盘查'!X46&lt;&gt;0,'2-定性盘查'!X46,""),"")</f>
        <v>0</v>
      </c>
      <c r="K45" s="15">
        <f>'3.1-排放系数'!F45</f>
        <v>0</v>
      </c>
      <c r="L45" s="11">
        <f>'3.1-排放系数'!G45</f>
        <v>0</v>
      </c>
      <c r="M45" s="16">
        <f>IF(J45="","",H45*K45)</f>
        <v>0</v>
      </c>
      <c r="N45" s="11">
        <f>'附表二、含氟气体之GWP值'!G3</f>
        <v>0</v>
      </c>
      <c r="O45" s="16">
        <f>IF(M45="","",M45*N45)</f>
        <v>0</v>
      </c>
      <c r="P45" s="8">
        <f>IF('2-定性盘查'!Y46&lt;&gt;"",IF('2-定性盘查'!Y46&lt;&gt;0,'2-定性盘查'!Y46,""),"")</f>
        <v>0</v>
      </c>
      <c r="Q45" s="15">
        <f>IF('3.1-排放系数'!J45="", "", '3.1-排放系数'!J45)</f>
        <v>0</v>
      </c>
      <c r="R45" s="11">
        <f>IF(Q45="","",'3.1-排放系数'!K45)</f>
        <v>0</v>
      </c>
      <c r="S45" s="16">
        <f>IF(P45="","",H45*Q45)</f>
        <v>0</v>
      </c>
      <c r="T45" s="11">
        <f>IF(S45="", "", '附表二、含氟气体之GWP值'!G4)</f>
        <v>0</v>
      </c>
      <c r="U45" s="16">
        <f>IF(S45="","",S45*T45)</f>
        <v>0</v>
      </c>
      <c r="V45" s="8">
        <f>IF('2-定性盘查'!Z46&lt;&gt;"",IF('2-定性盘查'!Z46&lt;&gt;0,'2-定性盘查'!Z46,""),"")</f>
        <v>0</v>
      </c>
      <c r="W45" s="15">
        <f>IF('3.1-排放系数'!N45 ="", "", '3.1-排放系数'!N45)</f>
        <v>0</v>
      </c>
      <c r="X45" s="11">
        <f>IF(W45="","",'3.1-排放系数'!O45)</f>
        <v>0</v>
      </c>
      <c r="Y45" s="16">
        <f>IF(V45="","",H45*W45)</f>
        <v>0</v>
      </c>
      <c r="Z45" s="11">
        <f>IF(Y45="", "", '附表二、含氟气体之GWP值'!G5)</f>
        <v>0</v>
      </c>
      <c r="AA45" s="16">
        <f>IF(Y45="","",Y45*Z45)</f>
        <v>0</v>
      </c>
      <c r="AB45" s="16">
        <f>IF('2-定性盘查'!E46="是",IF(J45="CO2",SUM(U45,AA45),SUM(O45,U45,AA45)),IF(SUM(O45,U45,AA45)&lt;&gt;0,SUM(O45,U45,AA45),0))</f>
        <v>0</v>
      </c>
      <c r="AC45" s="16">
        <f>IF('2-定性盘查'!E46="是",IF(J45="CO2",O45,""),"")</f>
        <v>0</v>
      </c>
      <c r="AD45" s="17">
        <f>IF(AB45&lt;&gt;"",AB45/'6-彚总表'!$J$5,"")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IF('2-定性盘查'!A47&lt;&gt;"",'2-定性盘查'!A47,"")</f>
        <v>0</v>
      </c>
      <c r="B46" s="8">
        <f>IF('2-定性盘查'!B47&lt;&gt;"",'2-定性盘查'!B47,"")</f>
        <v>0</v>
      </c>
      <c r="C46" s="8">
        <f>IF('2-定性盘查'!C47&lt;&gt;"",'2-定性盘查'!C47,"")</f>
        <v>0</v>
      </c>
      <c r="D46" s="8">
        <f>IF('2-定性盘查'!D47&lt;&gt;"",'2-定性盘查'!D47,"")</f>
        <v>0</v>
      </c>
      <c r="E46" s="8">
        <f>IF('2-定性盘查'!E47&lt;&gt;"",'2-定性盘查'!E47,"")</f>
        <v>0</v>
      </c>
      <c r="F46" s="8">
        <f>IF('2-定性盘查'!F47&lt;&gt;"",'2-定性盘查'!F47,"")</f>
        <v>0</v>
      </c>
      <c r="G46" s="8">
        <f>IF('2-定性盘查'!G47&lt;&gt;"",'2-定性盘查'!G47,"")</f>
        <v>0</v>
      </c>
      <c r="H46" s="11" t="s">
        <v>464</v>
      </c>
      <c r="I46" s="11" t="s">
        <v>482</v>
      </c>
      <c r="J46" s="8">
        <f>IF('2-定性盘查'!X47&lt;&gt;"",IF('2-定性盘查'!X47&lt;&gt;0,'2-定性盘查'!X47,""),"")</f>
        <v>0</v>
      </c>
      <c r="K46" s="15">
        <f>'3.1-排放系数'!F46</f>
        <v>0</v>
      </c>
      <c r="L46" s="11">
        <f>'3.1-排放系数'!G46</f>
        <v>0</v>
      </c>
      <c r="M46" s="16">
        <f>IF(J46="","",H46*K46)</f>
        <v>0</v>
      </c>
      <c r="N46" s="11">
        <f>'附表二、含氟气体之GWP值'!G3</f>
        <v>0</v>
      </c>
      <c r="O46" s="16">
        <f>IF(M46="","",M46*N46)</f>
        <v>0</v>
      </c>
      <c r="P46" s="8">
        <f>IF('2-定性盘查'!Y47&lt;&gt;"",IF('2-定性盘查'!Y47&lt;&gt;0,'2-定性盘查'!Y47,""),"")</f>
        <v>0</v>
      </c>
      <c r="Q46" s="15">
        <f>IF('3.1-排放系数'!J46="", "", '3.1-排放系数'!J46)</f>
        <v>0</v>
      </c>
      <c r="R46" s="11">
        <f>IF(Q46="","",'3.1-排放系数'!K46)</f>
        <v>0</v>
      </c>
      <c r="S46" s="16">
        <f>IF(P46="","",H46*Q46)</f>
        <v>0</v>
      </c>
      <c r="T46" s="11">
        <f>IF(S46="", "", '附表二、含氟气体之GWP值'!G4)</f>
        <v>0</v>
      </c>
      <c r="U46" s="16">
        <f>IF(S46="","",S46*T46)</f>
        <v>0</v>
      </c>
      <c r="V46" s="8">
        <f>IF('2-定性盘查'!Z47&lt;&gt;"",IF('2-定性盘查'!Z47&lt;&gt;0,'2-定性盘查'!Z47,""),"")</f>
        <v>0</v>
      </c>
      <c r="W46" s="15">
        <f>IF('3.1-排放系数'!N46 ="", "", '3.1-排放系数'!N46)</f>
        <v>0</v>
      </c>
      <c r="X46" s="11">
        <f>IF(W46="","",'3.1-排放系数'!O46)</f>
        <v>0</v>
      </c>
      <c r="Y46" s="16">
        <f>IF(V46="","",H46*W46)</f>
        <v>0</v>
      </c>
      <c r="Z46" s="11">
        <f>IF(Y46="", "", '附表二、含氟气体之GWP值'!G5)</f>
        <v>0</v>
      </c>
      <c r="AA46" s="16">
        <f>IF(Y46="","",Y46*Z46)</f>
        <v>0</v>
      </c>
      <c r="AB46" s="16">
        <f>IF('2-定性盘查'!E47="是",IF(J46="CO2",SUM(U46,AA46),SUM(O46,U46,AA46)),IF(SUM(O46,U46,AA46)&lt;&gt;0,SUM(O46,U46,AA46),0))</f>
        <v>0</v>
      </c>
      <c r="AC46" s="16">
        <f>IF('2-定性盘查'!E47="是",IF(J46="CO2",O46,""),"")</f>
        <v>0</v>
      </c>
      <c r="AD46" s="17">
        <f>IF(AB46&lt;&gt;"",AB46/'6-彚总表'!$J$5,"")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IF('2-定性盘查'!A48&lt;&gt;"",'2-定性盘查'!A48,"")</f>
        <v>0</v>
      </c>
      <c r="B47" s="8">
        <f>IF('2-定性盘查'!B48&lt;&gt;"",'2-定性盘查'!B48,"")</f>
        <v>0</v>
      </c>
      <c r="C47" s="8">
        <f>IF('2-定性盘查'!C48&lt;&gt;"",'2-定性盘查'!C48,"")</f>
        <v>0</v>
      </c>
      <c r="D47" s="8">
        <f>IF('2-定性盘查'!D48&lt;&gt;"",'2-定性盘查'!D48,"")</f>
        <v>0</v>
      </c>
      <c r="E47" s="8">
        <f>IF('2-定性盘查'!E48&lt;&gt;"",'2-定性盘查'!E48,"")</f>
        <v>0</v>
      </c>
      <c r="F47" s="8">
        <f>IF('2-定性盘查'!F48&lt;&gt;"",'2-定性盘查'!F48,"")</f>
        <v>0</v>
      </c>
      <c r="G47" s="8">
        <f>IF('2-定性盘查'!G48&lt;&gt;"",'2-定性盘查'!G48,"")</f>
        <v>0</v>
      </c>
      <c r="H47" s="11" t="s">
        <v>464</v>
      </c>
      <c r="I47" s="11" t="s">
        <v>482</v>
      </c>
      <c r="J47" s="8">
        <f>IF('2-定性盘查'!X48&lt;&gt;"",IF('2-定性盘查'!X48&lt;&gt;0,'2-定性盘查'!X48,""),"")</f>
        <v>0</v>
      </c>
      <c r="K47" s="15">
        <f>'3.1-排放系数'!F47</f>
        <v>0</v>
      </c>
      <c r="L47" s="11">
        <f>'3.1-排放系数'!G47</f>
        <v>0</v>
      </c>
      <c r="M47" s="16">
        <f>IF(J47="","",H47*K47)</f>
        <v>0</v>
      </c>
      <c r="N47" s="11">
        <f>'附表二、含氟气体之GWP值'!G3</f>
        <v>0</v>
      </c>
      <c r="O47" s="16">
        <f>IF(M47="","",M47*N47)</f>
        <v>0</v>
      </c>
      <c r="P47" s="8">
        <f>IF('2-定性盘查'!Y48&lt;&gt;"",IF('2-定性盘查'!Y48&lt;&gt;0,'2-定性盘查'!Y48,""),"")</f>
        <v>0</v>
      </c>
      <c r="Q47" s="15">
        <f>IF('3.1-排放系数'!J47="", "", '3.1-排放系数'!J47)</f>
        <v>0</v>
      </c>
      <c r="R47" s="11">
        <f>IF(Q47="","",'3.1-排放系数'!K47)</f>
        <v>0</v>
      </c>
      <c r="S47" s="16">
        <f>IF(P47="","",H47*Q47)</f>
        <v>0</v>
      </c>
      <c r="T47" s="11">
        <f>IF(S47="", "", '附表二、含氟气体之GWP值'!G4)</f>
        <v>0</v>
      </c>
      <c r="U47" s="16">
        <f>IF(S47="","",S47*T47)</f>
        <v>0</v>
      </c>
      <c r="V47" s="8">
        <f>IF('2-定性盘查'!Z48&lt;&gt;"",IF('2-定性盘查'!Z48&lt;&gt;0,'2-定性盘查'!Z48,""),"")</f>
        <v>0</v>
      </c>
      <c r="W47" s="15">
        <f>IF('3.1-排放系数'!N47 ="", "", '3.1-排放系数'!N47)</f>
        <v>0</v>
      </c>
      <c r="X47" s="11">
        <f>IF(W47="","",'3.1-排放系数'!O47)</f>
        <v>0</v>
      </c>
      <c r="Y47" s="16">
        <f>IF(V47="","",H47*W47)</f>
        <v>0</v>
      </c>
      <c r="Z47" s="11">
        <f>IF(Y47="", "", '附表二、含氟气体之GWP值'!G5)</f>
        <v>0</v>
      </c>
      <c r="AA47" s="16">
        <f>IF(Y47="","",Y47*Z47)</f>
        <v>0</v>
      </c>
      <c r="AB47" s="16">
        <f>IF('2-定性盘查'!E48="是",IF(J47="CO2",SUM(U47,AA47),SUM(O47,U47,AA47)),IF(SUM(O47,U47,AA47)&lt;&gt;0,SUM(O47,U47,AA47),0))</f>
        <v>0</v>
      </c>
      <c r="AC47" s="16">
        <f>IF('2-定性盘查'!E48="是",IF(J47="CO2",O47,""),"")</f>
        <v>0</v>
      </c>
      <c r="AD47" s="17">
        <f>IF(AB47&lt;&gt;"",AB47/'6-彚总表'!$J$5,"")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IF('2-定性盘查'!A49&lt;&gt;"",'2-定性盘查'!A49,"")</f>
        <v>0</v>
      </c>
      <c r="B48" s="8">
        <f>IF('2-定性盘查'!B49&lt;&gt;"",'2-定性盘查'!B49,"")</f>
        <v>0</v>
      </c>
      <c r="C48" s="8">
        <f>IF('2-定性盘查'!C49&lt;&gt;"",'2-定性盘查'!C49,"")</f>
        <v>0</v>
      </c>
      <c r="D48" s="8">
        <f>IF('2-定性盘查'!D49&lt;&gt;"",'2-定性盘查'!D49,"")</f>
        <v>0</v>
      </c>
      <c r="E48" s="8">
        <f>IF('2-定性盘查'!E49&lt;&gt;"",'2-定性盘查'!E49,"")</f>
        <v>0</v>
      </c>
      <c r="F48" s="8">
        <f>IF('2-定性盘查'!F49&lt;&gt;"",'2-定性盘查'!F49,"")</f>
        <v>0</v>
      </c>
      <c r="G48" s="8">
        <f>IF('2-定性盘查'!G49&lt;&gt;"",'2-定性盘查'!G49,"")</f>
        <v>0</v>
      </c>
      <c r="H48" s="11" t="s">
        <v>464</v>
      </c>
      <c r="I48" s="11" t="s">
        <v>482</v>
      </c>
      <c r="J48" s="8">
        <f>IF('2-定性盘查'!X49&lt;&gt;"",IF('2-定性盘查'!X49&lt;&gt;0,'2-定性盘查'!X49,""),"")</f>
        <v>0</v>
      </c>
      <c r="K48" s="15">
        <f>'3.1-排放系数'!F48</f>
        <v>0</v>
      </c>
      <c r="L48" s="11">
        <f>'3.1-排放系数'!G48</f>
        <v>0</v>
      </c>
      <c r="M48" s="16">
        <f>IF(J48="","",H48*K48)</f>
        <v>0</v>
      </c>
      <c r="N48" s="11">
        <f>'附表二、含氟气体之GWP值'!G3</f>
        <v>0</v>
      </c>
      <c r="O48" s="16">
        <f>IF(M48="","",M48*N48)</f>
        <v>0</v>
      </c>
      <c r="P48" s="8">
        <f>IF('2-定性盘查'!Y49&lt;&gt;"",IF('2-定性盘查'!Y49&lt;&gt;0,'2-定性盘查'!Y49,""),"")</f>
        <v>0</v>
      </c>
      <c r="Q48" s="15">
        <f>IF('3.1-排放系数'!J48="", "", '3.1-排放系数'!J48)</f>
        <v>0</v>
      </c>
      <c r="R48" s="11">
        <f>IF(Q48="","",'3.1-排放系数'!K48)</f>
        <v>0</v>
      </c>
      <c r="S48" s="16">
        <f>IF(P48="","",H48*Q48)</f>
        <v>0</v>
      </c>
      <c r="T48" s="11">
        <f>IF(S48="", "", '附表二、含氟气体之GWP值'!G4)</f>
        <v>0</v>
      </c>
      <c r="U48" s="16">
        <f>IF(S48="","",S48*T48)</f>
        <v>0</v>
      </c>
      <c r="V48" s="8">
        <f>IF('2-定性盘查'!Z49&lt;&gt;"",IF('2-定性盘查'!Z49&lt;&gt;0,'2-定性盘查'!Z49,""),"")</f>
        <v>0</v>
      </c>
      <c r="W48" s="15">
        <f>IF('3.1-排放系数'!N48 ="", "", '3.1-排放系数'!N48)</f>
        <v>0</v>
      </c>
      <c r="X48" s="11">
        <f>IF(W48="","",'3.1-排放系数'!O48)</f>
        <v>0</v>
      </c>
      <c r="Y48" s="16">
        <f>IF(V48="","",H48*W48)</f>
        <v>0</v>
      </c>
      <c r="Z48" s="11">
        <f>IF(Y48="", "", '附表二、含氟气体之GWP值'!G5)</f>
        <v>0</v>
      </c>
      <c r="AA48" s="16">
        <f>IF(Y48="","",Y48*Z48)</f>
        <v>0</v>
      </c>
      <c r="AB48" s="16">
        <f>IF('2-定性盘查'!E49="是",IF(J48="CO2",SUM(U48,AA48),SUM(O48,U48,AA48)),IF(SUM(O48,U48,AA48)&lt;&gt;0,SUM(O48,U48,AA48),0))</f>
        <v>0</v>
      </c>
      <c r="AC48" s="16">
        <f>IF('2-定性盘查'!E49="是",IF(J48="CO2",O48,""),"")</f>
        <v>0</v>
      </c>
      <c r="AD48" s="17">
        <f>IF(AB48&lt;&gt;"",AB48/'6-彚总表'!$J$5,"")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IF('2-定性盘查'!A50&lt;&gt;"",'2-定性盘查'!A50,"")</f>
        <v>0</v>
      </c>
      <c r="B49" s="8">
        <f>IF('2-定性盘查'!B50&lt;&gt;"",'2-定性盘查'!B50,"")</f>
        <v>0</v>
      </c>
      <c r="C49" s="8">
        <f>IF('2-定性盘查'!C50&lt;&gt;"",'2-定性盘查'!C50,"")</f>
        <v>0</v>
      </c>
      <c r="D49" s="8">
        <f>IF('2-定性盘查'!D50&lt;&gt;"",'2-定性盘查'!D50,"")</f>
        <v>0</v>
      </c>
      <c r="E49" s="8">
        <f>IF('2-定性盘查'!E50&lt;&gt;"",'2-定性盘查'!E50,"")</f>
        <v>0</v>
      </c>
      <c r="F49" s="8">
        <f>IF('2-定性盘查'!F50&lt;&gt;"",'2-定性盘查'!F50,"")</f>
        <v>0</v>
      </c>
      <c r="G49" s="8">
        <f>IF('2-定性盘查'!G50&lt;&gt;"",'2-定性盘查'!G50,"")</f>
        <v>0</v>
      </c>
      <c r="H49" s="11" t="s">
        <v>464</v>
      </c>
      <c r="I49" s="11" t="s">
        <v>482</v>
      </c>
      <c r="J49" s="8">
        <f>IF('2-定性盘查'!X50&lt;&gt;"",IF('2-定性盘查'!X50&lt;&gt;0,'2-定性盘查'!X50,""),"")</f>
        <v>0</v>
      </c>
      <c r="K49" s="15">
        <f>'3.1-排放系数'!F49</f>
        <v>0</v>
      </c>
      <c r="L49" s="11">
        <f>'3.1-排放系数'!G49</f>
        <v>0</v>
      </c>
      <c r="M49" s="16">
        <f>IF(J49="","",H49*K49)</f>
        <v>0</v>
      </c>
      <c r="N49" s="11">
        <f>'附表二、含氟气体之GWP值'!G3</f>
        <v>0</v>
      </c>
      <c r="O49" s="16">
        <f>IF(M49="","",M49*N49)</f>
        <v>0</v>
      </c>
      <c r="P49" s="8">
        <f>IF('2-定性盘查'!Y50&lt;&gt;"",IF('2-定性盘查'!Y50&lt;&gt;0,'2-定性盘查'!Y50,""),"")</f>
        <v>0</v>
      </c>
      <c r="Q49" s="15">
        <f>IF('3.1-排放系数'!J49="", "", '3.1-排放系数'!J49)</f>
        <v>0</v>
      </c>
      <c r="R49" s="11">
        <f>IF(Q49="","",'3.1-排放系数'!K49)</f>
        <v>0</v>
      </c>
      <c r="S49" s="16">
        <f>IF(P49="","",H49*Q49)</f>
        <v>0</v>
      </c>
      <c r="T49" s="11">
        <f>IF(S49="", "", '附表二、含氟气体之GWP值'!G4)</f>
        <v>0</v>
      </c>
      <c r="U49" s="16">
        <f>IF(S49="","",S49*T49)</f>
        <v>0</v>
      </c>
      <c r="V49" s="8">
        <f>IF('2-定性盘查'!Z50&lt;&gt;"",IF('2-定性盘查'!Z50&lt;&gt;0,'2-定性盘查'!Z50,""),"")</f>
        <v>0</v>
      </c>
      <c r="W49" s="15">
        <f>IF('3.1-排放系数'!N49 ="", "", '3.1-排放系数'!N49)</f>
        <v>0</v>
      </c>
      <c r="X49" s="11">
        <f>IF(W49="","",'3.1-排放系数'!O49)</f>
        <v>0</v>
      </c>
      <c r="Y49" s="16">
        <f>IF(V49="","",H49*W49)</f>
        <v>0</v>
      </c>
      <c r="Z49" s="11">
        <f>IF(Y49="", "", '附表二、含氟气体之GWP值'!G5)</f>
        <v>0</v>
      </c>
      <c r="AA49" s="16">
        <f>IF(Y49="","",Y49*Z49)</f>
        <v>0</v>
      </c>
      <c r="AB49" s="16">
        <f>IF('2-定性盘查'!E50="是",IF(J49="CO2",SUM(U49,AA49),SUM(O49,U49,AA49)),IF(SUM(O49,U49,AA49)&lt;&gt;0,SUM(O49,U49,AA49),0))</f>
        <v>0</v>
      </c>
      <c r="AC49" s="16">
        <f>IF('2-定性盘查'!E50="是",IF(J49="CO2",O49,""),"")</f>
        <v>0</v>
      </c>
      <c r="AD49" s="17">
        <f>IF(AB49&lt;&gt;"",AB49/'6-彚总表'!$J$5,"")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IF('2-定性盘查'!A51&lt;&gt;"",'2-定性盘查'!A51,"")</f>
        <v>0</v>
      </c>
      <c r="B50" s="8">
        <f>IF('2-定性盘查'!B51&lt;&gt;"",'2-定性盘查'!B51,"")</f>
        <v>0</v>
      </c>
      <c r="C50" s="8">
        <f>IF('2-定性盘查'!C51&lt;&gt;"",'2-定性盘查'!C51,"")</f>
        <v>0</v>
      </c>
      <c r="D50" s="8">
        <f>IF('2-定性盘查'!D51&lt;&gt;"",'2-定性盘查'!D51,"")</f>
        <v>0</v>
      </c>
      <c r="E50" s="8">
        <f>IF('2-定性盘查'!E51&lt;&gt;"",'2-定性盘查'!E51,"")</f>
        <v>0</v>
      </c>
      <c r="F50" s="8">
        <f>IF('2-定性盘查'!F51&lt;&gt;"",'2-定性盘查'!F51,"")</f>
        <v>0</v>
      </c>
      <c r="G50" s="8">
        <f>IF('2-定性盘查'!G51&lt;&gt;"",'2-定性盘查'!G51,"")</f>
        <v>0</v>
      </c>
      <c r="H50" s="11" t="s">
        <v>464</v>
      </c>
      <c r="I50" s="11" t="s">
        <v>482</v>
      </c>
      <c r="J50" s="8">
        <f>IF('2-定性盘查'!X51&lt;&gt;"",IF('2-定性盘查'!X51&lt;&gt;0,'2-定性盘查'!X51,""),"")</f>
        <v>0</v>
      </c>
      <c r="K50" s="15">
        <f>'3.1-排放系数'!F50</f>
        <v>0</v>
      </c>
      <c r="L50" s="11">
        <f>'3.1-排放系数'!G50</f>
        <v>0</v>
      </c>
      <c r="M50" s="16">
        <f>IF(J50="","",H50*K50)</f>
        <v>0</v>
      </c>
      <c r="N50" s="11">
        <f>'附表二、含氟气体之GWP值'!G3</f>
        <v>0</v>
      </c>
      <c r="O50" s="16">
        <f>IF(M50="","",M50*N50)</f>
        <v>0</v>
      </c>
      <c r="P50" s="8">
        <f>IF('2-定性盘查'!Y51&lt;&gt;"",IF('2-定性盘查'!Y51&lt;&gt;0,'2-定性盘查'!Y51,""),"")</f>
        <v>0</v>
      </c>
      <c r="Q50" s="15">
        <f>IF('3.1-排放系数'!J50="", "", '3.1-排放系数'!J50)</f>
        <v>0</v>
      </c>
      <c r="R50" s="11">
        <f>IF(Q50="","",'3.1-排放系数'!K50)</f>
        <v>0</v>
      </c>
      <c r="S50" s="16">
        <f>IF(P50="","",H50*Q50)</f>
        <v>0</v>
      </c>
      <c r="T50" s="11">
        <f>IF(S50="", "", '附表二、含氟气体之GWP值'!G4)</f>
        <v>0</v>
      </c>
      <c r="U50" s="16">
        <f>IF(S50="","",S50*T50)</f>
        <v>0</v>
      </c>
      <c r="V50" s="8">
        <f>IF('2-定性盘查'!Z51&lt;&gt;"",IF('2-定性盘查'!Z51&lt;&gt;0,'2-定性盘查'!Z51,""),"")</f>
        <v>0</v>
      </c>
      <c r="W50" s="15">
        <f>IF('3.1-排放系数'!N50 ="", "", '3.1-排放系数'!N50)</f>
        <v>0</v>
      </c>
      <c r="X50" s="11">
        <f>IF(W50="","",'3.1-排放系数'!O50)</f>
        <v>0</v>
      </c>
      <c r="Y50" s="16">
        <f>IF(V50="","",H50*W50)</f>
        <v>0</v>
      </c>
      <c r="Z50" s="11">
        <f>IF(Y50="", "", '附表二、含氟气体之GWP值'!G5)</f>
        <v>0</v>
      </c>
      <c r="AA50" s="16">
        <f>IF(Y50="","",Y50*Z50)</f>
        <v>0</v>
      </c>
      <c r="AB50" s="16">
        <f>IF('2-定性盘查'!E51="是",IF(J50="CO2",SUM(U50,AA50),SUM(O50,U50,AA50)),IF(SUM(O50,U50,AA50)&lt;&gt;0,SUM(O50,U50,AA50),0))</f>
        <v>0</v>
      </c>
      <c r="AC50" s="16">
        <f>IF('2-定性盘查'!E51="是",IF(J50="CO2",O50,""),"")</f>
        <v>0</v>
      </c>
      <c r="AD50" s="17">
        <f>IF(AB50&lt;&gt;"",AB50/'6-彚总表'!$J$5,"")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IF('2-定性盘查'!A52&lt;&gt;"",'2-定性盘查'!A52,"")</f>
        <v>0</v>
      </c>
      <c r="B51" s="8">
        <f>IF('2-定性盘查'!B52&lt;&gt;"",'2-定性盘查'!B52,"")</f>
        <v>0</v>
      </c>
      <c r="C51" s="8">
        <f>IF('2-定性盘查'!C52&lt;&gt;"",'2-定性盘查'!C52,"")</f>
        <v>0</v>
      </c>
      <c r="D51" s="8">
        <f>IF('2-定性盘查'!D52&lt;&gt;"",'2-定性盘查'!D52,"")</f>
        <v>0</v>
      </c>
      <c r="E51" s="8">
        <f>IF('2-定性盘查'!E52&lt;&gt;"",'2-定性盘查'!E52,"")</f>
        <v>0</v>
      </c>
      <c r="F51" s="8">
        <f>IF('2-定性盘查'!F52&lt;&gt;"",'2-定性盘查'!F52,"")</f>
        <v>0</v>
      </c>
      <c r="G51" s="8">
        <f>IF('2-定性盘查'!G52&lt;&gt;"",'2-定性盘查'!G52,"")</f>
        <v>0</v>
      </c>
      <c r="H51" s="11" t="s">
        <v>464</v>
      </c>
      <c r="I51" s="11" t="s">
        <v>482</v>
      </c>
      <c r="J51" s="8">
        <f>IF('2-定性盘查'!X52&lt;&gt;"",IF('2-定性盘查'!X52&lt;&gt;0,'2-定性盘查'!X52,""),"")</f>
        <v>0</v>
      </c>
      <c r="K51" s="15">
        <f>'3.1-排放系数'!F51</f>
        <v>0</v>
      </c>
      <c r="L51" s="11">
        <f>'3.1-排放系数'!G51</f>
        <v>0</v>
      </c>
      <c r="M51" s="16">
        <f>IF(J51="","",H51*K51)</f>
        <v>0</v>
      </c>
      <c r="N51" s="11">
        <f>'附表二、含氟气体之GWP值'!G3</f>
        <v>0</v>
      </c>
      <c r="O51" s="16">
        <f>IF(M51="","",M51*N51)</f>
        <v>0</v>
      </c>
      <c r="P51" s="8">
        <f>IF('2-定性盘查'!Y52&lt;&gt;"",IF('2-定性盘查'!Y52&lt;&gt;0,'2-定性盘查'!Y52,""),"")</f>
        <v>0</v>
      </c>
      <c r="Q51" s="15">
        <f>IF('3.1-排放系数'!J51="", "", '3.1-排放系数'!J51)</f>
        <v>0</v>
      </c>
      <c r="R51" s="11">
        <f>IF(Q51="","",'3.1-排放系数'!K51)</f>
        <v>0</v>
      </c>
      <c r="S51" s="16">
        <f>IF(P51="","",H51*Q51)</f>
        <v>0</v>
      </c>
      <c r="T51" s="11">
        <f>IF(S51="", "", '附表二、含氟气体之GWP值'!G4)</f>
        <v>0</v>
      </c>
      <c r="U51" s="16">
        <f>IF(S51="","",S51*T51)</f>
        <v>0</v>
      </c>
      <c r="V51" s="8">
        <f>IF('2-定性盘查'!Z52&lt;&gt;"",IF('2-定性盘查'!Z52&lt;&gt;0,'2-定性盘查'!Z52,""),"")</f>
        <v>0</v>
      </c>
      <c r="W51" s="15">
        <f>IF('3.1-排放系数'!N51 ="", "", '3.1-排放系数'!N51)</f>
        <v>0</v>
      </c>
      <c r="X51" s="11">
        <f>IF(W51="","",'3.1-排放系数'!O51)</f>
        <v>0</v>
      </c>
      <c r="Y51" s="16">
        <f>IF(V51="","",H51*W51)</f>
        <v>0</v>
      </c>
      <c r="Z51" s="11">
        <f>IF(Y51="", "", '附表二、含氟气体之GWP值'!G5)</f>
        <v>0</v>
      </c>
      <c r="AA51" s="16">
        <f>IF(Y51="","",Y51*Z51)</f>
        <v>0</v>
      </c>
      <c r="AB51" s="16">
        <f>IF('2-定性盘查'!E52="是",IF(J51="CO2",SUM(U51,AA51),SUM(O51,U51,AA51)),IF(SUM(O51,U51,AA51)&lt;&gt;0,SUM(O51,U51,AA51),0))</f>
        <v>0</v>
      </c>
      <c r="AC51" s="16">
        <f>IF('2-定性盘查'!E52="是",IF(J51="CO2",O51,""),"")</f>
        <v>0</v>
      </c>
      <c r="AD51" s="17">
        <f>IF(AB51&lt;&gt;"",AB51/'6-彚总表'!$J$5,"")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IF('2-定性盘查'!A53&lt;&gt;"",'2-定性盘查'!A53,"")</f>
        <v>0</v>
      </c>
      <c r="B52" s="8">
        <f>IF('2-定性盘查'!B53&lt;&gt;"",'2-定性盘查'!B53,"")</f>
        <v>0</v>
      </c>
      <c r="C52" s="8">
        <f>IF('2-定性盘查'!C53&lt;&gt;"",'2-定性盘查'!C53,"")</f>
        <v>0</v>
      </c>
      <c r="D52" s="8">
        <f>IF('2-定性盘查'!D53&lt;&gt;"",'2-定性盘查'!D53,"")</f>
        <v>0</v>
      </c>
      <c r="E52" s="8">
        <f>IF('2-定性盘查'!E53&lt;&gt;"",'2-定性盘查'!E53,"")</f>
        <v>0</v>
      </c>
      <c r="F52" s="8">
        <f>IF('2-定性盘查'!F53&lt;&gt;"",'2-定性盘查'!F53,"")</f>
        <v>0</v>
      </c>
      <c r="G52" s="8">
        <f>IF('2-定性盘查'!G53&lt;&gt;"",'2-定性盘查'!G53,"")</f>
        <v>0</v>
      </c>
      <c r="H52" s="11" t="s">
        <v>464</v>
      </c>
      <c r="I52" s="11" t="s">
        <v>482</v>
      </c>
      <c r="J52" s="8">
        <f>IF('2-定性盘查'!X53&lt;&gt;"",IF('2-定性盘查'!X53&lt;&gt;0,'2-定性盘查'!X53,""),"")</f>
        <v>0</v>
      </c>
      <c r="K52" s="15">
        <f>'3.1-排放系数'!F52</f>
        <v>0</v>
      </c>
      <c r="L52" s="11">
        <f>'3.1-排放系数'!G52</f>
        <v>0</v>
      </c>
      <c r="M52" s="16">
        <f>IF(J52="","",H52*K52)</f>
        <v>0</v>
      </c>
      <c r="N52" s="11">
        <f>'附表二、含氟气体之GWP值'!G3</f>
        <v>0</v>
      </c>
      <c r="O52" s="16">
        <f>IF(M52="","",M52*N52)</f>
        <v>0</v>
      </c>
      <c r="P52" s="8">
        <f>IF('2-定性盘查'!Y53&lt;&gt;"",IF('2-定性盘查'!Y53&lt;&gt;0,'2-定性盘查'!Y53,""),"")</f>
        <v>0</v>
      </c>
      <c r="Q52" s="15">
        <f>IF('3.1-排放系数'!J52="", "", '3.1-排放系数'!J52)</f>
        <v>0</v>
      </c>
      <c r="R52" s="11">
        <f>IF(Q52="","",'3.1-排放系数'!K52)</f>
        <v>0</v>
      </c>
      <c r="S52" s="16">
        <f>IF(P52="","",H52*Q52)</f>
        <v>0</v>
      </c>
      <c r="T52" s="11">
        <f>IF(S52="", "", '附表二、含氟气体之GWP值'!G4)</f>
        <v>0</v>
      </c>
      <c r="U52" s="16">
        <f>IF(S52="","",S52*T52)</f>
        <v>0</v>
      </c>
      <c r="V52" s="8">
        <f>IF('2-定性盘查'!Z53&lt;&gt;"",IF('2-定性盘查'!Z53&lt;&gt;0,'2-定性盘查'!Z53,""),"")</f>
        <v>0</v>
      </c>
      <c r="W52" s="15">
        <f>IF('3.1-排放系数'!N52 ="", "", '3.1-排放系数'!N52)</f>
        <v>0</v>
      </c>
      <c r="X52" s="11">
        <f>IF(W52="","",'3.1-排放系数'!O52)</f>
        <v>0</v>
      </c>
      <c r="Y52" s="16">
        <f>IF(V52="","",H52*W52)</f>
        <v>0</v>
      </c>
      <c r="Z52" s="11">
        <f>IF(Y52="", "", '附表二、含氟气体之GWP值'!G5)</f>
        <v>0</v>
      </c>
      <c r="AA52" s="16">
        <f>IF(Y52="","",Y52*Z52)</f>
        <v>0</v>
      </c>
      <c r="AB52" s="16">
        <f>IF('2-定性盘查'!E53="是",IF(J52="CO2",SUM(U52,AA52),SUM(O52,U52,AA52)),IF(SUM(O52,U52,AA52)&lt;&gt;0,SUM(O52,U52,AA52),0))</f>
        <v>0</v>
      </c>
      <c r="AC52" s="16">
        <f>IF('2-定性盘查'!E53="是",IF(J52="CO2",O52,""),"")</f>
        <v>0</v>
      </c>
      <c r="AD52" s="17">
        <f>IF(AB52&lt;&gt;"",AB52/'6-彚总表'!$J$5,"")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IF('2-定性盘查'!A54&lt;&gt;"",'2-定性盘查'!A54,"")</f>
        <v>0</v>
      </c>
      <c r="B53" s="8">
        <f>IF('2-定性盘查'!B54&lt;&gt;"",'2-定性盘查'!B54,"")</f>
        <v>0</v>
      </c>
      <c r="C53" s="8">
        <f>IF('2-定性盘查'!C54&lt;&gt;"",'2-定性盘查'!C54,"")</f>
        <v>0</v>
      </c>
      <c r="D53" s="8">
        <f>IF('2-定性盘查'!D54&lt;&gt;"",'2-定性盘查'!D54,"")</f>
        <v>0</v>
      </c>
      <c r="E53" s="8">
        <f>IF('2-定性盘查'!E54&lt;&gt;"",'2-定性盘查'!E54,"")</f>
        <v>0</v>
      </c>
      <c r="F53" s="8">
        <f>IF('2-定性盘查'!F54&lt;&gt;"",'2-定性盘查'!F54,"")</f>
        <v>0</v>
      </c>
      <c r="G53" s="8">
        <f>IF('2-定性盘查'!G54&lt;&gt;"",'2-定性盘查'!G54,"")</f>
        <v>0</v>
      </c>
      <c r="H53" s="11" t="s">
        <v>464</v>
      </c>
      <c r="I53" s="11" t="s">
        <v>482</v>
      </c>
      <c r="J53" s="8">
        <f>IF('2-定性盘查'!X54&lt;&gt;"",IF('2-定性盘查'!X54&lt;&gt;0,'2-定性盘查'!X54,""),"")</f>
        <v>0</v>
      </c>
      <c r="K53" s="15">
        <f>'3.1-排放系数'!F53</f>
        <v>0</v>
      </c>
      <c r="L53" s="11">
        <f>'3.1-排放系数'!G53</f>
        <v>0</v>
      </c>
      <c r="M53" s="16">
        <f>IF(J53="","",H53*K53)</f>
        <v>0</v>
      </c>
      <c r="N53" s="11">
        <f>'附表二、含氟气体之GWP值'!G3</f>
        <v>0</v>
      </c>
      <c r="O53" s="16">
        <f>IF(M53="","",M53*N53)</f>
        <v>0</v>
      </c>
      <c r="P53" s="8">
        <f>IF('2-定性盘查'!Y54&lt;&gt;"",IF('2-定性盘查'!Y54&lt;&gt;0,'2-定性盘查'!Y54,""),"")</f>
        <v>0</v>
      </c>
      <c r="Q53" s="15">
        <f>IF('3.1-排放系数'!J53="", "", '3.1-排放系数'!J53)</f>
        <v>0</v>
      </c>
      <c r="R53" s="11">
        <f>IF(Q53="","",'3.1-排放系数'!K53)</f>
        <v>0</v>
      </c>
      <c r="S53" s="16">
        <f>IF(P53="","",H53*Q53)</f>
        <v>0</v>
      </c>
      <c r="T53" s="11">
        <f>IF(S53="", "", '附表二、含氟气体之GWP值'!G4)</f>
        <v>0</v>
      </c>
      <c r="U53" s="16">
        <f>IF(S53="","",S53*T53)</f>
        <v>0</v>
      </c>
      <c r="V53" s="8">
        <f>IF('2-定性盘查'!Z54&lt;&gt;"",IF('2-定性盘查'!Z54&lt;&gt;0,'2-定性盘查'!Z54,""),"")</f>
        <v>0</v>
      </c>
      <c r="W53" s="15">
        <f>IF('3.1-排放系数'!N53 ="", "", '3.1-排放系数'!N53)</f>
        <v>0</v>
      </c>
      <c r="X53" s="11">
        <f>IF(W53="","",'3.1-排放系数'!O53)</f>
        <v>0</v>
      </c>
      <c r="Y53" s="16">
        <f>IF(V53="","",H53*W53)</f>
        <v>0</v>
      </c>
      <c r="Z53" s="11">
        <f>IF(Y53="", "", '附表二、含氟气体之GWP值'!G5)</f>
        <v>0</v>
      </c>
      <c r="AA53" s="16">
        <f>IF(Y53="","",Y53*Z53)</f>
        <v>0</v>
      </c>
      <c r="AB53" s="16">
        <f>IF('2-定性盘查'!E54="是",IF(J53="CO2",SUM(U53,AA53),SUM(O53,U53,AA53)),IF(SUM(O53,U53,AA53)&lt;&gt;0,SUM(O53,U53,AA53),0))</f>
        <v>0</v>
      </c>
      <c r="AC53" s="16">
        <f>IF('2-定性盘查'!E54="是",IF(J53="CO2",O53,""),"")</f>
        <v>0</v>
      </c>
      <c r="AD53" s="17">
        <f>IF(AB53&lt;&gt;"",AB53/'6-彚总表'!$J$5,"")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IF('2-定性盘查'!A55&lt;&gt;"",'2-定性盘查'!A55,"")</f>
        <v>0</v>
      </c>
      <c r="B54" s="8">
        <f>IF('2-定性盘查'!B55&lt;&gt;"",'2-定性盘查'!B55,"")</f>
        <v>0</v>
      </c>
      <c r="C54" s="8">
        <f>IF('2-定性盘查'!C55&lt;&gt;"",'2-定性盘查'!C55,"")</f>
        <v>0</v>
      </c>
      <c r="D54" s="8">
        <f>IF('2-定性盘查'!D55&lt;&gt;"",'2-定性盘查'!D55,"")</f>
        <v>0</v>
      </c>
      <c r="E54" s="8">
        <f>IF('2-定性盘查'!E55&lt;&gt;"",'2-定性盘查'!E55,"")</f>
        <v>0</v>
      </c>
      <c r="F54" s="8">
        <f>IF('2-定性盘查'!F55&lt;&gt;"",'2-定性盘查'!F55,"")</f>
        <v>0</v>
      </c>
      <c r="G54" s="8">
        <f>IF('2-定性盘查'!G55&lt;&gt;"",'2-定性盘查'!G55,"")</f>
        <v>0</v>
      </c>
      <c r="H54" s="11" t="s">
        <v>464</v>
      </c>
      <c r="I54" s="11" t="s">
        <v>482</v>
      </c>
      <c r="J54" s="8">
        <f>IF('2-定性盘查'!X55&lt;&gt;"",IF('2-定性盘查'!X55&lt;&gt;0,'2-定性盘查'!X55,""),"")</f>
        <v>0</v>
      </c>
      <c r="K54" s="15">
        <f>'3.1-排放系数'!F54</f>
        <v>0</v>
      </c>
      <c r="L54" s="11">
        <f>'3.1-排放系数'!G54</f>
        <v>0</v>
      </c>
      <c r="M54" s="16">
        <f>IF(J54="","",H54*K54)</f>
        <v>0</v>
      </c>
      <c r="N54" s="11">
        <f>'附表二、含氟气体之GWP值'!G3</f>
        <v>0</v>
      </c>
      <c r="O54" s="16">
        <f>IF(M54="","",M54*N54)</f>
        <v>0</v>
      </c>
      <c r="P54" s="8">
        <f>IF('2-定性盘查'!Y55&lt;&gt;"",IF('2-定性盘查'!Y55&lt;&gt;0,'2-定性盘查'!Y55,""),"")</f>
        <v>0</v>
      </c>
      <c r="Q54" s="15">
        <f>IF('3.1-排放系数'!J54="", "", '3.1-排放系数'!J54)</f>
        <v>0</v>
      </c>
      <c r="R54" s="11">
        <f>IF(Q54="","",'3.1-排放系数'!K54)</f>
        <v>0</v>
      </c>
      <c r="S54" s="16">
        <f>IF(P54="","",H54*Q54)</f>
        <v>0</v>
      </c>
      <c r="T54" s="11">
        <f>IF(S54="", "", '附表二、含氟气体之GWP值'!G4)</f>
        <v>0</v>
      </c>
      <c r="U54" s="16">
        <f>IF(S54="","",S54*T54)</f>
        <v>0</v>
      </c>
      <c r="V54" s="8">
        <f>IF('2-定性盘查'!Z55&lt;&gt;"",IF('2-定性盘查'!Z55&lt;&gt;0,'2-定性盘查'!Z55,""),"")</f>
        <v>0</v>
      </c>
      <c r="W54" s="15">
        <f>IF('3.1-排放系数'!N54 ="", "", '3.1-排放系数'!N54)</f>
        <v>0</v>
      </c>
      <c r="X54" s="11">
        <f>IF(W54="","",'3.1-排放系数'!O54)</f>
        <v>0</v>
      </c>
      <c r="Y54" s="16">
        <f>IF(V54="","",H54*W54)</f>
        <v>0</v>
      </c>
      <c r="Z54" s="11">
        <f>IF(Y54="", "", '附表二、含氟气体之GWP值'!G5)</f>
        <v>0</v>
      </c>
      <c r="AA54" s="16">
        <f>IF(Y54="","",Y54*Z54)</f>
        <v>0</v>
      </c>
      <c r="AB54" s="16">
        <f>IF('2-定性盘查'!E55="是",IF(J54="CO2",SUM(U54,AA54),SUM(O54,U54,AA54)),IF(SUM(O54,U54,AA54)&lt;&gt;0,SUM(O54,U54,AA54),0))</f>
        <v>0</v>
      </c>
      <c r="AC54" s="16">
        <f>IF('2-定性盘查'!E55="是",IF(J54="CO2",O54,""),"")</f>
        <v>0</v>
      </c>
      <c r="AD54" s="17">
        <f>IF(AB54&lt;&gt;"",AB54/'6-彚总表'!$J$5,"")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IF('2-定性盘查'!A56&lt;&gt;"",'2-定性盘查'!A56,"")</f>
        <v>0</v>
      </c>
      <c r="B55" s="8">
        <f>IF('2-定性盘查'!B56&lt;&gt;"",'2-定性盘查'!B56,"")</f>
        <v>0</v>
      </c>
      <c r="C55" s="8">
        <f>IF('2-定性盘查'!C56&lt;&gt;"",'2-定性盘查'!C56,"")</f>
        <v>0</v>
      </c>
      <c r="D55" s="8">
        <f>IF('2-定性盘查'!D56&lt;&gt;"",'2-定性盘查'!D56,"")</f>
        <v>0</v>
      </c>
      <c r="E55" s="8">
        <f>IF('2-定性盘查'!E56&lt;&gt;"",'2-定性盘查'!E56,"")</f>
        <v>0</v>
      </c>
      <c r="F55" s="8">
        <f>IF('2-定性盘查'!F56&lt;&gt;"",'2-定性盘查'!F56,"")</f>
        <v>0</v>
      </c>
      <c r="G55" s="8">
        <f>IF('2-定性盘查'!G56&lt;&gt;"",'2-定性盘查'!G56,"")</f>
        <v>0</v>
      </c>
      <c r="H55" s="11" t="s">
        <v>464</v>
      </c>
      <c r="I55" s="11" t="s">
        <v>482</v>
      </c>
      <c r="J55" s="8">
        <f>IF('2-定性盘查'!X56&lt;&gt;"",IF('2-定性盘查'!X56&lt;&gt;0,'2-定性盘查'!X56,""),"")</f>
        <v>0</v>
      </c>
      <c r="K55" s="15">
        <f>'3.1-排放系数'!F55</f>
        <v>0</v>
      </c>
      <c r="L55" s="11">
        <f>'3.1-排放系数'!G55</f>
        <v>0</v>
      </c>
      <c r="M55" s="16">
        <f>IF(J55="","",H55*K55)</f>
        <v>0</v>
      </c>
      <c r="N55" s="11">
        <f>'附表二、含氟气体之GWP值'!G3</f>
        <v>0</v>
      </c>
      <c r="O55" s="16">
        <f>IF(M55="","",M55*N55)</f>
        <v>0</v>
      </c>
      <c r="P55" s="8">
        <f>IF('2-定性盘查'!Y56&lt;&gt;"",IF('2-定性盘查'!Y56&lt;&gt;0,'2-定性盘查'!Y56,""),"")</f>
        <v>0</v>
      </c>
      <c r="Q55" s="15">
        <f>IF('3.1-排放系数'!J55="", "", '3.1-排放系数'!J55)</f>
        <v>0</v>
      </c>
      <c r="R55" s="11">
        <f>IF(Q55="","",'3.1-排放系数'!K55)</f>
        <v>0</v>
      </c>
      <c r="S55" s="16">
        <f>IF(P55="","",H55*Q55)</f>
        <v>0</v>
      </c>
      <c r="T55" s="11">
        <f>IF(S55="", "", '附表二、含氟气体之GWP值'!G4)</f>
        <v>0</v>
      </c>
      <c r="U55" s="16">
        <f>IF(S55="","",S55*T55)</f>
        <v>0</v>
      </c>
      <c r="V55" s="8">
        <f>IF('2-定性盘查'!Z56&lt;&gt;"",IF('2-定性盘查'!Z56&lt;&gt;0,'2-定性盘查'!Z56,""),"")</f>
        <v>0</v>
      </c>
      <c r="W55" s="15">
        <f>IF('3.1-排放系数'!N55 ="", "", '3.1-排放系数'!N55)</f>
        <v>0</v>
      </c>
      <c r="X55" s="11">
        <f>IF(W55="","",'3.1-排放系数'!O55)</f>
        <v>0</v>
      </c>
      <c r="Y55" s="16">
        <f>IF(V55="","",H55*W55)</f>
        <v>0</v>
      </c>
      <c r="Z55" s="11">
        <f>IF(Y55="", "", '附表二、含氟气体之GWP值'!G5)</f>
        <v>0</v>
      </c>
      <c r="AA55" s="16">
        <f>IF(Y55="","",Y55*Z55)</f>
        <v>0</v>
      </c>
      <c r="AB55" s="16">
        <f>IF('2-定性盘查'!E56="是",IF(J55="CO2",SUM(U55,AA55),SUM(O55,U55,AA55)),IF(SUM(O55,U55,AA55)&lt;&gt;0,SUM(O55,U55,AA55),0))</f>
        <v>0</v>
      </c>
      <c r="AC55" s="16">
        <f>IF('2-定性盘查'!E56="是",IF(J55="CO2",O55,""),"")</f>
        <v>0</v>
      </c>
      <c r="AD55" s="17">
        <f>IF(AB55&lt;&gt;"",AB55/'6-彚总表'!$J$5,"")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IF('2-定性盘查'!A57&lt;&gt;"",'2-定性盘查'!A57,"")</f>
        <v>0</v>
      </c>
      <c r="B56" s="8">
        <f>IF('2-定性盘查'!B57&lt;&gt;"",'2-定性盘查'!B57,"")</f>
        <v>0</v>
      </c>
      <c r="C56" s="8">
        <f>IF('2-定性盘查'!C57&lt;&gt;"",'2-定性盘查'!C57,"")</f>
        <v>0</v>
      </c>
      <c r="D56" s="8">
        <f>IF('2-定性盘查'!D57&lt;&gt;"",'2-定性盘查'!D57,"")</f>
        <v>0</v>
      </c>
      <c r="E56" s="8">
        <f>IF('2-定性盘查'!E57&lt;&gt;"",'2-定性盘查'!E57,"")</f>
        <v>0</v>
      </c>
      <c r="F56" s="8">
        <f>IF('2-定性盘查'!F57&lt;&gt;"",'2-定性盘查'!F57,"")</f>
        <v>0</v>
      </c>
      <c r="G56" s="8">
        <f>IF('2-定性盘查'!G57&lt;&gt;"",'2-定性盘查'!G57,"")</f>
        <v>0</v>
      </c>
      <c r="H56" s="11" t="s">
        <v>464</v>
      </c>
      <c r="I56" s="11" t="s">
        <v>482</v>
      </c>
      <c r="J56" s="8">
        <f>IF('2-定性盘查'!X57&lt;&gt;"",IF('2-定性盘查'!X57&lt;&gt;0,'2-定性盘查'!X57,""),"")</f>
        <v>0</v>
      </c>
      <c r="K56" s="15">
        <f>'3.1-排放系数'!F56</f>
        <v>0</v>
      </c>
      <c r="L56" s="11">
        <f>'3.1-排放系数'!G56</f>
        <v>0</v>
      </c>
      <c r="M56" s="16">
        <f>IF(J56="","",H56*K56)</f>
        <v>0</v>
      </c>
      <c r="N56" s="11">
        <f>'附表二、含氟气体之GWP值'!G3</f>
        <v>0</v>
      </c>
      <c r="O56" s="16">
        <f>IF(M56="","",M56*N56)</f>
        <v>0</v>
      </c>
      <c r="P56" s="8">
        <f>IF('2-定性盘查'!Y57&lt;&gt;"",IF('2-定性盘查'!Y57&lt;&gt;0,'2-定性盘查'!Y57,""),"")</f>
        <v>0</v>
      </c>
      <c r="Q56" s="15">
        <f>IF('3.1-排放系数'!J56="", "", '3.1-排放系数'!J56)</f>
        <v>0</v>
      </c>
      <c r="R56" s="11">
        <f>IF(Q56="","",'3.1-排放系数'!K56)</f>
        <v>0</v>
      </c>
      <c r="S56" s="16">
        <f>IF(P56="","",H56*Q56)</f>
        <v>0</v>
      </c>
      <c r="T56" s="11">
        <f>IF(S56="", "", '附表二、含氟气体之GWP值'!G4)</f>
        <v>0</v>
      </c>
      <c r="U56" s="16">
        <f>IF(S56="","",S56*T56)</f>
        <v>0</v>
      </c>
      <c r="V56" s="8">
        <f>IF('2-定性盘查'!Z57&lt;&gt;"",IF('2-定性盘查'!Z57&lt;&gt;0,'2-定性盘查'!Z57,""),"")</f>
        <v>0</v>
      </c>
      <c r="W56" s="15">
        <f>IF('3.1-排放系数'!N56 ="", "", '3.1-排放系数'!N56)</f>
        <v>0</v>
      </c>
      <c r="X56" s="11">
        <f>IF(W56="","",'3.1-排放系数'!O56)</f>
        <v>0</v>
      </c>
      <c r="Y56" s="16">
        <f>IF(V56="","",H56*W56)</f>
        <v>0</v>
      </c>
      <c r="Z56" s="11">
        <f>IF(Y56="", "", '附表二、含氟气体之GWP值'!G5)</f>
        <v>0</v>
      </c>
      <c r="AA56" s="16">
        <f>IF(Y56="","",Y56*Z56)</f>
        <v>0</v>
      </c>
      <c r="AB56" s="16">
        <f>IF('2-定性盘查'!E57="是",IF(J56="CO2",SUM(U56,AA56),SUM(O56,U56,AA56)),IF(SUM(O56,U56,AA56)&lt;&gt;0,SUM(O56,U56,AA56),0))</f>
        <v>0</v>
      </c>
      <c r="AC56" s="16">
        <f>IF('2-定性盘查'!E57="是",IF(J56="CO2",O56,""),"")</f>
        <v>0</v>
      </c>
      <c r="AD56" s="17">
        <f>IF(AB56&lt;&gt;"",AB56/'6-彚总表'!$J$5,"")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IF('2-定性盘查'!A58&lt;&gt;"",'2-定性盘查'!A58,"")</f>
        <v>0</v>
      </c>
      <c r="B57" s="8">
        <f>IF('2-定性盘查'!B58&lt;&gt;"",'2-定性盘查'!B58,"")</f>
        <v>0</v>
      </c>
      <c r="C57" s="8">
        <f>IF('2-定性盘查'!C58&lt;&gt;"",'2-定性盘查'!C58,"")</f>
        <v>0</v>
      </c>
      <c r="D57" s="8">
        <f>IF('2-定性盘查'!D58&lt;&gt;"",'2-定性盘查'!D58,"")</f>
        <v>0</v>
      </c>
      <c r="E57" s="8">
        <f>IF('2-定性盘查'!E58&lt;&gt;"",'2-定性盘查'!E58,"")</f>
        <v>0</v>
      </c>
      <c r="F57" s="8">
        <f>IF('2-定性盘查'!F58&lt;&gt;"",'2-定性盘查'!F58,"")</f>
        <v>0</v>
      </c>
      <c r="G57" s="8">
        <f>IF('2-定性盘查'!G58&lt;&gt;"",'2-定性盘查'!G58,"")</f>
        <v>0</v>
      </c>
      <c r="H57" s="11" t="s">
        <v>464</v>
      </c>
      <c r="I57" s="11" t="s">
        <v>483</v>
      </c>
      <c r="J57" s="8">
        <f>IF('2-定性盘查'!X58&lt;&gt;"",IF('2-定性盘查'!X58&lt;&gt;0,'2-定性盘查'!X58,""),"")</f>
        <v>0</v>
      </c>
      <c r="K57" s="15">
        <f>'3.1-排放系数'!F57</f>
        <v>0</v>
      </c>
      <c r="L57" s="11">
        <f>'3.1-排放系数'!G57</f>
        <v>0</v>
      </c>
      <c r="M57" s="16">
        <f>IF(J57="","",H57*K57)</f>
        <v>0</v>
      </c>
      <c r="N57" s="11">
        <f>'附表二、含氟气体之GWP值'!G3</f>
        <v>0</v>
      </c>
      <c r="O57" s="16">
        <f>IF(M57="","",M57*N57)</f>
        <v>0</v>
      </c>
      <c r="P57" s="8">
        <f>IF('2-定性盘查'!Y58&lt;&gt;"",IF('2-定性盘查'!Y58&lt;&gt;0,'2-定性盘查'!Y58,""),"")</f>
        <v>0</v>
      </c>
      <c r="Q57" s="15">
        <f>IF('3.1-排放系数'!J57="", "", '3.1-排放系数'!J57)</f>
        <v>0</v>
      </c>
      <c r="R57" s="11">
        <f>IF(Q57="","",'3.1-排放系数'!K57)</f>
        <v>0</v>
      </c>
      <c r="S57" s="16">
        <f>IF(P57="","",H57*Q57)</f>
        <v>0</v>
      </c>
      <c r="T57" s="11">
        <f>IF(S57="", "", '附表二、含氟气体之GWP值'!G4)</f>
        <v>0</v>
      </c>
      <c r="U57" s="16">
        <f>IF(S57="","",S57*T57)</f>
        <v>0</v>
      </c>
      <c r="V57" s="8">
        <f>IF('2-定性盘查'!Z58&lt;&gt;"",IF('2-定性盘查'!Z58&lt;&gt;0,'2-定性盘查'!Z58,""),"")</f>
        <v>0</v>
      </c>
      <c r="W57" s="15">
        <f>IF('3.1-排放系数'!N57 ="", "", '3.1-排放系数'!N57)</f>
        <v>0</v>
      </c>
      <c r="X57" s="11">
        <f>IF(W57="","",'3.1-排放系数'!O57)</f>
        <v>0</v>
      </c>
      <c r="Y57" s="16">
        <f>IF(V57="","",H57*W57)</f>
        <v>0</v>
      </c>
      <c r="Z57" s="11">
        <f>IF(Y57="", "", '附表二、含氟气体之GWP值'!G5)</f>
        <v>0</v>
      </c>
      <c r="AA57" s="16">
        <f>IF(Y57="","",Y57*Z57)</f>
        <v>0</v>
      </c>
      <c r="AB57" s="16">
        <f>IF('2-定性盘查'!E58="是",IF(J57="CO2",SUM(U57,AA57),SUM(O57,U57,AA57)),IF(SUM(O57,U57,AA57)&lt;&gt;0,SUM(O57,U57,AA57),0))</f>
        <v>0</v>
      </c>
      <c r="AC57" s="16">
        <f>IF('2-定性盘查'!E58="是",IF(J57="CO2",O57,""),"")</f>
        <v>0</v>
      </c>
      <c r="AD57" s="17">
        <f>IF(AB57&lt;&gt;"",AB57/'6-彚总表'!$J$5,"")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IF('2-定性盘查'!A59&lt;&gt;"",'2-定性盘查'!A59,"")</f>
        <v>0</v>
      </c>
      <c r="B58" s="8">
        <f>IF('2-定性盘查'!B59&lt;&gt;"",'2-定性盘查'!B59,"")</f>
        <v>0</v>
      </c>
      <c r="C58" s="8">
        <f>IF('2-定性盘查'!C59&lt;&gt;"",'2-定性盘查'!C59,"")</f>
        <v>0</v>
      </c>
      <c r="D58" s="8">
        <f>IF('2-定性盘查'!D59&lt;&gt;"",'2-定性盘查'!D59,"")</f>
        <v>0</v>
      </c>
      <c r="E58" s="8">
        <f>IF('2-定性盘查'!E59&lt;&gt;"",'2-定性盘查'!E59,"")</f>
        <v>0</v>
      </c>
      <c r="F58" s="8">
        <f>IF('2-定性盘查'!F59&lt;&gt;"",'2-定性盘查'!F59,"")</f>
        <v>0</v>
      </c>
      <c r="G58" s="8">
        <f>IF('2-定性盘查'!G59&lt;&gt;"",'2-定性盘查'!G59,"")</f>
        <v>0</v>
      </c>
      <c r="H58" s="11" t="s">
        <v>464</v>
      </c>
      <c r="I58" s="11" t="s">
        <v>484</v>
      </c>
      <c r="J58" s="8">
        <f>IF('2-定性盘查'!X59&lt;&gt;"",IF('2-定性盘查'!X59&lt;&gt;0,'2-定性盘查'!X59,""),"")</f>
        <v>0</v>
      </c>
      <c r="K58" s="15">
        <f>'3.1-排放系数'!F58</f>
        <v>0</v>
      </c>
      <c r="L58" s="11">
        <f>'3.1-排放系数'!G58</f>
        <v>0</v>
      </c>
      <c r="M58" s="16">
        <f>IF(J58="","",H58*K58)</f>
        <v>0</v>
      </c>
      <c r="N58" s="11">
        <f>'附表二、含氟气体之GWP值'!G3</f>
        <v>0</v>
      </c>
      <c r="O58" s="16">
        <f>IF(M58="","",M58*N58)</f>
        <v>0</v>
      </c>
      <c r="P58" s="8">
        <f>IF('2-定性盘查'!Y59&lt;&gt;"",IF('2-定性盘查'!Y59&lt;&gt;0,'2-定性盘查'!Y59,""),"")</f>
        <v>0</v>
      </c>
      <c r="Q58" s="15">
        <f>IF('3.1-排放系数'!J58="", "", '3.1-排放系数'!J58)</f>
        <v>0</v>
      </c>
      <c r="R58" s="11">
        <f>IF(Q58="","",'3.1-排放系数'!K58)</f>
        <v>0</v>
      </c>
      <c r="S58" s="16">
        <f>IF(P58="","",H58*Q58)</f>
        <v>0</v>
      </c>
      <c r="T58" s="11">
        <f>IF(S58="", "", '附表二、含氟气体之GWP值'!G4)</f>
        <v>0</v>
      </c>
      <c r="U58" s="16">
        <f>IF(S58="","",S58*T58)</f>
        <v>0</v>
      </c>
      <c r="V58" s="8">
        <f>IF('2-定性盘查'!Z59&lt;&gt;"",IF('2-定性盘查'!Z59&lt;&gt;0,'2-定性盘查'!Z59,""),"")</f>
        <v>0</v>
      </c>
      <c r="W58" s="15">
        <f>IF('3.1-排放系数'!N58 ="", "", '3.1-排放系数'!N58)</f>
        <v>0</v>
      </c>
      <c r="X58" s="11">
        <f>IF(W58="","",'3.1-排放系数'!O58)</f>
        <v>0</v>
      </c>
      <c r="Y58" s="16">
        <f>IF(V58="","",H58*W58)</f>
        <v>0</v>
      </c>
      <c r="Z58" s="11">
        <f>IF(Y58="", "", '附表二、含氟气体之GWP值'!G5)</f>
        <v>0</v>
      </c>
      <c r="AA58" s="16">
        <f>IF(Y58="","",Y58*Z58)</f>
        <v>0</v>
      </c>
      <c r="AB58" s="16">
        <f>IF('2-定性盘查'!E59="是",IF(J58="CO2",SUM(U58,AA58),SUM(O58,U58,AA58)),IF(SUM(O58,U58,AA58)&lt;&gt;0,SUM(O58,U58,AA58),0))</f>
        <v>0</v>
      </c>
      <c r="AC58" s="16">
        <f>IF('2-定性盘查'!E59="是",IF(J58="CO2",O58,""),"")</f>
        <v>0</v>
      </c>
      <c r="AD58" s="17">
        <f>IF(AB58&lt;&gt;"",AB58/'6-彚总表'!$J$5,"")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IF('2-定性盘查'!A60&lt;&gt;"",'2-定性盘查'!A60,"")</f>
        <v>0</v>
      </c>
      <c r="B59" s="8">
        <f>IF('2-定性盘查'!B60&lt;&gt;"",'2-定性盘查'!B60,"")</f>
        <v>0</v>
      </c>
      <c r="C59" s="8">
        <f>IF('2-定性盘查'!C60&lt;&gt;"",'2-定性盘查'!C60,"")</f>
        <v>0</v>
      </c>
      <c r="D59" s="8">
        <f>IF('2-定性盘查'!D60&lt;&gt;"",'2-定性盘查'!D60,"")</f>
        <v>0</v>
      </c>
      <c r="E59" s="8">
        <f>IF('2-定性盘查'!E60&lt;&gt;"",'2-定性盘查'!E60,"")</f>
        <v>0</v>
      </c>
      <c r="F59" s="8">
        <f>IF('2-定性盘查'!F60&lt;&gt;"",'2-定性盘查'!F60,"")</f>
        <v>0</v>
      </c>
      <c r="G59" s="8">
        <f>IF('2-定性盘查'!G60&lt;&gt;"",'2-定性盘查'!G60,"")</f>
        <v>0</v>
      </c>
      <c r="H59" s="11" t="s">
        <v>464</v>
      </c>
      <c r="I59" s="11"/>
      <c r="J59" s="8">
        <f>IF('2-定性盘查'!X60&lt;&gt;"",IF('2-定性盘查'!X60&lt;&gt;0,'2-定性盘查'!X60,""),"")</f>
        <v>0</v>
      </c>
      <c r="K59" s="15">
        <f>'3.1-排放系数'!F59</f>
        <v>0</v>
      </c>
      <c r="L59" s="11">
        <f>'3.1-排放系数'!G59</f>
        <v>0</v>
      </c>
      <c r="M59" s="16">
        <f>IF(J59="","",H59*K59)</f>
        <v>0</v>
      </c>
      <c r="N59" s="11">
        <f>'附表二、含氟气体之GWP值'!G3</f>
        <v>0</v>
      </c>
      <c r="O59" s="16">
        <f>IF(M59="","",M59*N59)</f>
        <v>0</v>
      </c>
      <c r="P59" s="8">
        <f>IF('2-定性盘查'!Y60&lt;&gt;"",IF('2-定性盘查'!Y60&lt;&gt;0,'2-定性盘查'!Y60,""),"")</f>
        <v>0</v>
      </c>
      <c r="Q59" s="15">
        <f>IF('3.1-排放系数'!J59="", "", '3.1-排放系数'!J59)</f>
        <v>0</v>
      </c>
      <c r="R59" s="11">
        <f>IF(Q59="","",'3.1-排放系数'!K59)</f>
        <v>0</v>
      </c>
      <c r="S59" s="16">
        <f>IF(P59="","",H59*Q59)</f>
        <v>0</v>
      </c>
      <c r="T59" s="11">
        <f>IF(S59="", "", '附表二、含氟气体之GWP值'!G4)</f>
        <v>0</v>
      </c>
      <c r="U59" s="16">
        <f>IF(S59="","",S59*T59)</f>
        <v>0</v>
      </c>
      <c r="V59" s="8">
        <f>IF('2-定性盘查'!Z60&lt;&gt;"",IF('2-定性盘查'!Z60&lt;&gt;0,'2-定性盘查'!Z60,""),"")</f>
        <v>0</v>
      </c>
      <c r="W59" s="15">
        <f>IF('3.1-排放系数'!N59 ="", "", '3.1-排放系数'!N59)</f>
        <v>0</v>
      </c>
      <c r="X59" s="11">
        <f>IF(W59="","",'3.1-排放系数'!O59)</f>
        <v>0</v>
      </c>
      <c r="Y59" s="16">
        <f>IF(V59="","",H59*W59)</f>
        <v>0</v>
      </c>
      <c r="Z59" s="11">
        <f>IF(Y59="", "", '附表二、含氟气体之GWP值'!G5)</f>
        <v>0</v>
      </c>
      <c r="AA59" s="16">
        <f>IF(Y59="","",Y59*Z59)</f>
        <v>0</v>
      </c>
      <c r="AB59" s="16">
        <f>IF('2-定性盘查'!E60="是",IF(J59="CO2",SUM(U59,AA59),SUM(O59,U59,AA59)),IF(SUM(O59,U59,AA59)&lt;&gt;0,SUM(O59,U59,AA59),0))</f>
        <v>0</v>
      </c>
      <c r="AC59" s="16">
        <f>IF('2-定性盘查'!E60="是",IF(J59="CO2",O59,""),"")</f>
        <v>0</v>
      </c>
      <c r="AD59" s="17">
        <f>IF(AB59&lt;&gt;"",AB59/'6-彚总表'!$J$5,"")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IF('2-定性盘查'!A61&lt;&gt;"",'2-定性盘查'!A61,"")</f>
        <v>0</v>
      </c>
      <c r="B60" s="8">
        <f>IF('2-定性盘查'!B61&lt;&gt;"",'2-定性盘查'!B61,"")</f>
        <v>0</v>
      </c>
      <c r="C60" s="8">
        <f>IF('2-定性盘查'!C61&lt;&gt;"",'2-定性盘查'!C61,"")</f>
        <v>0</v>
      </c>
      <c r="D60" s="8">
        <f>IF('2-定性盘查'!D61&lt;&gt;"",'2-定性盘查'!D61,"")</f>
        <v>0</v>
      </c>
      <c r="E60" s="8">
        <f>IF('2-定性盘查'!E61&lt;&gt;"",'2-定性盘查'!E61,"")</f>
        <v>0</v>
      </c>
      <c r="F60" s="8">
        <f>IF('2-定性盘查'!F61&lt;&gt;"",'2-定性盘查'!F61,"")</f>
        <v>0</v>
      </c>
      <c r="G60" s="8">
        <f>IF('2-定性盘查'!G61&lt;&gt;"",'2-定性盘查'!G61,"")</f>
        <v>0</v>
      </c>
      <c r="H60" s="11" t="s">
        <v>464</v>
      </c>
      <c r="I60" s="11"/>
      <c r="J60" s="8">
        <f>IF('2-定性盘查'!X61&lt;&gt;"",IF('2-定性盘查'!X61&lt;&gt;0,'2-定性盘查'!X61,""),"")</f>
        <v>0</v>
      </c>
      <c r="K60" s="15">
        <f>'3.1-排放系数'!F60</f>
        <v>0</v>
      </c>
      <c r="L60" s="11">
        <f>'3.1-排放系数'!G60</f>
        <v>0</v>
      </c>
      <c r="M60" s="16">
        <f>IF(J60="","",H60*K60)</f>
        <v>0</v>
      </c>
      <c r="N60" s="11">
        <f>'附表二、含氟气体之GWP值'!G3</f>
        <v>0</v>
      </c>
      <c r="O60" s="16">
        <f>IF(M60="","",M60*N60)</f>
        <v>0</v>
      </c>
      <c r="P60" s="8">
        <f>IF('2-定性盘查'!Y61&lt;&gt;"",IF('2-定性盘查'!Y61&lt;&gt;0,'2-定性盘查'!Y61,""),"")</f>
        <v>0</v>
      </c>
      <c r="Q60" s="15">
        <f>IF('3.1-排放系数'!J60="", "", '3.1-排放系数'!J60)</f>
        <v>0</v>
      </c>
      <c r="R60" s="11">
        <f>IF(Q60="","",'3.1-排放系数'!K60)</f>
        <v>0</v>
      </c>
      <c r="S60" s="16">
        <f>IF(P60="","",H60*Q60)</f>
        <v>0</v>
      </c>
      <c r="T60" s="11">
        <f>IF(S60="", "", '附表二、含氟气体之GWP值'!G4)</f>
        <v>0</v>
      </c>
      <c r="U60" s="16">
        <f>IF(S60="","",S60*T60)</f>
        <v>0</v>
      </c>
      <c r="V60" s="8">
        <f>IF('2-定性盘查'!Z61&lt;&gt;"",IF('2-定性盘查'!Z61&lt;&gt;0,'2-定性盘查'!Z61,""),"")</f>
        <v>0</v>
      </c>
      <c r="W60" s="15">
        <f>IF('3.1-排放系数'!N60 ="", "", '3.1-排放系数'!N60)</f>
        <v>0</v>
      </c>
      <c r="X60" s="11">
        <f>IF(W60="","",'3.1-排放系数'!O60)</f>
        <v>0</v>
      </c>
      <c r="Y60" s="16">
        <f>IF(V60="","",H60*W60)</f>
        <v>0</v>
      </c>
      <c r="Z60" s="11">
        <f>IF(Y60="", "", '附表二、含氟气体之GWP值'!G5)</f>
        <v>0</v>
      </c>
      <c r="AA60" s="16">
        <f>IF(Y60="","",Y60*Z60)</f>
        <v>0</v>
      </c>
      <c r="AB60" s="16">
        <f>IF('2-定性盘查'!E61="是",IF(J60="CO2",SUM(U60,AA60),SUM(O60,U60,AA60)),IF(SUM(O60,U60,AA60)&lt;&gt;0,SUM(O60,U60,AA60),0))</f>
        <v>0</v>
      </c>
      <c r="AC60" s="16">
        <f>IF('2-定性盘查'!E61="是",IF(J60="CO2",O60,""),"")</f>
        <v>0</v>
      </c>
      <c r="AD60" s="17">
        <f>IF(AB60&lt;&gt;"",AB60/'6-彚总表'!$J$5,"")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IF('2-定性盘查'!A62&lt;&gt;"",'2-定性盘查'!A62,"")</f>
        <v>0</v>
      </c>
      <c r="B61" s="8">
        <f>IF('2-定性盘查'!B62&lt;&gt;"",'2-定性盘查'!B62,"")</f>
        <v>0</v>
      </c>
      <c r="C61" s="8">
        <f>IF('2-定性盘查'!C62&lt;&gt;"",'2-定性盘查'!C62,"")</f>
        <v>0</v>
      </c>
      <c r="D61" s="8">
        <f>IF('2-定性盘查'!D62&lt;&gt;"",'2-定性盘查'!D62,"")</f>
        <v>0</v>
      </c>
      <c r="E61" s="8">
        <f>IF('2-定性盘查'!E62&lt;&gt;"",'2-定性盘查'!E62,"")</f>
        <v>0</v>
      </c>
      <c r="F61" s="8">
        <f>IF('2-定性盘查'!F62&lt;&gt;"",'2-定性盘查'!F62,"")</f>
        <v>0</v>
      </c>
      <c r="G61" s="8">
        <f>IF('2-定性盘查'!G62&lt;&gt;"",'2-定性盘查'!G62,"")</f>
        <v>0</v>
      </c>
      <c r="H61" s="11" t="s">
        <v>485</v>
      </c>
      <c r="I61" s="11" t="s">
        <v>486</v>
      </c>
      <c r="J61" s="8">
        <f>IF('2-定性盘查'!X62&lt;&gt;"",IF('2-定性盘查'!X62&lt;&gt;0,'2-定性盘查'!X62,""),"")</f>
        <v>0</v>
      </c>
      <c r="K61" s="15">
        <f>'3.1-排放系数'!F61</f>
        <v>0</v>
      </c>
      <c r="L61" s="11">
        <f>'3.1-排放系数'!G61</f>
        <v>0</v>
      </c>
      <c r="M61" s="16">
        <f>IF(J61="","",H61*K61)</f>
        <v>0</v>
      </c>
      <c r="N61" s="11">
        <f>'附表二、含氟气体之GWP值'!G3</f>
        <v>0</v>
      </c>
      <c r="O61" s="16">
        <f>IF(M61="","",M61*N61)</f>
        <v>0</v>
      </c>
      <c r="P61" s="8">
        <f>IF('2-定性盘查'!Y62&lt;&gt;"",IF('2-定性盘查'!Y62&lt;&gt;0,'2-定性盘查'!Y62,""),"")</f>
        <v>0</v>
      </c>
      <c r="Q61" s="15">
        <f>IF('3.1-排放系数'!J61="", "", '3.1-排放系数'!J61)</f>
        <v>0</v>
      </c>
      <c r="R61" s="11">
        <f>IF(Q61="","",'3.1-排放系数'!K61)</f>
        <v>0</v>
      </c>
      <c r="S61" s="16">
        <f>IF(P61="","",H61*Q61)</f>
        <v>0</v>
      </c>
      <c r="T61" s="11">
        <f>IF(S61="", "", '附表二、含氟气体之GWP值'!G4)</f>
        <v>0</v>
      </c>
      <c r="U61" s="16">
        <f>IF(S61="","",S61*T61)</f>
        <v>0</v>
      </c>
      <c r="V61" s="8">
        <f>IF('2-定性盘查'!Z62&lt;&gt;"",IF('2-定性盘查'!Z62&lt;&gt;0,'2-定性盘查'!Z62,""),"")</f>
        <v>0</v>
      </c>
      <c r="W61" s="15">
        <f>IF('3.1-排放系数'!N61 ="", "", '3.1-排放系数'!N61)</f>
        <v>0</v>
      </c>
      <c r="X61" s="11">
        <f>IF(W61="","",'3.1-排放系数'!O61)</f>
        <v>0</v>
      </c>
      <c r="Y61" s="16">
        <f>IF(V61="","",H61*W61)</f>
        <v>0</v>
      </c>
      <c r="Z61" s="11">
        <f>IF(Y61="", "", '附表二、含氟气体之GWP值'!G5)</f>
        <v>0</v>
      </c>
      <c r="AA61" s="16">
        <f>IF(Y61="","",Y61*Z61)</f>
        <v>0</v>
      </c>
      <c r="AB61" s="16">
        <f>IF('2-定性盘查'!E62="是",IF(J61="CO2",SUM(U61,AA61),SUM(O61,U61,AA61)),IF(SUM(O61,U61,AA61)&lt;&gt;0,SUM(O61,U61,AA61),0))</f>
        <v>0</v>
      </c>
      <c r="AC61" s="16">
        <f>IF('2-定性盘查'!E62="是",IF(J61="CO2",O61,""),"")</f>
        <v>0</v>
      </c>
      <c r="AD61" s="17">
        <f>IF(AB61&lt;&gt;"",AB61/'6-彚总表'!$J$5,"")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IF('2-定性盘查'!A63&lt;&gt;"",'2-定性盘查'!A63,"")</f>
        <v>0</v>
      </c>
      <c r="B62" s="8">
        <f>IF('2-定性盘查'!B63&lt;&gt;"",'2-定性盘查'!B63,"")</f>
        <v>0</v>
      </c>
      <c r="C62" s="8">
        <f>IF('2-定性盘查'!C63&lt;&gt;"",'2-定性盘查'!C63,"")</f>
        <v>0</v>
      </c>
      <c r="D62" s="8">
        <f>IF('2-定性盘查'!D63&lt;&gt;"",'2-定性盘查'!D63,"")</f>
        <v>0</v>
      </c>
      <c r="E62" s="8">
        <f>IF('2-定性盘查'!E63&lt;&gt;"",'2-定性盘查'!E63,"")</f>
        <v>0</v>
      </c>
      <c r="F62" s="8">
        <f>IF('2-定性盘查'!F63&lt;&gt;"",'2-定性盘查'!F63,"")</f>
        <v>0</v>
      </c>
      <c r="G62" s="8">
        <f>IF('2-定性盘查'!G63&lt;&gt;"",'2-定性盘查'!G63,"")</f>
        <v>0</v>
      </c>
      <c r="H62" s="11" t="s">
        <v>487</v>
      </c>
      <c r="I62" s="11" t="s">
        <v>486</v>
      </c>
      <c r="J62" s="8">
        <f>IF('2-定性盘查'!X63&lt;&gt;"",IF('2-定性盘查'!X63&lt;&gt;0,'2-定性盘查'!X63,""),"")</f>
        <v>0</v>
      </c>
      <c r="K62" s="15">
        <f>'3.1-排放系数'!F62</f>
        <v>0</v>
      </c>
      <c r="L62" s="11">
        <f>'3.1-排放系数'!G62</f>
        <v>0</v>
      </c>
      <c r="M62" s="16">
        <f>IF(J62="","",H62*K62)</f>
        <v>0</v>
      </c>
      <c r="N62" s="11">
        <f>'附表二、含氟气体之GWP值'!G3</f>
        <v>0</v>
      </c>
      <c r="O62" s="16">
        <f>IF(M62="","",M62*N62)</f>
        <v>0</v>
      </c>
      <c r="P62" s="8">
        <f>IF('2-定性盘查'!Y63&lt;&gt;"",IF('2-定性盘查'!Y63&lt;&gt;0,'2-定性盘查'!Y63,""),"")</f>
        <v>0</v>
      </c>
      <c r="Q62" s="15">
        <f>IF('3.1-排放系数'!J62="", "", '3.1-排放系数'!J62)</f>
        <v>0</v>
      </c>
      <c r="R62" s="11">
        <f>IF(Q62="","",'3.1-排放系数'!K62)</f>
        <v>0</v>
      </c>
      <c r="S62" s="16">
        <f>IF(P62="","",H62*Q62)</f>
        <v>0</v>
      </c>
      <c r="T62" s="11">
        <f>IF(S62="", "", '附表二、含氟气体之GWP值'!G4)</f>
        <v>0</v>
      </c>
      <c r="U62" s="16">
        <f>IF(S62="","",S62*T62)</f>
        <v>0</v>
      </c>
      <c r="V62" s="8">
        <f>IF('2-定性盘查'!Z63&lt;&gt;"",IF('2-定性盘查'!Z63&lt;&gt;0,'2-定性盘查'!Z63,""),"")</f>
        <v>0</v>
      </c>
      <c r="W62" s="15">
        <f>IF('3.1-排放系数'!N62 ="", "", '3.1-排放系数'!N62)</f>
        <v>0</v>
      </c>
      <c r="X62" s="11">
        <f>IF(W62="","",'3.1-排放系数'!O62)</f>
        <v>0</v>
      </c>
      <c r="Y62" s="16">
        <f>IF(V62="","",H62*W62)</f>
        <v>0</v>
      </c>
      <c r="Z62" s="11">
        <f>IF(Y62="", "", '附表二、含氟气体之GWP值'!G5)</f>
        <v>0</v>
      </c>
      <c r="AA62" s="16">
        <f>IF(Y62="","",Y62*Z62)</f>
        <v>0</v>
      </c>
      <c r="AB62" s="16">
        <f>IF('2-定性盘查'!E63="是",IF(J62="CO2",SUM(U62,AA62),SUM(O62,U62,AA62)),IF(SUM(O62,U62,AA62)&lt;&gt;0,SUM(O62,U62,AA62),0))</f>
        <v>0</v>
      </c>
      <c r="AC62" s="16">
        <f>IF('2-定性盘查'!E63="是",IF(J62="CO2",O62,""),"")</f>
        <v>0</v>
      </c>
      <c r="AD62" s="17">
        <f>IF(AB62&lt;&gt;"",AB62/'6-彚总表'!$J$5,"")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IF('2-定性盘查'!A64&lt;&gt;"",'2-定性盘查'!A64,"")</f>
        <v>0</v>
      </c>
      <c r="B63" s="8">
        <f>IF('2-定性盘查'!B64&lt;&gt;"",'2-定性盘查'!B64,"")</f>
        <v>0</v>
      </c>
      <c r="C63" s="8">
        <f>IF('2-定性盘查'!C64&lt;&gt;"",'2-定性盘查'!C64,"")</f>
        <v>0</v>
      </c>
      <c r="D63" s="8">
        <f>IF('2-定性盘查'!D64&lt;&gt;"",'2-定性盘查'!D64,"")</f>
        <v>0</v>
      </c>
      <c r="E63" s="8">
        <f>IF('2-定性盘查'!E64&lt;&gt;"",'2-定性盘查'!E64,"")</f>
        <v>0</v>
      </c>
      <c r="F63" s="8">
        <f>IF('2-定性盘查'!F64&lt;&gt;"",'2-定性盘查'!F64,"")</f>
        <v>0</v>
      </c>
      <c r="G63" s="8">
        <f>IF('2-定性盘查'!G64&lt;&gt;"",'2-定性盘查'!G64,"")</f>
        <v>0</v>
      </c>
      <c r="H63" s="11" t="s">
        <v>464</v>
      </c>
      <c r="I63" s="11"/>
      <c r="J63" s="8">
        <f>IF('2-定性盘查'!X64&lt;&gt;"",IF('2-定性盘查'!X64&lt;&gt;0,'2-定性盘查'!X64,""),"")</f>
        <v>0</v>
      </c>
      <c r="K63" s="15">
        <f>'3.1-排放系数'!F63</f>
        <v>0</v>
      </c>
      <c r="L63" s="11">
        <f>'3.1-排放系数'!G63</f>
        <v>0</v>
      </c>
      <c r="M63" s="16">
        <f>IF(J63="","",H63*K63)</f>
        <v>0</v>
      </c>
      <c r="N63" s="11">
        <f>'附表二、含氟气体之GWP值'!G3</f>
        <v>0</v>
      </c>
      <c r="O63" s="16">
        <f>IF(M63="","",M63*N63)</f>
        <v>0</v>
      </c>
      <c r="P63" s="8">
        <f>IF('2-定性盘查'!Y64&lt;&gt;"",IF('2-定性盘查'!Y64&lt;&gt;0,'2-定性盘查'!Y64,""),"")</f>
        <v>0</v>
      </c>
      <c r="Q63" s="15">
        <f>IF('3.1-排放系数'!J63="", "", '3.1-排放系数'!J63)</f>
        <v>0</v>
      </c>
      <c r="R63" s="11">
        <f>IF(Q63="","",'3.1-排放系数'!K63)</f>
        <v>0</v>
      </c>
      <c r="S63" s="16">
        <f>IF(P63="","",H63*Q63)</f>
        <v>0</v>
      </c>
      <c r="T63" s="11">
        <f>IF(S63="", "", '附表二、含氟气体之GWP值'!G4)</f>
        <v>0</v>
      </c>
      <c r="U63" s="16">
        <f>IF(S63="","",S63*T63)</f>
        <v>0</v>
      </c>
      <c r="V63" s="8">
        <f>IF('2-定性盘查'!Z64&lt;&gt;"",IF('2-定性盘查'!Z64&lt;&gt;0,'2-定性盘查'!Z64,""),"")</f>
        <v>0</v>
      </c>
      <c r="W63" s="15">
        <f>IF('3.1-排放系数'!N63 ="", "", '3.1-排放系数'!N63)</f>
        <v>0</v>
      </c>
      <c r="X63" s="11">
        <f>IF(W63="","",'3.1-排放系数'!O63)</f>
        <v>0</v>
      </c>
      <c r="Y63" s="16">
        <f>IF(V63="","",H63*W63)</f>
        <v>0</v>
      </c>
      <c r="Z63" s="11">
        <f>IF(Y63="", "", '附表二、含氟气体之GWP值'!G5)</f>
        <v>0</v>
      </c>
      <c r="AA63" s="16">
        <f>IF(Y63="","",Y63*Z63)</f>
        <v>0</v>
      </c>
      <c r="AB63" s="16">
        <f>IF('2-定性盘查'!E64="是",IF(J63="CO2",SUM(U63,AA63),SUM(O63,U63,AA63)),IF(SUM(O63,U63,AA63)&lt;&gt;0,SUM(O63,U63,AA63),0))</f>
        <v>0</v>
      </c>
      <c r="AC63" s="16">
        <f>IF('2-定性盘查'!E64="是",IF(J63="CO2",O63,""),"")</f>
        <v>0</v>
      </c>
      <c r="AD63" s="17">
        <f>IF(AB63&lt;&gt;"",AB63/'6-彚总表'!$J$5,"")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IF('2-定性盘查'!A65&lt;&gt;"",'2-定性盘查'!A65,"")</f>
        <v>0</v>
      </c>
      <c r="B64" s="8">
        <f>IF('2-定性盘查'!B65&lt;&gt;"",'2-定性盘查'!B65,"")</f>
        <v>0</v>
      </c>
      <c r="C64" s="8">
        <f>IF('2-定性盘查'!C65&lt;&gt;"",'2-定性盘查'!C65,"")</f>
        <v>0</v>
      </c>
      <c r="D64" s="8">
        <f>IF('2-定性盘查'!D65&lt;&gt;"",'2-定性盘查'!D65,"")</f>
        <v>0</v>
      </c>
      <c r="E64" s="8">
        <f>IF('2-定性盘查'!E65&lt;&gt;"",'2-定性盘查'!E65,"")</f>
        <v>0</v>
      </c>
      <c r="F64" s="8">
        <f>IF('2-定性盘查'!F65&lt;&gt;"",'2-定性盘查'!F65,"")</f>
        <v>0</v>
      </c>
      <c r="G64" s="8">
        <f>IF('2-定性盘查'!G65&lt;&gt;"",'2-定性盘查'!G65,"")</f>
        <v>0</v>
      </c>
      <c r="H64" s="11" t="s">
        <v>464</v>
      </c>
      <c r="I64" s="11"/>
      <c r="J64" s="8">
        <f>IF('2-定性盘查'!X65&lt;&gt;"",IF('2-定性盘查'!X65&lt;&gt;0,'2-定性盘查'!X65,""),"")</f>
        <v>0</v>
      </c>
      <c r="K64" s="15">
        <f>'3.1-排放系数'!F64</f>
        <v>0</v>
      </c>
      <c r="L64" s="11">
        <f>'3.1-排放系数'!G64</f>
        <v>0</v>
      </c>
      <c r="M64" s="16">
        <f>IF(J64="","",H64*K64)</f>
        <v>0</v>
      </c>
      <c r="N64" s="11">
        <f>'附表二、含氟气体之GWP值'!G3</f>
        <v>0</v>
      </c>
      <c r="O64" s="16">
        <f>IF(M64="","",M64*N64)</f>
        <v>0</v>
      </c>
      <c r="P64" s="8">
        <f>IF('2-定性盘查'!Y65&lt;&gt;"",IF('2-定性盘查'!Y65&lt;&gt;0,'2-定性盘查'!Y65,""),"")</f>
        <v>0</v>
      </c>
      <c r="Q64" s="15">
        <f>IF('3.1-排放系数'!J64="", "", '3.1-排放系数'!J64)</f>
        <v>0</v>
      </c>
      <c r="R64" s="11">
        <f>IF(Q64="","",'3.1-排放系数'!K64)</f>
        <v>0</v>
      </c>
      <c r="S64" s="16">
        <f>IF(P64="","",H64*Q64)</f>
        <v>0</v>
      </c>
      <c r="T64" s="11">
        <f>IF(S64="", "", '附表二、含氟气体之GWP值'!G4)</f>
        <v>0</v>
      </c>
      <c r="U64" s="16">
        <f>IF(S64="","",S64*T64)</f>
        <v>0</v>
      </c>
      <c r="V64" s="8">
        <f>IF('2-定性盘查'!Z65&lt;&gt;"",IF('2-定性盘查'!Z65&lt;&gt;0,'2-定性盘查'!Z65,""),"")</f>
        <v>0</v>
      </c>
      <c r="W64" s="15">
        <f>IF('3.1-排放系数'!N64 ="", "", '3.1-排放系数'!N64)</f>
        <v>0</v>
      </c>
      <c r="X64" s="11">
        <f>IF(W64="","",'3.1-排放系数'!O64)</f>
        <v>0</v>
      </c>
      <c r="Y64" s="16">
        <f>IF(V64="","",H64*W64)</f>
        <v>0</v>
      </c>
      <c r="Z64" s="11">
        <f>IF(Y64="", "", '附表二、含氟气体之GWP值'!G5)</f>
        <v>0</v>
      </c>
      <c r="AA64" s="16">
        <f>IF(Y64="","",Y64*Z64)</f>
        <v>0</v>
      </c>
      <c r="AB64" s="16">
        <f>IF('2-定性盘查'!E65="是",IF(J64="CO2",SUM(U64,AA64),SUM(O64,U64,AA64)),IF(SUM(O64,U64,AA64)&lt;&gt;0,SUM(O64,U64,AA64),0))</f>
        <v>0</v>
      </c>
      <c r="AC64" s="16">
        <f>IF('2-定性盘查'!E65="是",IF(J64="CO2",O64,""),"")</f>
        <v>0</v>
      </c>
      <c r="AD64" s="17">
        <f>IF(AB64&lt;&gt;"",AB64/'6-彚总表'!$J$5,"")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IF('2-定性盘查'!A66&lt;&gt;"",'2-定性盘查'!A66,"")</f>
        <v>0</v>
      </c>
      <c r="B65" s="8">
        <f>IF('2-定性盘查'!B66&lt;&gt;"",'2-定性盘查'!B66,"")</f>
        <v>0</v>
      </c>
      <c r="C65" s="8">
        <f>IF('2-定性盘查'!C66&lt;&gt;"",'2-定性盘查'!C66,"")</f>
        <v>0</v>
      </c>
      <c r="D65" s="8">
        <f>IF('2-定性盘查'!D66&lt;&gt;"",'2-定性盘查'!D66,"")</f>
        <v>0</v>
      </c>
      <c r="E65" s="8">
        <f>IF('2-定性盘查'!E66&lt;&gt;"",'2-定性盘查'!E66,"")</f>
        <v>0</v>
      </c>
      <c r="F65" s="8">
        <f>IF('2-定性盘查'!F66&lt;&gt;"",'2-定性盘查'!F66,"")</f>
        <v>0</v>
      </c>
      <c r="G65" s="8">
        <f>IF('2-定性盘查'!G66&lt;&gt;"",'2-定性盘查'!G66,"")</f>
        <v>0</v>
      </c>
      <c r="H65" s="11" t="s">
        <v>464</v>
      </c>
      <c r="I65" s="11"/>
      <c r="J65" s="8">
        <f>IF('2-定性盘查'!X66&lt;&gt;"",IF('2-定性盘查'!X66&lt;&gt;0,'2-定性盘查'!X66,""),"")</f>
        <v>0</v>
      </c>
      <c r="K65" s="15">
        <f>'3.1-排放系数'!F65</f>
        <v>0</v>
      </c>
      <c r="L65" s="11">
        <f>'3.1-排放系数'!G65</f>
        <v>0</v>
      </c>
      <c r="M65" s="16">
        <f>IF(J65="","",H65*K65)</f>
        <v>0</v>
      </c>
      <c r="N65" s="11">
        <f>'附表二、含氟气体之GWP值'!G3</f>
        <v>0</v>
      </c>
      <c r="O65" s="16">
        <f>IF(M65="","",M65*N65)</f>
        <v>0</v>
      </c>
      <c r="P65" s="8">
        <f>IF('2-定性盘查'!Y66&lt;&gt;"",IF('2-定性盘查'!Y66&lt;&gt;0,'2-定性盘查'!Y66,""),"")</f>
        <v>0</v>
      </c>
      <c r="Q65" s="15">
        <f>IF('3.1-排放系数'!J65="", "", '3.1-排放系数'!J65)</f>
        <v>0</v>
      </c>
      <c r="R65" s="11">
        <f>IF(Q65="","",'3.1-排放系数'!K65)</f>
        <v>0</v>
      </c>
      <c r="S65" s="16">
        <f>IF(P65="","",H65*Q65)</f>
        <v>0</v>
      </c>
      <c r="T65" s="11">
        <f>IF(S65="", "", '附表二、含氟气体之GWP值'!G4)</f>
        <v>0</v>
      </c>
      <c r="U65" s="16">
        <f>IF(S65="","",S65*T65)</f>
        <v>0</v>
      </c>
      <c r="V65" s="8">
        <f>IF('2-定性盘查'!Z66&lt;&gt;"",IF('2-定性盘查'!Z66&lt;&gt;0,'2-定性盘查'!Z66,""),"")</f>
        <v>0</v>
      </c>
      <c r="W65" s="15">
        <f>IF('3.1-排放系数'!N65 ="", "", '3.1-排放系数'!N65)</f>
        <v>0</v>
      </c>
      <c r="X65" s="11">
        <f>IF(W65="","",'3.1-排放系数'!O65)</f>
        <v>0</v>
      </c>
      <c r="Y65" s="16">
        <f>IF(V65="","",H65*W65)</f>
        <v>0</v>
      </c>
      <c r="Z65" s="11">
        <f>IF(Y65="", "", '附表二、含氟气体之GWP值'!G5)</f>
        <v>0</v>
      </c>
      <c r="AA65" s="16">
        <f>IF(Y65="","",Y65*Z65)</f>
        <v>0</v>
      </c>
      <c r="AB65" s="16">
        <f>IF('2-定性盘查'!E66="是",IF(J65="CO2",SUM(U65,AA65),SUM(O65,U65,AA65)),IF(SUM(O65,U65,AA65)&lt;&gt;0,SUM(O65,U65,AA65),0))</f>
        <v>0</v>
      </c>
      <c r="AC65" s="16">
        <f>IF('2-定性盘查'!E66="是",IF(J65="CO2",O65,""),"")</f>
        <v>0</v>
      </c>
      <c r="AD65" s="17">
        <f>IF(AB65&lt;&gt;"",AB65/'6-彚总表'!$J$5,"")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IF('2-定性盘查'!A67&lt;&gt;"",'2-定性盘查'!A67,"")</f>
        <v>0</v>
      </c>
      <c r="B66" s="8">
        <f>IF('2-定性盘查'!B67&lt;&gt;"",'2-定性盘查'!B67,"")</f>
        <v>0</v>
      </c>
      <c r="C66" s="8">
        <f>IF('2-定性盘查'!C67&lt;&gt;"",'2-定性盘查'!C67,"")</f>
        <v>0</v>
      </c>
      <c r="D66" s="8">
        <f>IF('2-定性盘查'!D67&lt;&gt;"",'2-定性盘查'!D67,"")</f>
        <v>0</v>
      </c>
      <c r="E66" s="8">
        <f>IF('2-定性盘查'!E67&lt;&gt;"",'2-定性盘查'!E67,"")</f>
        <v>0</v>
      </c>
      <c r="F66" s="8">
        <f>IF('2-定性盘查'!F67&lt;&gt;"",'2-定性盘查'!F67,"")</f>
        <v>0</v>
      </c>
      <c r="G66" s="8">
        <f>IF('2-定性盘查'!G67&lt;&gt;"",'2-定性盘查'!G67,"")</f>
        <v>0</v>
      </c>
      <c r="H66" s="11" t="s">
        <v>464</v>
      </c>
      <c r="I66" s="11"/>
      <c r="J66" s="8">
        <f>IF('2-定性盘查'!X67&lt;&gt;"",IF('2-定性盘查'!X67&lt;&gt;0,'2-定性盘查'!X67,""),"")</f>
        <v>0</v>
      </c>
      <c r="K66" s="15">
        <f>'3.1-排放系数'!F66</f>
        <v>0</v>
      </c>
      <c r="L66" s="11">
        <f>'3.1-排放系数'!G66</f>
        <v>0</v>
      </c>
      <c r="M66" s="16">
        <f>IF(J66="","",H66*K66)</f>
        <v>0</v>
      </c>
      <c r="N66" s="11">
        <f>'附表二、含氟气体之GWP值'!G3</f>
        <v>0</v>
      </c>
      <c r="O66" s="16">
        <f>IF(M66="","",M66*N66)</f>
        <v>0</v>
      </c>
      <c r="P66" s="8">
        <f>IF('2-定性盘查'!Y67&lt;&gt;"",IF('2-定性盘查'!Y67&lt;&gt;0,'2-定性盘查'!Y67,""),"")</f>
        <v>0</v>
      </c>
      <c r="Q66" s="15">
        <f>IF('3.1-排放系数'!J66="", "", '3.1-排放系数'!J66)</f>
        <v>0</v>
      </c>
      <c r="R66" s="11">
        <f>IF(Q66="","",'3.1-排放系数'!K66)</f>
        <v>0</v>
      </c>
      <c r="S66" s="16">
        <f>IF(P66="","",H66*Q66)</f>
        <v>0</v>
      </c>
      <c r="T66" s="11">
        <f>IF(S66="", "", '附表二、含氟气体之GWP值'!G4)</f>
        <v>0</v>
      </c>
      <c r="U66" s="16">
        <f>IF(S66="","",S66*T66)</f>
        <v>0</v>
      </c>
      <c r="V66" s="8">
        <f>IF('2-定性盘查'!Z67&lt;&gt;"",IF('2-定性盘查'!Z67&lt;&gt;0,'2-定性盘查'!Z67,""),"")</f>
        <v>0</v>
      </c>
      <c r="W66" s="15">
        <f>IF('3.1-排放系数'!N66 ="", "", '3.1-排放系数'!N66)</f>
        <v>0</v>
      </c>
      <c r="X66" s="11">
        <f>IF(W66="","",'3.1-排放系数'!O66)</f>
        <v>0</v>
      </c>
      <c r="Y66" s="16">
        <f>IF(V66="","",H66*W66)</f>
        <v>0</v>
      </c>
      <c r="Z66" s="11">
        <f>IF(Y66="", "", '附表二、含氟气体之GWP值'!G5)</f>
        <v>0</v>
      </c>
      <c r="AA66" s="16">
        <f>IF(Y66="","",Y66*Z66)</f>
        <v>0</v>
      </c>
      <c r="AB66" s="16">
        <f>IF('2-定性盘查'!E67="是",IF(J66="CO2",SUM(U66,AA66),SUM(O66,U66,AA66)),IF(SUM(O66,U66,AA66)&lt;&gt;0,SUM(O66,U66,AA66),0))</f>
        <v>0</v>
      </c>
      <c r="AC66" s="16">
        <f>IF('2-定性盘查'!E67="是",IF(J66="CO2",O66,""),"")</f>
        <v>0</v>
      </c>
      <c r="AD66" s="17">
        <f>IF(AB66&lt;&gt;"",AB66/'6-彚总表'!$J$5,"")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IF('2-定性盘查'!A68&lt;&gt;"",'2-定性盘查'!A68,"")</f>
        <v>0</v>
      </c>
      <c r="B67" s="8">
        <f>IF('2-定性盘查'!B68&lt;&gt;"",'2-定性盘查'!B68,"")</f>
        <v>0</v>
      </c>
      <c r="C67" s="8">
        <f>IF('2-定性盘查'!C68&lt;&gt;"",'2-定性盘查'!C68,"")</f>
        <v>0</v>
      </c>
      <c r="D67" s="8">
        <f>IF('2-定性盘查'!D68&lt;&gt;"",'2-定性盘查'!D68,"")</f>
        <v>0</v>
      </c>
      <c r="E67" s="8">
        <f>IF('2-定性盘查'!E68&lt;&gt;"",'2-定性盘查'!E68,"")</f>
        <v>0</v>
      </c>
      <c r="F67" s="8">
        <f>IF('2-定性盘查'!F68&lt;&gt;"",'2-定性盘查'!F68,"")</f>
        <v>0</v>
      </c>
      <c r="G67" s="8">
        <f>IF('2-定性盘查'!G68&lt;&gt;"",'2-定性盘查'!G68,"")</f>
        <v>0</v>
      </c>
      <c r="H67" s="11" t="s">
        <v>464</v>
      </c>
      <c r="I67" s="11"/>
      <c r="J67" s="8">
        <f>IF('2-定性盘查'!X68&lt;&gt;"",IF('2-定性盘查'!X68&lt;&gt;0,'2-定性盘查'!X68,""),"")</f>
        <v>0</v>
      </c>
      <c r="K67" s="15">
        <f>'3.1-排放系数'!F67</f>
        <v>0</v>
      </c>
      <c r="L67" s="11">
        <f>'3.1-排放系数'!G67</f>
        <v>0</v>
      </c>
      <c r="M67" s="16">
        <f>IF(J67="","",H67*K67)</f>
        <v>0</v>
      </c>
      <c r="N67" s="11">
        <f>'附表二、含氟气体之GWP值'!G3</f>
        <v>0</v>
      </c>
      <c r="O67" s="16">
        <f>IF(M67="","",M67*N67)</f>
        <v>0</v>
      </c>
      <c r="P67" s="8">
        <f>IF('2-定性盘查'!Y68&lt;&gt;"",IF('2-定性盘查'!Y68&lt;&gt;0,'2-定性盘查'!Y68,""),"")</f>
        <v>0</v>
      </c>
      <c r="Q67" s="15">
        <f>IF('3.1-排放系数'!J67="", "", '3.1-排放系数'!J67)</f>
        <v>0</v>
      </c>
      <c r="R67" s="11">
        <f>IF(Q67="","",'3.1-排放系数'!K67)</f>
        <v>0</v>
      </c>
      <c r="S67" s="16">
        <f>IF(P67="","",H67*Q67)</f>
        <v>0</v>
      </c>
      <c r="T67" s="11">
        <f>IF(S67="", "", '附表二、含氟气体之GWP值'!G4)</f>
        <v>0</v>
      </c>
      <c r="U67" s="16">
        <f>IF(S67="","",S67*T67)</f>
        <v>0</v>
      </c>
      <c r="V67" s="8">
        <f>IF('2-定性盘查'!Z68&lt;&gt;"",IF('2-定性盘查'!Z68&lt;&gt;0,'2-定性盘查'!Z68,""),"")</f>
        <v>0</v>
      </c>
      <c r="W67" s="15">
        <f>IF('3.1-排放系数'!N67 ="", "", '3.1-排放系数'!N67)</f>
        <v>0</v>
      </c>
      <c r="X67" s="11">
        <f>IF(W67="","",'3.1-排放系数'!O67)</f>
        <v>0</v>
      </c>
      <c r="Y67" s="16">
        <f>IF(V67="","",H67*W67)</f>
        <v>0</v>
      </c>
      <c r="Z67" s="11">
        <f>IF(Y67="", "", '附表二、含氟气体之GWP值'!G5)</f>
        <v>0</v>
      </c>
      <c r="AA67" s="16">
        <f>IF(Y67="","",Y67*Z67)</f>
        <v>0</v>
      </c>
      <c r="AB67" s="16">
        <f>IF('2-定性盘查'!E68="是",IF(J67="CO2",SUM(U67,AA67),SUM(O67,U67,AA67)),IF(SUM(O67,U67,AA67)&lt;&gt;0,SUM(O67,U67,AA67),0))</f>
        <v>0</v>
      </c>
      <c r="AC67" s="16">
        <f>IF('2-定性盘查'!E68="是",IF(J67="CO2",O67,""),"")</f>
        <v>0</v>
      </c>
      <c r="AD67" s="17">
        <f>IF(AB67&lt;&gt;"",AB67/'6-彚总表'!$J$5,"")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IF('2-定性盘查'!A69&lt;&gt;"",'2-定性盘查'!A69,"")</f>
        <v>0</v>
      </c>
      <c r="B68" s="8">
        <f>IF('2-定性盘查'!B69&lt;&gt;"",'2-定性盘查'!B69,"")</f>
        <v>0</v>
      </c>
      <c r="C68" s="8">
        <f>IF('2-定性盘查'!C69&lt;&gt;"",'2-定性盘查'!C69,"")</f>
        <v>0</v>
      </c>
      <c r="D68" s="8">
        <f>IF('2-定性盘查'!D69&lt;&gt;"",'2-定性盘查'!D69,"")</f>
        <v>0</v>
      </c>
      <c r="E68" s="8">
        <f>IF('2-定性盘查'!E69&lt;&gt;"",'2-定性盘查'!E69,"")</f>
        <v>0</v>
      </c>
      <c r="F68" s="8">
        <f>IF('2-定性盘查'!F69&lt;&gt;"",'2-定性盘查'!F69,"")</f>
        <v>0</v>
      </c>
      <c r="G68" s="8">
        <f>IF('2-定性盘查'!G69&lt;&gt;"",'2-定性盘查'!G69,"")</f>
        <v>0</v>
      </c>
      <c r="H68" s="11" t="s">
        <v>464</v>
      </c>
      <c r="I68" s="11"/>
      <c r="J68" s="8">
        <f>IF('2-定性盘查'!X69&lt;&gt;"",IF('2-定性盘查'!X69&lt;&gt;0,'2-定性盘查'!X69,""),"")</f>
        <v>0</v>
      </c>
      <c r="K68" s="15">
        <f>'3.1-排放系数'!F68</f>
        <v>0</v>
      </c>
      <c r="L68" s="11">
        <f>'3.1-排放系数'!G68</f>
        <v>0</v>
      </c>
      <c r="M68" s="16">
        <f>IF(J68="","",H68*K68)</f>
        <v>0</v>
      </c>
      <c r="N68" s="11">
        <f>'附表二、含氟气体之GWP值'!G3</f>
        <v>0</v>
      </c>
      <c r="O68" s="16">
        <f>IF(M68="","",M68*N68)</f>
        <v>0</v>
      </c>
      <c r="P68" s="8">
        <f>IF('2-定性盘查'!Y69&lt;&gt;"",IF('2-定性盘查'!Y69&lt;&gt;0,'2-定性盘查'!Y69,""),"")</f>
        <v>0</v>
      </c>
      <c r="Q68" s="15">
        <f>IF('3.1-排放系数'!J68="", "", '3.1-排放系数'!J68)</f>
        <v>0</v>
      </c>
      <c r="R68" s="11">
        <f>IF(Q68="","",'3.1-排放系数'!K68)</f>
        <v>0</v>
      </c>
      <c r="S68" s="16">
        <f>IF(P68="","",H68*Q68)</f>
        <v>0</v>
      </c>
      <c r="T68" s="11">
        <f>IF(S68="", "", '附表二、含氟气体之GWP值'!G4)</f>
        <v>0</v>
      </c>
      <c r="U68" s="16">
        <f>IF(S68="","",S68*T68)</f>
        <v>0</v>
      </c>
      <c r="V68" s="8">
        <f>IF('2-定性盘查'!Z69&lt;&gt;"",IF('2-定性盘查'!Z69&lt;&gt;0,'2-定性盘查'!Z69,""),"")</f>
        <v>0</v>
      </c>
      <c r="W68" s="15">
        <f>IF('3.1-排放系数'!N68 ="", "", '3.1-排放系数'!N68)</f>
        <v>0</v>
      </c>
      <c r="X68" s="11">
        <f>IF(W68="","",'3.1-排放系数'!O68)</f>
        <v>0</v>
      </c>
      <c r="Y68" s="16">
        <f>IF(V68="","",H68*W68)</f>
        <v>0</v>
      </c>
      <c r="Z68" s="11">
        <f>IF(Y68="", "", '附表二、含氟气体之GWP值'!G5)</f>
        <v>0</v>
      </c>
      <c r="AA68" s="16">
        <f>IF(Y68="","",Y68*Z68)</f>
        <v>0</v>
      </c>
      <c r="AB68" s="16">
        <f>IF('2-定性盘查'!E69="是",IF(J68="CO2",SUM(U68,AA68),SUM(O68,U68,AA68)),IF(SUM(O68,U68,AA68)&lt;&gt;0,SUM(O68,U68,AA68),0))</f>
        <v>0</v>
      </c>
      <c r="AC68" s="16">
        <f>IF('2-定性盘查'!E69="是",IF(J68="CO2",O68,""),"")</f>
        <v>0</v>
      </c>
      <c r="AD68" s="17">
        <f>IF(AB68&lt;&gt;"",AB68/'6-彚总表'!$J$5,"")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IF('2-定性盘查'!A70&lt;&gt;"",'2-定性盘查'!A70,"")</f>
        <v>0</v>
      </c>
      <c r="B69" s="8">
        <f>IF('2-定性盘查'!B70&lt;&gt;"",'2-定性盘查'!B70,"")</f>
        <v>0</v>
      </c>
      <c r="C69" s="8">
        <f>IF('2-定性盘查'!C70&lt;&gt;"",'2-定性盘查'!C70,"")</f>
        <v>0</v>
      </c>
      <c r="D69" s="8">
        <f>IF('2-定性盘查'!D70&lt;&gt;"",'2-定性盘查'!D70,"")</f>
        <v>0</v>
      </c>
      <c r="E69" s="8">
        <f>IF('2-定性盘查'!E70&lt;&gt;"",'2-定性盘查'!E70,"")</f>
        <v>0</v>
      </c>
      <c r="F69" s="8">
        <f>IF('2-定性盘查'!F70&lt;&gt;"",'2-定性盘查'!F70,"")</f>
        <v>0</v>
      </c>
      <c r="G69" s="8">
        <f>IF('2-定性盘查'!G70&lt;&gt;"",'2-定性盘查'!G70,"")</f>
        <v>0</v>
      </c>
      <c r="H69" s="11" t="s">
        <v>464</v>
      </c>
      <c r="I69" s="11"/>
      <c r="J69" s="8">
        <f>IF('2-定性盘查'!X70&lt;&gt;"",IF('2-定性盘查'!X70&lt;&gt;0,'2-定性盘查'!X70,""),"")</f>
        <v>0</v>
      </c>
      <c r="K69" s="15">
        <f>'3.1-排放系数'!F69</f>
        <v>0</v>
      </c>
      <c r="L69" s="11">
        <f>'3.1-排放系数'!G69</f>
        <v>0</v>
      </c>
      <c r="M69" s="16">
        <f>IF(J69="","",H69*K69)</f>
        <v>0</v>
      </c>
      <c r="N69" s="11">
        <f>'附表二、含氟气体之GWP值'!G3</f>
        <v>0</v>
      </c>
      <c r="O69" s="16">
        <f>IF(M69="","",M69*N69)</f>
        <v>0</v>
      </c>
      <c r="P69" s="8">
        <f>IF('2-定性盘查'!Y70&lt;&gt;"",IF('2-定性盘查'!Y70&lt;&gt;0,'2-定性盘查'!Y70,""),"")</f>
        <v>0</v>
      </c>
      <c r="Q69" s="15">
        <f>IF('3.1-排放系数'!J69="", "", '3.1-排放系数'!J69)</f>
        <v>0</v>
      </c>
      <c r="R69" s="11">
        <f>IF(Q69="","",'3.1-排放系数'!K69)</f>
        <v>0</v>
      </c>
      <c r="S69" s="16">
        <f>IF(P69="","",H69*Q69)</f>
        <v>0</v>
      </c>
      <c r="T69" s="11">
        <f>IF(S69="", "", '附表二、含氟气体之GWP值'!G4)</f>
        <v>0</v>
      </c>
      <c r="U69" s="16">
        <f>IF(S69="","",S69*T69)</f>
        <v>0</v>
      </c>
      <c r="V69" s="8">
        <f>IF('2-定性盘查'!Z70&lt;&gt;"",IF('2-定性盘查'!Z70&lt;&gt;0,'2-定性盘查'!Z70,""),"")</f>
        <v>0</v>
      </c>
      <c r="W69" s="15">
        <f>IF('3.1-排放系数'!N69 ="", "", '3.1-排放系数'!N69)</f>
        <v>0</v>
      </c>
      <c r="X69" s="11">
        <f>IF(W69="","",'3.1-排放系数'!O69)</f>
        <v>0</v>
      </c>
      <c r="Y69" s="16">
        <f>IF(V69="","",H69*W69)</f>
        <v>0</v>
      </c>
      <c r="Z69" s="11">
        <f>IF(Y69="", "", '附表二、含氟气体之GWP值'!G5)</f>
        <v>0</v>
      </c>
      <c r="AA69" s="16">
        <f>IF(Y69="","",Y69*Z69)</f>
        <v>0</v>
      </c>
      <c r="AB69" s="16">
        <f>IF('2-定性盘查'!E70="是",IF(J69="CO2",SUM(U69,AA69),SUM(O69,U69,AA69)),IF(SUM(O69,U69,AA69)&lt;&gt;0,SUM(O69,U69,AA69),0))</f>
        <v>0</v>
      </c>
      <c r="AC69" s="16">
        <f>IF('2-定性盘查'!E70="是",IF(J69="CO2",O69,""),"")</f>
        <v>0</v>
      </c>
      <c r="AD69" s="17">
        <f>IF(AB69&lt;&gt;"",AB69/'6-彚总表'!$J$5,"")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IF('2-定性盘查'!A71&lt;&gt;"",'2-定性盘查'!A71,"")</f>
        <v>0</v>
      </c>
      <c r="B70" s="8">
        <f>IF('2-定性盘查'!B71&lt;&gt;"",'2-定性盘查'!B71,"")</f>
        <v>0</v>
      </c>
      <c r="C70" s="8">
        <f>IF('2-定性盘查'!C71&lt;&gt;"",'2-定性盘查'!C71,"")</f>
        <v>0</v>
      </c>
      <c r="D70" s="8">
        <f>IF('2-定性盘查'!D71&lt;&gt;"",'2-定性盘查'!D71,"")</f>
        <v>0</v>
      </c>
      <c r="E70" s="8">
        <f>IF('2-定性盘查'!E71&lt;&gt;"",'2-定性盘查'!E71,"")</f>
        <v>0</v>
      </c>
      <c r="F70" s="8">
        <f>IF('2-定性盘查'!F71&lt;&gt;"",'2-定性盘查'!F71,"")</f>
        <v>0</v>
      </c>
      <c r="G70" s="8">
        <f>IF('2-定性盘查'!G71&lt;&gt;"",'2-定性盘查'!G71,"")</f>
        <v>0</v>
      </c>
      <c r="H70" s="11" t="s">
        <v>488</v>
      </c>
      <c r="I70" s="11" t="s">
        <v>486</v>
      </c>
      <c r="J70" s="8">
        <f>IF('2-定性盘查'!X71&lt;&gt;"",IF('2-定性盘查'!X71&lt;&gt;0,'2-定性盘查'!X71,""),"")</f>
        <v>0</v>
      </c>
      <c r="K70" s="15">
        <f>'3.1-排放系数'!F70</f>
        <v>0</v>
      </c>
      <c r="L70" s="11">
        <f>'3.1-排放系数'!G70</f>
        <v>0</v>
      </c>
      <c r="M70" s="16">
        <f>IF(J70="","",H70*K70)</f>
        <v>0</v>
      </c>
      <c r="N70" s="11">
        <f>'附表二、含氟气体之GWP值'!G3</f>
        <v>0</v>
      </c>
      <c r="O70" s="16">
        <f>IF(M70="","",M70*N70)</f>
        <v>0</v>
      </c>
      <c r="P70" s="8">
        <f>IF('2-定性盘查'!Y71&lt;&gt;"",IF('2-定性盘查'!Y71&lt;&gt;0,'2-定性盘查'!Y71,""),"")</f>
        <v>0</v>
      </c>
      <c r="Q70" s="15">
        <f>IF('3.1-排放系数'!J70="", "", '3.1-排放系数'!J70)</f>
        <v>0</v>
      </c>
      <c r="R70" s="11">
        <f>IF(Q70="","",'3.1-排放系数'!K70)</f>
        <v>0</v>
      </c>
      <c r="S70" s="16">
        <f>IF(P70="","",H70*Q70)</f>
        <v>0</v>
      </c>
      <c r="T70" s="11">
        <f>IF(S70="", "", '附表二、含氟气体之GWP值'!G4)</f>
        <v>0</v>
      </c>
      <c r="U70" s="16">
        <f>IF(S70="","",S70*T70)</f>
        <v>0</v>
      </c>
      <c r="V70" s="8">
        <f>IF('2-定性盘查'!Z71&lt;&gt;"",IF('2-定性盘查'!Z71&lt;&gt;0,'2-定性盘查'!Z71,""),"")</f>
        <v>0</v>
      </c>
      <c r="W70" s="15">
        <f>IF('3.1-排放系数'!N70 ="", "", '3.1-排放系数'!N70)</f>
        <v>0</v>
      </c>
      <c r="X70" s="11">
        <f>IF(W70="","",'3.1-排放系数'!O70)</f>
        <v>0</v>
      </c>
      <c r="Y70" s="16">
        <f>IF(V70="","",H70*W70)</f>
        <v>0</v>
      </c>
      <c r="Z70" s="11">
        <f>IF(Y70="", "", '附表二、含氟气体之GWP值'!G5)</f>
        <v>0</v>
      </c>
      <c r="AA70" s="16">
        <f>IF(Y70="","",Y70*Z70)</f>
        <v>0</v>
      </c>
      <c r="AB70" s="16">
        <f>IF('2-定性盘查'!E71="是",IF(J70="CO2",SUM(U70,AA70),SUM(O70,U70,AA70)),IF(SUM(O70,U70,AA70)&lt;&gt;0,SUM(O70,U70,AA70),0))</f>
        <v>0</v>
      </c>
      <c r="AC70" s="16">
        <f>IF('2-定性盘查'!E71="是",IF(J70="CO2",O70,""),"")</f>
        <v>0</v>
      </c>
      <c r="AD70" s="17">
        <f>IF(AB70&lt;&gt;"",AB70/'6-彚总表'!$J$5,"")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IF('2-定性盘查'!A72&lt;&gt;"",'2-定性盘查'!A72,"")</f>
        <v>0</v>
      </c>
      <c r="B71" s="8">
        <f>IF('2-定性盘查'!B72&lt;&gt;"",'2-定性盘查'!B72,"")</f>
        <v>0</v>
      </c>
      <c r="C71" s="8">
        <f>IF('2-定性盘查'!C72&lt;&gt;"",'2-定性盘查'!C72,"")</f>
        <v>0</v>
      </c>
      <c r="D71" s="8">
        <f>IF('2-定性盘查'!D72&lt;&gt;"",'2-定性盘查'!D72,"")</f>
        <v>0</v>
      </c>
      <c r="E71" s="8">
        <f>IF('2-定性盘查'!E72&lt;&gt;"",'2-定性盘查'!E72,"")</f>
        <v>0</v>
      </c>
      <c r="F71" s="8">
        <f>IF('2-定性盘查'!F72&lt;&gt;"",'2-定性盘查'!F72,"")</f>
        <v>0</v>
      </c>
      <c r="G71" s="8">
        <f>IF('2-定性盘查'!G72&lt;&gt;"",'2-定性盘查'!G72,"")</f>
        <v>0</v>
      </c>
      <c r="H71" s="11" t="s">
        <v>489</v>
      </c>
      <c r="I71" s="11" t="s">
        <v>486</v>
      </c>
      <c r="J71" s="8">
        <f>IF('2-定性盘查'!X72&lt;&gt;"",IF('2-定性盘查'!X72&lt;&gt;0,'2-定性盘查'!X72,""),"")</f>
        <v>0</v>
      </c>
      <c r="K71" s="15">
        <f>'3.1-排放系数'!F71</f>
        <v>0</v>
      </c>
      <c r="L71" s="11">
        <f>'3.1-排放系数'!G71</f>
        <v>0</v>
      </c>
      <c r="M71" s="16">
        <f>IF(J71="","",H71*K71)</f>
        <v>0</v>
      </c>
      <c r="N71" s="11">
        <f>'附表二、含氟气体之GWP值'!G3</f>
        <v>0</v>
      </c>
      <c r="O71" s="16">
        <f>IF(M71="","",M71*N71)</f>
        <v>0</v>
      </c>
      <c r="P71" s="8">
        <f>IF('2-定性盘查'!Y72&lt;&gt;"",IF('2-定性盘查'!Y72&lt;&gt;0,'2-定性盘查'!Y72,""),"")</f>
        <v>0</v>
      </c>
      <c r="Q71" s="15">
        <f>IF('3.1-排放系数'!J71="", "", '3.1-排放系数'!J71)</f>
        <v>0</v>
      </c>
      <c r="R71" s="11">
        <f>IF(Q71="","",'3.1-排放系数'!K71)</f>
        <v>0</v>
      </c>
      <c r="S71" s="16">
        <f>IF(P71="","",H71*Q71)</f>
        <v>0</v>
      </c>
      <c r="T71" s="11">
        <f>IF(S71="", "", '附表二、含氟气体之GWP值'!G4)</f>
        <v>0</v>
      </c>
      <c r="U71" s="16">
        <f>IF(S71="","",S71*T71)</f>
        <v>0</v>
      </c>
      <c r="V71" s="8">
        <f>IF('2-定性盘查'!Z72&lt;&gt;"",IF('2-定性盘查'!Z72&lt;&gt;0,'2-定性盘查'!Z72,""),"")</f>
        <v>0</v>
      </c>
      <c r="W71" s="15">
        <f>IF('3.1-排放系数'!N71 ="", "", '3.1-排放系数'!N71)</f>
        <v>0</v>
      </c>
      <c r="X71" s="11">
        <f>IF(W71="","",'3.1-排放系数'!O71)</f>
        <v>0</v>
      </c>
      <c r="Y71" s="16">
        <f>IF(V71="","",H71*W71)</f>
        <v>0</v>
      </c>
      <c r="Z71" s="11">
        <f>IF(Y71="", "", '附表二、含氟气体之GWP值'!G5)</f>
        <v>0</v>
      </c>
      <c r="AA71" s="16">
        <f>IF(Y71="","",Y71*Z71)</f>
        <v>0</v>
      </c>
      <c r="AB71" s="16">
        <f>IF('2-定性盘查'!E72="是",IF(J71="CO2",SUM(U71,AA71),SUM(O71,U71,AA71)),IF(SUM(O71,U71,AA71)&lt;&gt;0,SUM(O71,U71,AA71),0))</f>
        <v>0</v>
      </c>
      <c r="AC71" s="16">
        <f>IF('2-定性盘查'!E72="是",IF(J71="CO2",O71,""),"")</f>
        <v>0</v>
      </c>
      <c r="AD71" s="17">
        <f>IF(AB71&lt;&gt;"",AB71/'6-彚总表'!$J$5,"")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IF('2-定性盘查'!A73&lt;&gt;"",'2-定性盘查'!A73,"")</f>
        <v>0</v>
      </c>
      <c r="B72" s="8">
        <f>IF('2-定性盘查'!B73&lt;&gt;"",'2-定性盘查'!B73,"")</f>
        <v>0</v>
      </c>
      <c r="C72" s="8">
        <f>IF('2-定性盘查'!C73&lt;&gt;"",'2-定性盘查'!C73,"")</f>
        <v>0</v>
      </c>
      <c r="D72" s="8">
        <f>IF('2-定性盘查'!D73&lt;&gt;"",'2-定性盘查'!D73,"")</f>
        <v>0</v>
      </c>
      <c r="E72" s="8">
        <f>IF('2-定性盘查'!E73&lt;&gt;"",'2-定性盘查'!E73,"")</f>
        <v>0</v>
      </c>
      <c r="F72" s="8">
        <f>IF('2-定性盘查'!F73&lt;&gt;"",'2-定性盘查'!F73,"")</f>
        <v>0</v>
      </c>
      <c r="G72" s="8">
        <f>IF('2-定性盘查'!G73&lt;&gt;"",'2-定性盘查'!G73,"")</f>
        <v>0</v>
      </c>
      <c r="H72" s="11" t="s">
        <v>490</v>
      </c>
      <c r="I72" s="11" t="s">
        <v>486</v>
      </c>
      <c r="J72" s="8">
        <f>IF('2-定性盘查'!X73&lt;&gt;"",IF('2-定性盘查'!X73&lt;&gt;0,'2-定性盘查'!X73,""),"")</f>
        <v>0</v>
      </c>
      <c r="K72" s="15">
        <f>'3.1-排放系数'!F72</f>
        <v>0</v>
      </c>
      <c r="L72" s="11">
        <f>'3.1-排放系数'!G72</f>
        <v>0</v>
      </c>
      <c r="M72" s="16">
        <f>IF(J72="","",H72*K72)</f>
        <v>0</v>
      </c>
      <c r="N72" s="11">
        <f>'附表二、含氟气体之GWP值'!G3</f>
        <v>0</v>
      </c>
      <c r="O72" s="16">
        <f>IF(M72="","",M72*N72)</f>
        <v>0</v>
      </c>
      <c r="P72" s="8">
        <f>IF('2-定性盘查'!Y73&lt;&gt;"",IF('2-定性盘查'!Y73&lt;&gt;0,'2-定性盘查'!Y73,""),"")</f>
        <v>0</v>
      </c>
      <c r="Q72" s="15">
        <f>IF('3.1-排放系数'!J72="", "", '3.1-排放系数'!J72)</f>
        <v>0</v>
      </c>
      <c r="R72" s="11">
        <f>IF(Q72="","",'3.1-排放系数'!K72)</f>
        <v>0</v>
      </c>
      <c r="S72" s="16">
        <f>IF(P72="","",H72*Q72)</f>
        <v>0</v>
      </c>
      <c r="T72" s="11">
        <f>IF(S72="", "", '附表二、含氟气体之GWP值'!G4)</f>
        <v>0</v>
      </c>
      <c r="U72" s="16">
        <f>IF(S72="","",S72*T72)</f>
        <v>0</v>
      </c>
      <c r="V72" s="8">
        <f>IF('2-定性盘查'!Z73&lt;&gt;"",IF('2-定性盘查'!Z73&lt;&gt;0,'2-定性盘查'!Z73,""),"")</f>
        <v>0</v>
      </c>
      <c r="W72" s="15">
        <f>IF('3.1-排放系数'!N72 ="", "", '3.1-排放系数'!N72)</f>
        <v>0</v>
      </c>
      <c r="X72" s="11">
        <f>IF(W72="","",'3.1-排放系数'!O72)</f>
        <v>0</v>
      </c>
      <c r="Y72" s="16">
        <f>IF(V72="","",H72*W72)</f>
        <v>0</v>
      </c>
      <c r="Z72" s="11">
        <f>IF(Y72="", "", '附表二、含氟气体之GWP值'!G5)</f>
        <v>0</v>
      </c>
      <c r="AA72" s="16">
        <f>IF(Y72="","",Y72*Z72)</f>
        <v>0</v>
      </c>
      <c r="AB72" s="16">
        <f>IF('2-定性盘查'!E73="是",IF(J72="CO2",SUM(U72,AA72),SUM(O72,U72,AA72)),IF(SUM(O72,U72,AA72)&lt;&gt;0,SUM(O72,U72,AA72),0))</f>
        <v>0</v>
      </c>
      <c r="AC72" s="16">
        <f>IF('2-定性盘查'!E73="是",IF(J72="CO2",O72,""),"")</f>
        <v>0</v>
      </c>
      <c r="AD72" s="17">
        <f>IF(AB72&lt;&gt;"",AB72/'6-彚总表'!$J$5,"")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IF('2-定性盘查'!A74&lt;&gt;"",'2-定性盘查'!A74,"")</f>
        <v>0</v>
      </c>
      <c r="B73" s="8">
        <f>IF('2-定性盘查'!B74&lt;&gt;"",'2-定性盘查'!B74,"")</f>
        <v>0</v>
      </c>
      <c r="C73" s="8">
        <f>IF('2-定性盘查'!C74&lt;&gt;"",'2-定性盘查'!C74,"")</f>
        <v>0</v>
      </c>
      <c r="D73" s="8">
        <f>IF('2-定性盘查'!D74&lt;&gt;"",'2-定性盘查'!D74,"")</f>
        <v>0</v>
      </c>
      <c r="E73" s="8">
        <f>IF('2-定性盘查'!E74&lt;&gt;"",'2-定性盘查'!E74,"")</f>
        <v>0</v>
      </c>
      <c r="F73" s="8">
        <f>IF('2-定性盘查'!F74&lt;&gt;"",'2-定性盘查'!F74,"")</f>
        <v>0</v>
      </c>
      <c r="G73" s="8">
        <f>IF('2-定性盘查'!G74&lt;&gt;"",'2-定性盘查'!G74,"")</f>
        <v>0</v>
      </c>
      <c r="H73" s="11" t="s">
        <v>491</v>
      </c>
      <c r="I73" s="11" t="s">
        <v>486</v>
      </c>
      <c r="J73" s="8">
        <f>IF('2-定性盘查'!X74&lt;&gt;"",IF('2-定性盘查'!X74&lt;&gt;0,'2-定性盘查'!X74,""),"")</f>
        <v>0</v>
      </c>
      <c r="K73" s="15">
        <f>'3.1-排放系数'!F73</f>
        <v>0</v>
      </c>
      <c r="L73" s="11">
        <f>'3.1-排放系数'!G73</f>
        <v>0</v>
      </c>
      <c r="M73" s="16">
        <f>IF(J73="","",H73*K73)</f>
        <v>0</v>
      </c>
      <c r="N73" s="11">
        <f>'附表二、含氟气体之GWP值'!G3</f>
        <v>0</v>
      </c>
      <c r="O73" s="16">
        <f>IF(M73="","",M73*N73)</f>
        <v>0</v>
      </c>
      <c r="P73" s="8">
        <f>IF('2-定性盘查'!Y74&lt;&gt;"",IF('2-定性盘查'!Y74&lt;&gt;0,'2-定性盘查'!Y74,""),"")</f>
        <v>0</v>
      </c>
      <c r="Q73" s="15">
        <f>IF('3.1-排放系数'!J73="", "", '3.1-排放系数'!J73)</f>
        <v>0</v>
      </c>
      <c r="R73" s="11">
        <f>IF(Q73="","",'3.1-排放系数'!K73)</f>
        <v>0</v>
      </c>
      <c r="S73" s="16">
        <f>IF(P73="","",H73*Q73)</f>
        <v>0</v>
      </c>
      <c r="T73" s="11">
        <f>IF(S73="", "", '附表二、含氟气体之GWP值'!G4)</f>
        <v>0</v>
      </c>
      <c r="U73" s="16">
        <f>IF(S73="","",S73*T73)</f>
        <v>0</v>
      </c>
      <c r="V73" s="8">
        <f>IF('2-定性盘查'!Z74&lt;&gt;"",IF('2-定性盘查'!Z74&lt;&gt;0,'2-定性盘查'!Z74,""),"")</f>
        <v>0</v>
      </c>
      <c r="W73" s="15">
        <f>IF('3.1-排放系数'!N73 ="", "", '3.1-排放系数'!N73)</f>
        <v>0</v>
      </c>
      <c r="X73" s="11">
        <f>IF(W73="","",'3.1-排放系数'!O73)</f>
        <v>0</v>
      </c>
      <c r="Y73" s="16">
        <f>IF(V73="","",H73*W73)</f>
        <v>0</v>
      </c>
      <c r="Z73" s="11">
        <f>IF(Y73="", "", '附表二、含氟气体之GWP值'!G5)</f>
        <v>0</v>
      </c>
      <c r="AA73" s="16">
        <f>IF(Y73="","",Y73*Z73)</f>
        <v>0</v>
      </c>
      <c r="AB73" s="16">
        <f>IF('2-定性盘查'!E74="是",IF(J73="CO2",SUM(U73,AA73),SUM(O73,U73,AA73)),IF(SUM(O73,U73,AA73)&lt;&gt;0,SUM(O73,U73,AA73),0))</f>
        <v>0</v>
      </c>
      <c r="AC73" s="16">
        <f>IF('2-定性盘查'!E74="是",IF(J73="CO2",O73,""),"")</f>
        <v>0</v>
      </c>
      <c r="AD73" s="17">
        <f>IF(AB73&lt;&gt;"",AB73/'6-彚总表'!$J$5,"")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IF('2-定性盘查'!A75&lt;&gt;"",'2-定性盘查'!A75,"")</f>
        <v>0</v>
      </c>
      <c r="B74" s="8">
        <f>IF('2-定性盘查'!B75&lt;&gt;"",'2-定性盘查'!B75,"")</f>
        <v>0</v>
      </c>
      <c r="C74" s="8">
        <f>IF('2-定性盘查'!C75&lt;&gt;"",'2-定性盘查'!C75,"")</f>
        <v>0</v>
      </c>
      <c r="D74" s="8">
        <f>IF('2-定性盘查'!D75&lt;&gt;"",'2-定性盘查'!D75,"")</f>
        <v>0</v>
      </c>
      <c r="E74" s="8">
        <f>IF('2-定性盘查'!E75&lt;&gt;"",'2-定性盘查'!E75,"")</f>
        <v>0</v>
      </c>
      <c r="F74" s="8">
        <f>IF('2-定性盘查'!F75&lt;&gt;"",'2-定性盘查'!F75,"")</f>
        <v>0</v>
      </c>
      <c r="G74" s="8">
        <f>IF('2-定性盘查'!G75&lt;&gt;"",'2-定性盘查'!G75,"")</f>
        <v>0</v>
      </c>
      <c r="H74" s="11" t="s">
        <v>464</v>
      </c>
      <c r="I74" s="11"/>
      <c r="J74" s="8">
        <f>IF('2-定性盘查'!X75&lt;&gt;"",IF('2-定性盘查'!X75&lt;&gt;0,'2-定性盘查'!X75,""),"")</f>
        <v>0</v>
      </c>
      <c r="K74" s="15">
        <f>'3.1-排放系数'!F74</f>
        <v>0</v>
      </c>
      <c r="L74" s="11">
        <f>'3.1-排放系数'!G74</f>
        <v>0</v>
      </c>
      <c r="M74" s="16">
        <f>IF(J74="","",H74*K74)</f>
        <v>0</v>
      </c>
      <c r="N74" s="11">
        <f>'附表二、含氟气体之GWP值'!G3</f>
        <v>0</v>
      </c>
      <c r="O74" s="16">
        <f>IF(M74="","",M74*N74)</f>
        <v>0</v>
      </c>
      <c r="P74" s="8">
        <f>IF('2-定性盘查'!Y75&lt;&gt;"",IF('2-定性盘查'!Y75&lt;&gt;0,'2-定性盘查'!Y75,""),"")</f>
        <v>0</v>
      </c>
      <c r="Q74" s="15">
        <f>IF('3.1-排放系数'!J74="", "", '3.1-排放系数'!J74)</f>
        <v>0</v>
      </c>
      <c r="R74" s="11">
        <f>IF(Q74="","",'3.1-排放系数'!K74)</f>
        <v>0</v>
      </c>
      <c r="S74" s="16">
        <f>IF(P74="","",H74*Q74)</f>
        <v>0</v>
      </c>
      <c r="T74" s="11">
        <f>IF(S74="", "", '附表二、含氟气体之GWP值'!G4)</f>
        <v>0</v>
      </c>
      <c r="U74" s="16">
        <f>IF(S74="","",S74*T74)</f>
        <v>0</v>
      </c>
      <c r="V74" s="8">
        <f>IF('2-定性盘查'!Z75&lt;&gt;"",IF('2-定性盘查'!Z75&lt;&gt;0,'2-定性盘查'!Z75,""),"")</f>
        <v>0</v>
      </c>
      <c r="W74" s="15">
        <f>IF('3.1-排放系数'!N74 ="", "", '3.1-排放系数'!N74)</f>
        <v>0</v>
      </c>
      <c r="X74" s="11">
        <f>IF(W74="","",'3.1-排放系数'!O74)</f>
        <v>0</v>
      </c>
      <c r="Y74" s="16">
        <f>IF(V74="","",H74*W74)</f>
        <v>0</v>
      </c>
      <c r="Z74" s="11">
        <f>IF(Y74="", "", '附表二、含氟气体之GWP值'!G5)</f>
        <v>0</v>
      </c>
      <c r="AA74" s="16">
        <f>IF(Y74="","",Y74*Z74)</f>
        <v>0</v>
      </c>
      <c r="AB74" s="16">
        <f>IF('2-定性盘查'!E75="是",IF(J74="CO2",SUM(U74,AA74),SUM(O74,U74,AA74)),IF(SUM(O74,U74,AA74)&lt;&gt;0,SUM(O74,U74,AA74),0))</f>
        <v>0</v>
      </c>
      <c r="AC74" s="16">
        <f>IF('2-定性盘查'!E75="是",IF(J74="CO2",O74,""),"")</f>
        <v>0</v>
      </c>
      <c r="AD74" s="17">
        <f>IF(AB74&lt;&gt;"",AB74/'6-彚总表'!$J$5,"")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IF('2-定性盘查'!A76&lt;&gt;"",'2-定性盘查'!A76,"")</f>
        <v>0</v>
      </c>
      <c r="B75" s="8">
        <f>IF('2-定性盘查'!B76&lt;&gt;"",'2-定性盘查'!B76,"")</f>
        <v>0</v>
      </c>
      <c r="C75" s="8">
        <f>IF('2-定性盘查'!C76&lt;&gt;"",'2-定性盘查'!C76,"")</f>
        <v>0</v>
      </c>
      <c r="D75" s="8">
        <f>IF('2-定性盘查'!D76&lt;&gt;"",'2-定性盘查'!D76,"")</f>
        <v>0</v>
      </c>
      <c r="E75" s="8">
        <f>IF('2-定性盘查'!E76&lt;&gt;"",'2-定性盘查'!E76,"")</f>
        <v>0</v>
      </c>
      <c r="F75" s="8">
        <f>IF('2-定性盘查'!F76&lt;&gt;"",'2-定性盘查'!F76,"")</f>
        <v>0</v>
      </c>
      <c r="G75" s="8">
        <f>IF('2-定性盘查'!G76&lt;&gt;"",'2-定性盘查'!G76,"")</f>
        <v>0</v>
      </c>
      <c r="H75" s="11" t="s">
        <v>492</v>
      </c>
      <c r="I75" s="11" t="s">
        <v>486</v>
      </c>
      <c r="J75" s="8">
        <f>IF('2-定性盘查'!X76&lt;&gt;"",IF('2-定性盘查'!X76&lt;&gt;0,'2-定性盘查'!X76,""),"")</f>
        <v>0</v>
      </c>
      <c r="K75" s="15">
        <f>'3.1-排放系数'!F75</f>
        <v>0</v>
      </c>
      <c r="L75" s="11">
        <f>'3.1-排放系数'!G75</f>
        <v>0</v>
      </c>
      <c r="M75" s="16">
        <f>IF(J75="","",H75*K75)</f>
        <v>0</v>
      </c>
      <c r="N75" s="11">
        <f>'附表二、含氟气体之GWP值'!G3</f>
        <v>0</v>
      </c>
      <c r="O75" s="16">
        <f>IF(M75="","",M75*N75)</f>
        <v>0</v>
      </c>
      <c r="P75" s="8">
        <f>IF('2-定性盘查'!Y76&lt;&gt;"",IF('2-定性盘查'!Y76&lt;&gt;0,'2-定性盘查'!Y76,""),"")</f>
        <v>0</v>
      </c>
      <c r="Q75" s="15">
        <f>IF('3.1-排放系数'!J75="", "", '3.1-排放系数'!J75)</f>
        <v>0</v>
      </c>
      <c r="R75" s="11">
        <f>IF(Q75="","",'3.1-排放系数'!K75)</f>
        <v>0</v>
      </c>
      <c r="S75" s="16">
        <f>IF(P75="","",H75*Q75)</f>
        <v>0</v>
      </c>
      <c r="T75" s="11">
        <f>IF(S75="", "", '附表二、含氟气体之GWP值'!G4)</f>
        <v>0</v>
      </c>
      <c r="U75" s="16">
        <f>IF(S75="","",S75*T75)</f>
        <v>0</v>
      </c>
      <c r="V75" s="8">
        <f>IF('2-定性盘查'!Z76&lt;&gt;"",IF('2-定性盘查'!Z76&lt;&gt;0,'2-定性盘查'!Z76,""),"")</f>
        <v>0</v>
      </c>
      <c r="W75" s="15">
        <f>IF('3.1-排放系数'!N75 ="", "", '3.1-排放系数'!N75)</f>
        <v>0</v>
      </c>
      <c r="X75" s="11">
        <f>IF(W75="","",'3.1-排放系数'!O75)</f>
        <v>0</v>
      </c>
      <c r="Y75" s="16">
        <f>IF(V75="","",H75*W75)</f>
        <v>0</v>
      </c>
      <c r="Z75" s="11">
        <f>IF(Y75="", "", '附表二、含氟气体之GWP值'!G5)</f>
        <v>0</v>
      </c>
      <c r="AA75" s="16">
        <f>IF(Y75="","",Y75*Z75)</f>
        <v>0</v>
      </c>
      <c r="AB75" s="16">
        <f>IF('2-定性盘查'!E76="是",IF(J75="CO2",SUM(U75,AA75),SUM(O75,U75,AA75)),IF(SUM(O75,U75,AA75)&lt;&gt;0,SUM(O75,U75,AA75),0))</f>
        <v>0</v>
      </c>
      <c r="AC75" s="16">
        <f>IF('2-定性盘查'!E76="是",IF(J75="CO2",O75,""),"")</f>
        <v>0</v>
      </c>
      <c r="AD75" s="17">
        <f>IF(AB75&lt;&gt;"",AB75/'6-彚总表'!$J$5,"")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IF('2-定性盘查'!A77&lt;&gt;"",'2-定性盘查'!A77,"")</f>
        <v>0</v>
      </c>
      <c r="B76" s="8">
        <f>IF('2-定性盘查'!B77&lt;&gt;"",'2-定性盘查'!B77,"")</f>
        <v>0</v>
      </c>
      <c r="C76" s="8">
        <f>IF('2-定性盘查'!C77&lt;&gt;"",'2-定性盘查'!C77,"")</f>
        <v>0</v>
      </c>
      <c r="D76" s="8">
        <f>IF('2-定性盘查'!D77&lt;&gt;"",'2-定性盘查'!D77,"")</f>
        <v>0</v>
      </c>
      <c r="E76" s="8">
        <f>IF('2-定性盘查'!E77&lt;&gt;"",'2-定性盘查'!E77,"")</f>
        <v>0</v>
      </c>
      <c r="F76" s="8">
        <f>IF('2-定性盘查'!F77&lt;&gt;"",'2-定性盘查'!F77,"")</f>
        <v>0</v>
      </c>
      <c r="G76" s="8">
        <f>IF('2-定性盘查'!G77&lt;&gt;"",'2-定性盘查'!G77,"")</f>
        <v>0</v>
      </c>
      <c r="H76" s="11" t="s">
        <v>493</v>
      </c>
      <c r="I76" s="11" t="s">
        <v>486</v>
      </c>
      <c r="J76" s="8">
        <f>IF('2-定性盘查'!X77&lt;&gt;"",IF('2-定性盘查'!X77&lt;&gt;0,'2-定性盘查'!X77,""),"")</f>
        <v>0</v>
      </c>
      <c r="K76" s="15">
        <f>'3.1-排放系数'!F76</f>
        <v>0</v>
      </c>
      <c r="L76" s="11">
        <f>'3.1-排放系数'!G76</f>
        <v>0</v>
      </c>
      <c r="M76" s="16">
        <f>IF(J76="","",H76*K76)</f>
        <v>0</v>
      </c>
      <c r="N76" s="11">
        <f>'附表二、含氟气体之GWP值'!G3</f>
        <v>0</v>
      </c>
      <c r="O76" s="16">
        <f>IF(M76="","",M76*N76)</f>
        <v>0</v>
      </c>
      <c r="P76" s="8">
        <f>IF('2-定性盘查'!Y77&lt;&gt;"",IF('2-定性盘查'!Y77&lt;&gt;0,'2-定性盘查'!Y77,""),"")</f>
        <v>0</v>
      </c>
      <c r="Q76" s="15">
        <f>IF('3.1-排放系数'!J76="", "", '3.1-排放系数'!J76)</f>
        <v>0</v>
      </c>
      <c r="R76" s="11">
        <f>IF(Q76="","",'3.1-排放系数'!K76)</f>
        <v>0</v>
      </c>
      <c r="S76" s="16">
        <f>IF(P76="","",H76*Q76)</f>
        <v>0</v>
      </c>
      <c r="T76" s="11">
        <f>IF(S76="", "", '附表二、含氟气体之GWP值'!G4)</f>
        <v>0</v>
      </c>
      <c r="U76" s="16">
        <f>IF(S76="","",S76*T76)</f>
        <v>0</v>
      </c>
      <c r="V76" s="8">
        <f>IF('2-定性盘查'!Z77&lt;&gt;"",IF('2-定性盘查'!Z77&lt;&gt;0,'2-定性盘查'!Z77,""),"")</f>
        <v>0</v>
      </c>
      <c r="W76" s="15">
        <f>IF('3.1-排放系数'!N76 ="", "", '3.1-排放系数'!N76)</f>
        <v>0</v>
      </c>
      <c r="X76" s="11">
        <f>IF(W76="","",'3.1-排放系数'!O76)</f>
        <v>0</v>
      </c>
      <c r="Y76" s="16">
        <f>IF(V76="","",H76*W76)</f>
        <v>0</v>
      </c>
      <c r="Z76" s="11">
        <f>IF(Y76="", "", '附表二、含氟气体之GWP值'!G5)</f>
        <v>0</v>
      </c>
      <c r="AA76" s="16">
        <f>IF(Y76="","",Y76*Z76)</f>
        <v>0</v>
      </c>
      <c r="AB76" s="16">
        <f>IF('2-定性盘查'!E77="是",IF(J76="CO2",SUM(U76,AA76),SUM(O76,U76,AA76)),IF(SUM(O76,U76,AA76)&lt;&gt;0,SUM(O76,U76,AA76),0))</f>
        <v>0</v>
      </c>
      <c r="AC76" s="16">
        <f>IF('2-定性盘查'!E77="是",IF(J76="CO2",O76,""),"")</f>
        <v>0</v>
      </c>
      <c r="AD76" s="17">
        <f>IF(AB76&lt;&gt;"",AB76/'6-彚总表'!$J$5,"")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IF('2-定性盘查'!A78&lt;&gt;"",'2-定性盘查'!A78,"")</f>
        <v>0</v>
      </c>
      <c r="B77" s="8">
        <f>IF('2-定性盘查'!B78&lt;&gt;"",'2-定性盘查'!B78,"")</f>
        <v>0</v>
      </c>
      <c r="C77" s="8">
        <f>IF('2-定性盘查'!C78&lt;&gt;"",'2-定性盘查'!C78,"")</f>
        <v>0</v>
      </c>
      <c r="D77" s="8">
        <f>IF('2-定性盘查'!D78&lt;&gt;"",'2-定性盘查'!D78,"")</f>
        <v>0</v>
      </c>
      <c r="E77" s="8">
        <f>IF('2-定性盘查'!E78&lt;&gt;"",'2-定性盘查'!E78,"")</f>
        <v>0</v>
      </c>
      <c r="F77" s="8">
        <f>IF('2-定性盘查'!F78&lt;&gt;"",'2-定性盘查'!F78,"")</f>
        <v>0</v>
      </c>
      <c r="G77" s="8">
        <f>IF('2-定性盘查'!G78&lt;&gt;"",'2-定性盘查'!G78,"")</f>
        <v>0</v>
      </c>
      <c r="H77" s="11" t="s">
        <v>494</v>
      </c>
      <c r="I77" s="11" t="s">
        <v>486</v>
      </c>
      <c r="J77" s="8">
        <f>IF('2-定性盘查'!X78&lt;&gt;"",IF('2-定性盘查'!X78&lt;&gt;0,'2-定性盘查'!X78,""),"")</f>
        <v>0</v>
      </c>
      <c r="K77" s="15">
        <f>'3.1-排放系数'!F77</f>
        <v>0</v>
      </c>
      <c r="L77" s="11">
        <f>'3.1-排放系数'!G77</f>
        <v>0</v>
      </c>
      <c r="M77" s="16">
        <f>IF(J77="","",H77*K77)</f>
        <v>0</v>
      </c>
      <c r="N77" s="11">
        <f>'附表二、含氟气体之GWP值'!G3</f>
        <v>0</v>
      </c>
      <c r="O77" s="16">
        <f>IF(M77="","",M77*N77)</f>
        <v>0</v>
      </c>
      <c r="P77" s="8">
        <f>IF('2-定性盘查'!Y78&lt;&gt;"",IF('2-定性盘查'!Y78&lt;&gt;0,'2-定性盘查'!Y78,""),"")</f>
        <v>0</v>
      </c>
      <c r="Q77" s="15">
        <f>IF('3.1-排放系数'!J77="", "", '3.1-排放系数'!J77)</f>
        <v>0</v>
      </c>
      <c r="R77" s="11">
        <f>IF(Q77="","",'3.1-排放系数'!K77)</f>
        <v>0</v>
      </c>
      <c r="S77" s="16">
        <f>IF(P77="","",H77*Q77)</f>
        <v>0</v>
      </c>
      <c r="T77" s="11">
        <f>IF(S77="", "", '附表二、含氟气体之GWP值'!G4)</f>
        <v>0</v>
      </c>
      <c r="U77" s="16">
        <f>IF(S77="","",S77*T77)</f>
        <v>0</v>
      </c>
      <c r="V77" s="8">
        <f>IF('2-定性盘查'!Z78&lt;&gt;"",IF('2-定性盘查'!Z78&lt;&gt;0,'2-定性盘查'!Z78,""),"")</f>
        <v>0</v>
      </c>
      <c r="W77" s="15">
        <f>IF('3.1-排放系数'!N77 ="", "", '3.1-排放系数'!N77)</f>
        <v>0</v>
      </c>
      <c r="X77" s="11">
        <f>IF(W77="","",'3.1-排放系数'!O77)</f>
        <v>0</v>
      </c>
      <c r="Y77" s="16">
        <f>IF(V77="","",H77*W77)</f>
        <v>0</v>
      </c>
      <c r="Z77" s="11">
        <f>IF(Y77="", "", '附表二、含氟气体之GWP值'!G5)</f>
        <v>0</v>
      </c>
      <c r="AA77" s="16">
        <f>IF(Y77="","",Y77*Z77)</f>
        <v>0</v>
      </c>
      <c r="AB77" s="16">
        <f>IF('2-定性盘查'!E78="是",IF(J77="CO2",SUM(U77,AA77),SUM(O77,U77,AA77)),IF(SUM(O77,U77,AA77)&lt;&gt;0,SUM(O77,U77,AA77),0))</f>
        <v>0</v>
      </c>
      <c r="AC77" s="16">
        <f>IF('2-定性盘查'!E78="是",IF(J77="CO2",O77,""),"")</f>
        <v>0</v>
      </c>
      <c r="AD77" s="17">
        <f>IF(AB77&lt;&gt;"",AB77/'6-彚总表'!$J$5,"")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IF('2-定性盘查'!A79&lt;&gt;"",'2-定性盘查'!A79,"")</f>
        <v>0</v>
      </c>
      <c r="B78" s="8">
        <f>IF('2-定性盘查'!B79&lt;&gt;"",'2-定性盘查'!B79,"")</f>
        <v>0</v>
      </c>
      <c r="C78" s="8">
        <f>IF('2-定性盘查'!C79&lt;&gt;"",'2-定性盘查'!C79,"")</f>
        <v>0</v>
      </c>
      <c r="D78" s="8">
        <f>IF('2-定性盘查'!D79&lt;&gt;"",'2-定性盘查'!D79,"")</f>
        <v>0</v>
      </c>
      <c r="E78" s="8">
        <f>IF('2-定性盘查'!E79&lt;&gt;"",'2-定性盘查'!E79,"")</f>
        <v>0</v>
      </c>
      <c r="F78" s="8">
        <f>IF('2-定性盘查'!F79&lt;&gt;"",'2-定性盘查'!F79,"")</f>
        <v>0</v>
      </c>
      <c r="G78" s="8">
        <f>IF('2-定性盘查'!G79&lt;&gt;"",'2-定性盘查'!G79,"")</f>
        <v>0</v>
      </c>
      <c r="H78" s="11" t="s">
        <v>464</v>
      </c>
      <c r="I78" s="11"/>
      <c r="J78" s="8">
        <f>IF('2-定性盘查'!X79&lt;&gt;"",IF('2-定性盘查'!X79&lt;&gt;0,'2-定性盘查'!X79,""),"")</f>
        <v>0</v>
      </c>
      <c r="K78" s="15">
        <f>'3.1-排放系数'!F78</f>
        <v>0</v>
      </c>
      <c r="L78" s="11">
        <f>'3.1-排放系数'!G78</f>
        <v>0</v>
      </c>
      <c r="M78" s="16">
        <f>IF(J78="","",H78*K78)</f>
        <v>0</v>
      </c>
      <c r="N78" s="11">
        <f>'附表二、含氟气体之GWP值'!G3</f>
        <v>0</v>
      </c>
      <c r="O78" s="16">
        <f>IF(M78="","",M78*N78)</f>
        <v>0</v>
      </c>
      <c r="P78" s="8">
        <f>IF('2-定性盘查'!Y79&lt;&gt;"",IF('2-定性盘查'!Y79&lt;&gt;0,'2-定性盘查'!Y79,""),"")</f>
        <v>0</v>
      </c>
      <c r="Q78" s="15">
        <f>IF('3.1-排放系数'!J78="", "", '3.1-排放系数'!J78)</f>
        <v>0</v>
      </c>
      <c r="R78" s="11">
        <f>IF(Q78="","",'3.1-排放系数'!K78)</f>
        <v>0</v>
      </c>
      <c r="S78" s="16">
        <f>IF(P78="","",H78*Q78)</f>
        <v>0</v>
      </c>
      <c r="T78" s="11">
        <f>IF(S78="", "", '附表二、含氟气体之GWP值'!G4)</f>
        <v>0</v>
      </c>
      <c r="U78" s="16">
        <f>IF(S78="","",S78*T78)</f>
        <v>0</v>
      </c>
      <c r="V78" s="8">
        <f>IF('2-定性盘查'!Z79&lt;&gt;"",IF('2-定性盘查'!Z79&lt;&gt;0,'2-定性盘查'!Z79,""),"")</f>
        <v>0</v>
      </c>
      <c r="W78" s="15">
        <f>IF('3.1-排放系数'!N78 ="", "", '3.1-排放系数'!N78)</f>
        <v>0</v>
      </c>
      <c r="X78" s="11">
        <f>IF(W78="","",'3.1-排放系数'!O78)</f>
        <v>0</v>
      </c>
      <c r="Y78" s="16">
        <f>IF(V78="","",H78*W78)</f>
        <v>0</v>
      </c>
      <c r="Z78" s="11">
        <f>IF(Y78="", "", '附表二、含氟气体之GWP值'!G5)</f>
        <v>0</v>
      </c>
      <c r="AA78" s="16">
        <f>IF(Y78="","",Y78*Z78)</f>
        <v>0</v>
      </c>
      <c r="AB78" s="16">
        <f>IF('2-定性盘查'!E79="是",IF(J78="CO2",SUM(U78,AA78),SUM(O78,U78,AA78)),IF(SUM(O78,U78,AA78)&lt;&gt;0,SUM(O78,U78,AA78),0))</f>
        <v>0</v>
      </c>
      <c r="AC78" s="16">
        <f>IF('2-定性盘查'!E79="是",IF(J78="CO2",O78,""),"")</f>
        <v>0</v>
      </c>
      <c r="AD78" s="17">
        <f>IF(AB78&lt;&gt;"",AB78/'6-彚总表'!$J$5,"")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IF('2-定性盘查'!A80&lt;&gt;"",'2-定性盘查'!A80,"")</f>
        <v>0</v>
      </c>
      <c r="B79" s="8">
        <f>IF('2-定性盘查'!B80&lt;&gt;"",'2-定性盘查'!B80,"")</f>
        <v>0</v>
      </c>
      <c r="C79" s="8">
        <f>IF('2-定性盘查'!C80&lt;&gt;"",'2-定性盘查'!C80,"")</f>
        <v>0</v>
      </c>
      <c r="D79" s="8">
        <f>IF('2-定性盘查'!D80&lt;&gt;"",'2-定性盘查'!D80,"")</f>
        <v>0</v>
      </c>
      <c r="E79" s="8">
        <f>IF('2-定性盘查'!E80&lt;&gt;"",'2-定性盘查'!E80,"")</f>
        <v>0</v>
      </c>
      <c r="F79" s="8">
        <f>IF('2-定性盘查'!F80&lt;&gt;"",'2-定性盘查'!F80,"")</f>
        <v>0</v>
      </c>
      <c r="G79" s="8">
        <f>IF('2-定性盘查'!G80&lt;&gt;"",'2-定性盘查'!G80,"")</f>
        <v>0</v>
      </c>
      <c r="H79" s="11" t="s">
        <v>464</v>
      </c>
      <c r="I79" s="11"/>
      <c r="J79" s="8">
        <f>IF('2-定性盘查'!X80&lt;&gt;"",IF('2-定性盘查'!X80&lt;&gt;0,'2-定性盘查'!X80,""),"")</f>
        <v>0</v>
      </c>
      <c r="K79" s="15">
        <f>'3.1-排放系数'!F79</f>
        <v>0</v>
      </c>
      <c r="L79" s="11">
        <f>'3.1-排放系数'!G79</f>
        <v>0</v>
      </c>
      <c r="M79" s="16">
        <f>IF(J79="","",H79*K79)</f>
        <v>0</v>
      </c>
      <c r="N79" s="11">
        <f>'附表二、含氟气体之GWP值'!G3</f>
        <v>0</v>
      </c>
      <c r="O79" s="16">
        <f>IF(M79="","",M79*N79)</f>
        <v>0</v>
      </c>
      <c r="P79" s="8">
        <f>IF('2-定性盘查'!Y80&lt;&gt;"",IF('2-定性盘查'!Y80&lt;&gt;0,'2-定性盘查'!Y80,""),"")</f>
        <v>0</v>
      </c>
      <c r="Q79" s="15">
        <f>IF('3.1-排放系数'!J79="", "", '3.1-排放系数'!J79)</f>
        <v>0</v>
      </c>
      <c r="R79" s="11">
        <f>IF(Q79="","",'3.1-排放系数'!K79)</f>
        <v>0</v>
      </c>
      <c r="S79" s="16">
        <f>IF(P79="","",H79*Q79)</f>
        <v>0</v>
      </c>
      <c r="T79" s="11">
        <f>IF(S79="", "", '附表二、含氟气体之GWP值'!G4)</f>
        <v>0</v>
      </c>
      <c r="U79" s="16">
        <f>IF(S79="","",S79*T79)</f>
        <v>0</v>
      </c>
      <c r="V79" s="8">
        <f>IF('2-定性盘查'!Z80&lt;&gt;"",IF('2-定性盘查'!Z80&lt;&gt;0,'2-定性盘查'!Z80,""),"")</f>
        <v>0</v>
      </c>
      <c r="W79" s="15">
        <f>IF('3.1-排放系数'!N79 ="", "", '3.1-排放系数'!N79)</f>
        <v>0</v>
      </c>
      <c r="X79" s="11">
        <f>IF(W79="","",'3.1-排放系数'!O79)</f>
        <v>0</v>
      </c>
      <c r="Y79" s="16">
        <f>IF(V79="","",H79*W79)</f>
        <v>0</v>
      </c>
      <c r="Z79" s="11">
        <f>IF(Y79="", "", '附表二、含氟气体之GWP值'!G5)</f>
        <v>0</v>
      </c>
      <c r="AA79" s="16">
        <f>IF(Y79="","",Y79*Z79)</f>
        <v>0</v>
      </c>
      <c r="AB79" s="16">
        <f>IF('2-定性盘查'!E80="是",IF(J79="CO2",SUM(U79,AA79),SUM(O79,U79,AA79)),IF(SUM(O79,U79,AA79)&lt;&gt;0,SUM(O79,U79,AA79),0))</f>
        <v>0</v>
      </c>
      <c r="AC79" s="16">
        <f>IF('2-定性盘查'!E80="是",IF(J79="CO2",O79,""),"")</f>
        <v>0</v>
      </c>
      <c r="AD79" s="17">
        <f>IF(AB79&lt;&gt;"",AB79/'6-彚总表'!$J$5,"")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IF('2-定性盘查'!A81&lt;&gt;"",'2-定性盘查'!A81,"")</f>
        <v>0</v>
      </c>
      <c r="B80" s="8">
        <f>IF('2-定性盘查'!B81&lt;&gt;"",'2-定性盘查'!B81,"")</f>
        <v>0</v>
      </c>
      <c r="C80" s="8">
        <f>IF('2-定性盘查'!C81&lt;&gt;"",'2-定性盘查'!C81,"")</f>
        <v>0</v>
      </c>
      <c r="D80" s="8">
        <f>IF('2-定性盘查'!D81&lt;&gt;"",'2-定性盘查'!D81,"")</f>
        <v>0</v>
      </c>
      <c r="E80" s="8">
        <f>IF('2-定性盘查'!E81&lt;&gt;"",'2-定性盘查'!E81,"")</f>
        <v>0</v>
      </c>
      <c r="F80" s="8">
        <f>IF('2-定性盘查'!F81&lt;&gt;"",'2-定性盘查'!F81,"")</f>
        <v>0</v>
      </c>
      <c r="G80" s="8">
        <f>IF('2-定性盘查'!G81&lt;&gt;"",'2-定性盘查'!G81,"")</f>
        <v>0</v>
      </c>
      <c r="H80" s="11" t="s">
        <v>464</v>
      </c>
      <c r="I80" s="11"/>
      <c r="J80" s="8">
        <f>IF('2-定性盘查'!X81&lt;&gt;"",IF('2-定性盘查'!X81&lt;&gt;0,'2-定性盘查'!X81,""),"")</f>
        <v>0</v>
      </c>
      <c r="K80" s="15">
        <f>'3.1-排放系数'!F80</f>
        <v>0</v>
      </c>
      <c r="L80" s="11">
        <f>'3.1-排放系数'!G80</f>
        <v>0</v>
      </c>
      <c r="M80" s="16">
        <f>IF(J80="","",H80*K80)</f>
        <v>0</v>
      </c>
      <c r="N80" s="11">
        <f>'附表二、含氟气体之GWP值'!G3</f>
        <v>0</v>
      </c>
      <c r="O80" s="16">
        <f>IF(M80="","",M80*N80)</f>
        <v>0</v>
      </c>
      <c r="P80" s="8">
        <f>IF('2-定性盘查'!Y81&lt;&gt;"",IF('2-定性盘查'!Y81&lt;&gt;0,'2-定性盘查'!Y81,""),"")</f>
        <v>0</v>
      </c>
      <c r="Q80" s="15">
        <f>IF('3.1-排放系数'!J80="", "", '3.1-排放系数'!J80)</f>
        <v>0</v>
      </c>
      <c r="R80" s="11">
        <f>IF(Q80="","",'3.1-排放系数'!K80)</f>
        <v>0</v>
      </c>
      <c r="S80" s="16">
        <f>IF(P80="","",H80*Q80)</f>
        <v>0</v>
      </c>
      <c r="T80" s="11">
        <f>IF(S80="", "", '附表二、含氟气体之GWP值'!G4)</f>
        <v>0</v>
      </c>
      <c r="U80" s="16">
        <f>IF(S80="","",S80*T80)</f>
        <v>0</v>
      </c>
      <c r="V80" s="8">
        <f>IF('2-定性盘查'!Z81&lt;&gt;"",IF('2-定性盘查'!Z81&lt;&gt;0,'2-定性盘查'!Z81,""),"")</f>
        <v>0</v>
      </c>
      <c r="W80" s="15">
        <f>IF('3.1-排放系数'!N80 ="", "", '3.1-排放系数'!N80)</f>
        <v>0</v>
      </c>
      <c r="X80" s="11">
        <f>IF(W80="","",'3.1-排放系数'!O80)</f>
        <v>0</v>
      </c>
      <c r="Y80" s="16">
        <f>IF(V80="","",H80*W80)</f>
        <v>0</v>
      </c>
      <c r="Z80" s="11">
        <f>IF(Y80="", "", '附表二、含氟气体之GWP值'!G5)</f>
        <v>0</v>
      </c>
      <c r="AA80" s="16">
        <f>IF(Y80="","",Y80*Z80)</f>
        <v>0</v>
      </c>
      <c r="AB80" s="16">
        <f>IF('2-定性盘查'!E81="是",IF(J80="CO2",SUM(U80,AA80),SUM(O80,U80,AA80)),IF(SUM(O80,U80,AA80)&lt;&gt;0,SUM(O80,U80,AA80),0))</f>
        <v>0</v>
      </c>
      <c r="AC80" s="16">
        <f>IF('2-定性盘查'!E81="是",IF(J80="CO2",O80,""),"")</f>
        <v>0</v>
      </c>
      <c r="AD80" s="17">
        <f>IF(AB80&lt;&gt;"",AB80/'6-彚总表'!$J$5,"")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IF('2-定性盘查'!A82&lt;&gt;"",'2-定性盘查'!A82,"")</f>
        <v>0</v>
      </c>
      <c r="B81" s="8">
        <f>IF('2-定性盘查'!B82&lt;&gt;"",'2-定性盘查'!B82,"")</f>
        <v>0</v>
      </c>
      <c r="C81" s="8">
        <f>IF('2-定性盘查'!C82&lt;&gt;"",'2-定性盘查'!C82,"")</f>
        <v>0</v>
      </c>
      <c r="D81" s="8">
        <f>IF('2-定性盘查'!D82&lt;&gt;"",'2-定性盘查'!D82,"")</f>
        <v>0</v>
      </c>
      <c r="E81" s="8">
        <f>IF('2-定性盘查'!E82&lt;&gt;"",'2-定性盘查'!E82,"")</f>
        <v>0</v>
      </c>
      <c r="F81" s="8">
        <f>IF('2-定性盘查'!F82&lt;&gt;"",'2-定性盘查'!F82,"")</f>
        <v>0</v>
      </c>
      <c r="G81" s="8">
        <f>IF('2-定性盘查'!G82&lt;&gt;"",'2-定性盘查'!G82,"")</f>
        <v>0</v>
      </c>
      <c r="H81" s="11" t="s">
        <v>464</v>
      </c>
      <c r="I81" s="11"/>
      <c r="J81" s="8">
        <f>IF('2-定性盘查'!X82&lt;&gt;"",IF('2-定性盘查'!X82&lt;&gt;0,'2-定性盘查'!X82,""),"")</f>
        <v>0</v>
      </c>
      <c r="K81" s="15">
        <f>'3.1-排放系数'!F81</f>
        <v>0</v>
      </c>
      <c r="L81" s="11">
        <f>'3.1-排放系数'!G81</f>
        <v>0</v>
      </c>
      <c r="M81" s="16">
        <f>IF(J81="","",H81*K81)</f>
        <v>0</v>
      </c>
      <c r="N81" s="11">
        <f>'附表二、含氟气体之GWP值'!G3</f>
        <v>0</v>
      </c>
      <c r="O81" s="16">
        <f>IF(M81="","",M81*N81)</f>
        <v>0</v>
      </c>
      <c r="P81" s="8">
        <f>IF('2-定性盘查'!Y82&lt;&gt;"",IF('2-定性盘查'!Y82&lt;&gt;0,'2-定性盘查'!Y82,""),"")</f>
        <v>0</v>
      </c>
      <c r="Q81" s="15">
        <f>IF('3.1-排放系数'!J81="", "", '3.1-排放系数'!J81)</f>
        <v>0</v>
      </c>
      <c r="R81" s="11">
        <f>IF(Q81="","",'3.1-排放系数'!K81)</f>
        <v>0</v>
      </c>
      <c r="S81" s="16">
        <f>IF(P81="","",H81*Q81)</f>
        <v>0</v>
      </c>
      <c r="T81" s="11">
        <f>IF(S81="", "", '附表二、含氟气体之GWP值'!G4)</f>
        <v>0</v>
      </c>
      <c r="U81" s="16">
        <f>IF(S81="","",S81*T81)</f>
        <v>0</v>
      </c>
      <c r="V81" s="8">
        <f>IF('2-定性盘查'!Z82&lt;&gt;"",IF('2-定性盘查'!Z82&lt;&gt;0,'2-定性盘查'!Z82,""),"")</f>
        <v>0</v>
      </c>
      <c r="W81" s="15">
        <f>IF('3.1-排放系数'!N81 ="", "", '3.1-排放系数'!N81)</f>
        <v>0</v>
      </c>
      <c r="X81" s="11">
        <f>IF(W81="","",'3.1-排放系数'!O81)</f>
        <v>0</v>
      </c>
      <c r="Y81" s="16">
        <f>IF(V81="","",H81*W81)</f>
        <v>0</v>
      </c>
      <c r="Z81" s="11">
        <f>IF(Y81="", "", '附表二、含氟气体之GWP值'!G5)</f>
        <v>0</v>
      </c>
      <c r="AA81" s="16">
        <f>IF(Y81="","",Y81*Z81)</f>
        <v>0</v>
      </c>
      <c r="AB81" s="16">
        <f>IF('2-定性盘查'!E82="是",IF(J81="CO2",SUM(U81,AA81),SUM(O81,U81,AA81)),IF(SUM(O81,U81,AA81)&lt;&gt;0,SUM(O81,U81,AA81),0))</f>
        <v>0</v>
      </c>
      <c r="AC81" s="16">
        <f>IF('2-定性盘查'!E82="是",IF(J81="CO2",O81,""),"")</f>
        <v>0</v>
      </c>
      <c r="AD81" s="17">
        <f>IF(AB81&lt;&gt;"",AB81/'6-彚总表'!$J$5,"")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IF('2-定性盘查'!A83&lt;&gt;"",'2-定性盘查'!A83,"")</f>
        <v>0</v>
      </c>
      <c r="B82" s="8">
        <f>IF('2-定性盘查'!B83&lt;&gt;"",'2-定性盘查'!B83,"")</f>
        <v>0</v>
      </c>
      <c r="C82" s="8">
        <f>IF('2-定性盘查'!C83&lt;&gt;"",'2-定性盘查'!C83,"")</f>
        <v>0</v>
      </c>
      <c r="D82" s="8">
        <f>IF('2-定性盘查'!D83&lt;&gt;"",'2-定性盘查'!D83,"")</f>
        <v>0</v>
      </c>
      <c r="E82" s="8">
        <f>IF('2-定性盘查'!E83&lt;&gt;"",'2-定性盘查'!E83,"")</f>
        <v>0</v>
      </c>
      <c r="F82" s="8">
        <f>IF('2-定性盘查'!F83&lt;&gt;"",'2-定性盘查'!F83,"")</f>
        <v>0</v>
      </c>
      <c r="G82" s="8">
        <f>IF('2-定性盘查'!G83&lt;&gt;"",'2-定性盘查'!G83,"")</f>
        <v>0</v>
      </c>
      <c r="H82" s="11" t="s">
        <v>464</v>
      </c>
      <c r="I82" s="11"/>
      <c r="J82" s="8">
        <f>IF('2-定性盘查'!X83&lt;&gt;"",IF('2-定性盘查'!X83&lt;&gt;0,'2-定性盘查'!X83,""),"")</f>
        <v>0</v>
      </c>
      <c r="K82" s="15">
        <f>'3.1-排放系数'!F82</f>
        <v>0</v>
      </c>
      <c r="L82" s="11">
        <f>'3.1-排放系数'!G82</f>
        <v>0</v>
      </c>
      <c r="M82" s="16">
        <f>IF(J82="","",H82*K82)</f>
        <v>0</v>
      </c>
      <c r="N82" s="11">
        <f>'附表二、含氟气体之GWP值'!G3</f>
        <v>0</v>
      </c>
      <c r="O82" s="16">
        <f>IF(M82="","",M82*N82)</f>
        <v>0</v>
      </c>
      <c r="P82" s="8">
        <f>IF('2-定性盘查'!Y83&lt;&gt;"",IF('2-定性盘查'!Y83&lt;&gt;0,'2-定性盘查'!Y83,""),"")</f>
        <v>0</v>
      </c>
      <c r="Q82" s="15">
        <f>IF('3.1-排放系数'!J82="", "", '3.1-排放系数'!J82)</f>
        <v>0</v>
      </c>
      <c r="R82" s="11">
        <f>IF(Q82="","",'3.1-排放系数'!K82)</f>
        <v>0</v>
      </c>
      <c r="S82" s="16">
        <f>IF(P82="","",H82*Q82)</f>
        <v>0</v>
      </c>
      <c r="T82" s="11">
        <f>IF(S82="", "", '附表二、含氟气体之GWP值'!G4)</f>
        <v>0</v>
      </c>
      <c r="U82" s="16">
        <f>IF(S82="","",S82*T82)</f>
        <v>0</v>
      </c>
      <c r="V82" s="8">
        <f>IF('2-定性盘查'!Z83&lt;&gt;"",IF('2-定性盘查'!Z83&lt;&gt;0,'2-定性盘查'!Z83,""),"")</f>
        <v>0</v>
      </c>
      <c r="W82" s="15">
        <f>IF('3.1-排放系数'!N82 ="", "", '3.1-排放系数'!N82)</f>
        <v>0</v>
      </c>
      <c r="X82" s="11">
        <f>IF(W82="","",'3.1-排放系数'!O82)</f>
        <v>0</v>
      </c>
      <c r="Y82" s="16">
        <f>IF(V82="","",H82*W82)</f>
        <v>0</v>
      </c>
      <c r="Z82" s="11">
        <f>IF(Y82="", "", '附表二、含氟气体之GWP值'!G5)</f>
        <v>0</v>
      </c>
      <c r="AA82" s="16">
        <f>IF(Y82="","",Y82*Z82)</f>
        <v>0</v>
      </c>
      <c r="AB82" s="16">
        <f>IF('2-定性盘查'!E83="是",IF(J82="CO2",SUM(U82,AA82),SUM(O82,U82,AA82)),IF(SUM(O82,U82,AA82)&lt;&gt;0,SUM(O82,U82,AA82),0))</f>
        <v>0</v>
      </c>
      <c r="AC82" s="16">
        <f>IF('2-定性盘查'!E83="是",IF(J82="CO2",O82,""),"")</f>
        <v>0</v>
      </c>
      <c r="AD82" s="17">
        <f>IF(AB82&lt;&gt;"",AB82/'6-彚总表'!$J$5,"")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IF('2-定性盘查'!A84&lt;&gt;"",'2-定性盘查'!A84,"")</f>
        <v>0</v>
      </c>
      <c r="B83" s="8">
        <f>IF('2-定性盘查'!B84&lt;&gt;"",'2-定性盘查'!B84,"")</f>
        <v>0</v>
      </c>
      <c r="C83" s="8">
        <f>IF('2-定性盘查'!C84&lt;&gt;"",'2-定性盘查'!C84,"")</f>
        <v>0</v>
      </c>
      <c r="D83" s="8">
        <f>IF('2-定性盘查'!D84&lt;&gt;"",'2-定性盘查'!D84,"")</f>
        <v>0</v>
      </c>
      <c r="E83" s="8">
        <f>IF('2-定性盘查'!E84&lt;&gt;"",'2-定性盘查'!E84,"")</f>
        <v>0</v>
      </c>
      <c r="F83" s="8">
        <f>IF('2-定性盘查'!F84&lt;&gt;"",'2-定性盘查'!F84,"")</f>
        <v>0</v>
      </c>
      <c r="G83" s="8">
        <f>IF('2-定性盘查'!G84&lt;&gt;"",'2-定性盘查'!G84,"")</f>
        <v>0</v>
      </c>
      <c r="H83" s="11" t="s">
        <v>464</v>
      </c>
      <c r="I83" s="11"/>
      <c r="J83" s="8">
        <f>IF('2-定性盘查'!X84&lt;&gt;"",IF('2-定性盘查'!X84&lt;&gt;0,'2-定性盘查'!X84,""),"")</f>
        <v>0</v>
      </c>
      <c r="K83" s="15">
        <f>'3.1-排放系数'!F83</f>
        <v>0</v>
      </c>
      <c r="L83" s="11">
        <f>'3.1-排放系数'!G83</f>
        <v>0</v>
      </c>
      <c r="M83" s="16">
        <f>IF(J83="","",H83*K83)</f>
        <v>0</v>
      </c>
      <c r="N83" s="11">
        <f>'附表二、含氟气体之GWP值'!G3</f>
        <v>0</v>
      </c>
      <c r="O83" s="16">
        <f>IF(M83="","",M83*N83)</f>
        <v>0</v>
      </c>
      <c r="P83" s="8">
        <f>IF('2-定性盘查'!Y84&lt;&gt;"",IF('2-定性盘查'!Y84&lt;&gt;0,'2-定性盘查'!Y84,""),"")</f>
        <v>0</v>
      </c>
      <c r="Q83" s="15">
        <f>IF('3.1-排放系数'!J83="", "", '3.1-排放系数'!J83)</f>
        <v>0</v>
      </c>
      <c r="R83" s="11">
        <f>IF(Q83="","",'3.1-排放系数'!K83)</f>
        <v>0</v>
      </c>
      <c r="S83" s="16">
        <f>IF(P83="","",H83*Q83)</f>
        <v>0</v>
      </c>
      <c r="T83" s="11">
        <f>IF(S83="", "", '附表二、含氟气体之GWP值'!G4)</f>
        <v>0</v>
      </c>
      <c r="U83" s="16">
        <f>IF(S83="","",S83*T83)</f>
        <v>0</v>
      </c>
      <c r="V83" s="8">
        <f>IF('2-定性盘查'!Z84&lt;&gt;"",IF('2-定性盘查'!Z84&lt;&gt;0,'2-定性盘查'!Z84,""),"")</f>
        <v>0</v>
      </c>
      <c r="W83" s="15">
        <f>IF('3.1-排放系数'!N83 ="", "", '3.1-排放系数'!N83)</f>
        <v>0</v>
      </c>
      <c r="X83" s="11">
        <f>IF(W83="","",'3.1-排放系数'!O83)</f>
        <v>0</v>
      </c>
      <c r="Y83" s="16">
        <f>IF(V83="","",H83*W83)</f>
        <v>0</v>
      </c>
      <c r="Z83" s="11">
        <f>IF(Y83="", "", '附表二、含氟气体之GWP值'!G5)</f>
        <v>0</v>
      </c>
      <c r="AA83" s="16">
        <f>IF(Y83="","",Y83*Z83)</f>
        <v>0</v>
      </c>
      <c r="AB83" s="16">
        <f>IF('2-定性盘查'!E84="是",IF(J83="CO2",SUM(U83,AA83),SUM(O83,U83,AA83)),IF(SUM(O83,U83,AA83)&lt;&gt;0,SUM(O83,U83,AA83),0))</f>
        <v>0</v>
      </c>
      <c r="AC83" s="16">
        <f>IF('2-定性盘查'!E84="是",IF(J83="CO2",O83,""),"")</f>
        <v>0</v>
      </c>
      <c r="AD83" s="17">
        <f>IF(AB83&lt;&gt;"",AB83/'6-彚总表'!$J$5,"")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IF('2-定性盘查'!A85&lt;&gt;"",'2-定性盘查'!A85,"")</f>
        <v>0</v>
      </c>
      <c r="B84" s="8">
        <f>IF('2-定性盘查'!B85&lt;&gt;"",'2-定性盘查'!B85,"")</f>
        <v>0</v>
      </c>
      <c r="C84" s="8">
        <f>IF('2-定性盘查'!C85&lt;&gt;"",'2-定性盘查'!C85,"")</f>
        <v>0</v>
      </c>
      <c r="D84" s="8">
        <f>IF('2-定性盘查'!D85&lt;&gt;"",'2-定性盘查'!D85,"")</f>
        <v>0</v>
      </c>
      <c r="E84" s="8">
        <f>IF('2-定性盘查'!E85&lt;&gt;"",'2-定性盘查'!E85,"")</f>
        <v>0</v>
      </c>
      <c r="F84" s="8">
        <f>IF('2-定性盘查'!F85&lt;&gt;"",'2-定性盘查'!F85,"")</f>
        <v>0</v>
      </c>
      <c r="G84" s="8">
        <f>IF('2-定性盘查'!G85&lt;&gt;"",'2-定性盘查'!G85,"")</f>
        <v>0</v>
      </c>
      <c r="H84" s="11" t="s">
        <v>464</v>
      </c>
      <c r="I84" s="11"/>
      <c r="J84" s="8">
        <f>IF('2-定性盘查'!X85&lt;&gt;"",IF('2-定性盘查'!X85&lt;&gt;0,'2-定性盘查'!X85,""),"")</f>
        <v>0</v>
      </c>
      <c r="K84" s="15">
        <f>'3.1-排放系数'!F84</f>
        <v>0</v>
      </c>
      <c r="L84" s="11">
        <f>'3.1-排放系数'!G84</f>
        <v>0</v>
      </c>
      <c r="M84" s="16">
        <f>IF(J84="","",H84*K84)</f>
        <v>0</v>
      </c>
      <c r="N84" s="11">
        <f>'附表二、含氟气体之GWP值'!G3</f>
        <v>0</v>
      </c>
      <c r="O84" s="16">
        <f>IF(M84="","",M84*N84)</f>
        <v>0</v>
      </c>
      <c r="P84" s="8">
        <f>IF('2-定性盘查'!Y85&lt;&gt;"",IF('2-定性盘查'!Y85&lt;&gt;0,'2-定性盘查'!Y85,""),"")</f>
        <v>0</v>
      </c>
      <c r="Q84" s="15">
        <f>IF('3.1-排放系数'!J84="", "", '3.1-排放系数'!J84)</f>
        <v>0</v>
      </c>
      <c r="R84" s="11">
        <f>IF(Q84="","",'3.1-排放系数'!K84)</f>
        <v>0</v>
      </c>
      <c r="S84" s="16">
        <f>IF(P84="","",H84*Q84)</f>
        <v>0</v>
      </c>
      <c r="T84" s="11">
        <f>IF(S84="", "", '附表二、含氟气体之GWP值'!G4)</f>
        <v>0</v>
      </c>
      <c r="U84" s="16">
        <f>IF(S84="","",S84*T84)</f>
        <v>0</v>
      </c>
      <c r="V84" s="8">
        <f>IF('2-定性盘查'!Z85&lt;&gt;"",IF('2-定性盘查'!Z85&lt;&gt;0,'2-定性盘查'!Z85,""),"")</f>
        <v>0</v>
      </c>
      <c r="W84" s="15">
        <f>IF('3.1-排放系数'!N84 ="", "", '3.1-排放系数'!N84)</f>
        <v>0</v>
      </c>
      <c r="X84" s="11">
        <f>IF(W84="","",'3.1-排放系数'!O84)</f>
        <v>0</v>
      </c>
      <c r="Y84" s="16">
        <f>IF(V84="","",H84*W84)</f>
        <v>0</v>
      </c>
      <c r="Z84" s="11">
        <f>IF(Y84="", "", '附表二、含氟气体之GWP值'!G5)</f>
        <v>0</v>
      </c>
      <c r="AA84" s="16">
        <f>IF(Y84="","",Y84*Z84)</f>
        <v>0</v>
      </c>
      <c r="AB84" s="16">
        <f>IF('2-定性盘查'!E85="是",IF(J84="CO2",SUM(U84,AA84),SUM(O84,U84,AA84)),IF(SUM(O84,U84,AA84)&lt;&gt;0,SUM(O84,U84,AA84),0))</f>
        <v>0</v>
      </c>
      <c r="AC84" s="16">
        <f>IF('2-定性盘查'!E85="是",IF(J84="CO2",O84,""),"")</f>
        <v>0</v>
      </c>
      <c r="AD84" s="17">
        <f>IF(AB84&lt;&gt;"",AB84/'6-彚总表'!$J$5,"")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IF('2-定性盘查'!A86&lt;&gt;"",'2-定性盘查'!A86,"")</f>
        <v>0</v>
      </c>
      <c r="B85" s="8">
        <f>IF('2-定性盘查'!B86&lt;&gt;"",'2-定性盘查'!B86,"")</f>
        <v>0</v>
      </c>
      <c r="C85" s="8">
        <f>IF('2-定性盘查'!C86&lt;&gt;"",'2-定性盘查'!C86,"")</f>
        <v>0</v>
      </c>
      <c r="D85" s="8">
        <f>IF('2-定性盘查'!D86&lt;&gt;"",'2-定性盘查'!D86,"")</f>
        <v>0</v>
      </c>
      <c r="E85" s="8">
        <f>IF('2-定性盘查'!E86&lt;&gt;"",'2-定性盘查'!E86,"")</f>
        <v>0</v>
      </c>
      <c r="F85" s="8">
        <f>IF('2-定性盘查'!F86&lt;&gt;"",'2-定性盘查'!F86,"")</f>
        <v>0</v>
      </c>
      <c r="G85" s="8">
        <f>IF('2-定性盘查'!G86&lt;&gt;"",'2-定性盘查'!G86,"")</f>
        <v>0</v>
      </c>
      <c r="H85" s="11" t="s">
        <v>464</v>
      </c>
      <c r="I85" s="11"/>
      <c r="J85" s="8">
        <f>IF('2-定性盘查'!X86&lt;&gt;"",IF('2-定性盘查'!X86&lt;&gt;0,'2-定性盘查'!X86,""),"")</f>
        <v>0</v>
      </c>
      <c r="K85" s="15">
        <f>'3.1-排放系数'!F85</f>
        <v>0</v>
      </c>
      <c r="L85" s="11">
        <f>'3.1-排放系数'!G85</f>
        <v>0</v>
      </c>
      <c r="M85" s="16">
        <f>IF(J85="","",H85*K85)</f>
        <v>0</v>
      </c>
      <c r="N85" s="11">
        <f>'附表二、含氟气体之GWP值'!G3</f>
        <v>0</v>
      </c>
      <c r="O85" s="16">
        <f>IF(M85="","",M85*N85)</f>
        <v>0</v>
      </c>
      <c r="P85" s="8">
        <f>IF('2-定性盘查'!Y86&lt;&gt;"",IF('2-定性盘查'!Y86&lt;&gt;0,'2-定性盘查'!Y86,""),"")</f>
        <v>0</v>
      </c>
      <c r="Q85" s="15">
        <f>IF('3.1-排放系数'!J85="", "", '3.1-排放系数'!J85)</f>
        <v>0</v>
      </c>
      <c r="R85" s="11">
        <f>IF(Q85="","",'3.1-排放系数'!K85)</f>
        <v>0</v>
      </c>
      <c r="S85" s="16">
        <f>IF(P85="","",H85*Q85)</f>
        <v>0</v>
      </c>
      <c r="T85" s="11">
        <f>IF(S85="", "", '附表二、含氟气体之GWP值'!G4)</f>
        <v>0</v>
      </c>
      <c r="U85" s="16">
        <f>IF(S85="","",S85*T85)</f>
        <v>0</v>
      </c>
      <c r="V85" s="8">
        <f>IF('2-定性盘查'!Z86&lt;&gt;"",IF('2-定性盘查'!Z86&lt;&gt;0,'2-定性盘查'!Z86,""),"")</f>
        <v>0</v>
      </c>
      <c r="W85" s="15">
        <f>IF('3.1-排放系数'!N85 ="", "", '3.1-排放系数'!N85)</f>
        <v>0</v>
      </c>
      <c r="X85" s="11">
        <f>IF(W85="","",'3.1-排放系数'!O85)</f>
        <v>0</v>
      </c>
      <c r="Y85" s="16">
        <f>IF(V85="","",H85*W85)</f>
        <v>0</v>
      </c>
      <c r="Z85" s="11">
        <f>IF(Y85="", "", '附表二、含氟气体之GWP值'!G5)</f>
        <v>0</v>
      </c>
      <c r="AA85" s="16">
        <f>IF(Y85="","",Y85*Z85)</f>
        <v>0</v>
      </c>
      <c r="AB85" s="16">
        <f>IF('2-定性盘查'!E86="是",IF(J85="CO2",SUM(U85,AA85),SUM(O85,U85,AA85)),IF(SUM(O85,U85,AA85)&lt;&gt;0,SUM(O85,U85,AA85),0))</f>
        <v>0</v>
      </c>
      <c r="AC85" s="16">
        <f>IF('2-定性盘查'!E86="是",IF(J85="CO2",O85,""),"")</f>
        <v>0</v>
      </c>
      <c r="AD85" s="17">
        <f>IF(AB85&lt;&gt;"",AB85/'6-彚总表'!$J$5,"")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IF('2-定性盘查'!A87&lt;&gt;"",'2-定性盘查'!A87,"")</f>
        <v>0</v>
      </c>
      <c r="B86" s="8">
        <f>IF('2-定性盘查'!B87&lt;&gt;"",'2-定性盘查'!B87,"")</f>
        <v>0</v>
      </c>
      <c r="C86" s="8">
        <f>IF('2-定性盘查'!C87&lt;&gt;"",'2-定性盘查'!C87,"")</f>
        <v>0</v>
      </c>
      <c r="D86" s="8">
        <f>IF('2-定性盘查'!D87&lt;&gt;"",'2-定性盘查'!D87,"")</f>
        <v>0</v>
      </c>
      <c r="E86" s="8">
        <f>IF('2-定性盘查'!E87&lt;&gt;"",'2-定性盘查'!E87,"")</f>
        <v>0</v>
      </c>
      <c r="F86" s="8">
        <f>IF('2-定性盘查'!F87&lt;&gt;"",'2-定性盘查'!F87,"")</f>
        <v>0</v>
      </c>
      <c r="G86" s="8">
        <f>IF('2-定性盘查'!G87&lt;&gt;"",'2-定性盘查'!G87,"")</f>
        <v>0</v>
      </c>
      <c r="H86" s="11" t="s">
        <v>464</v>
      </c>
      <c r="I86" s="11"/>
      <c r="J86" s="8">
        <f>IF('2-定性盘查'!X87&lt;&gt;"",IF('2-定性盘查'!X87&lt;&gt;0,'2-定性盘查'!X87,""),"")</f>
        <v>0</v>
      </c>
      <c r="K86" s="15">
        <f>'3.1-排放系数'!F86</f>
        <v>0</v>
      </c>
      <c r="L86" s="11">
        <f>'3.1-排放系数'!G86</f>
        <v>0</v>
      </c>
      <c r="M86" s="16">
        <f>IF(J86="","",H86*K86)</f>
        <v>0</v>
      </c>
      <c r="N86" s="11">
        <f>'附表二、含氟气体之GWP值'!G3</f>
        <v>0</v>
      </c>
      <c r="O86" s="16">
        <f>IF(M86="","",M86*N86)</f>
        <v>0</v>
      </c>
      <c r="P86" s="8">
        <f>IF('2-定性盘查'!Y87&lt;&gt;"",IF('2-定性盘查'!Y87&lt;&gt;0,'2-定性盘查'!Y87,""),"")</f>
        <v>0</v>
      </c>
      <c r="Q86" s="15">
        <f>IF('3.1-排放系数'!J86="", "", '3.1-排放系数'!J86)</f>
        <v>0</v>
      </c>
      <c r="R86" s="11">
        <f>IF(Q86="","",'3.1-排放系数'!K86)</f>
        <v>0</v>
      </c>
      <c r="S86" s="16">
        <f>IF(P86="","",H86*Q86)</f>
        <v>0</v>
      </c>
      <c r="T86" s="11">
        <f>IF(S86="", "", '附表二、含氟气体之GWP值'!G4)</f>
        <v>0</v>
      </c>
      <c r="U86" s="16">
        <f>IF(S86="","",S86*T86)</f>
        <v>0</v>
      </c>
      <c r="V86" s="8">
        <f>IF('2-定性盘查'!Z87&lt;&gt;"",IF('2-定性盘查'!Z87&lt;&gt;0,'2-定性盘查'!Z87,""),"")</f>
        <v>0</v>
      </c>
      <c r="W86" s="15">
        <f>IF('3.1-排放系数'!N86 ="", "", '3.1-排放系数'!N86)</f>
        <v>0</v>
      </c>
      <c r="X86" s="11">
        <f>IF(W86="","",'3.1-排放系数'!O86)</f>
        <v>0</v>
      </c>
      <c r="Y86" s="16">
        <f>IF(V86="","",H86*W86)</f>
        <v>0</v>
      </c>
      <c r="Z86" s="11">
        <f>IF(Y86="", "", '附表二、含氟气体之GWP值'!G5)</f>
        <v>0</v>
      </c>
      <c r="AA86" s="16">
        <f>IF(Y86="","",Y86*Z86)</f>
        <v>0</v>
      </c>
      <c r="AB86" s="16">
        <f>IF('2-定性盘查'!E87="是",IF(J86="CO2",SUM(U86,AA86),SUM(O86,U86,AA86)),IF(SUM(O86,U86,AA86)&lt;&gt;0,SUM(O86,U86,AA86),0))</f>
        <v>0</v>
      </c>
      <c r="AC86" s="16">
        <f>IF('2-定性盘查'!E87="是",IF(J86="CO2",O86,""),"")</f>
        <v>0</v>
      </c>
      <c r="AD86" s="17">
        <f>IF(AB86&lt;&gt;"",AB86/'6-彚总表'!$J$5,"")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IF('2-定性盘查'!A88&lt;&gt;"",'2-定性盘查'!A88,"")</f>
        <v>0</v>
      </c>
      <c r="B87" s="8">
        <f>IF('2-定性盘查'!B88&lt;&gt;"",'2-定性盘查'!B88,"")</f>
        <v>0</v>
      </c>
      <c r="C87" s="8">
        <f>IF('2-定性盘查'!C88&lt;&gt;"",'2-定性盘查'!C88,"")</f>
        <v>0</v>
      </c>
      <c r="D87" s="8">
        <f>IF('2-定性盘查'!D88&lt;&gt;"",'2-定性盘查'!D88,"")</f>
        <v>0</v>
      </c>
      <c r="E87" s="8">
        <f>IF('2-定性盘查'!E88&lt;&gt;"",'2-定性盘查'!E88,"")</f>
        <v>0</v>
      </c>
      <c r="F87" s="8">
        <f>IF('2-定性盘查'!F88&lt;&gt;"",'2-定性盘查'!F88,"")</f>
        <v>0</v>
      </c>
      <c r="G87" s="8">
        <f>IF('2-定性盘查'!G88&lt;&gt;"",'2-定性盘查'!G88,"")</f>
        <v>0</v>
      </c>
      <c r="H87" s="11" t="s">
        <v>464</v>
      </c>
      <c r="I87" s="11"/>
      <c r="J87" s="8">
        <f>IF('2-定性盘查'!X88&lt;&gt;"",IF('2-定性盘查'!X88&lt;&gt;0,'2-定性盘查'!X88,""),"")</f>
        <v>0</v>
      </c>
      <c r="K87" s="15">
        <f>'3.1-排放系数'!F87</f>
        <v>0</v>
      </c>
      <c r="L87" s="11">
        <f>'3.1-排放系数'!G87</f>
        <v>0</v>
      </c>
      <c r="M87" s="16">
        <f>IF(J87="","",H87*K87)</f>
        <v>0</v>
      </c>
      <c r="N87" s="11">
        <f>'附表二、含氟气体之GWP值'!G3</f>
        <v>0</v>
      </c>
      <c r="O87" s="16">
        <f>IF(M87="","",M87*N87)</f>
        <v>0</v>
      </c>
      <c r="P87" s="8">
        <f>IF('2-定性盘查'!Y88&lt;&gt;"",IF('2-定性盘查'!Y88&lt;&gt;0,'2-定性盘查'!Y88,""),"")</f>
        <v>0</v>
      </c>
      <c r="Q87" s="15">
        <f>IF('3.1-排放系数'!J87="", "", '3.1-排放系数'!J87)</f>
        <v>0</v>
      </c>
      <c r="R87" s="11">
        <f>IF(Q87="","",'3.1-排放系数'!K87)</f>
        <v>0</v>
      </c>
      <c r="S87" s="16">
        <f>IF(P87="","",H87*Q87)</f>
        <v>0</v>
      </c>
      <c r="T87" s="11">
        <f>IF(S87="", "", '附表二、含氟气体之GWP值'!G4)</f>
        <v>0</v>
      </c>
      <c r="U87" s="16">
        <f>IF(S87="","",S87*T87)</f>
        <v>0</v>
      </c>
      <c r="V87" s="8">
        <f>IF('2-定性盘查'!Z88&lt;&gt;"",IF('2-定性盘查'!Z88&lt;&gt;0,'2-定性盘查'!Z88,""),"")</f>
        <v>0</v>
      </c>
      <c r="W87" s="15">
        <f>IF('3.1-排放系数'!N87 ="", "", '3.1-排放系数'!N87)</f>
        <v>0</v>
      </c>
      <c r="X87" s="11">
        <f>IF(W87="","",'3.1-排放系数'!O87)</f>
        <v>0</v>
      </c>
      <c r="Y87" s="16">
        <f>IF(V87="","",H87*W87)</f>
        <v>0</v>
      </c>
      <c r="Z87" s="11">
        <f>IF(Y87="", "", '附表二、含氟气体之GWP值'!G5)</f>
        <v>0</v>
      </c>
      <c r="AA87" s="16">
        <f>IF(Y87="","",Y87*Z87)</f>
        <v>0</v>
      </c>
      <c r="AB87" s="16">
        <f>IF('2-定性盘查'!E88="是",IF(J87="CO2",SUM(U87,AA87),SUM(O87,U87,AA87)),IF(SUM(O87,U87,AA87)&lt;&gt;0,SUM(O87,U87,AA87),0))</f>
        <v>0</v>
      </c>
      <c r="AC87" s="16">
        <f>IF('2-定性盘查'!E88="是",IF(J87="CO2",O87,""),"")</f>
        <v>0</v>
      </c>
      <c r="AD87" s="17">
        <f>IF(AB87&lt;&gt;"",AB87/'6-彚总表'!$J$5,"")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IF('2-定性盘查'!A89&lt;&gt;"",'2-定性盘查'!A89,"")</f>
        <v>0</v>
      </c>
      <c r="B88" s="8">
        <f>IF('2-定性盘查'!B89&lt;&gt;"",'2-定性盘查'!B89,"")</f>
        <v>0</v>
      </c>
      <c r="C88" s="8">
        <f>IF('2-定性盘查'!C89&lt;&gt;"",'2-定性盘查'!C89,"")</f>
        <v>0</v>
      </c>
      <c r="D88" s="8">
        <f>IF('2-定性盘查'!D89&lt;&gt;"",'2-定性盘查'!D89,"")</f>
        <v>0</v>
      </c>
      <c r="E88" s="8">
        <f>IF('2-定性盘查'!E89&lt;&gt;"",'2-定性盘查'!E89,"")</f>
        <v>0</v>
      </c>
      <c r="F88" s="8">
        <f>IF('2-定性盘查'!F89&lt;&gt;"",'2-定性盘查'!F89,"")</f>
        <v>0</v>
      </c>
      <c r="G88" s="8">
        <f>IF('2-定性盘查'!G89&lt;&gt;"",'2-定性盘查'!G89,"")</f>
        <v>0</v>
      </c>
      <c r="H88" s="11" t="s">
        <v>464</v>
      </c>
      <c r="I88" s="11"/>
      <c r="J88" s="8">
        <f>IF('2-定性盘查'!X89&lt;&gt;"",IF('2-定性盘查'!X89&lt;&gt;0,'2-定性盘查'!X89,""),"")</f>
        <v>0</v>
      </c>
      <c r="K88" s="15">
        <f>'3.1-排放系数'!F88</f>
        <v>0</v>
      </c>
      <c r="L88" s="11">
        <f>'3.1-排放系数'!G88</f>
        <v>0</v>
      </c>
      <c r="M88" s="16">
        <f>IF(J88="","",H88*K88)</f>
        <v>0</v>
      </c>
      <c r="N88" s="11">
        <f>'附表二、含氟气体之GWP值'!G3</f>
        <v>0</v>
      </c>
      <c r="O88" s="16">
        <f>IF(M88="","",M88*N88)</f>
        <v>0</v>
      </c>
      <c r="P88" s="8">
        <f>IF('2-定性盘查'!Y89&lt;&gt;"",IF('2-定性盘查'!Y89&lt;&gt;0,'2-定性盘查'!Y89,""),"")</f>
        <v>0</v>
      </c>
      <c r="Q88" s="15">
        <f>IF('3.1-排放系数'!J88="", "", '3.1-排放系数'!J88)</f>
        <v>0</v>
      </c>
      <c r="R88" s="11">
        <f>IF(Q88="","",'3.1-排放系数'!K88)</f>
        <v>0</v>
      </c>
      <c r="S88" s="16">
        <f>IF(P88="","",H88*Q88)</f>
        <v>0</v>
      </c>
      <c r="T88" s="11">
        <f>IF(S88="", "", '附表二、含氟气体之GWP值'!G4)</f>
        <v>0</v>
      </c>
      <c r="U88" s="16">
        <f>IF(S88="","",S88*T88)</f>
        <v>0</v>
      </c>
      <c r="V88" s="8">
        <f>IF('2-定性盘查'!Z89&lt;&gt;"",IF('2-定性盘查'!Z89&lt;&gt;0,'2-定性盘查'!Z89,""),"")</f>
        <v>0</v>
      </c>
      <c r="W88" s="15">
        <f>IF('3.1-排放系数'!N88 ="", "", '3.1-排放系数'!N88)</f>
        <v>0</v>
      </c>
      <c r="X88" s="11">
        <f>IF(W88="","",'3.1-排放系数'!O88)</f>
        <v>0</v>
      </c>
      <c r="Y88" s="16">
        <f>IF(V88="","",H88*W88)</f>
        <v>0</v>
      </c>
      <c r="Z88" s="11">
        <f>IF(Y88="", "", '附表二、含氟气体之GWP值'!G5)</f>
        <v>0</v>
      </c>
      <c r="AA88" s="16">
        <f>IF(Y88="","",Y88*Z88)</f>
        <v>0</v>
      </c>
      <c r="AB88" s="16">
        <f>IF('2-定性盘查'!E89="是",IF(J88="CO2",SUM(U88,AA88),SUM(O88,U88,AA88)),IF(SUM(O88,U88,AA88)&lt;&gt;0,SUM(O88,U88,AA88),0))</f>
        <v>0</v>
      </c>
      <c r="AC88" s="16">
        <f>IF('2-定性盘查'!E89="是",IF(J88="CO2",O88,""),"")</f>
        <v>0</v>
      </c>
      <c r="AD88" s="17">
        <f>IF(AB88&lt;&gt;"",AB88/'6-彚总表'!$J$5,"")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IF('2-定性盘查'!A90&lt;&gt;"",'2-定性盘查'!A90,"")</f>
        <v>0</v>
      </c>
      <c r="B89" s="8">
        <f>IF('2-定性盘查'!B90&lt;&gt;"",'2-定性盘查'!B90,"")</f>
        <v>0</v>
      </c>
      <c r="C89" s="8">
        <f>IF('2-定性盘查'!C90&lt;&gt;"",'2-定性盘查'!C90,"")</f>
        <v>0</v>
      </c>
      <c r="D89" s="8">
        <f>IF('2-定性盘查'!D90&lt;&gt;"",'2-定性盘查'!D90,"")</f>
        <v>0</v>
      </c>
      <c r="E89" s="8">
        <f>IF('2-定性盘查'!E90&lt;&gt;"",'2-定性盘查'!E90,"")</f>
        <v>0</v>
      </c>
      <c r="F89" s="8">
        <f>IF('2-定性盘查'!F90&lt;&gt;"",'2-定性盘查'!F90,"")</f>
        <v>0</v>
      </c>
      <c r="G89" s="8">
        <f>IF('2-定性盘查'!G90&lt;&gt;"",'2-定性盘查'!G90,"")</f>
        <v>0</v>
      </c>
      <c r="H89" s="11" t="s">
        <v>464</v>
      </c>
      <c r="I89" s="11"/>
      <c r="J89" s="8">
        <f>IF('2-定性盘查'!X90&lt;&gt;"",IF('2-定性盘查'!X90&lt;&gt;0,'2-定性盘查'!X90,""),"")</f>
        <v>0</v>
      </c>
      <c r="K89" s="15">
        <f>'3.1-排放系数'!F89</f>
        <v>0</v>
      </c>
      <c r="L89" s="11">
        <f>'3.1-排放系数'!G89</f>
        <v>0</v>
      </c>
      <c r="M89" s="16">
        <f>IF(J89="","",H89*K89)</f>
        <v>0</v>
      </c>
      <c r="N89" s="11">
        <f>'附表二、含氟气体之GWP值'!G3</f>
        <v>0</v>
      </c>
      <c r="O89" s="16">
        <f>IF(M89="","",M89*N89)</f>
        <v>0</v>
      </c>
      <c r="P89" s="8">
        <f>IF('2-定性盘查'!Y90&lt;&gt;"",IF('2-定性盘查'!Y90&lt;&gt;0,'2-定性盘查'!Y90,""),"")</f>
        <v>0</v>
      </c>
      <c r="Q89" s="15">
        <f>IF('3.1-排放系数'!J89="", "", '3.1-排放系数'!J89)</f>
        <v>0</v>
      </c>
      <c r="R89" s="11">
        <f>IF(Q89="","",'3.1-排放系数'!K89)</f>
        <v>0</v>
      </c>
      <c r="S89" s="16">
        <f>IF(P89="","",H89*Q89)</f>
        <v>0</v>
      </c>
      <c r="T89" s="11">
        <f>IF(S89="", "", '附表二、含氟气体之GWP值'!G4)</f>
        <v>0</v>
      </c>
      <c r="U89" s="16">
        <f>IF(S89="","",S89*T89)</f>
        <v>0</v>
      </c>
      <c r="V89" s="8">
        <f>IF('2-定性盘查'!Z90&lt;&gt;"",IF('2-定性盘查'!Z90&lt;&gt;0,'2-定性盘查'!Z90,""),"")</f>
        <v>0</v>
      </c>
      <c r="W89" s="15">
        <f>IF('3.1-排放系数'!N89 ="", "", '3.1-排放系数'!N89)</f>
        <v>0</v>
      </c>
      <c r="X89" s="11">
        <f>IF(W89="","",'3.1-排放系数'!O89)</f>
        <v>0</v>
      </c>
      <c r="Y89" s="16">
        <f>IF(V89="","",H89*W89)</f>
        <v>0</v>
      </c>
      <c r="Z89" s="11">
        <f>IF(Y89="", "", '附表二、含氟气体之GWP值'!G5)</f>
        <v>0</v>
      </c>
      <c r="AA89" s="16">
        <f>IF(Y89="","",Y89*Z89)</f>
        <v>0</v>
      </c>
      <c r="AB89" s="16">
        <f>IF('2-定性盘查'!E90="是",IF(J89="CO2",SUM(U89,AA89),SUM(O89,U89,AA89)),IF(SUM(O89,U89,AA89)&lt;&gt;0,SUM(O89,U89,AA89),0))</f>
        <v>0</v>
      </c>
      <c r="AC89" s="16">
        <f>IF('2-定性盘查'!E90="是",IF(J89="CO2",O89,""),"")</f>
        <v>0</v>
      </c>
      <c r="AD89" s="17">
        <f>IF(AB89&lt;&gt;"",AB89/'6-彚总表'!$J$5,"")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IF('2-定性盘查'!A91&lt;&gt;"",'2-定性盘查'!A91,"")</f>
        <v>0</v>
      </c>
      <c r="B90" s="8">
        <f>IF('2-定性盘查'!B91&lt;&gt;"",'2-定性盘查'!B91,"")</f>
        <v>0</v>
      </c>
      <c r="C90" s="8">
        <f>IF('2-定性盘查'!C91&lt;&gt;"",'2-定性盘查'!C91,"")</f>
        <v>0</v>
      </c>
      <c r="D90" s="8">
        <f>IF('2-定性盘查'!D91&lt;&gt;"",'2-定性盘查'!D91,"")</f>
        <v>0</v>
      </c>
      <c r="E90" s="8">
        <f>IF('2-定性盘查'!E91&lt;&gt;"",'2-定性盘查'!E91,"")</f>
        <v>0</v>
      </c>
      <c r="F90" s="8">
        <f>IF('2-定性盘查'!F91&lt;&gt;"",'2-定性盘查'!F91,"")</f>
        <v>0</v>
      </c>
      <c r="G90" s="8">
        <f>IF('2-定性盘查'!G91&lt;&gt;"",'2-定性盘查'!G91,"")</f>
        <v>0</v>
      </c>
      <c r="H90" s="11" t="s">
        <v>464</v>
      </c>
      <c r="I90" s="11"/>
      <c r="J90" s="8">
        <f>IF('2-定性盘查'!X91&lt;&gt;"",IF('2-定性盘查'!X91&lt;&gt;0,'2-定性盘查'!X91,""),"")</f>
        <v>0</v>
      </c>
      <c r="K90" s="15">
        <f>'3.1-排放系数'!F90</f>
        <v>0</v>
      </c>
      <c r="L90" s="11">
        <f>'3.1-排放系数'!G90</f>
        <v>0</v>
      </c>
      <c r="M90" s="16">
        <f>IF(J90="","",H90*K90)</f>
        <v>0</v>
      </c>
      <c r="N90" s="11">
        <f>'附表二、含氟气体之GWP值'!G3</f>
        <v>0</v>
      </c>
      <c r="O90" s="16">
        <f>IF(M90="","",M90*N90)</f>
        <v>0</v>
      </c>
      <c r="P90" s="8">
        <f>IF('2-定性盘查'!Y91&lt;&gt;"",IF('2-定性盘查'!Y91&lt;&gt;0,'2-定性盘查'!Y91,""),"")</f>
        <v>0</v>
      </c>
      <c r="Q90" s="15">
        <f>IF('3.1-排放系数'!J90="", "", '3.1-排放系数'!J90)</f>
        <v>0</v>
      </c>
      <c r="R90" s="11">
        <f>IF(Q90="","",'3.1-排放系数'!K90)</f>
        <v>0</v>
      </c>
      <c r="S90" s="16">
        <f>IF(P90="","",H90*Q90)</f>
        <v>0</v>
      </c>
      <c r="T90" s="11">
        <f>IF(S90="", "", '附表二、含氟气体之GWP值'!G4)</f>
        <v>0</v>
      </c>
      <c r="U90" s="16">
        <f>IF(S90="","",S90*T90)</f>
        <v>0</v>
      </c>
      <c r="V90" s="8">
        <f>IF('2-定性盘查'!Z91&lt;&gt;"",IF('2-定性盘查'!Z91&lt;&gt;0,'2-定性盘查'!Z91,""),"")</f>
        <v>0</v>
      </c>
      <c r="W90" s="15">
        <f>IF('3.1-排放系数'!N90 ="", "", '3.1-排放系数'!N90)</f>
        <v>0</v>
      </c>
      <c r="X90" s="11">
        <f>IF(W90="","",'3.1-排放系数'!O90)</f>
        <v>0</v>
      </c>
      <c r="Y90" s="16">
        <f>IF(V90="","",H90*W90)</f>
        <v>0</v>
      </c>
      <c r="Z90" s="11">
        <f>IF(Y90="", "", '附表二、含氟气体之GWP值'!G5)</f>
        <v>0</v>
      </c>
      <c r="AA90" s="16">
        <f>IF(Y90="","",Y90*Z90)</f>
        <v>0</v>
      </c>
      <c r="AB90" s="16">
        <f>IF('2-定性盘查'!E91="是",IF(J90="CO2",SUM(U90,AA90),SUM(O90,U90,AA90)),IF(SUM(O90,U90,AA90)&lt;&gt;0,SUM(O90,U90,AA90),0))</f>
        <v>0</v>
      </c>
      <c r="AC90" s="16">
        <f>IF('2-定性盘查'!E91="是",IF(J90="CO2",O90,""),"")</f>
        <v>0</v>
      </c>
      <c r="AD90" s="17">
        <f>IF(AB90&lt;&gt;"",AB90/'6-彚总表'!$J$5,"")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IF('2-定性盘查'!A92&lt;&gt;"",'2-定性盘查'!A92,"")</f>
        <v>0</v>
      </c>
      <c r="B91" s="8">
        <f>IF('2-定性盘查'!B92&lt;&gt;"",'2-定性盘查'!B92,"")</f>
        <v>0</v>
      </c>
      <c r="C91" s="8">
        <f>IF('2-定性盘查'!C92&lt;&gt;"",'2-定性盘查'!C92,"")</f>
        <v>0</v>
      </c>
      <c r="D91" s="8">
        <f>IF('2-定性盘查'!D92&lt;&gt;"",'2-定性盘查'!D92,"")</f>
        <v>0</v>
      </c>
      <c r="E91" s="8">
        <f>IF('2-定性盘查'!E92&lt;&gt;"",'2-定性盘查'!E92,"")</f>
        <v>0</v>
      </c>
      <c r="F91" s="8">
        <f>IF('2-定性盘查'!F92&lt;&gt;"",'2-定性盘查'!F92,"")</f>
        <v>0</v>
      </c>
      <c r="G91" s="8">
        <f>IF('2-定性盘查'!G92&lt;&gt;"",'2-定性盘查'!G92,"")</f>
        <v>0</v>
      </c>
      <c r="H91" s="11" t="s">
        <v>464</v>
      </c>
      <c r="I91" s="11"/>
      <c r="J91" s="8">
        <f>IF('2-定性盘查'!X92&lt;&gt;"",IF('2-定性盘查'!X92&lt;&gt;0,'2-定性盘查'!X92,""),"")</f>
        <v>0</v>
      </c>
      <c r="K91" s="15">
        <f>'3.1-排放系数'!F91</f>
        <v>0</v>
      </c>
      <c r="L91" s="11">
        <f>'3.1-排放系数'!G91</f>
        <v>0</v>
      </c>
      <c r="M91" s="16">
        <f>IF(J91="","",H91*K91)</f>
        <v>0</v>
      </c>
      <c r="N91" s="11">
        <f>'附表二、含氟气体之GWP值'!G3</f>
        <v>0</v>
      </c>
      <c r="O91" s="16">
        <f>IF(M91="","",M91*N91)</f>
        <v>0</v>
      </c>
      <c r="P91" s="8">
        <f>IF('2-定性盘查'!Y92&lt;&gt;"",IF('2-定性盘查'!Y92&lt;&gt;0,'2-定性盘查'!Y92,""),"")</f>
        <v>0</v>
      </c>
      <c r="Q91" s="15">
        <f>IF('3.1-排放系数'!J91="", "", '3.1-排放系数'!J91)</f>
        <v>0</v>
      </c>
      <c r="R91" s="11">
        <f>IF(Q91="","",'3.1-排放系数'!K91)</f>
        <v>0</v>
      </c>
      <c r="S91" s="16">
        <f>IF(P91="","",H91*Q91)</f>
        <v>0</v>
      </c>
      <c r="T91" s="11">
        <f>IF(S91="", "", '附表二、含氟气体之GWP值'!G4)</f>
        <v>0</v>
      </c>
      <c r="U91" s="16">
        <f>IF(S91="","",S91*T91)</f>
        <v>0</v>
      </c>
      <c r="V91" s="8">
        <f>IF('2-定性盘查'!Z92&lt;&gt;"",IF('2-定性盘查'!Z92&lt;&gt;0,'2-定性盘查'!Z92,""),"")</f>
        <v>0</v>
      </c>
      <c r="W91" s="15">
        <f>IF('3.1-排放系数'!N91 ="", "", '3.1-排放系数'!N91)</f>
        <v>0</v>
      </c>
      <c r="X91" s="11">
        <f>IF(W91="","",'3.1-排放系数'!O91)</f>
        <v>0</v>
      </c>
      <c r="Y91" s="16">
        <f>IF(V91="","",H91*W91)</f>
        <v>0</v>
      </c>
      <c r="Z91" s="11">
        <f>IF(Y91="", "", '附表二、含氟气体之GWP值'!G5)</f>
        <v>0</v>
      </c>
      <c r="AA91" s="16">
        <f>IF(Y91="","",Y91*Z91)</f>
        <v>0</v>
      </c>
      <c r="AB91" s="16">
        <f>IF('2-定性盘查'!E92="是",IF(J91="CO2",SUM(U91,AA91),SUM(O91,U91,AA91)),IF(SUM(O91,U91,AA91)&lt;&gt;0,SUM(O91,U91,AA91),0))</f>
        <v>0</v>
      </c>
      <c r="AC91" s="16">
        <f>IF('2-定性盘查'!E92="是",IF(J91="CO2",O91,""),"")</f>
        <v>0</v>
      </c>
      <c r="AD91" s="17">
        <f>IF(AB91&lt;&gt;"",AB91/'6-彚总表'!$J$5,"")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IF('2-定性盘查'!A93&lt;&gt;"",'2-定性盘查'!A93,"")</f>
        <v>0</v>
      </c>
      <c r="B92" s="8">
        <f>IF('2-定性盘查'!B93&lt;&gt;"",'2-定性盘查'!B93,"")</f>
        <v>0</v>
      </c>
      <c r="C92" s="8">
        <f>IF('2-定性盘查'!C93&lt;&gt;"",'2-定性盘查'!C93,"")</f>
        <v>0</v>
      </c>
      <c r="D92" s="8">
        <f>IF('2-定性盘查'!D93&lt;&gt;"",'2-定性盘查'!D93,"")</f>
        <v>0</v>
      </c>
      <c r="E92" s="8">
        <f>IF('2-定性盘查'!E93&lt;&gt;"",'2-定性盘查'!E93,"")</f>
        <v>0</v>
      </c>
      <c r="F92" s="8">
        <f>IF('2-定性盘查'!F93&lt;&gt;"",'2-定性盘查'!F93,"")</f>
        <v>0</v>
      </c>
      <c r="G92" s="8">
        <f>IF('2-定性盘查'!G93&lt;&gt;"",'2-定性盘查'!G93,"")</f>
        <v>0</v>
      </c>
      <c r="H92" s="11" t="s">
        <v>464</v>
      </c>
      <c r="I92" s="11"/>
      <c r="J92" s="8">
        <f>IF('2-定性盘查'!X93&lt;&gt;"",IF('2-定性盘查'!X93&lt;&gt;0,'2-定性盘查'!X93,""),"")</f>
        <v>0</v>
      </c>
      <c r="K92" s="15">
        <f>'3.1-排放系数'!F92</f>
        <v>0</v>
      </c>
      <c r="L92" s="11">
        <f>'3.1-排放系数'!G92</f>
        <v>0</v>
      </c>
      <c r="M92" s="16">
        <f>IF(J92="","",H92*K92)</f>
        <v>0</v>
      </c>
      <c r="N92" s="11">
        <f>'附表二、含氟气体之GWP值'!G3</f>
        <v>0</v>
      </c>
      <c r="O92" s="16">
        <f>IF(M92="","",M92*N92)</f>
        <v>0</v>
      </c>
      <c r="P92" s="8">
        <f>IF('2-定性盘查'!Y93&lt;&gt;"",IF('2-定性盘查'!Y93&lt;&gt;0,'2-定性盘查'!Y93,""),"")</f>
        <v>0</v>
      </c>
      <c r="Q92" s="15">
        <f>IF('3.1-排放系数'!J92="", "", '3.1-排放系数'!J92)</f>
        <v>0</v>
      </c>
      <c r="R92" s="11">
        <f>IF(Q92="","",'3.1-排放系数'!K92)</f>
        <v>0</v>
      </c>
      <c r="S92" s="16">
        <f>IF(P92="","",H92*Q92)</f>
        <v>0</v>
      </c>
      <c r="T92" s="11">
        <f>IF(S92="", "", '附表二、含氟气体之GWP值'!G4)</f>
        <v>0</v>
      </c>
      <c r="U92" s="16">
        <f>IF(S92="","",S92*T92)</f>
        <v>0</v>
      </c>
      <c r="V92" s="8">
        <f>IF('2-定性盘查'!Z93&lt;&gt;"",IF('2-定性盘查'!Z93&lt;&gt;0,'2-定性盘查'!Z93,""),"")</f>
        <v>0</v>
      </c>
      <c r="W92" s="15">
        <f>IF('3.1-排放系数'!N92 ="", "", '3.1-排放系数'!N92)</f>
        <v>0</v>
      </c>
      <c r="X92" s="11">
        <f>IF(W92="","",'3.1-排放系数'!O92)</f>
        <v>0</v>
      </c>
      <c r="Y92" s="16">
        <f>IF(V92="","",H92*W92)</f>
        <v>0</v>
      </c>
      <c r="Z92" s="11">
        <f>IF(Y92="", "", '附表二、含氟气体之GWP值'!G5)</f>
        <v>0</v>
      </c>
      <c r="AA92" s="16">
        <f>IF(Y92="","",Y92*Z92)</f>
        <v>0</v>
      </c>
      <c r="AB92" s="16">
        <f>IF('2-定性盘查'!E93="是",IF(J92="CO2",SUM(U92,AA92),SUM(O92,U92,AA92)),IF(SUM(O92,U92,AA92)&lt;&gt;0,SUM(O92,U92,AA92),0))</f>
        <v>0</v>
      </c>
      <c r="AC92" s="16">
        <f>IF('2-定性盘查'!E93="是",IF(J92="CO2",O92,""),"")</f>
        <v>0</v>
      </c>
      <c r="AD92" s="17">
        <f>IF(AB92&lt;&gt;"",AB92/'6-彚总表'!$J$5,"")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IF('2-定性盘查'!A94&lt;&gt;"",'2-定性盘查'!A94,"")</f>
        <v>0</v>
      </c>
      <c r="B93" s="8">
        <f>IF('2-定性盘查'!B94&lt;&gt;"",'2-定性盘查'!B94,"")</f>
        <v>0</v>
      </c>
      <c r="C93" s="8">
        <f>IF('2-定性盘查'!C94&lt;&gt;"",'2-定性盘查'!C94,"")</f>
        <v>0</v>
      </c>
      <c r="D93" s="8">
        <f>IF('2-定性盘查'!D94&lt;&gt;"",'2-定性盘查'!D94,"")</f>
        <v>0</v>
      </c>
      <c r="E93" s="8">
        <f>IF('2-定性盘查'!E94&lt;&gt;"",'2-定性盘查'!E94,"")</f>
        <v>0</v>
      </c>
      <c r="F93" s="8">
        <f>IF('2-定性盘查'!F94&lt;&gt;"",'2-定性盘查'!F94,"")</f>
        <v>0</v>
      </c>
      <c r="G93" s="8">
        <f>IF('2-定性盘查'!G94&lt;&gt;"",'2-定性盘查'!G94,"")</f>
        <v>0</v>
      </c>
      <c r="H93" s="11" t="s">
        <v>464</v>
      </c>
      <c r="I93" s="11"/>
      <c r="J93" s="8">
        <f>IF('2-定性盘查'!X94&lt;&gt;"",IF('2-定性盘查'!X94&lt;&gt;0,'2-定性盘查'!X94,""),"")</f>
        <v>0</v>
      </c>
      <c r="K93" s="15">
        <f>'3.1-排放系数'!F93</f>
        <v>0</v>
      </c>
      <c r="L93" s="11">
        <f>'3.1-排放系数'!G93</f>
        <v>0</v>
      </c>
      <c r="M93" s="16">
        <f>IF(J93="","",H93*K93)</f>
        <v>0</v>
      </c>
      <c r="N93" s="11">
        <f>'附表二、含氟气体之GWP值'!G3</f>
        <v>0</v>
      </c>
      <c r="O93" s="16">
        <f>IF(M93="","",M93*N93)</f>
        <v>0</v>
      </c>
      <c r="P93" s="8">
        <f>IF('2-定性盘查'!Y94&lt;&gt;"",IF('2-定性盘查'!Y94&lt;&gt;0,'2-定性盘查'!Y94,""),"")</f>
        <v>0</v>
      </c>
      <c r="Q93" s="15">
        <f>IF('3.1-排放系数'!J93="", "", '3.1-排放系数'!J93)</f>
        <v>0</v>
      </c>
      <c r="R93" s="11">
        <f>IF(Q93="","",'3.1-排放系数'!K93)</f>
        <v>0</v>
      </c>
      <c r="S93" s="16">
        <f>IF(P93="","",H93*Q93)</f>
        <v>0</v>
      </c>
      <c r="T93" s="11">
        <f>IF(S93="", "", '附表二、含氟气体之GWP值'!G4)</f>
        <v>0</v>
      </c>
      <c r="U93" s="16">
        <f>IF(S93="","",S93*T93)</f>
        <v>0</v>
      </c>
      <c r="V93" s="8">
        <f>IF('2-定性盘查'!Z94&lt;&gt;"",IF('2-定性盘查'!Z94&lt;&gt;0,'2-定性盘查'!Z94,""),"")</f>
        <v>0</v>
      </c>
      <c r="W93" s="15">
        <f>IF('3.1-排放系数'!N93 ="", "", '3.1-排放系数'!N93)</f>
        <v>0</v>
      </c>
      <c r="X93" s="11">
        <f>IF(W93="","",'3.1-排放系数'!O93)</f>
        <v>0</v>
      </c>
      <c r="Y93" s="16">
        <f>IF(V93="","",H93*W93)</f>
        <v>0</v>
      </c>
      <c r="Z93" s="11">
        <f>IF(Y93="", "", '附表二、含氟气体之GWP值'!G5)</f>
        <v>0</v>
      </c>
      <c r="AA93" s="16">
        <f>IF(Y93="","",Y93*Z93)</f>
        <v>0</v>
      </c>
      <c r="AB93" s="16">
        <f>IF('2-定性盘查'!E94="是",IF(J93="CO2",SUM(U93,AA93),SUM(O93,U93,AA93)),IF(SUM(O93,U93,AA93)&lt;&gt;0,SUM(O93,U93,AA93),0))</f>
        <v>0</v>
      </c>
      <c r="AC93" s="16">
        <f>IF('2-定性盘查'!E94="是",IF(J93="CO2",O93,""),"")</f>
        <v>0</v>
      </c>
      <c r="AD93" s="17">
        <f>IF(AB93&lt;&gt;"",AB93/'6-彚总表'!$J$5,"")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IF('2-定性盘查'!A95&lt;&gt;"",'2-定性盘查'!A95,"")</f>
        <v>0</v>
      </c>
      <c r="B94" s="8">
        <f>IF('2-定性盘查'!B95&lt;&gt;"",'2-定性盘查'!B95,"")</f>
        <v>0</v>
      </c>
      <c r="C94" s="8">
        <f>IF('2-定性盘查'!C95&lt;&gt;"",'2-定性盘查'!C95,"")</f>
        <v>0</v>
      </c>
      <c r="D94" s="8">
        <f>IF('2-定性盘查'!D95&lt;&gt;"",'2-定性盘查'!D95,"")</f>
        <v>0</v>
      </c>
      <c r="E94" s="8">
        <f>IF('2-定性盘查'!E95&lt;&gt;"",'2-定性盘查'!E95,"")</f>
        <v>0</v>
      </c>
      <c r="F94" s="8">
        <f>IF('2-定性盘查'!F95&lt;&gt;"",'2-定性盘查'!F95,"")</f>
        <v>0</v>
      </c>
      <c r="G94" s="8">
        <f>IF('2-定性盘查'!G95&lt;&gt;"",'2-定性盘查'!G95,"")</f>
        <v>0</v>
      </c>
      <c r="H94" s="11" t="s">
        <v>464</v>
      </c>
      <c r="I94" s="11"/>
      <c r="J94" s="8">
        <f>IF('2-定性盘查'!X95&lt;&gt;"",IF('2-定性盘查'!X95&lt;&gt;0,'2-定性盘查'!X95,""),"")</f>
        <v>0</v>
      </c>
      <c r="K94" s="15">
        <f>'3.1-排放系数'!F94</f>
        <v>0</v>
      </c>
      <c r="L94" s="11">
        <f>'3.1-排放系数'!G94</f>
        <v>0</v>
      </c>
      <c r="M94" s="16">
        <f>IF(J94="","",H94*K94)</f>
        <v>0</v>
      </c>
      <c r="N94" s="11">
        <f>'附表二、含氟气体之GWP值'!G3</f>
        <v>0</v>
      </c>
      <c r="O94" s="16">
        <f>IF(M94="","",M94*N94)</f>
        <v>0</v>
      </c>
      <c r="P94" s="8">
        <f>IF('2-定性盘查'!Y95&lt;&gt;"",IF('2-定性盘查'!Y95&lt;&gt;0,'2-定性盘查'!Y95,""),"")</f>
        <v>0</v>
      </c>
      <c r="Q94" s="15">
        <f>IF('3.1-排放系数'!J94="", "", '3.1-排放系数'!J94)</f>
        <v>0</v>
      </c>
      <c r="R94" s="11">
        <f>IF(Q94="","",'3.1-排放系数'!K94)</f>
        <v>0</v>
      </c>
      <c r="S94" s="16">
        <f>IF(P94="","",H94*Q94)</f>
        <v>0</v>
      </c>
      <c r="T94" s="11">
        <f>IF(S94="", "", '附表二、含氟气体之GWP值'!G4)</f>
        <v>0</v>
      </c>
      <c r="U94" s="16">
        <f>IF(S94="","",S94*T94)</f>
        <v>0</v>
      </c>
      <c r="V94" s="8">
        <f>IF('2-定性盘查'!Z95&lt;&gt;"",IF('2-定性盘查'!Z95&lt;&gt;0,'2-定性盘查'!Z95,""),"")</f>
        <v>0</v>
      </c>
      <c r="W94" s="15">
        <f>IF('3.1-排放系数'!N94 ="", "", '3.1-排放系数'!N94)</f>
        <v>0</v>
      </c>
      <c r="X94" s="11">
        <f>IF(W94="","",'3.1-排放系数'!O94)</f>
        <v>0</v>
      </c>
      <c r="Y94" s="16">
        <f>IF(V94="","",H94*W94)</f>
        <v>0</v>
      </c>
      <c r="Z94" s="11">
        <f>IF(Y94="", "", '附表二、含氟气体之GWP值'!G5)</f>
        <v>0</v>
      </c>
      <c r="AA94" s="16">
        <f>IF(Y94="","",Y94*Z94)</f>
        <v>0</v>
      </c>
      <c r="AB94" s="16">
        <f>IF('2-定性盘查'!E95="是",IF(J94="CO2",SUM(U94,AA94),SUM(O94,U94,AA94)),IF(SUM(O94,U94,AA94)&lt;&gt;0,SUM(O94,U94,AA94),0))</f>
        <v>0</v>
      </c>
      <c r="AC94" s="16">
        <f>IF('2-定性盘查'!E95="是",IF(J94="CO2",O94,""),"")</f>
        <v>0</v>
      </c>
      <c r="AD94" s="17">
        <f>IF(AB94&lt;&gt;"",AB94/'6-彚总表'!$J$5,"")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IF('2-定性盘查'!A96&lt;&gt;"",'2-定性盘查'!A96,"")</f>
        <v>0</v>
      </c>
      <c r="B95" s="8">
        <f>IF('2-定性盘查'!B96&lt;&gt;"",'2-定性盘查'!B96,"")</f>
        <v>0</v>
      </c>
      <c r="C95" s="8">
        <f>IF('2-定性盘查'!C96&lt;&gt;"",'2-定性盘查'!C96,"")</f>
        <v>0</v>
      </c>
      <c r="D95" s="8">
        <f>IF('2-定性盘查'!D96&lt;&gt;"",'2-定性盘查'!D96,"")</f>
        <v>0</v>
      </c>
      <c r="E95" s="8">
        <f>IF('2-定性盘查'!E96&lt;&gt;"",'2-定性盘查'!E96,"")</f>
        <v>0</v>
      </c>
      <c r="F95" s="8">
        <f>IF('2-定性盘查'!F96&lt;&gt;"",'2-定性盘查'!F96,"")</f>
        <v>0</v>
      </c>
      <c r="G95" s="8">
        <f>IF('2-定性盘查'!G96&lt;&gt;"",'2-定性盘查'!G96,"")</f>
        <v>0</v>
      </c>
      <c r="H95" s="11" t="s">
        <v>464</v>
      </c>
      <c r="I95" s="11"/>
      <c r="J95" s="8">
        <f>IF('2-定性盘查'!X96&lt;&gt;"",IF('2-定性盘查'!X96&lt;&gt;0,'2-定性盘查'!X96,""),"")</f>
        <v>0</v>
      </c>
      <c r="K95" s="15">
        <f>'3.1-排放系数'!F95</f>
        <v>0</v>
      </c>
      <c r="L95" s="11">
        <f>'3.1-排放系数'!G95</f>
        <v>0</v>
      </c>
      <c r="M95" s="16">
        <f>IF(J95="","",H95*K95)</f>
        <v>0</v>
      </c>
      <c r="N95" s="11">
        <f>'附表二、含氟气体之GWP值'!G3</f>
        <v>0</v>
      </c>
      <c r="O95" s="16">
        <f>IF(M95="","",M95*N95)</f>
        <v>0</v>
      </c>
      <c r="P95" s="8">
        <f>IF('2-定性盘查'!Y96&lt;&gt;"",IF('2-定性盘查'!Y96&lt;&gt;0,'2-定性盘查'!Y96,""),"")</f>
        <v>0</v>
      </c>
      <c r="Q95" s="15">
        <f>IF('3.1-排放系数'!J95="", "", '3.1-排放系数'!J95)</f>
        <v>0</v>
      </c>
      <c r="R95" s="11">
        <f>IF(Q95="","",'3.1-排放系数'!K95)</f>
        <v>0</v>
      </c>
      <c r="S95" s="16">
        <f>IF(P95="","",H95*Q95)</f>
        <v>0</v>
      </c>
      <c r="T95" s="11">
        <f>IF(S95="", "", '附表二、含氟气体之GWP值'!G4)</f>
        <v>0</v>
      </c>
      <c r="U95" s="16">
        <f>IF(S95="","",S95*T95)</f>
        <v>0</v>
      </c>
      <c r="V95" s="8">
        <f>IF('2-定性盘查'!Z96&lt;&gt;"",IF('2-定性盘查'!Z96&lt;&gt;0,'2-定性盘查'!Z96,""),"")</f>
        <v>0</v>
      </c>
      <c r="W95" s="15">
        <f>IF('3.1-排放系数'!N95 ="", "", '3.1-排放系数'!N95)</f>
        <v>0</v>
      </c>
      <c r="X95" s="11">
        <f>IF(W95="","",'3.1-排放系数'!O95)</f>
        <v>0</v>
      </c>
      <c r="Y95" s="16">
        <f>IF(V95="","",H95*W95)</f>
        <v>0</v>
      </c>
      <c r="Z95" s="11">
        <f>IF(Y95="", "", '附表二、含氟气体之GWP值'!G5)</f>
        <v>0</v>
      </c>
      <c r="AA95" s="16">
        <f>IF(Y95="","",Y95*Z95)</f>
        <v>0</v>
      </c>
      <c r="AB95" s="16">
        <f>IF('2-定性盘查'!E96="是",IF(J95="CO2",SUM(U95,AA95),SUM(O95,U95,AA95)),IF(SUM(O95,U95,AA95)&lt;&gt;0,SUM(O95,U95,AA95),0))</f>
        <v>0</v>
      </c>
      <c r="AC95" s="16">
        <f>IF('2-定性盘查'!E96="是",IF(J95="CO2",O95,""),"")</f>
        <v>0</v>
      </c>
      <c r="AD95" s="17">
        <f>IF(AB95&lt;&gt;"",AB95/'6-彚总表'!$J$5,"")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IF('2-定性盘查'!A97&lt;&gt;"",'2-定性盘查'!A97,"")</f>
        <v>0</v>
      </c>
      <c r="B96" s="8">
        <f>IF('2-定性盘查'!B97&lt;&gt;"",'2-定性盘查'!B97,"")</f>
        <v>0</v>
      </c>
      <c r="C96" s="8">
        <f>IF('2-定性盘查'!C97&lt;&gt;"",'2-定性盘查'!C97,"")</f>
        <v>0</v>
      </c>
      <c r="D96" s="8">
        <f>IF('2-定性盘查'!D97&lt;&gt;"",'2-定性盘查'!D97,"")</f>
        <v>0</v>
      </c>
      <c r="E96" s="8">
        <f>IF('2-定性盘查'!E97&lt;&gt;"",'2-定性盘查'!E97,"")</f>
        <v>0</v>
      </c>
      <c r="F96" s="8">
        <f>IF('2-定性盘查'!F97&lt;&gt;"",'2-定性盘查'!F97,"")</f>
        <v>0</v>
      </c>
      <c r="G96" s="8">
        <f>IF('2-定性盘查'!G97&lt;&gt;"",'2-定性盘查'!G97,"")</f>
        <v>0</v>
      </c>
      <c r="H96" s="11" t="s">
        <v>464</v>
      </c>
      <c r="I96" s="11"/>
      <c r="J96" s="8">
        <f>IF('2-定性盘查'!X97&lt;&gt;"",IF('2-定性盘查'!X97&lt;&gt;0,'2-定性盘查'!X97,""),"")</f>
        <v>0</v>
      </c>
      <c r="K96" s="15">
        <f>'3.1-排放系数'!F96</f>
        <v>0</v>
      </c>
      <c r="L96" s="11">
        <f>'3.1-排放系数'!G96</f>
        <v>0</v>
      </c>
      <c r="M96" s="16">
        <f>IF(J96="","",H96*K96)</f>
        <v>0</v>
      </c>
      <c r="N96" s="11">
        <f>'附表二、含氟气体之GWP值'!G3</f>
        <v>0</v>
      </c>
      <c r="O96" s="16">
        <f>IF(M96="","",M96*N96)</f>
        <v>0</v>
      </c>
      <c r="P96" s="8">
        <f>IF('2-定性盘查'!Y97&lt;&gt;"",IF('2-定性盘查'!Y97&lt;&gt;0,'2-定性盘查'!Y97,""),"")</f>
        <v>0</v>
      </c>
      <c r="Q96" s="15">
        <f>IF('3.1-排放系数'!J96="", "", '3.1-排放系数'!J96)</f>
        <v>0</v>
      </c>
      <c r="R96" s="11">
        <f>IF(Q96="","",'3.1-排放系数'!K96)</f>
        <v>0</v>
      </c>
      <c r="S96" s="16">
        <f>IF(P96="","",H96*Q96)</f>
        <v>0</v>
      </c>
      <c r="T96" s="11">
        <f>IF(S96="", "", '附表二、含氟气体之GWP值'!G4)</f>
        <v>0</v>
      </c>
      <c r="U96" s="16">
        <f>IF(S96="","",S96*T96)</f>
        <v>0</v>
      </c>
      <c r="V96" s="8">
        <f>IF('2-定性盘查'!Z97&lt;&gt;"",IF('2-定性盘查'!Z97&lt;&gt;0,'2-定性盘查'!Z97,""),"")</f>
        <v>0</v>
      </c>
      <c r="W96" s="15">
        <f>IF('3.1-排放系数'!N96 ="", "", '3.1-排放系数'!N96)</f>
        <v>0</v>
      </c>
      <c r="X96" s="11">
        <f>IF(W96="","",'3.1-排放系数'!O96)</f>
        <v>0</v>
      </c>
      <c r="Y96" s="16">
        <f>IF(V96="","",H96*W96)</f>
        <v>0</v>
      </c>
      <c r="Z96" s="11">
        <f>IF(Y96="", "", '附表二、含氟气体之GWP值'!G5)</f>
        <v>0</v>
      </c>
      <c r="AA96" s="16">
        <f>IF(Y96="","",Y96*Z96)</f>
        <v>0</v>
      </c>
      <c r="AB96" s="16">
        <f>IF('2-定性盘查'!E97="是",IF(J96="CO2",SUM(U96,AA96),SUM(O96,U96,AA96)),IF(SUM(O96,U96,AA96)&lt;&gt;0,SUM(O96,U96,AA96),0))</f>
        <v>0</v>
      </c>
      <c r="AC96" s="16">
        <f>IF('2-定性盘查'!E97="是",IF(J96="CO2",O96,""),"")</f>
        <v>0</v>
      </c>
      <c r="AD96" s="17">
        <f>IF(AB96&lt;&gt;"",AB96/'6-彚总表'!$J$5,"")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IF('2-定性盘查'!A98&lt;&gt;"",'2-定性盘查'!A98,"")</f>
        <v>0</v>
      </c>
      <c r="B97" s="8">
        <f>IF('2-定性盘查'!B98&lt;&gt;"",'2-定性盘查'!B98,"")</f>
        <v>0</v>
      </c>
      <c r="C97" s="8">
        <f>IF('2-定性盘查'!C98&lt;&gt;"",'2-定性盘查'!C98,"")</f>
        <v>0</v>
      </c>
      <c r="D97" s="8">
        <f>IF('2-定性盘查'!D98&lt;&gt;"",'2-定性盘查'!D98,"")</f>
        <v>0</v>
      </c>
      <c r="E97" s="8">
        <f>IF('2-定性盘查'!E98&lt;&gt;"",'2-定性盘查'!E98,"")</f>
        <v>0</v>
      </c>
      <c r="F97" s="8">
        <f>IF('2-定性盘查'!F98&lt;&gt;"",'2-定性盘查'!F98,"")</f>
        <v>0</v>
      </c>
      <c r="G97" s="8">
        <f>IF('2-定性盘查'!G98&lt;&gt;"",'2-定性盘查'!G98,"")</f>
        <v>0</v>
      </c>
      <c r="H97" s="11" t="s">
        <v>464</v>
      </c>
      <c r="I97" s="11"/>
      <c r="J97" s="8">
        <f>IF('2-定性盘查'!X98&lt;&gt;"",IF('2-定性盘查'!X98&lt;&gt;0,'2-定性盘查'!X98,""),"")</f>
        <v>0</v>
      </c>
      <c r="K97" s="15">
        <f>'3.1-排放系数'!F97</f>
        <v>0</v>
      </c>
      <c r="L97" s="11">
        <f>'3.1-排放系数'!G97</f>
        <v>0</v>
      </c>
      <c r="M97" s="16">
        <f>IF(J97="","",H97*K97)</f>
        <v>0</v>
      </c>
      <c r="N97" s="11">
        <f>'附表二、含氟气体之GWP值'!G3</f>
        <v>0</v>
      </c>
      <c r="O97" s="16">
        <f>IF(M97="","",M97*N97)</f>
        <v>0</v>
      </c>
      <c r="P97" s="8">
        <f>IF('2-定性盘查'!Y98&lt;&gt;"",IF('2-定性盘查'!Y98&lt;&gt;0,'2-定性盘查'!Y98,""),"")</f>
        <v>0</v>
      </c>
      <c r="Q97" s="15">
        <f>IF('3.1-排放系数'!J97="", "", '3.1-排放系数'!J97)</f>
        <v>0</v>
      </c>
      <c r="R97" s="11">
        <f>IF(Q97="","",'3.1-排放系数'!K97)</f>
        <v>0</v>
      </c>
      <c r="S97" s="16">
        <f>IF(P97="","",H97*Q97)</f>
        <v>0</v>
      </c>
      <c r="T97" s="11">
        <f>IF(S97="", "", '附表二、含氟气体之GWP值'!G4)</f>
        <v>0</v>
      </c>
      <c r="U97" s="16">
        <f>IF(S97="","",S97*T97)</f>
        <v>0</v>
      </c>
      <c r="V97" s="8">
        <f>IF('2-定性盘查'!Z98&lt;&gt;"",IF('2-定性盘查'!Z98&lt;&gt;0,'2-定性盘查'!Z98,""),"")</f>
        <v>0</v>
      </c>
      <c r="W97" s="15">
        <f>IF('3.1-排放系数'!N97 ="", "", '3.1-排放系数'!N97)</f>
        <v>0</v>
      </c>
      <c r="X97" s="11">
        <f>IF(W97="","",'3.1-排放系数'!O97)</f>
        <v>0</v>
      </c>
      <c r="Y97" s="16">
        <f>IF(V97="","",H97*W97)</f>
        <v>0</v>
      </c>
      <c r="Z97" s="11">
        <f>IF(Y97="", "", '附表二、含氟气体之GWP值'!G5)</f>
        <v>0</v>
      </c>
      <c r="AA97" s="16">
        <f>IF(Y97="","",Y97*Z97)</f>
        <v>0</v>
      </c>
      <c r="AB97" s="16">
        <f>IF('2-定性盘查'!E98="是",IF(J97="CO2",SUM(U97,AA97),SUM(O97,U97,AA97)),IF(SUM(O97,U97,AA97)&lt;&gt;0,SUM(O97,U97,AA97),0))</f>
        <v>0</v>
      </c>
      <c r="AC97" s="16">
        <f>IF('2-定性盘查'!E98="是",IF(J97="CO2",O97,""),"")</f>
        <v>0</v>
      </c>
      <c r="AD97" s="17">
        <f>IF(AB97&lt;&gt;"",AB97/'6-彚总表'!$J$5,"")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IF('2-定性盘查'!A99&lt;&gt;"",'2-定性盘查'!A99,"")</f>
        <v>0</v>
      </c>
      <c r="B98" s="8">
        <f>IF('2-定性盘查'!B99&lt;&gt;"",'2-定性盘查'!B99,"")</f>
        <v>0</v>
      </c>
      <c r="C98" s="8">
        <f>IF('2-定性盘查'!C99&lt;&gt;"",'2-定性盘查'!C99,"")</f>
        <v>0</v>
      </c>
      <c r="D98" s="8">
        <f>IF('2-定性盘查'!D99&lt;&gt;"",'2-定性盘查'!D99,"")</f>
        <v>0</v>
      </c>
      <c r="E98" s="8">
        <f>IF('2-定性盘查'!E99&lt;&gt;"",'2-定性盘查'!E99,"")</f>
        <v>0</v>
      </c>
      <c r="F98" s="8">
        <f>IF('2-定性盘查'!F99&lt;&gt;"",'2-定性盘查'!F99,"")</f>
        <v>0</v>
      </c>
      <c r="G98" s="8">
        <f>IF('2-定性盘查'!G99&lt;&gt;"",'2-定性盘查'!G99,"")</f>
        <v>0</v>
      </c>
      <c r="H98" s="11" t="s">
        <v>464</v>
      </c>
      <c r="I98" s="11"/>
      <c r="J98" s="8">
        <f>IF('2-定性盘查'!X99&lt;&gt;"",IF('2-定性盘查'!X99&lt;&gt;0,'2-定性盘查'!X99,""),"")</f>
        <v>0</v>
      </c>
      <c r="K98" s="15">
        <f>'3.1-排放系数'!F98</f>
        <v>0</v>
      </c>
      <c r="L98" s="11">
        <f>'3.1-排放系数'!G98</f>
        <v>0</v>
      </c>
      <c r="M98" s="16">
        <f>IF(J98="","",H98*K98)</f>
        <v>0</v>
      </c>
      <c r="N98" s="11">
        <f>'附表二、含氟气体之GWP值'!G3</f>
        <v>0</v>
      </c>
      <c r="O98" s="16">
        <f>IF(M98="","",M98*N98)</f>
        <v>0</v>
      </c>
      <c r="P98" s="8">
        <f>IF('2-定性盘查'!Y99&lt;&gt;"",IF('2-定性盘查'!Y99&lt;&gt;0,'2-定性盘查'!Y99,""),"")</f>
        <v>0</v>
      </c>
      <c r="Q98" s="15">
        <f>IF('3.1-排放系数'!J98="", "", '3.1-排放系数'!J98)</f>
        <v>0</v>
      </c>
      <c r="R98" s="11">
        <f>IF(Q98="","",'3.1-排放系数'!K98)</f>
        <v>0</v>
      </c>
      <c r="S98" s="16">
        <f>IF(P98="","",H98*Q98)</f>
        <v>0</v>
      </c>
      <c r="T98" s="11">
        <f>IF(S98="", "", '附表二、含氟气体之GWP值'!G4)</f>
        <v>0</v>
      </c>
      <c r="U98" s="16">
        <f>IF(S98="","",S98*T98)</f>
        <v>0</v>
      </c>
      <c r="V98" s="8">
        <f>IF('2-定性盘查'!Z99&lt;&gt;"",IF('2-定性盘查'!Z99&lt;&gt;0,'2-定性盘查'!Z99,""),"")</f>
        <v>0</v>
      </c>
      <c r="W98" s="15">
        <f>IF('3.1-排放系数'!N98 ="", "", '3.1-排放系数'!N98)</f>
        <v>0</v>
      </c>
      <c r="X98" s="11">
        <f>IF(W98="","",'3.1-排放系数'!O98)</f>
        <v>0</v>
      </c>
      <c r="Y98" s="16">
        <f>IF(V98="","",H98*W98)</f>
        <v>0</v>
      </c>
      <c r="Z98" s="11">
        <f>IF(Y98="", "", '附表二、含氟气体之GWP值'!G5)</f>
        <v>0</v>
      </c>
      <c r="AA98" s="16">
        <f>IF(Y98="","",Y98*Z98)</f>
        <v>0</v>
      </c>
      <c r="AB98" s="16">
        <f>IF('2-定性盘查'!E99="是",IF(J98="CO2",SUM(U98,AA98),SUM(O98,U98,AA98)),IF(SUM(O98,U98,AA98)&lt;&gt;0,SUM(O98,U98,AA98),0))</f>
        <v>0</v>
      </c>
      <c r="AC98" s="16">
        <f>IF('2-定性盘查'!E99="是",IF(J98="CO2",O98,""),"")</f>
        <v>0</v>
      </c>
      <c r="AD98" s="17">
        <f>IF(AB98&lt;&gt;"",AB98/'6-彚总表'!$J$5,"")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IF('2-定性盘查'!A100&lt;&gt;"",'2-定性盘查'!A100,"")</f>
        <v>0</v>
      </c>
      <c r="B99" s="8">
        <f>IF('2-定性盘查'!B100&lt;&gt;"",'2-定性盘查'!B100,"")</f>
        <v>0</v>
      </c>
      <c r="C99" s="8">
        <f>IF('2-定性盘查'!C100&lt;&gt;"",'2-定性盘查'!C100,"")</f>
        <v>0</v>
      </c>
      <c r="D99" s="8">
        <f>IF('2-定性盘查'!D100&lt;&gt;"",'2-定性盘查'!D100,"")</f>
        <v>0</v>
      </c>
      <c r="E99" s="8">
        <f>IF('2-定性盘查'!E100&lt;&gt;"",'2-定性盘查'!E100,"")</f>
        <v>0</v>
      </c>
      <c r="F99" s="8">
        <f>IF('2-定性盘查'!F100&lt;&gt;"",'2-定性盘查'!F100,"")</f>
        <v>0</v>
      </c>
      <c r="G99" s="8">
        <f>IF('2-定性盘查'!G100&lt;&gt;"",'2-定性盘查'!G100,"")</f>
        <v>0</v>
      </c>
      <c r="H99" s="11" t="s">
        <v>464</v>
      </c>
      <c r="I99" s="11"/>
      <c r="J99" s="8">
        <f>IF('2-定性盘查'!X100&lt;&gt;"",IF('2-定性盘查'!X100&lt;&gt;0,'2-定性盘查'!X100,""),"")</f>
        <v>0</v>
      </c>
      <c r="K99" s="15">
        <f>'3.1-排放系数'!F99</f>
        <v>0</v>
      </c>
      <c r="L99" s="11">
        <f>'3.1-排放系数'!G99</f>
        <v>0</v>
      </c>
      <c r="M99" s="16">
        <f>IF(J99="","",H99*K99)</f>
        <v>0</v>
      </c>
      <c r="N99" s="11">
        <f>'附表二、含氟气体之GWP值'!G3</f>
        <v>0</v>
      </c>
      <c r="O99" s="16">
        <f>IF(M99="","",M99*N99)</f>
        <v>0</v>
      </c>
      <c r="P99" s="8">
        <f>IF('2-定性盘查'!Y100&lt;&gt;"",IF('2-定性盘查'!Y100&lt;&gt;0,'2-定性盘查'!Y100,""),"")</f>
        <v>0</v>
      </c>
      <c r="Q99" s="15">
        <f>IF('3.1-排放系数'!J99="", "", '3.1-排放系数'!J99)</f>
        <v>0</v>
      </c>
      <c r="R99" s="11">
        <f>IF(Q99="","",'3.1-排放系数'!K99)</f>
        <v>0</v>
      </c>
      <c r="S99" s="16">
        <f>IF(P99="","",H99*Q99)</f>
        <v>0</v>
      </c>
      <c r="T99" s="11">
        <f>IF(S99="", "", '附表二、含氟气体之GWP值'!G4)</f>
        <v>0</v>
      </c>
      <c r="U99" s="16">
        <f>IF(S99="","",S99*T99)</f>
        <v>0</v>
      </c>
      <c r="V99" s="8">
        <f>IF('2-定性盘查'!Z100&lt;&gt;"",IF('2-定性盘查'!Z100&lt;&gt;0,'2-定性盘查'!Z100,""),"")</f>
        <v>0</v>
      </c>
      <c r="W99" s="15">
        <f>IF('3.1-排放系数'!N99 ="", "", '3.1-排放系数'!N99)</f>
        <v>0</v>
      </c>
      <c r="X99" s="11">
        <f>IF(W99="","",'3.1-排放系数'!O99)</f>
        <v>0</v>
      </c>
      <c r="Y99" s="16">
        <f>IF(V99="","",H99*W99)</f>
        <v>0</v>
      </c>
      <c r="Z99" s="11">
        <f>IF(Y99="", "", '附表二、含氟气体之GWP值'!G5)</f>
        <v>0</v>
      </c>
      <c r="AA99" s="16">
        <f>IF(Y99="","",Y99*Z99)</f>
        <v>0</v>
      </c>
      <c r="AB99" s="16">
        <f>IF('2-定性盘查'!E100="是",IF(J99="CO2",SUM(U99,AA99),SUM(O99,U99,AA99)),IF(SUM(O99,U99,AA99)&lt;&gt;0,SUM(O99,U99,AA99),0))</f>
        <v>0</v>
      </c>
      <c r="AC99" s="16">
        <f>IF('2-定性盘查'!E100="是",IF(J99="CO2",O99,""),"")</f>
        <v>0</v>
      </c>
      <c r="AD99" s="17">
        <f>IF(AB99&lt;&gt;"",AB99/'6-彚总表'!$J$5,"")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IF('2-定性盘查'!A101&lt;&gt;"",'2-定性盘查'!A101,"")</f>
        <v>0</v>
      </c>
      <c r="B100" s="8">
        <f>IF('2-定性盘查'!B101&lt;&gt;"",'2-定性盘查'!B101,"")</f>
        <v>0</v>
      </c>
      <c r="C100" s="8">
        <f>IF('2-定性盘查'!C101&lt;&gt;"",'2-定性盘查'!C101,"")</f>
        <v>0</v>
      </c>
      <c r="D100" s="8">
        <f>IF('2-定性盘查'!D101&lt;&gt;"",'2-定性盘查'!D101,"")</f>
        <v>0</v>
      </c>
      <c r="E100" s="8">
        <f>IF('2-定性盘查'!E101&lt;&gt;"",'2-定性盘查'!E101,"")</f>
        <v>0</v>
      </c>
      <c r="F100" s="8">
        <f>IF('2-定性盘查'!F101&lt;&gt;"",'2-定性盘查'!F101,"")</f>
        <v>0</v>
      </c>
      <c r="G100" s="8">
        <f>IF('2-定性盘查'!G101&lt;&gt;"",'2-定性盘查'!G101,"")</f>
        <v>0</v>
      </c>
      <c r="H100" s="11" t="s">
        <v>464</v>
      </c>
      <c r="I100" s="11"/>
      <c r="J100" s="8">
        <f>IF('2-定性盘查'!X101&lt;&gt;"",IF('2-定性盘查'!X101&lt;&gt;0,'2-定性盘查'!X101,""),"")</f>
        <v>0</v>
      </c>
      <c r="K100" s="15">
        <f>'3.1-排放系数'!F100</f>
        <v>0</v>
      </c>
      <c r="L100" s="11">
        <f>'3.1-排放系数'!G100</f>
        <v>0</v>
      </c>
      <c r="M100" s="16">
        <f>IF(J100="","",H100*K100)</f>
        <v>0</v>
      </c>
      <c r="N100" s="11">
        <f>'附表二、含氟气体之GWP值'!G3</f>
        <v>0</v>
      </c>
      <c r="O100" s="16">
        <f>IF(M100="","",M100*N100)</f>
        <v>0</v>
      </c>
      <c r="P100" s="8">
        <f>IF('2-定性盘查'!Y101&lt;&gt;"",IF('2-定性盘查'!Y101&lt;&gt;0,'2-定性盘查'!Y101,""),"")</f>
        <v>0</v>
      </c>
      <c r="Q100" s="15">
        <f>IF('3.1-排放系数'!J100="", "", '3.1-排放系数'!J100)</f>
        <v>0</v>
      </c>
      <c r="R100" s="11">
        <f>IF(Q100="","",'3.1-排放系数'!K100)</f>
        <v>0</v>
      </c>
      <c r="S100" s="16">
        <f>IF(P100="","",H100*Q100)</f>
        <v>0</v>
      </c>
      <c r="T100" s="11">
        <f>IF(S100="", "", '附表二、含氟气体之GWP值'!G4)</f>
        <v>0</v>
      </c>
      <c r="U100" s="16">
        <f>IF(S100="","",S100*T100)</f>
        <v>0</v>
      </c>
      <c r="V100" s="8">
        <f>IF('2-定性盘查'!Z101&lt;&gt;"",IF('2-定性盘查'!Z101&lt;&gt;0,'2-定性盘查'!Z101,""),"")</f>
        <v>0</v>
      </c>
      <c r="W100" s="15">
        <f>IF('3.1-排放系数'!N100 ="", "", '3.1-排放系数'!N100)</f>
        <v>0</v>
      </c>
      <c r="X100" s="11">
        <f>IF(W100="","",'3.1-排放系数'!O100)</f>
        <v>0</v>
      </c>
      <c r="Y100" s="16">
        <f>IF(V100="","",H100*W100)</f>
        <v>0</v>
      </c>
      <c r="Z100" s="11">
        <f>IF(Y100="", "", '附表二、含氟气体之GWP值'!G5)</f>
        <v>0</v>
      </c>
      <c r="AA100" s="16">
        <f>IF(Y100="","",Y100*Z100)</f>
        <v>0</v>
      </c>
      <c r="AB100" s="16">
        <f>IF('2-定性盘查'!E101="是",IF(J100="CO2",SUM(U100,AA100),SUM(O100,U100,AA100)),IF(SUM(O100,U100,AA100)&lt;&gt;0,SUM(O100,U100,AA100),0))</f>
        <v>0</v>
      </c>
      <c r="AC100" s="16">
        <f>IF('2-定性盘查'!E101="是",IF(J100="CO2",O100,""),"")</f>
        <v>0</v>
      </c>
      <c r="AD100" s="17">
        <f>IF(AB100&lt;&gt;"",AB100/'6-彚总表'!$J$5,"")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IF('2-定性盘查'!A102&lt;&gt;"",'2-定性盘查'!A102,"")</f>
        <v>0</v>
      </c>
      <c r="B101" s="8">
        <f>IF('2-定性盘查'!B102&lt;&gt;"",'2-定性盘查'!B102,"")</f>
        <v>0</v>
      </c>
      <c r="C101" s="8">
        <f>IF('2-定性盘查'!C102&lt;&gt;"",'2-定性盘查'!C102,"")</f>
        <v>0</v>
      </c>
      <c r="D101" s="8">
        <f>IF('2-定性盘查'!D102&lt;&gt;"",'2-定性盘查'!D102,"")</f>
        <v>0</v>
      </c>
      <c r="E101" s="8">
        <f>IF('2-定性盘查'!E102&lt;&gt;"",'2-定性盘查'!E102,"")</f>
        <v>0</v>
      </c>
      <c r="F101" s="8">
        <f>IF('2-定性盘查'!F102&lt;&gt;"",'2-定性盘查'!F102,"")</f>
        <v>0</v>
      </c>
      <c r="G101" s="8">
        <f>IF('2-定性盘查'!G102&lt;&gt;"",'2-定性盘查'!G102,"")</f>
        <v>0</v>
      </c>
      <c r="H101" s="11" t="s">
        <v>464</v>
      </c>
      <c r="I101" s="11"/>
      <c r="J101" s="8">
        <f>IF('2-定性盘查'!X102&lt;&gt;"",IF('2-定性盘查'!X102&lt;&gt;0,'2-定性盘查'!X102,""),"")</f>
        <v>0</v>
      </c>
      <c r="K101" s="15">
        <f>'3.1-排放系数'!F101</f>
        <v>0</v>
      </c>
      <c r="L101" s="11">
        <f>'3.1-排放系数'!G101</f>
        <v>0</v>
      </c>
      <c r="M101" s="16">
        <f>IF(J101="","",H101*K101)</f>
        <v>0</v>
      </c>
      <c r="N101" s="11">
        <f>'附表二、含氟气体之GWP值'!G3</f>
        <v>0</v>
      </c>
      <c r="O101" s="16">
        <f>IF(M101="","",M101*N101)</f>
        <v>0</v>
      </c>
      <c r="P101" s="8">
        <f>IF('2-定性盘查'!Y102&lt;&gt;"",IF('2-定性盘查'!Y102&lt;&gt;0,'2-定性盘查'!Y102,""),"")</f>
        <v>0</v>
      </c>
      <c r="Q101" s="15">
        <f>IF('3.1-排放系数'!J101="", "", '3.1-排放系数'!J101)</f>
        <v>0</v>
      </c>
      <c r="R101" s="11">
        <f>IF(Q101="","",'3.1-排放系数'!K101)</f>
        <v>0</v>
      </c>
      <c r="S101" s="16">
        <f>IF(P101="","",H101*Q101)</f>
        <v>0</v>
      </c>
      <c r="T101" s="11">
        <f>IF(S101="", "", '附表二、含氟气体之GWP值'!G4)</f>
        <v>0</v>
      </c>
      <c r="U101" s="16">
        <f>IF(S101="","",S101*T101)</f>
        <v>0</v>
      </c>
      <c r="V101" s="8">
        <f>IF('2-定性盘查'!Z102&lt;&gt;"",IF('2-定性盘查'!Z102&lt;&gt;0,'2-定性盘查'!Z102,""),"")</f>
        <v>0</v>
      </c>
      <c r="W101" s="15">
        <f>IF('3.1-排放系数'!N101 ="", "", '3.1-排放系数'!N101)</f>
        <v>0</v>
      </c>
      <c r="X101" s="11">
        <f>IF(W101="","",'3.1-排放系数'!O101)</f>
        <v>0</v>
      </c>
      <c r="Y101" s="16">
        <f>IF(V101="","",H101*W101)</f>
        <v>0</v>
      </c>
      <c r="Z101" s="11">
        <f>IF(Y101="", "", '附表二、含氟气体之GWP值'!G5)</f>
        <v>0</v>
      </c>
      <c r="AA101" s="16">
        <f>IF(Y101="","",Y101*Z101)</f>
        <v>0</v>
      </c>
      <c r="AB101" s="16">
        <f>IF('2-定性盘查'!E102="是",IF(J101="CO2",SUM(U101,AA101),SUM(O101,U101,AA101)),IF(SUM(O101,U101,AA101)&lt;&gt;0,SUM(O101,U101,AA101),0))</f>
        <v>0</v>
      </c>
      <c r="AC101" s="16">
        <f>IF('2-定性盘查'!E102="是",IF(J101="CO2",O101,""),"")</f>
        <v>0</v>
      </c>
      <c r="AD101" s="17">
        <f>IF(AB101&lt;&gt;"",AB101/'6-彚总表'!$J$5,"")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IF('2-定性盘查'!A103&lt;&gt;"",'2-定性盘查'!A103,"")</f>
        <v>0</v>
      </c>
      <c r="B102" s="8">
        <f>IF('2-定性盘查'!B103&lt;&gt;"",'2-定性盘查'!B103,"")</f>
        <v>0</v>
      </c>
      <c r="C102" s="8">
        <f>IF('2-定性盘查'!C103&lt;&gt;"",'2-定性盘查'!C103,"")</f>
        <v>0</v>
      </c>
      <c r="D102" s="8">
        <f>IF('2-定性盘查'!D103&lt;&gt;"",'2-定性盘查'!D103,"")</f>
        <v>0</v>
      </c>
      <c r="E102" s="8">
        <f>IF('2-定性盘查'!E103&lt;&gt;"",'2-定性盘查'!E103,"")</f>
        <v>0</v>
      </c>
      <c r="F102" s="8">
        <f>IF('2-定性盘查'!F103&lt;&gt;"",'2-定性盘查'!F103,"")</f>
        <v>0</v>
      </c>
      <c r="G102" s="8">
        <f>IF('2-定性盘查'!G103&lt;&gt;"",'2-定性盘查'!G103,"")</f>
        <v>0</v>
      </c>
      <c r="H102" s="11" t="s">
        <v>464</v>
      </c>
      <c r="I102" s="11"/>
      <c r="J102" s="8">
        <f>IF('2-定性盘查'!X103&lt;&gt;"",IF('2-定性盘查'!X103&lt;&gt;0,'2-定性盘查'!X103,""),"")</f>
        <v>0</v>
      </c>
      <c r="K102" s="15">
        <f>'3.1-排放系数'!F102</f>
        <v>0</v>
      </c>
      <c r="L102" s="11">
        <f>'3.1-排放系数'!G102</f>
        <v>0</v>
      </c>
      <c r="M102" s="16">
        <f>IF(J102="","",H102*K102)</f>
        <v>0</v>
      </c>
      <c r="N102" s="11">
        <f>'附表二、含氟气体之GWP值'!G3</f>
        <v>0</v>
      </c>
      <c r="O102" s="16">
        <f>IF(M102="","",M102*N102)</f>
        <v>0</v>
      </c>
      <c r="P102" s="8">
        <f>IF('2-定性盘查'!Y103&lt;&gt;"",IF('2-定性盘查'!Y103&lt;&gt;0,'2-定性盘查'!Y103,""),"")</f>
        <v>0</v>
      </c>
      <c r="Q102" s="15">
        <f>IF('3.1-排放系数'!J102="", "", '3.1-排放系数'!J102)</f>
        <v>0</v>
      </c>
      <c r="R102" s="11">
        <f>IF(Q102="","",'3.1-排放系数'!K102)</f>
        <v>0</v>
      </c>
      <c r="S102" s="16">
        <f>IF(P102="","",H102*Q102)</f>
        <v>0</v>
      </c>
      <c r="T102" s="11">
        <f>IF(S102="", "", '附表二、含氟气体之GWP值'!G4)</f>
        <v>0</v>
      </c>
      <c r="U102" s="16">
        <f>IF(S102="","",S102*T102)</f>
        <v>0</v>
      </c>
      <c r="V102" s="8">
        <f>IF('2-定性盘查'!Z103&lt;&gt;"",IF('2-定性盘查'!Z103&lt;&gt;0,'2-定性盘查'!Z103,""),"")</f>
        <v>0</v>
      </c>
      <c r="W102" s="15">
        <f>IF('3.1-排放系数'!N102 ="", "", '3.1-排放系数'!N102)</f>
        <v>0</v>
      </c>
      <c r="X102" s="11">
        <f>IF(W102="","",'3.1-排放系数'!O102)</f>
        <v>0</v>
      </c>
      <c r="Y102" s="16">
        <f>IF(V102="","",H102*W102)</f>
        <v>0</v>
      </c>
      <c r="Z102" s="11">
        <f>IF(Y102="", "", '附表二、含氟气体之GWP值'!G5)</f>
        <v>0</v>
      </c>
      <c r="AA102" s="16">
        <f>IF(Y102="","",Y102*Z102)</f>
        <v>0</v>
      </c>
      <c r="AB102" s="16">
        <f>IF('2-定性盘查'!E103="是",IF(J102="CO2",SUM(U102,AA102),SUM(O102,U102,AA102)),IF(SUM(O102,U102,AA102)&lt;&gt;0,SUM(O102,U102,AA102),0))</f>
        <v>0</v>
      </c>
      <c r="AC102" s="16">
        <f>IF('2-定性盘查'!E103="是",IF(J102="CO2",O102,""),"")</f>
        <v>0</v>
      </c>
      <c r="AD102" s="17">
        <f>IF(AB102&lt;&gt;"",AB102/'6-彚总表'!$J$5,"")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IF('2-定性盘查'!A104&lt;&gt;"",'2-定性盘查'!A104,"")</f>
        <v>0</v>
      </c>
      <c r="B103" s="8">
        <f>IF('2-定性盘查'!B104&lt;&gt;"",'2-定性盘查'!B104,"")</f>
        <v>0</v>
      </c>
      <c r="C103" s="8">
        <f>IF('2-定性盘查'!C104&lt;&gt;"",'2-定性盘查'!C104,"")</f>
        <v>0</v>
      </c>
      <c r="D103" s="8">
        <f>IF('2-定性盘查'!D104&lt;&gt;"",'2-定性盘查'!D104,"")</f>
        <v>0</v>
      </c>
      <c r="E103" s="8">
        <f>IF('2-定性盘查'!E104&lt;&gt;"",'2-定性盘查'!E104,"")</f>
        <v>0</v>
      </c>
      <c r="F103" s="8">
        <f>IF('2-定性盘查'!F104&lt;&gt;"",'2-定性盘查'!F104,"")</f>
        <v>0</v>
      </c>
      <c r="G103" s="8">
        <f>IF('2-定性盘查'!G104&lt;&gt;"",'2-定性盘查'!G104,"")</f>
        <v>0</v>
      </c>
      <c r="H103" s="11" t="s">
        <v>464</v>
      </c>
      <c r="I103" s="11"/>
      <c r="J103" s="8">
        <f>IF('2-定性盘查'!X104&lt;&gt;"",IF('2-定性盘查'!X104&lt;&gt;0,'2-定性盘查'!X104,""),"")</f>
        <v>0</v>
      </c>
      <c r="K103" s="15">
        <f>'3.1-排放系数'!F103</f>
        <v>0</v>
      </c>
      <c r="L103" s="11">
        <f>'3.1-排放系数'!G103</f>
        <v>0</v>
      </c>
      <c r="M103" s="16">
        <f>IF(J103="","",H103*K103)</f>
        <v>0</v>
      </c>
      <c r="N103" s="11">
        <f>'附表二、含氟气体之GWP值'!G3</f>
        <v>0</v>
      </c>
      <c r="O103" s="16">
        <f>IF(M103="","",M103*N103)</f>
        <v>0</v>
      </c>
      <c r="P103" s="8">
        <f>IF('2-定性盘查'!Y104&lt;&gt;"",IF('2-定性盘查'!Y104&lt;&gt;0,'2-定性盘查'!Y104,""),"")</f>
        <v>0</v>
      </c>
      <c r="Q103" s="15">
        <f>IF('3.1-排放系数'!J103="", "", '3.1-排放系数'!J103)</f>
        <v>0</v>
      </c>
      <c r="R103" s="11">
        <f>IF(Q103="","",'3.1-排放系数'!K103)</f>
        <v>0</v>
      </c>
      <c r="S103" s="16">
        <f>IF(P103="","",H103*Q103)</f>
        <v>0</v>
      </c>
      <c r="T103" s="11">
        <f>IF(S103="", "", '附表二、含氟气体之GWP值'!G4)</f>
        <v>0</v>
      </c>
      <c r="U103" s="16">
        <f>IF(S103="","",S103*T103)</f>
        <v>0</v>
      </c>
      <c r="V103" s="8">
        <f>IF('2-定性盘查'!Z104&lt;&gt;"",IF('2-定性盘查'!Z104&lt;&gt;0,'2-定性盘查'!Z104,""),"")</f>
        <v>0</v>
      </c>
      <c r="W103" s="15">
        <f>IF('3.1-排放系数'!N103 ="", "", '3.1-排放系数'!N103)</f>
        <v>0</v>
      </c>
      <c r="X103" s="11">
        <f>IF(W103="","",'3.1-排放系数'!O103)</f>
        <v>0</v>
      </c>
      <c r="Y103" s="16">
        <f>IF(V103="","",H103*W103)</f>
        <v>0</v>
      </c>
      <c r="Z103" s="11">
        <f>IF(Y103="", "", '附表二、含氟气体之GWP值'!G5)</f>
        <v>0</v>
      </c>
      <c r="AA103" s="16">
        <f>IF(Y103="","",Y103*Z103)</f>
        <v>0</v>
      </c>
      <c r="AB103" s="16">
        <f>IF('2-定性盘查'!E104="是",IF(J103="CO2",SUM(U103,AA103),SUM(O103,U103,AA103)),IF(SUM(O103,U103,AA103)&lt;&gt;0,SUM(O103,U103,AA103),0))</f>
        <v>0</v>
      </c>
      <c r="AC103" s="16">
        <f>IF('2-定性盘查'!E104="是",IF(J103="CO2",O103,""),"")</f>
        <v>0</v>
      </c>
      <c r="AD103" s="17">
        <f>IF(AB103&lt;&gt;"",AB103/'6-彚总表'!$J$5,"")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IF('2-定性盘查'!A105&lt;&gt;"",'2-定性盘查'!A105,"")</f>
        <v>0</v>
      </c>
      <c r="B104" s="8">
        <f>IF('2-定性盘查'!B105&lt;&gt;"",'2-定性盘查'!B105,"")</f>
        <v>0</v>
      </c>
      <c r="C104" s="8">
        <f>IF('2-定性盘查'!C105&lt;&gt;"",'2-定性盘查'!C105,"")</f>
        <v>0</v>
      </c>
      <c r="D104" s="8">
        <f>IF('2-定性盘查'!D105&lt;&gt;"",'2-定性盘查'!D105,"")</f>
        <v>0</v>
      </c>
      <c r="E104" s="8">
        <f>IF('2-定性盘查'!E105&lt;&gt;"",'2-定性盘查'!E105,"")</f>
        <v>0</v>
      </c>
      <c r="F104" s="8">
        <f>IF('2-定性盘查'!F105&lt;&gt;"",'2-定性盘查'!F105,"")</f>
        <v>0</v>
      </c>
      <c r="G104" s="8">
        <f>IF('2-定性盘查'!G105&lt;&gt;"",'2-定性盘查'!G105,"")</f>
        <v>0</v>
      </c>
      <c r="H104" s="11" t="s">
        <v>464</v>
      </c>
      <c r="I104" s="11"/>
      <c r="J104" s="8">
        <f>IF('2-定性盘查'!X105&lt;&gt;"",IF('2-定性盘查'!X105&lt;&gt;0,'2-定性盘查'!X105,""),"")</f>
        <v>0</v>
      </c>
      <c r="K104" s="15">
        <f>'3.1-排放系数'!F104</f>
        <v>0</v>
      </c>
      <c r="L104" s="11">
        <f>'3.1-排放系数'!G104</f>
        <v>0</v>
      </c>
      <c r="M104" s="16">
        <f>IF(J104="","",H104*K104)</f>
        <v>0</v>
      </c>
      <c r="N104" s="11">
        <f>'附表二、含氟气体之GWP值'!G3</f>
        <v>0</v>
      </c>
      <c r="O104" s="16">
        <f>IF(M104="","",M104*N104)</f>
        <v>0</v>
      </c>
      <c r="P104" s="8">
        <f>IF('2-定性盘查'!Y105&lt;&gt;"",IF('2-定性盘查'!Y105&lt;&gt;0,'2-定性盘查'!Y105,""),"")</f>
        <v>0</v>
      </c>
      <c r="Q104" s="15">
        <f>IF('3.1-排放系数'!J104="", "", '3.1-排放系数'!J104)</f>
        <v>0</v>
      </c>
      <c r="R104" s="11">
        <f>IF(Q104="","",'3.1-排放系数'!K104)</f>
        <v>0</v>
      </c>
      <c r="S104" s="16">
        <f>IF(P104="","",H104*Q104)</f>
        <v>0</v>
      </c>
      <c r="T104" s="11">
        <f>IF(S104="", "", '附表二、含氟气体之GWP值'!G4)</f>
        <v>0</v>
      </c>
      <c r="U104" s="16">
        <f>IF(S104="","",S104*T104)</f>
        <v>0</v>
      </c>
      <c r="V104" s="8">
        <f>IF('2-定性盘查'!Z105&lt;&gt;"",IF('2-定性盘查'!Z105&lt;&gt;0,'2-定性盘查'!Z105,""),"")</f>
        <v>0</v>
      </c>
      <c r="W104" s="15">
        <f>IF('3.1-排放系数'!N104 ="", "", '3.1-排放系数'!N104)</f>
        <v>0</v>
      </c>
      <c r="X104" s="11">
        <f>IF(W104="","",'3.1-排放系数'!O104)</f>
        <v>0</v>
      </c>
      <c r="Y104" s="16">
        <f>IF(V104="","",H104*W104)</f>
        <v>0</v>
      </c>
      <c r="Z104" s="11">
        <f>IF(Y104="", "", '附表二、含氟气体之GWP值'!G5)</f>
        <v>0</v>
      </c>
      <c r="AA104" s="16">
        <f>IF(Y104="","",Y104*Z104)</f>
        <v>0</v>
      </c>
      <c r="AB104" s="16">
        <f>IF('2-定性盘查'!E105="是",IF(J104="CO2",SUM(U104,AA104),SUM(O104,U104,AA104)),IF(SUM(O104,U104,AA104)&lt;&gt;0,SUM(O104,U104,AA104),0))</f>
        <v>0</v>
      </c>
      <c r="AC104" s="16">
        <f>IF('2-定性盘查'!E105="是",IF(J104="CO2",O104,""),"")</f>
        <v>0</v>
      </c>
      <c r="AD104" s="17">
        <f>IF(AB104&lt;&gt;"",AB104/'6-彚总表'!$J$5,"")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IF('2-定性盘查'!A106&lt;&gt;"",'2-定性盘查'!A106,"")</f>
        <v>0</v>
      </c>
      <c r="B105" s="8">
        <f>IF('2-定性盘查'!B106&lt;&gt;"",'2-定性盘查'!B106,"")</f>
        <v>0</v>
      </c>
      <c r="C105" s="8">
        <f>IF('2-定性盘查'!C106&lt;&gt;"",'2-定性盘查'!C106,"")</f>
        <v>0</v>
      </c>
      <c r="D105" s="8">
        <f>IF('2-定性盘查'!D106&lt;&gt;"",'2-定性盘查'!D106,"")</f>
        <v>0</v>
      </c>
      <c r="E105" s="8">
        <f>IF('2-定性盘查'!E106&lt;&gt;"",'2-定性盘查'!E106,"")</f>
        <v>0</v>
      </c>
      <c r="F105" s="8">
        <f>IF('2-定性盘查'!F106&lt;&gt;"",'2-定性盘查'!F106,"")</f>
        <v>0</v>
      </c>
      <c r="G105" s="8">
        <f>IF('2-定性盘查'!G106&lt;&gt;"",'2-定性盘查'!G106,"")</f>
        <v>0</v>
      </c>
      <c r="H105" s="11" t="s">
        <v>464</v>
      </c>
      <c r="I105" s="11"/>
      <c r="J105" s="8">
        <f>IF('2-定性盘查'!X106&lt;&gt;"",IF('2-定性盘查'!X106&lt;&gt;0,'2-定性盘查'!X106,""),"")</f>
        <v>0</v>
      </c>
      <c r="K105" s="15">
        <f>'3.1-排放系数'!F105</f>
        <v>0</v>
      </c>
      <c r="L105" s="11">
        <f>'3.1-排放系数'!G105</f>
        <v>0</v>
      </c>
      <c r="M105" s="16">
        <f>IF(J105="","",H105*K105)</f>
        <v>0</v>
      </c>
      <c r="N105" s="11">
        <f>'附表二、含氟气体之GWP值'!G3</f>
        <v>0</v>
      </c>
      <c r="O105" s="16">
        <f>IF(M105="","",M105*N105)</f>
        <v>0</v>
      </c>
      <c r="P105" s="8">
        <f>IF('2-定性盘查'!Y106&lt;&gt;"",IF('2-定性盘查'!Y106&lt;&gt;0,'2-定性盘查'!Y106,""),"")</f>
        <v>0</v>
      </c>
      <c r="Q105" s="15">
        <f>IF('3.1-排放系数'!J105="", "", '3.1-排放系数'!J105)</f>
        <v>0</v>
      </c>
      <c r="R105" s="11">
        <f>IF(Q105="","",'3.1-排放系数'!K105)</f>
        <v>0</v>
      </c>
      <c r="S105" s="16">
        <f>IF(P105="","",H105*Q105)</f>
        <v>0</v>
      </c>
      <c r="T105" s="11">
        <f>IF(S105="", "", '附表二、含氟气体之GWP值'!G4)</f>
        <v>0</v>
      </c>
      <c r="U105" s="16">
        <f>IF(S105="","",S105*T105)</f>
        <v>0</v>
      </c>
      <c r="V105" s="8">
        <f>IF('2-定性盘查'!Z106&lt;&gt;"",IF('2-定性盘查'!Z106&lt;&gt;0,'2-定性盘查'!Z106,""),"")</f>
        <v>0</v>
      </c>
      <c r="W105" s="15">
        <f>IF('3.1-排放系数'!N105 ="", "", '3.1-排放系数'!N105)</f>
        <v>0</v>
      </c>
      <c r="X105" s="11">
        <f>IF(W105="","",'3.1-排放系数'!O105)</f>
        <v>0</v>
      </c>
      <c r="Y105" s="16">
        <f>IF(V105="","",H105*W105)</f>
        <v>0</v>
      </c>
      <c r="Z105" s="11">
        <f>IF(Y105="", "", '附表二、含氟气体之GWP值'!G5)</f>
        <v>0</v>
      </c>
      <c r="AA105" s="16">
        <f>IF(Y105="","",Y105*Z105)</f>
        <v>0</v>
      </c>
      <c r="AB105" s="16">
        <f>IF('2-定性盘查'!E106="是",IF(J105="CO2",SUM(U105,AA105),SUM(O105,U105,AA105)),IF(SUM(O105,U105,AA105)&lt;&gt;0,SUM(O105,U105,AA105),0))</f>
        <v>0</v>
      </c>
      <c r="AC105" s="16">
        <f>IF('2-定性盘查'!E106="是",IF(J105="CO2",O105,""),"")</f>
        <v>0</v>
      </c>
      <c r="AD105" s="17">
        <f>IF(AB105&lt;&gt;"",AB105/'6-彚总表'!$J$5,"")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IF('2-定性盘查'!A107&lt;&gt;"",'2-定性盘查'!A107,"")</f>
        <v>0</v>
      </c>
      <c r="B106" s="8">
        <f>IF('2-定性盘查'!B107&lt;&gt;"",'2-定性盘查'!B107,"")</f>
        <v>0</v>
      </c>
      <c r="C106" s="8">
        <f>IF('2-定性盘查'!C107&lt;&gt;"",'2-定性盘查'!C107,"")</f>
        <v>0</v>
      </c>
      <c r="D106" s="8">
        <f>IF('2-定性盘查'!D107&lt;&gt;"",'2-定性盘查'!D107,"")</f>
        <v>0</v>
      </c>
      <c r="E106" s="8">
        <f>IF('2-定性盘查'!E107&lt;&gt;"",'2-定性盘查'!E107,"")</f>
        <v>0</v>
      </c>
      <c r="F106" s="8">
        <f>IF('2-定性盘查'!F107&lt;&gt;"",'2-定性盘查'!F107,"")</f>
        <v>0</v>
      </c>
      <c r="G106" s="8">
        <f>IF('2-定性盘查'!G107&lt;&gt;"",'2-定性盘查'!G107,"")</f>
        <v>0</v>
      </c>
      <c r="H106" s="11" t="s">
        <v>464</v>
      </c>
      <c r="I106" s="11"/>
      <c r="J106" s="8">
        <f>IF('2-定性盘查'!X107&lt;&gt;"",IF('2-定性盘查'!X107&lt;&gt;0,'2-定性盘查'!X107,""),"")</f>
        <v>0</v>
      </c>
      <c r="K106" s="15">
        <f>'3.1-排放系数'!F106</f>
        <v>0</v>
      </c>
      <c r="L106" s="11">
        <f>'3.1-排放系数'!G106</f>
        <v>0</v>
      </c>
      <c r="M106" s="16">
        <f>IF(J106="","",H106*K106)</f>
        <v>0</v>
      </c>
      <c r="N106" s="11">
        <f>'附表二、含氟气体之GWP值'!G3</f>
        <v>0</v>
      </c>
      <c r="O106" s="16">
        <f>IF(M106="","",M106*N106)</f>
        <v>0</v>
      </c>
      <c r="P106" s="8">
        <f>IF('2-定性盘查'!Y107&lt;&gt;"",IF('2-定性盘查'!Y107&lt;&gt;0,'2-定性盘查'!Y107,""),"")</f>
        <v>0</v>
      </c>
      <c r="Q106" s="15">
        <f>IF('3.1-排放系数'!J106="", "", '3.1-排放系数'!J106)</f>
        <v>0</v>
      </c>
      <c r="R106" s="11">
        <f>IF(Q106="","",'3.1-排放系数'!K106)</f>
        <v>0</v>
      </c>
      <c r="S106" s="16">
        <f>IF(P106="","",H106*Q106)</f>
        <v>0</v>
      </c>
      <c r="T106" s="11">
        <f>IF(S106="", "", '附表二、含氟气体之GWP值'!G4)</f>
        <v>0</v>
      </c>
      <c r="U106" s="16">
        <f>IF(S106="","",S106*T106)</f>
        <v>0</v>
      </c>
      <c r="V106" s="8">
        <f>IF('2-定性盘查'!Z107&lt;&gt;"",IF('2-定性盘查'!Z107&lt;&gt;0,'2-定性盘查'!Z107,""),"")</f>
        <v>0</v>
      </c>
      <c r="W106" s="15">
        <f>IF('3.1-排放系数'!N106 ="", "", '3.1-排放系数'!N106)</f>
        <v>0</v>
      </c>
      <c r="X106" s="11">
        <f>IF(W106="","",'3.1-排放系数'!O106)</f>
        <v>0</v>
      </c>
      <c r="Y106" s="16">
        <f>IF(V106="","",H106*W106)</f>
        <v>0</v>
      </c>
      <c r="Z106" s="11">
        <f>IF(Y106="", "", '附表二、含氟气体之GWP值'!G5)</f>
        <v>0</v>
      </c>
      <c r="AA106" s="16">
        <f>IF(Y106="","",Y106*Z106)</f>
        <v>0</v>
      </c>
      <c r="AB106" s="16">
        <f>IF('2-定性盘查'!E107="是",IF(J106="CO2",SUM(U106,AA106),SUM(O106,U106,AA106)),IF(SUM(O106,U106,AA106)&lt;&gt;0,SUM(O106,U106,AA106),0))</f>
        <v>0</v>
      </c>
      <c r="AC106" s="16">
        <f>IF('2-定性盘查'!E107="是",IF(J106="CO2",O106,""),"")</f>
        <v>0</v>
      </c>
      <c r="AD106" s="17">
        <f>IF(AB106&lt;&gt;"",AB106/'6-彚总表'!$J$5,"")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IF('2-定性盘查'!A108&lt;&gt;"",'2-定性盘查'!A108,"")</f>
        <v>0</v>
      </c>
      <c r="B107" s="8">
        <f>IF('2-定性盘查'!B108&lt;&gt;"",'2-定性盘查'!B108,"")</f>
        <v>0</v>
      </c>
      <c r="C107" s="8">
        <f>IF('2-定性盘查'!C108&lt;&gt;"",'2-定性盘查'!C108,"")</f>
        <v>0</v>
      </c>
      <c r="D107" s="8">
        <f>IF('2-定性盘查'!D108&lt;&gt;"",'2-定性盘查'!D108,"")</f>
        <v>0</v>
      </c>
      <c r="E107" s="8">
        <f>IF('2-定性盘查'!E108&lt;&gt;"",'2-定性盘查'!E108,"")</f>
        <v>0</v>
      </c>
      <c r="F107" s="8">
        <f>IF('2-定性盘查'!F108&lt;&gt;"",'2-定性盘查'!F108,"")</f>
        <v>0</v>
      </c>
      <c r="G107" s="8">
        <f>IF('2-定性盘查'!G108&lt;&gt;"",'2-定性盘查'!G108,"")</f>
        <v>0</v>
      </c>
      <c r="H107" s="11" t="s">
        <v>464</v>
      </c>
      <c r="I107" s="11"/>
      <c r="J107" s="8">
        <f>IF('2-定性盘查'!X108&lt;&gt;"",IF('2-定性盘查'!X108&lt;&gt;0,'2-定性盘查'!X108,""),"")</f>
        <v>0</v>
      </c>
      <c r="K107" s="15">
        <f>'3.1-排放系数'!F107</f>
        <v>0</v>
      </c>
      <c r="L107" s="11">
        <f>'3.1-排放系数'!G107</f>
        <v>0</v>
      </c>
      <c r="M107" s="16">
        <f>IF(J107="","",H107*K107)</f>
        <v>0</v>
      </c>
      <c r="N107" s="11">
        <f>'附表二、含氟气体之GWP值'!G3</f>
        <v>0</v>
      </c>
      <c r="O107" s="16">
        <f>IF(M107="","",M107*N107)</f>
        <v>0</v>
      </c>
      <c r="P107" s="8">
        <f>IF('2-定性盘查'!Y108&lt;&gt;"",IF('2-定性盘查'!Y108&lt;&gt;0,'2-定性盘查'!Y108,""),"")</f>
        <v>0</v>
      </c>
      <c r="Q107" s="15">
        <f>IF('3.1-排放系数'!J107="", "", '3.1-排放系数'!J107)</f>
        <v>0</v>
      </c>
      <c r="R107" s="11">
        <f>IF(Q107="","",'3.1-排放系数'!K107)</f>
        <v>0</v>
      </c>
      <c r="S107" s="16">
        <f>IF(P107="","",H107*Q107)</f>
        <v>0</v>
      </c>
      <c r="T107" s="11">
        <f>IF(S107="", "", '附表二、含氟气体之GWP值'!G4)</f>
        <v>0</v>
      </c>
      <c r="U107" s="16">
        <f>IF(S107="","",S107*T107)</f>
        <v>0</v>
      </c>
      <c r="V107" s="8">
        <f>IF('2-定性盘查'!Z108&lt;&gt;"",IF('2-定性盘查'!Z108&lt;&gt;0,'2-定性盘查'!Z108,""),"")</f>
        <v>0</v>
      </c>
      <c r="W107" s="15">
        <f>IF('3.1-排放系数'!N107 ="", "", '3.1-排放系数'!N107)</f>
        <v>0</v>
      </c>
      <c r="X107" s="11">
        <f>IF(W107="","",'3.1-排放系数'!O107)</f>
        <v>0</v>
      </c>
      <c r="Y107" s="16">
        <f>IF(V107="","",H107*W107)</f>
        <v>0</v>
      </c>
      <c r="Z107" s="11">
        <f>IF(Y107="", "", '附表二、含氟气体之GWP值'!G5)</f>
        <v>0</v>
      </c>
      <c r="AA107" s="16">
        <f>IF(Y107="","",Y107*Z107)</f>
        <v>0</v>
      </c>
      <c r="AB107" s="16">
        <f>IF('2-定性盘查'!E108="是",IF(J107="CO2",SUM(U107,AA107),SUM(O107,U107,AA107)),IF(SUM(O107,U107,AA107)&lt;&gt;0,SUM(O107,U107,AA107),0))</f>
        <v>0</v>
      </c>
      <c r="AC107" s="16">
        <f>IF('2-定性盘查'!E108="是",IF(J107="CO2",O107,""),"")</f>
        <v>0</v>
      </c>
      <c r="AD107" s="17">
        <f>IF(AB107&lt;&gt;"",AB107/'6-彚总表'!$J$5,"")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IF('2-定性盘查'!A109&lt;&gt;"",'2-定性盘查'!A109,"")</f>
        <v>0</v>
      </c>
      <c r="B108" s="8">
        <f>IF('2-定性盘查'!B109&lt;&gt;"",'2-定性盘查'!B109,"")</f>
        <v>0</v>
      </c>
      <c r="C108" s="8">
        <f>IF('2-定性盘查'!C109&lt;&gt;"",'2-定性盘查'!C109,"")</f>
        <v>0</v>
      </c>
      <c r="D108" s="8">
        <f>IF('2-定性盘查'!D109&lt;&gt;"",'2-定性盘查'!D109,"")</f>
        <v>0</v>
      </c>
      <c r="E108" s="8">
        <f>IF('2-定性盘查'!E109&lt;&gt;"",'2-定性盘查'!E109,"")</f>
        <v>0</v>
      </c>
      <c r="F108" s="8">
        <f>IF('2-定性盘查'!F109&lt;&gt;"",'2-定性盘查'!F109,"")</f>
        <v>0</v>
      </c>
      <c r="G108" s="8">
        <f>IF('2-定性盘查'!G109&lt;&gt;"",'2-定性盘查'!G109,"")</f>
        <v>0</v>
      </c>
      <c r="H108" s="11" t="s">
        <v>464</v>
      </c>
      <c r="I108" s="11"/>
      <c r="J108" s="8">
        <f>IF('2-定性盘查'!X109&lt;&gt;"",IF('2-定性盘查'!X109&lt;&gt;0,'2-定性盘查'!X109,""),"")</f>
        <v>0</v>
      </c>
      <c r="K108" s="15">
        <f>'3.1-排放系数'!F108</f>
        <v>0</v>
      </c>
      <c r="L108" s="11">
        <f>'3.1-排放系数'!G108</f>
        <v>0</v>
      </c>
      <c r="M108" s="16">
        <f>IF(J108="","",H108*K108)</f>
        <v>0</v>
      </c>
      <c r="N108" s="11">
        <f>'附表二、含氟气体之GWP值'!G3</f>
        <v>0</v>
      </c>
      <c r="O108" s="16">
        <f>IF(M108="","",M108*N108)</f>
        <v>0</v>
      </c>
      <c r="P108" s="8">
        <f>IF('2-定性盘查'!Y109&lt;&gt;"",IF('2-定性盘查'!Y109&lt;&gt;0,'2-定性盘查'!Y109,""),"")</f>
        <v>0</v>
      </c>
      <c r="Q108" s="15">
        <f>IF('3.1-排放系数'!J108="", "", '3.1-排放系数'!J108)</f>
        <v>0</v>
      </c>
      <c r="R108" s="11">
        <f>IF(Q108="","",'3.1-排放系数'!K108)</f>
        <v>0</v>
      </c>
      <c r="S108" s="16">
        <f>IF(P108="","",H108*Q108)</f>
        <v>0</v>
      </c>
      <c r="T108" s="11">
        <f>IF(S108="", "", '附表二、含氟气体之GWP值'!G4)</f>
        <v>0</v>
      </c>
      <c r="U108" s="16">
        <f>IF(S108="","",S108*T108)</f>
        <v>0</v>
      </c>
      <c r="V108" s="8">
        <f>IF('2-定性盘查'!Z109&lt;&gt;"",IF('2-定性盘查'!Z109&lt;&gt;0,'2-定性盘查'!Z109,""),"")</f>
        <v>0</v>
      </c>
      <c r="W108" s="15">
        <f>IF('3.1-排放系数'!N108 ="", "", '3.1-排放系数'!N108)</f>
        <v>0</v>
      </c>
      <c r="X108" s="11">
        <f>IF(W108="","",'3.1-排放系数'!O108)</f>
        <v>0</v>
      </c>
      <c r="Y108" s="16">
        <f>IF(V108="","",H108*W108)</f>
        <v>0</v>
      </c>
      <c r="Z108" s="11">
        <f>IF(Y108="", "", '附表二、含氟气体之GWP值'!G5)</f>
        <v>0</v>
      </c>
      <c r="AA108" s="16">
        <f>IF(Y108="","",Y108*Z108)</f>
        <v>0</v>
      </c>
      <c r="AB108" s="16">
        <f>IF('2-定性盘查'!E109="是",IF(J108="CO2",SUM(U108,AA108),SUM(O108,U108,AA108)),IF(SUM(O108,U108,AA108)&lt;&gt;0,SUM(O108,U108,AA108),0))</f>
        <v>0</v>
      </c>
      <c r="AC108" s="16">
        <f>IF('2-定性盘查'!E109="是",IF(J108="CO2",O108,""),"")</f>
        <v>0</v>
      </c>
      <c r="AD108" s="17">
        <f>IF(AB108&lt;&gt;"",AB108/'6-彚总表'!$J$5,"")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IF('2-定性盘查'!A110&lt;&gt;"",'2-定性盘查'!A110,"")</f>
        <v>0</v>
      </c>
      <c r="B109" s="8">
        <f>IF('2-定性盘查'!B110&lt;&gt;"",'2-定性盘查'!B110,"")</f>
        <v>0</v>
      </c>
      <c r="C109" s="8">
        <f>IF('2-定性盘查'!C110&lt;&gt;"",'2-定性盘查'!C110,"")</f>
        <v>0</v>
      </c>
      <c r="D109" s="8">
        <f>IF('2-定性盘查'!D110&lt;&gt;"",'2-定性盘查'!D110,"")</f>
        <v>0</v>
      </c>
      <c r="E109" s="8">
        <f>IF('2-定性盘查'!E110&lt;&gt;"",'2-定性盘查'!E110,"")</f>
        <v>0</v>
      </c>
      <c r="F109" s="8">
        <f>IF('2-定性盘查'!F110&lt;&gt;"",'2-定性盘查'!F110,"")</f>
        <v>0</v>
      </c>
      <c r="G109" s="8">
        <f>IF('2-定性盘查'!G110&lt;&gt;"",'2-定性盘查'!G110,"")</f>
        <v>0</v>
      </c>
      <c r="H109" s="11" t="s">
        <v>464</v>
      </c>
      <c r="I109" s="11"/>
      <c r="J109" s="8">
        <f>IF('2-定性盘查'!X110&lt;&gt;"",IF('2-定性盘查'!X110&lt;&gt;0,'2-定性盘查'!X110,""),"")</f>
        <v>0</v>
      </c>
      <c r="K109" s="15">
        <f>'3.1-排放系数'!F109</f>
        <v>0</v>
      </c>
      <c r="L109" s="11">
        <f>'3.1-排放系数'!G109</f>
        <v>0</v>
      </c>
      <c r="M109" s="16">
        <f>IF(J109="","",H109*K109)</f>
        <v>0</v>
      </c>
      <c r="N109" s="11">
        <f>'附表二、含氟气体之GWP值'!G3</f>
        <v>0</v>
      </c>
      <c r="O109" s="16">
        <f>IF(M109="","",M109*N109)</f>
        <v>0</v>
      </c>
      <c r="P109" s="8">
        <f>IF('2-定性盘查'!Y110&lt;&gt;"",IF('2-定性盘查'!Y110&lt;&gt;0,'2-定性盘查'!Y110,""),"")</f>
        <v>0</v>
      </c>
      <c r="Q109" s="15">
        <f>IF('3.1-排放系数'!J109="", "", '3.1-排放系数'!J109)</f>
        <v>0</v>
      </c>
      <c r="R109" s="11">
        <f>IF(Q109="","",'3.1-排放系数'!K109)</f>
        <v>0</v>
      </c>
      <c r="S109" s="16">
        <f>IF(P109="","",H109*Q109)</f>
        <v>0</v>
      </c>
      <c r="T109" s="11">
        <f>IF(S109="", "", '附表二、含氟气体之GWP值'!G4)</f>
        <v>0</v>
      </c>
      <c r="U109" s="16">
        <f>IF(S109="","",S109*T109)</f>
        <v>0</v>
      </c>
      <c r="V109" s="8">
        <f>IF('2-定性盘查'!Z110&lt;&gt;"",IF('2-定性盘查'!Z110&lt;&gt;0,'2-定性盘查'!Z110,""),"")</f>
        <v>0</v>
      </c>
      <c r="W109" s="15">
        <f>IF('3.1-排放系数'!N109 ="", "", '3.1-排放系数'!N109)</f>
        <v>0</v>
      </c>
      <c r="X109" s="11">
        <f>IF(W109="","",'3.1-排放系数'!O109)</f>
        <v>0</v>
      </c>
      <c r="Y109" s="16">
        <f>IF(V109="","",H109*W109)</f>
        <v>0</v>
      </c>
      <c r="Z109" s="11">
        <f>IF(Y109="", "", '附表二、含氟气体之GWP值'!G5)</f>
        <v>0</v>
      </c>
      <c r="AA109" s="16">
        <f>IF(Y109="","",Y109*Z109)</f>
        <v>0</v>
      </c>
      <c r="AB109" s="16">
        <f>IF('2-定性盘查'!E110="是",IF(J109="CO2",SUM(U109,AA109),SUM(O109,U109,AA109)),IF(SUM(O109,U109,AA109)&lt;&gt;0,SUM(O109,U109,AA109),0))</f>
        <v>0</v>
      </c>
      <c r="AC109" s="16">
        <f>IF('2-定性盘查'!E110="是",IF(J109="CO2",O109,""),"")</f>
        <v>0</v>
      </c>
      <c r="AD109" s="17">
        <f>IF(AB109&lt;&gt;"",AB109/'6-彚总表'!$J$5,"")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IF('2-定性盘查'!A111&lt;&gt;"",'2-定性盘查'!A111,"")</f>
        <v>0</v>
      </c>
      <c r="B110" s="8">
        <f>IF('2-定性盘查'!B111&lt;&gt;"",'2-定性盘查'!B111,"")</f>
        <v>0</v>
      </c>
      <c r="C110" s="8">
        <f>IF('2-定性盘查'!C111&lt;&gt;"",'2-定性盘查'!C111,"")</f>
        <v>0</v>
      </c>
      <c r="D110" s="8">
        <f>IF('2-定性盘查'!D111&lt;&gt;"",'2-定性盘查'!D111,"")</f>
        <v>0</v>
      </c>
      <c r="E110" s="8">
        <f>IF('2-定性盘查'!E111&lt;&gt;"",'2-定性盘查'!E111,"")</f>
        <v>0</v>
      </c>
      <c r="F110" s="8">
        <f>IF('2-定性盘查'!F111&lt;&gt;"",'2-定性盘查'!F111,"")</f>
        <v>0</v>
      </c>
      <c r="G110" s="8">
        <f>IF('2-定性盘查'!G111&lt;&gt;"",'2-定性盘查'!G111,"")</f>
        <v>0</v>
      </c>
      <c r="H110" s="11" t="s">
        <v>464</v>
      </c>
      <c r="I110" s="11"/>
      <c r="J110" s="8">
        <f>IF('2-定性盘查'!X111&lt;&gt;"",IF('2-定性盘查'!X111&lt;&gt;0,'2-定性盘查'!X111,""),"")</f>
        <v>0</v>
      </c>
      <c r="K110" s="15">
        <f>'3.1-排放系数'!F110</f>
        <v>0</v>
      </c>
      <c r="L110" s="11">
        <f>'3.1-排放系数'!G110</f>
        <v>0</v>
      </c>
      <c r="M110" s="16">
        <f>IF(J110="","",H110*K110)</f>
        <v>0</v>
      </c>
      <c r="N110" s="11">
        <f>'附表二、含氟气体之GWP值'!G3</f>
        <v>0</v>
      </c>
      <c r="O110" s="16">
        <f>IF(M110="","",M110*N110)</f>
        <v>0</v>
      </c>
      <c r="P110" s="8">
        <f>IF('2-定性盘查'!Y111&lt;&gt;"",IF('2-定性盘查'!Y111&lt;&gt;0,'2-定性盘查'!Y111,""),"")</f>
        <v>0</v>
      </c>
      <c r="Q110" s="15">
        <f>IF('3.1-排放系数'!J110="", "", '3.1-排放系数'!J110)</f>
        <v>0</v>
      </c>
      <c r="R110" s="11">
        <f>IF(Q110="","",'3.1-排放系数'!K110)</f>
        <v>0</v>
      </c>
      <c r="S110" s="16">
        <f>IF(P110="","",H110*Q110)</f>
        <v>0</v>
      </c>
      <c r="T110" s="11">
        <f>IF(S110="", "", '附表二、含氟气体之GWP值'!G4)</f>
        <v>0</v>
      </c>
      <c r="U110" s="16">
        <f>IF(S110="","",S110*T110)</f>
        <v>0</v>
      </c>
      <c r="V110" s="8">
        <f>IF('2-定性盘查'!Z111&lt;&gt;"",IF('2-定性盘查'!Z111&lt;&gt;0,'2-定性盘查'!Z111,""),"")</f>
        <v>0</v>
      </c>
      <c r="W110" s="15">
        <f>IF('3.1-排放系数'!N110 ="", "", '3.1-排放系数'!N110)</f>
        <v>0</v>
      </c>
      <c r="X110" s="11">
        <f>IF(W110="","",'3.1-排放系数'!O110)</f>
        <v>0</v>
      </c>
      <c r="Y110" s="16">
        <f>IF(V110="","",H110*W110)</f>
        <v>0</v>
      </c>
      <c r="Z110" s="11">
        <f>IF(Y110="", "", '附表二、含氟气体之GWP值'!G5)</f>
        <v>0</v>
      </c>
      <c r="AA110" s="16">
        <f>IF(Y110="","",Y110*Z110)</f>
        <v>0</v>
      </c>
      <c r="AB110" s="16">
        <f>IF('2-定性盘查'!E111="是",IF(J110="CO2",SUM(U110,AA110),SUM(O110,U110,AA110)),IF(SUM(O110,U110,AA110)&lt;&gt;0,SUM(O110,U110,AA110),0))</f>
        <v>0</v>
      </c>
      <c r="AC110" s="16">
        <f>IF('2-定性盘查'!E111="是",IF(J110="CO2",O110,""),"")</f>
        <v>0</v>
      </c>
      <c r="AD110" s="17">
        <f>IF(AB110&lt;&gt;"",AB110/'6-彚总表'!$J$5,"")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IF('2-定性盘查'!A112&lt;&gt;"",'2-定性盘查'!A112,"")</f>
        <v>0</v>
      </c>
      <c r="B111" s="8">
        <f>IF('2-定性盘查'!B112&lt;&gt;"",'2-定性盘查'!B112,"")</f>
        <v>0</v>
      </c>
      <c r="C111" s="8">
        <f>IF('2-定性盘查'!C112&lt;&gt;"",'2-定性盘查'!C112,"")</f>
        <v>0</v>
      </c>
      <c r="D111" s="8">
        <f>IF('2-定性盘查'!D112&lt;&gt;"",'2-定性盘查'!D112,"")</f>
        <v>0</v>
      </c>
      <c r="E111" s="8">
        <f>IF('2-定性盘查'!E112&lt;&gt;"",'2-定性盘查'!E112,"")</f>
        <v>0</v>
      </c>
      <c r="F111" s="8">
        <f>IF('2-定性盘查'!F112&lt;&gt;"",'2-定性盘查'!F112,"")</f>
        <v>0</v>
      </c>
      <c r="G111" s="8">
        <f>IF('2-定性盘查'!G112&lt;&gt;"",'2-定性盘查'!G112,"")</f>
        <v>0</v>
      </c>
      <c r="H111" s="11" t="s">
        <v>464</v>
      </c>
      <c r="I111" s="11"/>
      <c r="J111" s="8">
        <f>IF('2-定性盘查'!X112&lt;&gt;"",IF('2-定性盘查'!X112&lt;&gt;0,'2-定性盘查'!X112,""),"")</f>
        <v>0</v>
      </c>
      <c r="K111" s="15">
        <f>'3.1-排放系数'!F111</f>
        <v>0</v>
      </c>
      <c r="L111" s="11">
        <f>'3.1-排放系数'!G111</f>
        <v>0</v>
      </c>
      <c r="M111" s="16">
        <f>IF(J111="","",H111*K111)</f>
        <v>0</v>
      </c>
      <c r="N111" s="11">
        <f>'附表二、含氟气体之GWP值'!G3</f>
        <v>0</v>
      </c>
      <c r="O111" s="16">
        <f>IF(M111="","",M111*N111)</f>
        <v>0</v>
      </c>
      <c r="P111" s="8">
        <f>IF('2-定性盘查'!Y112&lt;&gt;"",IF('2-定性盘查'!Y112&lt;&gt;0,'2-定性盘查'!Y112,""),"")</f>
        <v>0</v>
      </c>
      <c r="Q111" s="15">
        <f>IF('3.1-排放系数'!J111="", "", '3.1-排放系数'!J111)</f>
        <v>0</v>
      </c>
      <c r="R111" s="11">
        <f>IF(Q111="","",'3.1-排放系数'!K111)</f>
        <v>0</v>
      </c>
      <c r="S111" s="16">
        <f>IF(P111="","",H111*Q111)</f>
        <v>0</v>
      </c>
      <c r="T111" s="11">
        <f>IF(S111="", "", '附表二、含氟气体之GWP值'!G4)</f>
        <v>0</v>
      </c>
      <c r="U111" s="16">
        <f>IF(S111="","",S111*T111)</f>
        <v>0</v>
      </c>
      <c r="V111" s="8">
        <f>IF('2-定性盘查'!Z112&lt;&gt;"",IF('2-定性盘查'!Z112&lt;&gt;0,'2-定性盘查'!Z112,""),"")</f>
        <v>0</v>
      </c>
      <c r="W111" s="15">
        <f>IF('3.1-排放系数'!N111 ="", "", '3.1-排放系数'!N111)</f>
        <v>0</v>
      </c>
      <c r="X111" s="11">
        <f>IF(W111="","",'3.1-排放系数'!O111)</f>
        <v>0</v>
      </c>
      <c r="Y111" s="16">
        <f>IF(V111="","",H111*W111)</f>
        <v>0</v>
      </c>
      <c r="Z111" s="11">
        <f>IF(Y111="", "", '附表二、含氟气体之GWP值'!G5)</f>
        <v>0</v>
      </c>
      <c r="AA111" s="16">
        <f>IF(Y111="","",Y111*Z111)</f>
        <v>0</v>
      </c>
      <c r="AB111" s="16">
        <f>IF('2-定性盘查'!E112="是",IF(J111="CO2",SUM(U111,AA111),SUM(O111,U111,AA111)),IF(SUM(O111,U111,AA111)&lt;&gt;0,SUM(O111,U111,AA111),0))</f>
        <v>0</v>
      </c>
      <c r="AC111" s="16">
        <f>IF('2-定性盘查'!E112="是",IF(J111="CO2",O111,""),"")</f>
        <v>0</v>
      </c>
      <c r="AD111" s="17">
        <f>IF(AB111&lt;&gt;"",AB111/'6-彚总表'!$J$5,"")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IF('2-定性盘查'!A113&lt;&gt;"",'2-定性盘查'!A113,"")</f>
        <v>0</v>
      </c>
      <c r="B112" s="8">
        <f>IF('2-定性盘查'!B113&lt;&gt;"",'2-定性盘查'!B113,"")</f>
        <v>0</v>
      </c>
      <c r="C112" s="8">
        <f>IF('2-定性盘查'!C113&lt;&gt;"",'2-定性盘查'!C113,"")</f>
        <v>0</v>
      </c>
      <c r="D112" s="8">
        <f>IF('2-定性盘查'!D113&lt;&gt;"",'2-定性盘查'!D113,"")</f>
        <v>0</v>
      </c>
      <c r="E112" s="8">
        <f>IF('2-定性盘查'!E113&lt;&gt;"",'2-定性盘查'!E113,"")</f>
        <v>0</v>
      </c>
      <c r="F112" s="8">
        <f>IF('2-定性盘查'!F113&lt;&gt;"",'2-定性盘查'!F113,"")</f>
        <v>0</v>
      </c>
      <c r="G112" s="8">
        <f>IF('2-定性盘查'!G113&lt;&gt;"",'2-定性盘查'!G113,"")</f>
        <v>0</v>
      </c>
      <c r="H112" s="11" t="s">
        <v>495</v>
      </c>
      <c r="I112" s="11" t="s">
        <v>486</v>
      </c>
      <c r="J112" s="8">
        <f>IF('2-定性盘查'!X113&lt;&gt;"",IF('2-定性盘查'!X113&lt;&gt;0,'2-定性盘查'!X113,""),"")</f>
        <v>0</v>
      </c>
      <c r="K112" s="15">
        <f>'3.1-排放系数'!F112</f>
        <v>0</v>
      </c>
      <c r="L112" s="11">
        <f>'3.1-排放系数'!G112</f>
        <v>0</v>
      </c>
      <c r="M112" s="16">
        <f>IF(J112="","",H112*K112)</f>
        <v>0</v>
      </c>
      <c r="N112" s="11">
        <f>'附表二、含氟气体之GWP值'!G3</f>
        <v>0</v>
      </c>
      <c r="O112" s="16">
        <f>IF(M112="","",M112*N112)</f>
        <v>0</v>
      </c>
      <c r="P112" s="8">
        <f>IF('2-定性盘查'!Y113&lt;&gt;"",IF('2-定性盘查'!Y113&lt;&gt;0,'2-定性盘查'!Y113,""),"")</f>
        <v>0</v>
      </c>
      <c r="Q112" s="15">
        <f>IF('3.1-排放系数'!J112="", "", '3.1-排放系数'!J112)</f>
        <v>0</v>
      </c>
      <c r="R112" s="11">
        <f>IF(Q112="","",'3.1-排放系数'!K112)</f>
        <v>0</v>
      </c>
      <c r="S112" s="16">
        <f>IF(P112="","",H112*Q112)</f>
        <v>0</v>
      </c>
      <c r="T112" s="11">
        <f>IF(S112="", "", '附表二、含氟气体之GWP值'!G4)</f>
        <v>0</v>
      </c>
      <c r="U112" s="16">
        <f>IF(S112="","",S112*T112)</f>
        <v>0</v>
      </c>
      <c r="V112" s="8">
        <f>IF('2-定性盘查'!Z113&lt;&gt;"",IF('2-定性盘查'!Z113&lt;&gt;0,'2-定性盘查'!Z113,""),"")</f>
        <v>0</v>
      </c>
      <c r="W112" s="15">
        <f>IF('3.1-排放系数'!N112 ="", "", '3.1-排放系数'!N112)</f>
        <v>0</v>
      </c>
      <c r="X112" s="11">
        <f>IF(W112="","",'3.1-排放系数'!O112)</f>
        <v>0</v>
      </c>
      <c r="Y112" s="16">
        <f>IF(V112="","",H112*W112)</f>
        <v>0</v>
      </c>
      <c r="Z112" s="11">
        <f>IF(Y112="", "", '附表二、含氟气体之GWP值'!G5)</f>
        <v>0</v>
      </c>
      <c r="AA112" s="16">
        <f>IF(Y112="","",Y112*Z112)</f>
        <v>0</v>
      </c>
      <c r="AB112" s="16">
        <f>IF('2-定性盘查'!E113="是",IF(J112="CO2",SUM(U112,AA112),SUM(O112,U112,AA112)),IF(SUM(O112,U112,AA112)&lt;&gt;0,SUM(O112,U112,AA112),0))</f>
        <v>0</v>
      </c>
      <c r="AC112" s="16">
        <f>IF('2-定性盘查'!E113="是",IF(J112="CO2",O112,""),"")</f>
        <v>0</v>
      </c>
      <c r="AD112" s="17">
        <f>IF(AB112&lt;&gt;"",AB112/'6-彚总表'!$J$5,"")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IF('2-定性盘查'!A114&lt;&gt;"",'2-定性盘查'!A114,"")</f>
        <v>0</v>
      </c>
      <c r="B113" s="8">
        <f>IF('2-定性盘查'!B114&lt;&gt;"",'2-定性盘查'!B114,"")</f>
        <v>0</v>
      </c>
      <c r="C113" s="8">
        <f>IF('2-定性盘查'!C114&lt;&gt;"",'2-定性盘查'!C114,"")</f>
        <v>0</v>
      </c>
      <c r="D113" s="8">
        <f>IF('2-定性盘查'!D114&lt;&gt;"",'2-定性盘查'!D114,"")</f>
        <v>0</v>
      </c>
      <c r="E113" s="8">
        <f>IF('2-定性盘查'!E114&lt;&gt;"",'2-定性盘查'!E114,"")</f>
        <v>0</v>
      </c>
      <c r="F113" s="8">
        <f>IF('2-定性盘查'!F114&lt;&gt;"",'2-定性盘查'!F114,"")</f>
        <v>0</v>
      </c>
      <c r="G113" s="8">
        <f>IF('2-定性盘查'!G114&lt;&gt;"",'2-定性盘查'!G114,"")</f>
        <v>0</v>
      </c>
      <c r="H113" s="11" t="s">
        <v>464</v>
      </c>
      <c r="I113" s="11"/>
      <c r="J113" s="8">
        <f>IF('2-定性盘查'!X114&lt;&gt;"",IF('2-定性盘查'!X114&lt;&gt;0,'2-定性盘查'!X114,""),"")</f>
        <v>0</v>
      </c>
      <c r="K113" s="15">
        <f>'3.1-排放系数'!F113</f>
        <v>0</v>
      </c>
      <c r="L113" s="11">
        <f>'3.1-排放系数'!G113</f>
        <v>0</v>
      </c>
      <c r="M113" s="16">
        <f>IF(J113="","",H113*K113)</f>
        <v>0</v>
      </c>
      <c r="N113" s="11">
        <f>'附表二、含氟气体之GWP值'!G3</f>
        <v>0</v>
      </c>
      <c r="O113" s="16">
        <f>IF(M113="","",M113*N113)</f>
        <v>0</v>
      </c>
      <c r="P113" s="8">
        <f>IF('2-定性盘查'!Y114&lt;&gt;"",IF('2-定性盘查'!Y114&lt;&gt;0,'2-定性盘查'!Y114,""),"")</f>
        <v>0</v>
      </c>
      <c r="Q113" s="15">
        <f>IF('3.1-排放系数'!J113="", "", '3.1-排放系数'!J113)</f>
        <v>0</v>
      </c>
      <c r="R113" s="11">
        <f>IF(Q113="","",'3.1-排放系数'!K113)</f>
        <v>0</v>
      </c>
      <c r="S113" s="16">
        <f>IF(P113="","",H113*Q113)</f>
        <v>0</v>
      </c>
      <c r="T113" s="11">
        <f>IF(S113="", "", '附表二、含氟气体之GWP值'!G4)</f>
        <v>0</v>
      </c>
      <c r="U113" s="16">
        <f>IF(S113="","",S113*T113)</f>
        <v>0</v>
      </c>
      <c r="V113" s="8">
        <f>IF('2-定性盘查'!Z114&lt;&gt;"",IF('2-定性盘查'!Z114&lt;&gt;0,'2-定性盘查'!Z114,""),"")</f>
        <v>0</v>
      </c>
      <c r="W113" s="15">
        <f>IF('3.1-排放系数'!N113 ="", "", '3.1-排放系数'!N113)</f>
        <v>0</v>
      </c>
      <c r="X113" s="11">
        <f>IF(W113="","",'3.1-排放系数'!O113)</f>
        <v>0</v>
      </c>
      <c r="Y113" s="16">
        <f>IF(V113="","",H113*W113)</f>
        <v>0</v>
      </c>
      <c r="Z113" s="11">
        <f>IF(Y113="", "", '附表二、含氟气体之GWP值'!G5)</f>
        <v>0</v>
      </c>
      <c r="AA113" s="16">
        <f>IF(Y113="","",Y113*Z113)</f>
        <v>0</v>
      </c>
      <c r="AB113" s="16">
        <f>IF('2-定性盘查'!E114="是",IF(J113="CO2",SUM(U113,AA113),SUM(O113,U113,AA113)),IF(SUM(O113,U113,AA113)&lt;&gt;0,SUM(O113,U113,AA113),0))</f>
        <v>0</v>
      </c>
      <c r="AC113" s="16">
        <f>IF('2-定性盘查'!E114="是",IF(J113="CO2",O113,""),"")</f>
        <v>0</v>
      </c>
      <c r="AD113" s="17">
        <f>IF(AB113&lt;&gt;"",AB113/'6-彚总表'!$J$5,"")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IF('2-定性盘查'!A115&lt;&gt;"",'2-定性盘查'!A115,"")</f>
        <v>0</v>
      </c>
      <c r="B114" s="8">
        <f>IF('2-定性盘查'!B115&lt;&gt;"",'2-定性盘查'!B115,"")</f>
        <v>0</v>
      </c>
      <c r="C114" s="8">
        <f>IF('2-定性盘查'!C115&lt;&gt;"",'2-定性盘查'!C115,"")</f>
        <v>0</v>
      </c>
      <c r="D114" s="8">
        <f>IF('2-定性盘查'!D115&lt;&gt;"",'2-定性盘查'!D115,"")</f>
        <v>0</v>
      </c>
      <c r="E114" s="8">
        <f>IF('2-定性盘查'!E115&lt;&gt;"",'2-定性盘查'!E115,"")</f>
        <v>0</v>
      </c>
      <c r="F114" s="8">
        <f>IF('2-定性盘查'!F115&lt;&gt;"",'2-定性盘查'!F115,"")</f>
        <v>0</v>
      </c>
      <c r="G114" s="8">
        <f>IF('2-定性盘查'!G115&lt;&gt;"",'2-定性盘查'!G115,"")</f>
        <v>0</v>
      </c>
      <c r="H114" s="11" t="s">
        <v>464</v>
      </c>
      <c r="I114" s="11"/>
      <c r="J114" s="8">
        <f>IF('2-定性盘查'!X115&lt;&gt;"",IF('2-定性盘查'!X115&lt;&gt;0,'2-定性盘查'!X115,""),"")</f>
        <v>0</v>
      </c>
      <c r="K114" s="15">
        <f>'3.1-排放系数'!F114</f>
        <v>0</v>
      </c>
      <c r="L114" s="11">
        <f>'3.1-排放系数'!G114</f>
        <v>0</v>
      </c>
      <c r="M114" s="16">
        <f>IF(J114="","",H114*K114)</f>
        <v>0</v>
      </c>
      <c r="N114" s="11">
        <f>'附表二、含氟气体之GWP值'!G3</f>
        <v>0</v>
      </c>
      <c r="O114" s="16">
        <f>IF(M114="","",M114*N114)</f>
        <v>0</v>
      </c>
      <c r="P114" s="8">
        <f>IF('2-定性盘查'!Y115&lt;&gt;"",IF('2-定性盘查'!Y115&lt;&gt;0,'2-定性盘查'!Y115,""),"")</f>
        <v>0</v>
      </c>
      <c r="Q114" s="15">
        <f>IF('3.1-排放系数'!J114="", "", '3.1-排放系数'!J114)</f>
        <v>0</v>
      </c>
      <c r="R114" s="11">
        <f>IF(Q114="","",'3.1-排放系数'!K114)</f>
        <v>0</v>
      </c>
      <c r="S114" s="16">
        <f>IF(P114="","",H114*Q114)</f>
        <v>0</v>
      </c>
      <c r="T114" s="11">
        <f>IF(S114="", "", '附表二、含氟气体之GWP值'!G4)</f>
        <v>0</v>
      </c>
      <c r="U114" s="16">
        <f>IF(S114="","",S114*T114)</f>
        <v>0</v>
      </c>
      <c r="V114" s="8">
        <f>IF('2-定性盘查'!Z115&lt;&gt;"",IF('2-定性盘查'!Z115&lt;&gt;0,'2-定性盘查'!Z115,""),"")</f>
        <v>0</v>
      </c>
      <c r="W114" s="15">
        <f>IF('3.1-排放系数'!N114 ="", "", '3.1-排放系数'!N114)</f>
        <v>0</v>
      </c>
      <c r="X114" s="11">
        <f>IF(W114="","",'3.1-排放系数'!O114)</f>
        <v>0</v>
      </c>
      <c r="Y114" s="16">
        <f>IF(V114="","",H114*W114)</f>
        <v>0</v>
      </c>
      <c r="Z114" s="11">
        <f>IF(Y114="", "", '附表二、含氟气体之GWP值'!G5)</f>
        <v>0</v>
      </c>
      <c r="AA114" s="16">
        <f>IF(Y114="","",Y114*Z114)</f>
        <v>0</v>
      </c>
      <c r="AB114" s="16">
        <f>IF('2-定性盘查'!E115="是",IF(J114="CO2",SUM(U114,AA114),SUM(O114,U114,AA114)),IF(SUM(O114,U114,AA114)&lt;&gt;0,SUM(O114,U114,AA114),0))</f>
        <v>0</v>
      </c>
      <c r="AC114" s="16">
        <f>IF('2-定性盘查'!E115="是",IF(J114="CO2",O114,""),"")</f>
        <v>0</v>
      </c>
      <c r="AD114" s="17">
        <f>IF(AB114&lt;&gt;"",AB114/'6-彚总表'!$J$5,"")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IF('2-定性盘查'!A116&lt;&gt;"",'2-定性盘查'!A116,"")</f>
        <v>0</v>
      </c>
      <c r="B115" s="8">
        <f>IF('2-定性盘查'!B116&lt;&gt;"",'2-定性盘查'!B116,"")</f>
        <v>0</v>
      </c>
      <c r="C115" s="8">
        <f>IF('2-定性盘查'!C116&lt;&gt;"",'2-定性盘查'!C116,"")</f>
        <v>0</v>
      </c>
      <c r="D115" s="8">
        <f>IF('2-定性盘查'!D116&lt;&gt;"",'2-定性盘查'!D116,"")</f>
        <v>0</v>
      </c>
      <c r="E115" s="8">
        <f>IF('2-定性盘查'!E116&lt;&gt;"",'2-定性盘查'!E116,"")</f>
        <v>0</v>
      </c>
      <c r="F115" s="8">
        <f>IF('2-定性盘查'!F116&lt;&gt;"",'2-定性盘查'!F116,"")</f>
        <v>0</v>
      </c>
      <c r="G115" s="8">
        <f>IF('2-定性盘查'!G116&lt;&gt;"",'2-定性盘查'!G116,"")</f>
        <v>0</v>
      </c>
      <c r="H115" s="11" t="s">
        <v>496</v>
      </c>
      <c r="I115" s="11" t="s">
        <v>486</v>
      </c>
      <c r="J115" s="8">
        <f>IF('2-定性盘查'!X116&lt;&gt;"",IF('2-定性盘查'!X116&lt;&gt;0,'2-定性盘查'!X116,""),"")</f>
        <v>0</v>
      </c>
      <c r="K115" s="15">
        <f>'3.1-排放系数'!F115</f>
        <v>0</v>
      </c>
      <c r="L115" s="11">
        <f>'3.1-排放系数'!G115</f>
        <v>0</v>
      </c>
      <c r="M115" s="16">
        <f>IF(J115="","",H115*K115)</f>
        <v>0</v>
      </c>
      <c r="N115" s="11">
        <f>'附表二、含氟气体之GWP值'!G3</f>
        <v>0</v>
      </c>
      <c r="O115" s="16">
        <f>IF(M115="","",M115*N115)</f>
        <v>0</v>
      </c>
      <c r="P115" s="8">
        <f>IF('2-定性盘查'!Y116&lt;&gt;"",IF('2-定性盘查'!Y116&lt;&gt;0,'2-定性盘查'!Y116,""),"")</f>
        <v>0</v>
      </c>
      <c r="Q115" s="15">
        <f>IF('3.1-排放系数'!J115="", "", '3.1-排放系数'!J115)</f>
        <v>0</v>
      </c>
      <c r="R115" s="11">
        <f>IF(Q115="","",'3.1-排放系数'!K115)</f>
        <v>0</v>
      </c>
      <c r="S115" s="16">
        <f>IF(P115="","",H115*Q115)</f>
        <v>0</v>
      </c>
      <c r="T115" s="11">
        <f>IF(S115="", "", '附表二、含氟气体之GWP值'!G4)</f>
        <v>0</v>
      </c>
      <c r="U115" s="16">
        <f>IF(S115="","",S115*T115)</f>
        <v>0</v>
      </c>
      <c r="V115" s="8">
        <f>IF('2-定性盘查'!Z116&lt;&gt;"",IF('2-定性盘查'!Z116&lt;&gt;0,'2-定性盘查'!Z116,""),"")</f>
        <v>0</v>
      </c>
      <c r="W115" s="15">
        <f>IF('3.1-排放系数'!N115 ="", "", '3.1-排放系数'!N115)</f>
        <v>0</v>
      </c>
      <c r="X115" s="11">
        <f>IF(W115="","",'3.1-排放系数'!O115)</f>
        <v>0</v>
      </c>
      <c r="Y115" s="16">
        <f>IF(V115="","",H115*W115)</f>
        <v>0</v>
      </c>
      <c r="Z115" s="11">
        <f>IF(Y115="", "", '附表二、含氟气体之GWP值'!G5)</f>
        <v>0</v>
      </c>
      <c r="AA115" s="16">
        <f>IF(Y115="","",Y115*Z115)</f>
        <v>0</v>
      </c>
      <c r="AB115" s="16">
        <f>IF('2-定性盘查'!E116="是",IF(J115="CO2",SUM(U115,AA115),SUM(O115,U115,AA115)),IF(SUM(O115,U115,AA115)&lt;&gt;0,SUM(O115,U115,AA115),0))</f>
        <v>0</v>
      </c>
      <c r="AC115" s="16">
        <f>IF('2-定性盘查'!E116="是",IF(J115="CO2",O115,""),"")</f>
        <v>0</v>
      </c>
      <c r="AD115" s="17">
        <f>IF(AB115&lt;&gt;"",AB115/'6-彚总表'!$J$5,"")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IF('2-定性盘查'!A117&lt;&gt;"",'2-定性盘查'!A117,"")</f>
        <v>0</v>
      </c>
      <c r="B116" s="8">
        <f>IF('2-定性盘查'!B117&lt;&gt;"",'2-定性盘查'!B117,"")</f>
        <v>0</v>
      </c>
      <c r="C116" s="8">
        <f>IF('2-定性盘查'!C117&lt;&gt;"",'2-定性盘查'!C117,"")</f>
        <v>0</v>
      </c>
      <c r="D116" s="8">
        <f>IF('2-定性盘查'!D117&lt;&gt;"",'2-定性盘查'!D117,"")</f>
        <v>0</v>
      </c>
      <c r="E116" s="8">
        <f>IF('2-定性盘查'!E117&lt;&gt;"",'2-定性盘查'!E117,"")</f>
        <v>0</v>
      </c>
      <c r="F116" s="8">
        <f>IF('2-定性盘查'!F117&lt;&gt;"",'2-定性盘查'!F117,"")</f>
        <v>0</v>
      </c>
      <c r="G116" s="8">
        <f>IF('2-定性盘查'!G117&lt;&gt;"",'2-定性盘查'!G117,"")</f>
        <v>0</v>
      </c>
      <c r="H116" s="11" t="s">
        <v>497</v>
      </c>
      <c r="I116" s="11" t="s">
        <v>486</v>
      </c>
      <c r="J116" s="8">
        <f>IF('2-定性盘查'!X117&lt;&gt;"",IF('2-定性盘查'!X117&lt;&gt;0,'2-定性盘查'!X117,""),"")</f>
        <v>0</v>
      </c>
      <c r="K116" s="15">
        <f>'3.1-排放系数'!F116</f>
        <v>0</v>
      </c>
      <c r="L116" s="11">
        <f>'3.1-排放系数'!G116</f>
        <v>0</v>
      </c>
      <c r="M116" s="16">
        <f>IF(J116="","",H116*K116)</f>
        <v>0</v>
      </c>
      <c r="N116" s="11">
        <f>'附表二、含氟气体之GWP值'!G3</f>
        <v>0</v>
      </c>
      <c r="O116" s="16">
        <f>IF(M116="","",M116*N116)</f>
        <v>0</v>
      </c>
      <c r="P116" s="8">
        <f>IF('2-定性盘查'!Y117&lt;&gt;"",IF('2-定性盘查'!Y117&lt;&gt;0,'2-定性盘查'!Y117,""),"")</f>
        <v>0</v>
      </c>
      <c r="Q116" s="15">
        <f>IF('3.1-排放系数'!J116="", "", '3.1-排放系数'!J116)</f>
        <v>0</v>
      </c>
      <c r="R116" s="11">
        <f>IF(Q116="","",'3.1-排放系数'!K116)</f>
        <v>0</v>
      </c>
      <c r="S116" s="16">
        <f>IF(P116="","",H116*Q116)</f>
        <v>0</v>
      </c>
      <c r="T116" s="11">
        <f>IF(S116="", "", '附表二、含氟气体之GWP值'!G4)</f>
        <v>0</v>
      </c>
      <c r="U116" s="16">
        <f>IF(S116="","",S116*T116)</f>
        <v>0</v>
      </c>
      <c r="V116" s="8">
        <f>IF('2-定性盘查'!Z117&lt;&gt;"",IF('2-定性盘查'!Z117&lt;&gt;0,'2-定性盘查'!Z117,""),"")</f>
        <v>0</v>
      </c>
      <c r="W116" s="15">
        <f>IF('3.1-排放系数'!N116 ="", "", '3.1-排放系数'!N116)</f>
        <v>0</v>
      </c>
      <c r="X116" s="11">
        <f>IF(W116="","",'3.1-排放系数'!O116)</f>
        <v>0</v>
      </c>
      <c r="Y116" s="16">
        <f>IF(V116="","",H116*W116)</f>
        <v>0</v>
      </c>
      <c r="Z116" s="11">
        <f>IF(Y116="", "", '附表二、含氟气体之GWP值'!G5)</f>
        <v>0</v>
      </c>
      <c r="AA116" s="16">
        <f>IF(Y116="","",Y116*Z116)</f>
        <v>0</v>
      </c>
      <c r="AB116" s="16">
        <f>IF('2-定性盘查'!E117="是",IF(J116="CO2",SUM(U116,AA116),SUM(O116,U116,AA116)),IF(SUM(O116,U116,AA116)&lt;&gt;0,SUM(O116,U116,AA116),0))</f>
        <v>0</v>
      </c>
      <c r="AC116" s="16">
        <f>IF('2-定性盘查'!E117="是",IF(J116="CO2",O116,""),"")</f>
        <v>0</v>
      </c>
      <c r="AD116" s="17">
        <f>IF(AB116&lt;&gt;"",AB116/'6-彚总表'!$J$5,"")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IF('2-定性盘查'!A118&lt;&gt;"",'2-定性盘查'!A118,"")</f>
        <v>0</v>
      </c>
      <c r="B117" s="8">
        <f>IF('2-定性盘查'!B118&lt;&gt;"",'2-定性盘查'!B118,"")</f>
        <v>0</v>
      </c>
      <c r="C117" s="8">
        <f>IF('2-定性盘查'!C118&lt;&gt;"",'2-定性盘查'!C118,"")</f>
        <v>0</v>
      </c>
      <c r="D117" s="8">
        <f>IF('2-定性盘查'!D118&lt;&gt;"",'2-定性盘查'!D118,"")</f>
        <v>0</v>
      </c>
      <c r="E117" s="8">
        <f>IF('2-定性盘查'!E118&lt;&gt;"",'2-定性盘查'!E118,"")</f>
        <v>0</v>
      </c>
      <c r="F117" s="8">
        <f>IF('2-定性盘查'!F118&lt;&gt;"",'2-定性盘查'!F118,"")</f>
        <v>0</v>
      </c>
      <c r="G117" s="8">
        <f>IF('2-定性盘查'!G118&lt;&gt;"",'2-定性盘查'!G118,"")</f>
        <v>0</v>
      </c>
      <c r="H117" s="11" t="s">
        <v>464</v>
      </c>
      <c r="I117" s="11"/>
      <c r="J117" s="8">
        <f>IF('2-定性盘查'!X118&lt;&gt;"",IF('2-定性盘查'!X118&lt;&gt;0,'2-定性盘查'!X118,""),"")</f>
        <v>0</v>
      </c>
      <c r="K117" s="15">
        <f>'3.1-排放系数'!F117</f>
        <v>0</v>
      </c>
      <c r="L117" s="11">
        <f>'3.1-排放系数'!G117</f>
        <v>0</v>
      </c>
      <c r="M117" s="16">
        <f>IF(J117="","",H117*K117)</f>
        <v>0</v>
      </c>
      <c r="N117" s="11">
        <f>'附表二、含氟气体之GWP值'!G3</f>
        <v>0</v>
      </c>
      <c r="O117" s="16">
        <f>IF(M117="","",M117*N117)</f>
        <v>0</v>
      </c>
      <c r="P117" s="8">
        <f>IF('2-定性盘查'!Y118&lt;&gt;"",IF('2-定性盘查'!Y118&lt;&gt;0,'2-定性盘查'!Y118,""),"")</f>
        <v>0</v>
      </c>
      <c r="Q117" s="15">
        <f>IF('3.1-排放系数'!J117="", "", '3.1-排放系数'!J117)</f>
        <v>0</v>
      </c>
      <c r="R117" s="11">
        <f>IF(Q117="","",'3.1-排放系数'!K117)</f>
        <v>0</v>
      </c>
      <c r="S117" s="16">
        <f>IF(P117="","",H117*Q117)</f>
        <v>0</v>
      </c>
      <c r="T117" s="11">
        <f>IF(S117="", "", '附表二、含氟气体之GWP值'!G4)</f>
        <v>0</v>
      </c>
      <c r="U117" s="16">
        <f>IF(S117="","",S117*T117)</f>
        <v>0</v>
      </c>
      <c r="V117" s="8">
        <f>IF('2-定性盘查'!Z118&lt;&gt;"",IF('2-定性盘查'!Z118&lt;&gt;0,'2-定性盘查'!Z118,""),"")</f>
        <v>0</v>
      </c>
      <c r="W117" s="15">
        <f>IF('3.1-排放系数'!N117 ="", "", '3.1-排放系数'!N117)</f>
        <v>0</v>
      </c>
      <c r="X117" s="11">
        <f>IF(W117="","",'3.1-排放系数'!O117)</f>
        <v>0</v>
      </c>
      <c r="Y117" s="16">
        <f>IF(V117="","",H117*W117)</f>
        <v>0</v>
      </c>
      <c r="Z117" s="11">
        <f>IF(Y117="", "", '附表二、含氟气体之GWP值'!G5)</f>
        <v>0</v>
      </c>
      <c r="AA117" s="16">
        <f>IF(Y117="","",Y117*Z117)</f>
        <v>0</v>
      </c>
      <c r="AB117" s="16">
        <f>IF('2-定性盘查'!E118="是",IF(J117="CO2",SUM(U117,AA117),SUM(O117,U117,AA117)),IF(SUM(O117,U117,AA117)&lt;&gt;0,SUM(O117,U117,AA117),0))</f>
        <v>0</v>
      </c>
      <c r="AC117" s="16">
        <f>IF('2-定性盘查'!E118="是",IF(J117="CO2",O117,""),"")</f>
        <v>0</v>
      </c>
      <c r="AD117" s="17">
        <f>IF(AB117&lt;&gt;"",AB117/'6-彚总表'!$J$5,"")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IF('2-定性盘查'!A119&lt;&gt;"",'2-定性盘查'!A119,"")</f>
        <v>0</v>
      </c>
      <c r="B118" s="8">
        <f>IF('2-定性盘查'!B119&lt;&gt;"",'2-定性盘查'!B119,"")</f>
        <v>0</v>
      </c>
      <c r="C118" s="8">
        <f>IF('2-定性盘查'!C119&lt;&gt;"",'2-定性盘查'!C119,"")</f>
        <v>0</v>
      </c>
      <c r="D118" s="8">
        <f>IF('2-定性盘查'!D119&lt;&gt;"",'2-定性盘查'!D119,"")</f>
        <v>0</v>
      </c>
      <c r="E118" s="8">
        <f>IF('2-定性盘查'!E119&lt;&gt;"",'2-定性盘查'!E119,"")</f>
        <v>0</v>
      </c>
      <c r="F118" s="8">
        <f>IF('2-定性盘查'!F119&lt;&gt;"",'2-定性盘查'!F119,"")</f>
        <v>0</v>
      </c>
      <c r="G118" s="8">
        <f>IF('2-定性盘查'!G119&lt;&gt;"",'2-定性盘查'!G119,"")</f>
        <v>0</v>
      </c>
      <c r="H118" s="11" t="s">
        <v>498</v>
      </c>
      <c r="I118" s="11" t="s">
        <v>482</v>
      </c>
      <c r="J118" s="8">
        <f>IF('2-定性盘查'!X119&lt;&gt;"",IF('2-定性盘查'!X119&lt;&gt;0,'2-定性盘查'!X119,""),"")</f>
        <v>0</v>
      </c>
      <c r="K118" s="15">
        <f>'3.1-排放系数'!F118</f>
        <v>0</v>
      </c>
      <c r="L118" s="11">
        <f>'3.1-排放系数'!G118</f>
        <v>0</v>
      </c>
      <c r="M118" s="16">
        <f>IF(J118="","",H118*K118)</f>
        <v>0</v>
      </c>
      <c r="N118" s="11">
        <f>'附表二、含氟气体之GWP值'!G3</f>
        <v>0</v>
      </c>
      <c r="O118" s="16">
        <f>IF(M118="","",M118*N118)</f>
        <v>0</v>
      </c>
      <c r="P118" s="8">
        <f>IF('2-定性盘查'!Y119&lt;&gt;"",IF('2-定性盘查'!Y119&lt;&gt;0,'2-定性盘查'!Y119,""),"")</f>
        <v>0</v>
      </c>
      <c r="Q118" s="15">
        <f>IF('3.1-排放系数'!J118="", "", '3.1-排放系数'!J118)</f>
        <v>0</v>
      </c>
      <c r="R118" s="11">
        <f>IF(Q118="","",'3.1-排放系数'!K118)</f>
        <v>0</v>
      </c>
      <c r="S118" s="16">
        <f>IF(P118="","",H118*Q118)</f>
        <v>0</v>
      </c>
      <c r="T118" s="11">
        <f>IF(S118="", "", '附表二、含氟气体之GWP值'!G4)</f>
        <v>0</v>
      </c>
      <c r="U118" s="16">
        <f>IF(S118="","",S118*T118)</f>
        <v>0</v>
      </c>
      <c r="V118" s="8">
        <f>IF('2-定性盘查'!Z119&lt;&gt;"",IF('2-定性盘查'!Z119&lt;&gt;0,'2-定性盘查'!Z119,""),"")</f>
        <v>0</v>
      </c>
      <c r="W118" s="15">
        <f>IF('3.1-排放系数'!N118 ="", "", '3.1-排放系数'!N118)</f>
        <v>0</v>
      </c>
      <c r="X118" s="11">
        <f>IF(W118="","",'3.1-排放系数'!O118)</f>
        <v>0</v>
      </c>
      <c r="Y118" s="16">
        <f>IF(V118="","",H118*W118)</f>
        <v>0</v>
      </c>
      <c r="Z118" s="11">
        <f>IF(Y118="", "", '附表二、含氟气体之GWP值'!G5)</f>
        <v>0</v>
      </c>
      <c r="AA118" s="16">
        <f>IF(Y118="","",Y118*Z118)</f>
        <v>0</v>
      </c>
      <c r="AB118" s="16">
        <f>IF('2-定性盘查'!E119="是",IF(J118="CO2",SUM(U118,AA118),SUM(O118,U118,AA118)),IF(SUM(O118,U118,AA118)&lt;&gt;0,SUM(O118,U118,AA118),0))</f>
        <v>0</v>
      </c>
      <c r="AC118" s="16">
        <f>IF('2-定性盘查'!E119="是",IF(J118="CO2",O118,""),"")</f>
        <v>0</v>
      </c>
      <c r="AD118" s="17">
        <f>IF(AB118&lt;&gt;"",AB118/'6-彚总表'!$J$5,"")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IF('2-定性盘查'!A120&lt;&gt;"",'2-定性盘查'!A120,"")</f>
        <v>0</v>
      </c>
      <c r="B119" s="8">
        <f>IF('2-定性盘查'!B120&lt;&gt;"",'2-定性盘查'!B120,"")</f>
        <v>0</v>
      </c>
      <c r="C119" s="8">
        <f>IF('2-定性盘查'!C120&lt;&gt;"",'2-定性盘查'!C120,"")</f>
        <v>0</v>
      </c>
      <c r="D119" s="8">
        <f>IF('2-定性盘查'!D120&lt;&gt;"",'2-定性盘查'!D120,"")</f>
        <v>0</v>
      </c>
      <c r="E119" s="8">
        <f>IF('2-定性盘查'!E120&lt;&gt;"",'2-定性盘查'!E120,"")</f>
        <v>0</v>
      </c>
      <c r="F119" s="8">
        <f>IF('2-定性盘查'!F120&lt;&gt;"",'2-定性盘查'!F120,"")</f>
        <v>0</v>
      </c>
      <c r="G119" s="8">
        <f>IF('2-定性盘查'!G120&lt;&gt;"",'2-定性盘查'!G120,"")</f>
        <v>0</v>
      </c>
      <c r="H119" s="11" t="s">
        <v>464</v>
      </c>
      <c r="I119" s="11"/>
      <c r="J119" s="8">
        <f>IF('2-定性盘查'!X120&lt;&gt;"",IF('2-定性盘查'!X120&lt;&gt;0,'2-定性盘查'!X120,""),"")</f>
        <v>0</v>
      </c>
      <c r="K119" s="15">
        <f>'3.1-排放系数'!F119</f>
        <v>0</v>
      </c>
      <c r="L119" s="11">
        <f>'3.1-排放系数'!G119</f>
        <v>0</v>
      </c>
      <c r="M119" s="16">
        <f>IF(J119="","",H119*K119)</f>
        <v>0</v>
      </c>
      <c r="N119" s="11">
        <f>'附表二、含氟气体之GWP值'!G3</f>
        <v>0</v>
      </c>
      <c r="O119" s="16">
        <f>IF(M119="","",M119*N119)</f>
        <v>0</v>
      </c>
      <c r="P119" s="8">
        <f>IF('2-定性盘查'!Y120&lt;&gt;"",IF('2-定性盘查'!Y120&lt;&gt;0,'2-定性盘查'!Y120,""),"")</f>
        <v>0</v>
      </c>
      <c r="Q119" s="15">
        <f>IF('3.1-排放系数'!J119="", "", '3.1-排放系数'!J119)</f>
        <v>0</v>
      </c>
      <c r="R119" s="11">
        <f>IF(Q119="","",'3.1-排放系数'!K119)</f>
        <v>0</v>
      </c>
      <c r="S119" s="16">
        <f>IF(P119="","",H119*Q119)</f>
        <v>0</v>
      </c>
      <c r="T119" s="11">
        <f>IF(S119="", "", '附表二、含氟气体之GWP值'!G4)</f>
        <v>0</v>
      </c>
      <c r="U119" s="16">
        <f>IF(S119="","",S119*T119)</f>
        <v>0</v>
      </c>
      <c r="V119" s="8">
        <f>IF('2-定性盘查'!Z120&lt;&gt;"",IF('2-定性盘查'!Z120&lt;&gt;0,'2-定性盘查'!Z120,""),"")</f>
        <v>0</v>
      </c>
      <c r="W119" s="15">
        <f>IF('3.1-排放系数'!N119 ="", "", '3.1-排放系数'!N119)</f>
        <v>0</v>
      </c>
      <c r="X119" s="11">
        <f>IF(W119="","",'3.1-排放系数'!O119)</f>
        <v>0</v>
      </c>
      <c r="Y119" s="16">
        <f>IF(V119="","",H119*W119)</f>
        <v>0</v>
      </c>
      <c r="Z119" s="11">
        <f>IF(Y119="", "", '附表二、含氟气体之GWP值'!G5)</f>
        <v>0</v>
      </c>
      <c r="AA119" s="16">
        <f>IF(Y119="","",Y119*Z119)</f>
        <v>0</v>
      </c>
      <c r="AB119" s="16">
        <f>IF('2-定性盘查'!E120="是",IF(J119="CO2",SUM(U119,AA119),SUM(O119,U119,AA119)),IF(SUM(O119,U119,AA119)&lt;&gt;0,SUM(O119,U119,AA119),0))</f>
        <v>0</v>
      </c>
      <c r="AC119" s="16">
        <f>IF('2-定性盘查'!E120="是",IF(J119="CO2",O119,""),"")</f>
        <v>0</v>
      </c>
      <c r="AD119" s="17">
        <f>IF(AB119&lt;&gt;"",AB119/'6-彚总表'!$J$5,"")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IF('2-定性盘查'!A121&lt;&gt;"",'2-定性盘查'!A121,"")</f>
        <v>0</v>
      </c>
      <c r="B120" s="8">
        <f>IF('2-定性盘查'!B121&lt;&gt;"",'2-定性盘查'!B121,"")</f>
        <v>0</v>
      </c>
      <c r="C120" s="8">
        <f>IF('2-定性盘查'!C121&lt;&gt;"",'2-定性盘查'!C121,"")</f>
        <v>0</v>
      </c>
      <c r="D120" s="8">
        <f>IF('2-定性盘查'!D121&lt;&gt;"",'2-定性盘查'!D121,"")</f>
        <v>0</v>
      </c>
      <c r="E120" s="8">
        <f>IF('2-定性盘查'!E121&lt;&gt;"",'2-定性盘查'!E121,"")</f>
        <v>0</v>
      </c>
      <c r="F120" s="8">
        <f>IF('2-定性盘查'!F121&lt;&gt;"",'2-定性盘查'!F121,"")</f>
        <v>0</v>
      </c>
      <c r="G120" s="8">
        <f>IF('2-定性盘查'!G121&lt;&gt;"",'2-定性盘查'!G121,"")</f>
        <v>0</v>
      </c>
      <c r="H120" s="11" t="s">
        <v>464</v>
      </c>
      <c r="I120" s="11"/>
      <c r="J120" s="8">
        <f>IF('2-定性盘查'!X121&lt;&gt;"",IF('2-定性盘查'!X121&lt;&gt;0,'2-定性盘查'!X121,""),"")</f>
        <v>0</v>
      </c>
      <c r="K120" s="15">
        <f>'3.1-排放系数'!F120</f>
        <v>0</v>
      </c>
      <c r="L120" s="11">
        <f>'3.1-排放系数'!G120</f>
        <v>0</v>
      </c>
      <c r="M120" s="16">
        <f>IF(J120="","",H120*K120)</f>
        <v>0</v>
      </c>
      <c r="N120" s="11">
        <f>'附表二、含氟气体之GWP值'!G3</f>
        <v>0</v>
      </c>
      <c r="O120" s="16">
        <f>IF(M120="","",M120*N120)</f>
        <v>0</v>
      </c>
      <c r="P120" s="8">
        <f>IF('2-定性盘查'!Y121&lt;&gt;"",IF('2-定性盘查'!Y121&lt;&gt;0,'2-定性盘查'!Y121,""),"")</f>
        <v>0</v>
      </c>
      <c r="Q120" s="15">
        <f>IF('3.1-排放系数'!J120="", "", '3.1-排放系数'!J120)</f>
        <v>0</v>
      </c>
      <c r="R120" s="11">
        <f>IF(Q120="","",'3.1-排放系数'!K120)</f>
        <v>0</v>
      </c>
      <c r="S120" s="16">
        <f>IF(P120="","",H120*Q120)</f>
        <v>0</v>
      </c>
      <c r="T120" s="11">
        <f>IF(S120="", "", '附表二、含氟气体之GWP值'!G4)</f>
        <v>0</v>
      </c>
      <c r="U120" s="16">
        <f>IF(S120="","",S120*T120)</f>
        <v>0</v>
      </c>
      <c r="V120" s="8">
        <f>IF('2-定性盘查'!Z121&lt;&gt;"",IF('2-定性盘查'!Z121&lt;&gt;0,'2-定性盘查'!Z121,""),"")</f>
        <v>0</v>
      </c>
      <c r="W120" s="15">
        <f>IF('3.1-排放系数'!N120 ="", "", '3.1-排放系数'!N120)</f>
        <v>0</v>
      </c>
      <c r="X120" s="11">
        <f>IF(W120="","",'3.1-排放系数'!O120)</f>
        <v>0</v>
      </c>
      <c r="Y120" s="16">
        <f>IF(V120="","",H120*W120)</f>
        <v>0</v>
      </c>
      <c r="Z120" s="11">
        <f>IF(Y120="", "", '附表二、含氟气体之GWP值'!G5)</f>
        <v>0</v>
      </c>
      <c r="AA120" s="16">
        <f>IF(Y120="","",Y120*Z120)</f>
        <v>0</v>
      </c>
      <c r="AB120" s="16">
        <f>IF('2-定性盘查'!E121="是",IF(J120="CO2",SUM(U120,AA120),SUM(O120,U120,AA120)),IF(SUM(O120,U120,AA120)&lt;&gt;0,SUM(O120,U120,AA120),0))</f>
        <v>0</v>
      </c>
      <c r="AC120" s="16">
        <f>IF('2-定性盘查'!E121="是",IF(J120="CO2",O120,""),"")</f>
        <v>0</v>
      </c>
      <c r="AD120" s="17">
        <f>IF(AB120&lt;&gt;"",AB120/'6-彚总表'!$J$5,"")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IF('2-定性盘查'!A122&lt;&gt;"",'2-定性盘查'!A122,"")</f>
        <v>0</v>
      </c>
      <c r="B121" s="8">
        <f>IF('2-定性盘查'!B122&lt;&gt;"",'2-定性盘查'!B122,"")</f>
        <v>0</v>
      </c>
      <c r="C121" s="8">
        <f>IF('2-定性盘查'!C122&lt;&gt;"",'2-定性盘查'!C122,"")</f>
        <v>0</v>
      </c>
      <c r="D121" s="8">
        <f>IF('2-定性盘查'!D122&lt;&gt;"",'2-定性盘查'!D122,"")</f>
        <v>0</v>
      </c>
      <c r="E121" s="8">
        <f>IF('2-定性盘查'!E122&lt;&gt;"",'2-定性盘查'!E122,"")</f>
        <v>0</v>
      </c>
      <c r="F121" s="8">
        <f>IF('2-定性盘查'!F122&lt;&gt;"",'2-定性盘查'!F122,"")</f>
        <v>0</v>
      </c>
      <c r="G121" s="8">
        <f>IF('2-定性盘查'!G122&lt;&gt;"",'2-定性盘查'!G122,"")</f>
        <v>0</v>
      </c>
      <c r="H121" s="11" t="s">
        <v>464</v>
      </c>
      <c r="I121" s="11"/>
      <c r="J121" s="8">
        <f>IF('2-定性盘查'!X122&lt;&gt;"",IF('2-定性盘查'!X122&lt;&gt;0,'2-定性盘查'!X122,""),"")</f>
        <v>0</v>
      </c>
      <c r="K121" s="15">
        <f>'3.1-排放系数'!F121</f>
        <v>0</v>
      </c>
      <c r="L121" s="11">
        <f>'3.1-排放系数'!G121</f>
        <v>0</v>
      </c>
      <c r="M121" s="16">
        <f>IF(J121="","",H121*K121)</f>
        <v>0</v>
      </c>
      <c r="N121" s="11">
        <f>'附表二、含氟气体之GWP值'!G3</f>
        <v>0</v>
      </c>
      <c r="O121" s="16">
        <f>IF(M121="","",M121*N121)</f>
        <v>0</v>
      </c>
      <c r="P121" s="8">
        <f>IF('2-定性盘查'!Y122&lt;&gt;"",IF('2-定性盘查'!Y122&lt;&gt;0,'2-定性盘查'!Y122,""),"")</f>
        <v>0</v>
      </c>
      <c r="Q121" s="15">
        <f>IF('3.1-排放系数'!J121="", "", '3.1-排放系数'!J121)</f>
        <v>0</v>
      </c>
      <c r="R121" s="11">
        <f>IF(Q121="","",'3.1-排放系数'!K121)</f>
        <v>0</v>
      </c>
      <c r="S121" s="16">
        <f>IF(P121="","",H121*Q121)</f>
        <v>0</v>
      </c>
      <c r="T121" s="11">
        <f>IF(S121="", "", '附表二、含氟气体之GWP值'!G4)</f>
        <v>0</v>
      </c>
      <c r="U121" s="16">
        <f>IF(S121="","",S121*T121)</f>
        <v>0</v>
      </c>
      <c r="V121" s="8">
        <f>IF('2-定性盘查'!Z122&lt;&gt;"",IF('2-定性盘查'!Z122&lt;&gt;0,'2-定性盘查'!Z122,""),"")</f>
        <v>0</v>
      </c>
      <c r="W121" s="15">
        <f>IF('3.1-排放系数'!N121 ="", "", '3.1-排放系数'!N121)</f>
        <v>0</v>
      </c>
      <c r="X121" s="11">
        <f>IF(W121="","",'3.1-排放系数'!O121)</f>
        <v>0</v>
      </c>
      <c r="Y121" s="16">
        <f>IF(V121="","",H121*W121)</f>
        <v>0</v>
      </c>
      <c r="Z121" s="11">
        <f>IF(Y121="", "", '附表二、含氟气体之GWP值'!G5)</f>
        <v>0</v>
      </c>
      <c r="AA121" s="16">
        <f>IF(Y121="","",Y121*Z121)</f>
        <v>0</v>
      </c>
      <c r="AB121" s="16">
        <f>IF('2-定性盘查'!E122="是",IF(J121="CO2",SUM(U121,AA121),SUM(O121,U121,AA121)),IF(SUM(O121,U121,AA121)&lt;&gt;0,SUM(O121,U121,AA121),0))</f>
        <v>0</v>
      </c>
      <c r="AC121" s="16">
        <f>IF('2-定性盘查'!E122="是",IF(J121="CO2",O121,""),"")</f>
        <v>0</v>
      </c>
      <c r="AD121" s="17">
        <f>IF(AB121&lt;&gt;"",AB121/'6-彚总表'!$J$5,"")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IF('2-定性盘查'!A123&lt;&gt;"",'2-定性盘查'!A123,"")</f>
        <v>0</v>
      </c>
      <c r="B122" s="8">
        <f>IF('2-定性盘查'!B123&lt;&gt;"",'2-定性盘查'!B123,"")</f>
        <v>0</v>
      </c>
      <c r="C122" s="8">
        <f>IF('2-定性盘查'!C123&lt;&gt;"",'2-定性盘查'!C123,"")</f>
        <v>0</v>
      </c>
      <c r="D122" s="8">
        <f>IF('2-定性盘查'!D123&lt;&gt;"",'2-定性盘查'!D123,"")</f>
        <v>0</v>
      </c>
      <c r="E122" s="8">
        <f>IF('2-定性盘查'!E123&lt;&gt;"",'2-定性盘查'!E123,"")</f>
        <v>0</v>
      </c>
      <c r="F122" s="8">
        <f>IF('2-定性盘查'!F123&lt;&gt;"",'2-定性盘查'!F123,"")</f>
        <v>0</v>
      </c>
      <c r="G122" s="8">
        <f>IF('2-定性盘查'!G123&lt;&gt;"",'2-定性盘查'!G123,"")</f>
        <v>0</v>
      </c>
      <c r="H122" s="11" t="s">
        <v>464</v>
      </c>
      <c r="I122" s="11"/>
      <c r="J122" s="8">
        <f>IF('2-定性盘查'!X123&lt;&gt;"",IF('2-定性盘查'!X123&lt;&gt;0,'2-定性盘查'!X123,""),"")</f>
        <v>0</v>
      </c>
      <c r="K122" s="15">
        <f>'3.1-排放系数'!F122</f>
        <v>0</v>
      </c>
      <c r="L122" s="11">
        <f>'3.1-排放系数'!G122</f>
        <v>0</v>
      </c>
      <c r="M122" s="16">
        <f>IF(J122="","",H122*K122)</f>
        <v>0</v>
      </c>
      <c r="N122" s="11">
        <f>'附表二、含氟气体之GWP值'!G3</f>
        <v>0</v>
      </c>
      <c r="O122" s="16">
        <f>IF(M122="","",M122*N122)</f>
        <v>0</v>
      </c>
      <c r="P122" s="8">
        <f>IF('2-定性盘查'!Y123&lt;&gt;"",IF('2-定性盘查'!Y123&lt;&gt;0,'2-定性盘查'!Y123,""),"")</f>
        <v>0</v>
      </c>
      <c r="Q122" s="15">
        <f>IF('3.1-排放系数'!J122="", "", '3.1-排放系数'!J122)</f>
        <v>0</v>
      </c>
      <c r="R122" s="11">
        <f>IF(Q122="","",'3.1-排放系数'!K122)</f>
        <v>0</v>
      </c>
      <c r="S122" s="16">
        <f>IF(P122="","",H122*Q122)</f>
        <v>0</v>
      </c>
      <c r="T122" s="11">
        <f>IF(S122="", "", '附表二、含氟气体之GWP值'!G4)</f>
        <v>0</v>
      </c>
      <c r="U122" s="16">
        <f>IF(S122="","",S122*T122)</f>
        <v>0</v>
      </c>
      <c r="V122" s="8">
        <f>IF('2-定性盘查'!Z123&lt;&gt;"",IF('2-定性盘查'!Z123&lt;&gt;0,'2-定性盘查'!Z123,""),"")</f>
        <v>0</v>
      </c>
      <c r="W122" s="15">
        <f>IF('3.1-排放系数'!N122 ="", "", '3.1-排放系数'!N122)</f>
        <v>0</v>
      </c>
      <c r="X122" s="11">
        <f>IF(W122="","",'3.1-排放系数'!O122)</f>
        <v>0</v>
      </c>
      <c r="Y122" s="16">
        <f>IF(V122="","",H122*W122)</f>
        <v>0</v>
      </c>
      <c r="Z122" s="11">
        <f>IF(Y122="", "", '附表二、含氟气体之GWP值'!G5)</f>
        <v>0</v>
      </c>
      <c r="AA122" s="16">
        <f>IF(Y122="","",Y122*Z122)</f>
        <v>0</v>
      </c>
      <c r="AB122" s="16">
        <f>IF('2-定性盘查'!E123="是",IF(J122="CO2",SUM(U122,AA122),SUM(O122,U122,AA122)),IF(SUM(O122,U122,AA122)&lt;&gt;0,SUM(O122,U122,AA122),0))</f>
        <v>0</v>
      </c>
      <c r="AC122" s="16">
        <f>IF('2-定性盘查'!E123="是",IF(J122="CO2",O122,""),"")</f>
        <v>0</v>
      </c>
      <c r="AD122" s="17">
        <f>IF(AB122&lt;&gt;"",AB122/'6-彚总表'!$J$5,"")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IF('2-定性盘查'!A124&lt;&gt;"",'2-定性盘查'!A124,"")</f>
        <v>0</v>
      </c>
      <c r="B123" s="8">
        <f>IF('2-定性盘查'!B124&lt;&gt;"",'2-定性盘查'!B124,"")</f>
        <v>0</v>
      </c>
      <c r="C123" s="8">
        <f>IF('2-定性盘查'!C124&lt;&gt;"",'2-定性盘查'!C124,"")</f>
        <v>0</v>
      </c>
      <c r="D123" s="8">
        <f>IF('2-定性盘查'!D124&lt;&gt;"",'2-定性盘查'!D124,"")</f>
        <v>0</v>
      </c>
      <c r="E123" s="8">
        <f>IF('2-定性盘查'!E124&lt;&gt;"",'2-定性盘查'!E124,"")</f>
        <v>0</v>
      </c>
      <c r="F123" s="8">
        <f>IF('2-定性盘查'!F124&lt;&gt;"",'2-定性盘查'!F124,"")</f>
        <v>0</v>
      </c>
      <c r="G123" s="8">
        <f>IF('2-定性盘查'!G124&lt;&gt;"",'2-定性盘查'!G124,"")</f>
        <v>0</v>
      </c>
      <c r="H123" s="11" t="s">
        <v>464</v>
      </c>
      <c r="I123" s="11"/>
      <c r="J123" s="8">
        <f>IF('2-定性盘查'!X124&lt;&gt;"",IF('2-定性盘查'!X124&lt;&gt;0,'2-定性盘查'!X124,""),"")</f>
        <v>0</v>
      </c>
      <c r="K123" s="15">
        <f>'3.1-排放系数'!F123</f>
        <v>0</v>
      </c>
      <c r="L123" s="11">
        <f>'3.1-排放系数'!G123</f>
        <v>0</v>
      </c>
      <c r="M123" s="16">
        <f>IF(J123="","",H123*K123)</f>
        <v>0</v>
      </c>
      <c r="N123" s="11">
        <f>'附表二、含氟气体之GWP值'!G3</f>
        <v>0</v>
      </c>
      <c r="O123" s="16">
        <f>IF(M123="","",M123*N123)</f>
        <v>0</v>
      </c>
      <c r="P123" s="8">
        <f>IF('2-定性盘查'!Y124&lt;&gt;"",IF('2-定性盘查'!Y124&lt;&gt;0,'2-定性盘查'!Y124,""),"")</f>
        <v>0</v>
      </c>
      <c r="Q123" s="15">
        <f>IF('3.1-排放系数'!J123="", "", '3.1-排放系数'!J123)</f>
        <v>0</v>
      </c>
      <c r="R123" s="11">
        <f>IF(Q123="","",'3.1-排放系数'!K123)</f>
        <v>0</v>
      </c>
      <c r="S123" s="16">
        <f>IF(P123="","",H123*Q123)</f>
        <v>0</v>
      </c>
      <c r="T123" s="11">
        <f>IF(S123="", "", '附表二、含氟气体之GWP值'!G4)</f>
        <v>0</v>
      </c>
      <c r="U123" s="16">
        <f>IF(S123="","",S123*T123)</f>
        <v>0</v>
      </c>
      <c r="V123" s="8">
        <f>IF('2-定性盘查'!Z124&lt;&gt;"",IF('2-定性盘查'!Z124&lt;&gt;0,'2-定性盘查'!Z124,""),"")</f>
        <v>0</v>
      </c>
      <c r="W123" s="15">
        <f>IF('3.1-排放系数'!N123 ="", "", '3.1-排放系数'!N123)</f>
        <v>0</v>
      </c>
      <c r="X123" s="11">
        <f>IF(W123="","",'3.1-排放系数'!O123)</f>
        <v>0</v>
      </c>
      <c r="Y123" s="16">
        <f>IF(V123="","",H123*W123)</f>
        <v>0</v>
      </c>
      <c r="Z123" s="11">
        <f>IF(Y123="", "", '附表二、含氟气体之GWP值'!G5)</f>
        <v>0</v>
      </c>
      <c r="AA123" s="16">
        <f>IF(Y123="","",Y123*Z123)</f>
        <v>0</v>
      </c>
      <c r="AB123" s="16">
        <f>IF('2-定性盘查'!E124="是",IF(J123="CO2",SUM(U123,AA123),SUM(O123,U123,AA123)),IF(SUM(O123,U123,AA123)&lt;&gt;0,SUM(O123,U123,AA123),0))</f>
        <v>0</v>
      </c>
      <c r="AC123" s="16">
        <f>IF('2-定性盘查'!E124="是",IF(J123="CO2",O123,""),"")</f>
        <v>0</v>
      </c>
      <c r="AD123" s="17">
        <f>IF(AB123&lt;&gt;"",AB123/'6-彚总表'!$J$5,"")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IF('2-定性盘查'!A125&lt;&gt;"",'2-定性盘查'!A125,"")</f>
        <v>0</v>
      </c>
      <c r="B124" s="8">
        <f>IF('2-定性盘查'!B125&lt;&gt;"",'2-定性盘查'!B125,"")</f>
        <v>0</v>
      </c>
      <c r="C124" s="8">
        <f>IF('2-定性盘查'!C125&lt;&gt;"",'2-定性盘查'!C125,"")</f>
        <v>0</v>
      </c>
      <c r="D124" s="8">
        <f>IF('2-定性盘查'!D125&lt;&gt;"",'2-定性盘查'!D125,"")</f>
        <v>0</v>
      </c>
      <c r="E124" s="8">
        <f>IF('2-定性盘查'!E125&lt;&gt;"",'2-定性盘查'!E125,"")</f>
        <v>0</v>
      </c>
      <c r="F124" s="8">
        <f>IF('2-定性盘查'!F125&lt;&gt;"",'2-定性盘查'!F125,"")</f>
        <v>0</v>
      </c>
      <c r="G124" s="8">
        <f>IF('2-定性盘查'!G125&lt;&gt;"",'2-定性盘查'!G125,"")</f>
        <v>0</v>
      </c>
      <c r="H124" s="11" t="s">
        <v>464</v>
      </c>
      <c r="I124" s="11"/>
      <c r="J124" s="8">
        <f>IF('2-定性盘查'!X125&lt;&gt;"",IF('2-定性盘查'!X125&lt;&gt;0,'2-定性盘查'!X125,""),"")</f>
        <v>0</v>
      </c>
      <c r="K124" s="15">
        <f>'3.1-排放系数'!F124</f>
        <v>0</v>
      </c>
      <c r="L124" s="11">
        <f>'3.1-排放系数'!G124</f>
        <v>0</v>
      </c>
      <c r="M124" s="16">
        <f>IF(J124="","",H124*K124)</f>
        <v>0</v>
      </c>
      <c r="N124" s="11">
        <f>'附表二、含氟气体之GWP值'!G3</f>
        <v>0</v>
      </c>
      <c r="O124" s="16">
        <f>IF(M124="","",M124*N124)</f>
        <v>0</v>
      </c>
      <c r="P124" s="8">
        <f>IF('2-定性盘查'!Y125&lt;&gt;"",IF('2-定性盘查'!Y125&lt;&gt;0,'2-定性盘查'!Y125,""),"")</f>
        <v>0</v>
      </c>
      <c r="Q124" s="15">
        <f>IF('3.1-排放系数'!J124="", "", '3.1-排放系数'!J124)</f>
        <v>0</v>
      </c>
      <c r="R124" s="11">
        <f>IF(Q124="","",'3.1-排放系数'!K124)</f>
        <v>0</v>
      </c>
      <c r="S124" s="16">
        <f>IF(P124="","",H124*Q124)</f>
        <v>0</v>
      </c>
      <c r="T124" s="11">
        <f>IF(S124="", "", '附表二、含氟气体之GWP值'!G4)</f>
        <v>0</v>
      </c>
      <c r="U124" s="16">
        <f>IF(S124="","",S124*T124)</f>
        <v>0</v>
      </c>
      <c r="V124" s="8">
        <f>IF('2-定性盘查'!Z125&lt;&gt;"",IF('2-定性盘查'!Z125&lt;&gt;0,'2-定性盘查'!Z125,""),"")</f>
        <v>0</v>
      </c>
      <c r="W124" s="15">
        <f>IF('3.1-排放系数'!N124 ="", "", '3.1-排放系数'!N124)</f>
        <v>0</v>
      </c>
      <c r="X124" s="11">
        <f>IF(W124="","",'3.1-排放系数'!O124)</f>
        <v>0</v>
      </c>
      <c r="Y124" s="16">
        <f>IF(V124="","",H124*W124)</f>
        <v>0</v>
      </c>
      <c r="Z124" s="11">
        <f>IF(Y124="", "", '附表二、含氟气体之GWP值'!G5)</f>
        <v>0</v>
      </c>
      <c r="AA124" s="16">
        <f>IF(Y124="","",Y124*Z124)</f>
        <v>0</v>
      </c>
      <c r="AB124" s="16">
        <f>IF('2-定性盘查'!E125="是",IF(J124="CO2",SUM(U124,AA124),SUM(O124,U124,AA124)),IF(SUM(O124,U124,AA124)&lt;&gt;0,SUM(O124,U124,AA124),0))</f>
        <v>0</v>
      </c>
      <c r="AC124" s="16">
        <f>IF('2-定性盘查'!E125="是",IF(J124="CO2",O124,""),"")</f>
        <v>0</v>
      </c>
      <c r="AD124" s="17">
        <f>IF(AB124&lt;&gt;"",AB124/'6-彚总表'!$J$5,"")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IF('2-定性盘查'!A126&lt;&gt;"",'2-定性盘查'!A126,"")</f>
        <v>0</v>
      </c>
      <c r="B125" s="8">
        <f>IF('2-定性盘查'!B126&lt;&gt;"",'2-定性盘查'!B126,"")</f>
        <v>0</v>
      </c>
      <c r="C125" s="8">
        <f>IF('2-定性盘查'!C126&lt;&gt;"",'2-定性盘查'!C126,"")</f>
        <v>0</v>
      </c>
      <c r="D125" s="8">
        <f>IF('2-定性盘查'!D126&lt;&gt;"",'2-定性盘查'!D126,"")</f>
        <v>0</v>
      </c>
      <c r="E125" s="8">
        <f>IF('2-定性盘查'!E126&lt;&gt;"",'2-定性盘查'!E126,"")</f>
        <v>0</v>
      </c>
      <c r="F125" s="8">
        <f>IF('2-定性盘查'!F126&lt;&gt;"",'2-定性盘查'!F126,"")</f>
        <v>0</v>
      </c>
      <c r="G125" s="8">
        <f>IF('2-定性盘查'!G126&lt;&gt;"",'2-定性盘查'!G126,"")</f>
        <v>0</v>
      </c>
      <c r="H125" s="11" t="s">
        <v>464</v>
      </c>
      <c r="I125" s="11"/>
      <c r="J125" s="8">
        <f>IF('2-定性盘查'!X126&lt;&gt;"",IF('2-定性盘查'!X126&lt;&gt;0,'2-定性盘查'!X126,""),"")</f>
        <v>0</v>
      </c>
      <c r="K125" s="15">
        <f>'3.1-排放系数'!F125</f>
        <v>0</v>
      </c>
      <c r="L125" s="11">
        <f>'3.1-排放系数'!G125</f>
        <v>0</v>
      </c>
      <c r="M125" s="16">
        <f>IF(J125="","",H125*K125)</f>
        <v>0</v>
      </c>
      <c r="N125" s="11">
        <f>'附表二、含氟气体之GWP值'!G3</f>
        <v>0</v>
      </c>
      <c r="O125" s="16">
        <f>IF(M125="","",M125*N125)</f>
        <v>0</v>
      </c>
      <c r="P125" s="8">
        <f>IF('2-定性盘查'!Y126&lt;&gt;"",IF('2-定性盘查'!Y126&lt;&gt;0,'2-定性盘查'!Y126,""),"")</f>
        <v>0</v>
      </c>
      <c r="Q125" s="15">
        <f>IF('3.1-排放系数'!J125="", "", '3.1-排放系数'!J125)</f>
        <v>0</v>
      </c>
      <c r="R125" s="11">
        <f>IF(Q125="","",'3.1-排放系数'!K125)</f>
        <v>0</v>
      </c>
      <c r="S125" s="16">
        <f>IF(P125="","",H125*Q125)</f>
        <v>0</v>
      </c>
      <c r="T125" s="11">
        <f>IF(S125="", "", '附表二、含氟气体之GWP值'!G4)</f>
        <v>0</v>
      </c>
      <c r="U125" s="16">
        <f>IF(S125="","",S125*T125)</f>
        <v>0</v>
      </c>
      <c r="V125" s="8">
        <f>IF('2-定性盘查'!Z126&lt;&gt;"",IF('2-定性盘查'!Z126&lt;&gt;0,'2-定性盘查'!Z126,""),"")</f>
        <v>0</v>
      </c>
      <c r="W125" s="15">
        <f>IF('3.1-排放系数'!N125 ="", "", '3.1-排放系数'!N125)</f>
        <v>0</v>
      </c>
      <c r="X125" s="11">
        <f>IF(W125="","",'3.1-排放系数'!O125)</f>
        <v>0</v>
      </c>
      <c r="Y125" s="16">
        <f>IF(V125="","",H125*W125)</f>
        <v>0</v>
      </c>
      <c r="Z125" s="11">
        <f>IF(Y125="", "", '附表二、含氟气体之GWP值'!G5)</f>
        <v>0</v>
      </c>
      <c r="AA125" s="16">
        <f>IF(Y125="","",Y125*Z125)</f>
        <v>0</v>
      </c>
      <c r="AB125" s="16">
        <f>IF('2-定性盘查'!E126="是",IF(J125="CO2",SUM(U125,AA125),SUM(O125,U125,AA125)),IF(SUM(O125,U125,AA125)&lt;&gt;0,SUM(O125,U125,AA125),0))</f>
        <v>0</v>
      </c>
      <c r="AC125" s="16">
        <f>IF('2-定性盘查'!E126="是",IF(J125="CO2",O125,""),"")</f>
        <v>0</v>
      </c>
      <c r="AD125" s="17">
        <f>IF(AB125&lt;&gt;"",AB125/'6-彚总表'!$J$5,"")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IF('2-定性盘查'!A127&lt;&gt;"",'2-定性盘查'!A127,"")</f>
        <v>0</v>
      </c>
      <c r="B126" s="8">
        <f>IF('2-定性盘查'!B127&lt;&gt;"",'2-定性盘查'!B127,"")</f>
        <v>0</v>
      </c>
      <c r="C126" s="8">
        <f>IF('2-定性盘查'!C127&lt;&gt;"",'2-定性盘查'!C127,"")</f>
        <v>0</v>
      </c>
      <c r="D126" s="8">
        <f>IF('2-定性盘查'!D127&lt;&gt;"",'2-定性盘查'!D127,"")</f>
        <v>0</v>
      </c>
      <c r="E126" s="8">
        <f>IF('2-定性盘查'!E127&lt;&gt;"",'2-定性盘查'!E127,"")</f>
        <v>0</v>
      </c>
      <c r="F126" s="8">
        <f>IF('2-定性盘查'!F127&lt;&gt;"",'2-定性盘查'!F127,"")</f>
        <v>0</v>
      </c>
      <c r="G126" s="8">
        <f>IF('2-定性盘查'!G127&lt;&gt;"",'2-定性盘查'!G127,"")</f>
        <v>0</v>
      </c>
      <c r="H126" s="11" t="s">
        <v>464</v>
      </c>
      <c r="I126" s="11"/>
      <c r="J126" s="8">
        <f>IF('2-定性盘查'!X127&lt;&gt;"",IF('2-定性盘查'!X127&lt;&gt;0,'2-定性盘查'!X127,""),"")</f>
        <v>0</v>
      </c>
      <c r="K126" s="15">
        <f>'3.1-排放系数'!F126</f>
        <v>0</v>
      </c>
      <c r="L126" s="11">
        <f>'3.1-排放系数'!G126</f>
        <v>0</v>
      </c>
      <c r="M126" s="16">
        <f>IF(J126="","",H126*K126)</f>
        <v>0</v>
      </c>
      <c r="N126" s="11">
        <f>'附表二、含氟气体之GWP值'!G3</f>
        <v>0</v>
      </c>
      <c r="O126" s="16">
        <f>IF(M126="","",M126*N126)</f>
        <v>0</v>
      </c>
      <c r="P126" s="8">
        <f>IF('2-定性盘查'!Y127&lt;&gt;"",IF('2-定性盘查'!Y127&lt;&gt;0,'2-定性盘查'!Y127,""),"")</f>
        <v>0</v>
      </c>
      <c r="Q126" s="15">
        <f>IF('3.1-排放系数'!J126="", "", '3.1-排放系数'!J126)</f>
        <v>0</v>
      </c>
      <c r="R126" s="11">
        <f>IF(Q126="","",'3.1-排放系数'!K126)</f>
        <v>0</v>
      </c>
      <c r="S126" s="16">
        <f>IF(P126="","",H126*Q126)</f>
        <v>0</v>
      </c>
      <c r="T126" s="11">
        <f>IF(S126="", "", '附表二、含氟气体之GWP值'!G4)</f>
        <v>0</v>
      </c>
      <c r="U126" s="16">
        <f>IF(S126="","",S126*T126)</f>
        <v>0</v>
      </c>
      <c r="V126" s="8">
        <f>IF('2-定性盘查'!Z127&lt;&gt;"",IF('2-定性盘查'!Z127&lt;&gt;0,'2-定性盘查'!Z127,""),"")</f>
        <v>0</v>
      </c>
      <c r="W126" s="15">
        <f>IF('3.1-排放系数'!N126 ="", "", '3.1-排放系数'!N126)</f>
        <v>0</v>
      </c>
      <c r="X126" s="11">
        <f>IF(W126="","",'3.1-排放系数'!O126)</f>
        <v>0</v>
      </c>
      <c r="Y126" s="16">
        <f>IF(V126="","",H126*W126)</f>
        <v>0</v>
      </c>
      <c r="Z126" s="11">
        <f>IF(Y126="", "", '附表二、含氟气体之GWP值'!G5)</f>
        <v>0</v>
      </c>
      <c r="AA126" s="16">
        <f>IF(Y126="","",Y126*Z126)</f>
        <v>0</v>
      </c>
      <c r="AB126" s="16">
        <f>IF('2-定性盘查'!E127="是",IF(J126="CO2",SUM(U126,AA126),SUM(O126,U126,AA126)),IF(SUM(O126,U126,AA126)&lt;&gt;0,SUM(O126,U126,AA126),0))</f>
        <v>0</v>
      </c>
      <c r="AC126" s="16">
        <f>IF('2-定性盘查'!E127="是",IF(J126="CO2",O126,""),"")</f>
        <v>0</v>
      </c>
      <c r="AD126" s="17">
        <f>IF(AB126&lt;&gt;"",AB126/'6-彚总表'!$J$5,"")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IF('2-定性盘查'!A128&lt;&gt;"",'2-定性盘查'!A128,"")</f>
        <v>0</v>
      </c>
      <c r="B127" s="8">
        <f>IF('2-定性盘查'!B128&lt;&gt;"",'2-定性盘查'!B128,"")</f>
        <v>0</v>
      </c>
      <c r="C127" s="8">
        <f>IF('2-定性盘查'!C128&lt;&gt;"",'2-定性盘查'!C128,"")</f>
        <v>0</v>
      </c>
      <c r="D127" s="8">
        <f>IF('2-定性盘查'!D128&lt;&gt;"",'2-定性盘查'!D128,"")</f>
        <v>0</v>
      </c>
      <c r="E127" s="8">
        <f>IF('2-定性盘查'!E128&lt;&gt;"",'2-定性盘查'!E128,"")</f>
        <v>0</v>
      </c>
      <c r="F127" s="8">
        <f>IF('2-定性盘查'!F128&lt;&gt;"",'2-定性盘查'!F128,"")</f>
        <v>0</v>
      </c>
      <c r="G127" s="8">
        <f>IF('2-定性盘查'!G128&lt;&gt;"",'2-定性盘查'!G128,"")</f>
        <v>0</v>
      </c>
      <c r="H127" s="11" t="s">
        <v>464</v>
      </c>
      <c r="I127" s="11"/>
      <c r="J127" s="8">
        <f>IF('2-定性盘查'!X128&lt;&gt;"",IF('2-定性盘查'!X128&lt;&gt;0,'2-定性盘查'!X128,""),"")</f>
        <v>0</v>
      </c>
      <c r="K127" s="15">
        <f>'3.1-排放系数'!F127</f>
        <v>0</v>
      </c>
      <c r="L127" s="11">
        <f>'3.1-排放系数'!G127</f>
        <v>0</v>
      </c>
      <c r="M127" s="16">
        <f>IF(J127="","",H127*K127)</f>
        <v>0</v>
      </c>
      <c r="N127" s="11">
        <f>'附表二、含氟气体之GWP值'!G3</f>
        <v>0</v>
      </c>
      <c r="O127" s="16">
        <f>IF(M127="","",M127*N127)</f>
        <v>0</v>
      </c>
      <c r="P127" s="8">
        <f>IF('2-定性盘查'!Y128&lt;&gt;"",IF('2-定性盘查'!Y128&lt;&gt;0,'2-定性盘查'!Y128,""),"")</f>
        <v>0</v>
      </c>
      <c r="Q127" s="15">
        <f>IF('3.1-排放系数'!J127="", "", '3.1-排放系数'!J127)</f>
        <v>0</v>
      </c>
      <c r="R127" s="11">
        <f>IF(Q127="","",'3.1-排放系数'!K127)</f>
        <v>0</v>
      </c>
      <c r="S127" s="16">
        <f>IF(P127="","",H127*Q127)</f>
        <v>0</v>
      </c>
      <c r="T127" s="11">
        <f>IF(S127="", "", '附表二、含氟气体之GWP值'!G4)</f>
        <v>0</v>
      </c>
      <c r="U127" s="16">
        <f>IF(S127="","",S127*T127)</f>
        <v>0</v>
      </c>
      <c r="V127" s="8">
        <f>IF('2-定性盘查'!Z128&lt;&gt;"",IF('2-定性盘查'!Z128&lt;&gt;0,'2-定性盘查'!Z128,""),"")</f>
        <v>0</v>
      </c>
      <c r="W127" s="15">
        <f>IF('3.1-排放系数'!N127 ="", "", '3.1-排放系数'!N127)</f>
        <v>0</v>
      </c>
      <c r="X127" s="11">
        <f>IF(W127="","",'3.1-排放系数'!O127)</f>
        <v>0</v>
      </c>
      <c r="Y127" s="16">
        <f>IF(V127="","",H127*W127)</f>
        <v>0</v>
      </c>
      <c r="Z127" s="11">
        <f>IF(Y127="", "", '附表二、含氟气体之GWP值'!G5)</f>
        <v>0</v>
      </c>
      <c r="AA127" s="16">
        <f>IF(Y127="","",Y127*Z127)</f>
        <v>0</v>
      </c>
      <c r="AB127" s="16">
        <f>IF('2-定性盘查'!E128="是",IF(J127="CO2",SUM(U127,AA127),SUM(O127,U127,AA127)),IF(SUM(O127,U127,AA127)&lt;&gt;0,SUM(O127,U127,AA127),0))</f>
        <v>0</v>
      </c>
      <c r="AC127" s="16">
        <f>IF('2-定性盘查'!E128="是",IF(J127="CO2",O127,""),"")</f>
        <v>0</v>
      </c>
      <c r="AD127" s="17">
        <f>IF(AB127&lt;&gt;"",AB127/'6-彚总表'!$J$5,"")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IF('2-定性盘查'!A129&lt;&gt;"",'2-定性盘查'!A129,"")</f>
        <v>0</v>
      </c>
      <c r="B128" s="8">
        <f>IF('2-定性盘查'!B129&lt;&gt;"",'2-定性盘查'!B129,"")</f>
        <v>0</v>
      </c>
      <c r="C128" s="8">
        <f>IF('2-定性盘查'!C129&lt;&gt;"",'2-定性盘查'!C129,"")</f>
        <v>0</v>
      </c>
      <c r="D128" s="8">
        <f>IF('2-定性盘查'!D129&lt;&gt;"",'2-定性盘查'!D129,"")</f>
        <v>0</v>
      </c>
      <c r="E128" s="8">
        <f>IF('2-定性盘查'!E129&lt;&gt;"",'2-定性盘查'!E129,"")</f>
        <v>0</v>
      </c>
      <c r="F128" s="8">
        <f>IF('2-定性盘查'!F129&lt;&gt;"",'2-定性盘查'!F129,"")</f>
        <v>0</v>
      </c>
      <c r="G128" s="8">
        <f>IF('2-定性盘查'!G129&lt;&gt;"",'2-定性盘查'!G129,"")</f>
        <v>0</v>
      </c>
      <c r="H128" s="11" t="s">
        <v>464</v>
      </c>
      <c r="I128" s="11"/>
      <c r="J128" s="8">
        <f>IF('2-定性盘查'!X129&lt;&gt;"",IF('2-定性盘查'!X129&lt;&gt;0,'2-定性盘查'!X129,""),"")</f>
        <v>0</v>
      </c>
      <c r="K128" s="15">
        <f>'3.1-排放系数'!F128</f>
        <v>0</v>
      </c>
      <c r="L128" s="11">
        <f>'3.1-排放系数'!G128</f>
        <v>0</v>
      </c>
      <c r="M128" s="16">
        <f>IF(J128="","",H128*K128)</f>
        <v>0</v>
      </c>
      <c r="N128" s="11">
        <f>'附表二、含氟气体之GWP值'!G3</f>
        <v>0</v>
      </c>
      <c r="O128" s="16">
        <f>IF(M128="","",M128*N128)</f>
        <v>0</v>
      </c>
      <c r="P128" s="8">
        <f>IF('2-定性盘查'!Y129&lt;&gt;"",IF('2-定性盘查'!Y129&lt;&gt;0,'2-定性盘查'!Y129,""),"")</f>
        <v>0</v>
      </c>
      <c r="Q128" s="15">
        <f>IF('3.1-排放系数'!J128="", "", '3.1-排放系数'!J128)</f>
        <v>0</v>
      </c>
      <c r="R128" s="11">
        <f>IF(Q128="","",'3.1-排放系数'!K128)</f>
        <v>0</v>
      </c>
      <c r="S128" s="16">
        <f>IF(P128="","",H128*Q128)</f>
        <v>0</v>
      </c>
      <c r="T128" s="11">
        <f>IF(S128="", "", '附表二、含氟气体之GWP值'!G4)</f>
        <v>0</v>
      </c>
      <c r="U128" s="16">
        <f>IF(S128="","",S128*T128)</f>
        <v>0</v>
      </c>
      <c r="V128" s="8">
        <f>IF('2-定性盘查'!Z129&lt;&gt;"",IF('2-定性盘查'!Z129&lt;&gt;0,'2-定性盘查'!Z129,""),"")</f>
        <v>0</v>
      </c>
      <c r="W128" s="15">
        <f>IF('3.1-排放系数'!N128 ="", "", '3.1-排放系数'!N128)</f>
        <v>0</v>
      </c>
      <c r="X128" s="11">
        <f>IF(W128="","",'3.1-排放系数'!O128)</f>
        <v>0</v>
      </c>
      <c r="Y128" s="16">
        <f>IF(V128="","",H128*W128)</f>
        <v>0</v>
      </c>
      <c r="Z128" s="11">
        <f>IF(Y128="", "", '附表二、含氟气体之GWP值'!G5)</f>
        <v>0</v>
      </c>
      <c r="AA128" s="16">
        <f>IF(Y128="","",Y128*Z128)</f>
        <v>0</v>
      </c>
      <c r="AB128" s="16">
        <f>IF('2-定性盘查'!E129="是",IF(J128="CO2",SUM(U128,AA128),SUM(O128,U128,AA128)),IF(SUM(O128,U128,AA128)&lt;&gt;0,SUM(O128,U128,AA128),0))</f>
        <v>0</v>
      </c>
      <c r="AC128" s="16">
        <f>IF('2-定性盘查'!E129="是",IF(J128="CO2",O128,""),"")</f>
        <v>0</v>
      </c>
      <c r="AD128" s="17">
        <f>IF(AB128&lt;&gt;"",AB128/'6-彚总表'!$J$5,"")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IF('2-定性盘查'!A130&lt;&gt;"",'2-定性盘查'!A130,"")</f>
        <v>0</v>
      </c>
      <c r="B129" s="8">
        <f>IF('2-定性盘查'!B130&lt;&gt;"",'2-定性盘查'!B130,"")</f>
        <v>0</v>
      </c>
      <c r="C129" s="8">
        <f>IF('2-定性盘查'!C130&lt;&gt;"",'2-定性盘查'!C130,"")</f>
        <v>0</v>
      </c>
      <c r="D129" s="8">
        <f>IF('2-定性盘查'!D130&lt;&gt;"",'2-定性盘查'!D130,"")</f>
        <v>0</v>
      </c>
      <c r="E129" s="8">
        <f>IF('2-定性盘查'!E130&lt;&gt;"",'2-定性盘查'!E130,"")</f>
        <v>0</v>
      </c>
      <c r="F129" s="8">
        <f>IF('2-定性盘查'!F130&lt;&gt;"",'2-定性盘查'!F130,"")</f>
        <v>0</v>
      </c>
      <c r="G129" s="8">
        <f>IF('2-定性盘查'!G130&lt;&gt;"",'2-定性盘查'!G130,"")</f>
        <v>0</v>
      </c>
      <c r="H129" s="11" t="s">
        <v>464</v>
      </c>
      <c r="I129" s="11"/>
      <c r="J129" s="8">
        <f>IF('2-定性盘查'!X130&lt;&gt;"",IF('2-定性盘查'!X130&lt;&gt;0,'2-定性盘查'!X130,""),"")</f>
        <v>0</v>
      </c>
      <c r="K129" s="15">
        <f>'3.1-排放系数'!F129</f>
        <v>0</v>
      </c>
      <c r="L129" s="11">
        <f>'3.1-排放系数'!G129</f>
        <v>0</v>
      </c>
      <c r="M129" s="16">
        <f>IF(J129="","",H129*K129)</f>
        <v>0</v>
      </c>
      <c r="N129" s="11">
        <f>'附表二、含氟气体之GWP值'!G3</f>
        <v>0</v>
      </c>
      <c r="O129" s="16">
        <f>IF(M129="","",M129*N129)</f>
        <v>0</v>
      </c>
      <c r="P129" s="8">
        <f>IF('2-定性盘查'!Y130&lt;&gt;"",IF('2-定性盘查'!Y130&lt;&gt;0,'2-定性盘查'!Y130,""),"")</f>
        <v>0</v>
      </c>
      <c r="Q129" s="15">
        <f>IF('3.1-排放系数'!J129="", "", '3.1-排放系数'!J129)</f>
        <v>0</v>
      </c>
      <c r="R129" s="11">
        <f>IF(Q129="","",'3.1-排放系数'!K129)</f>
        <v>0</v>
      </c>
      <c r="S129" s="16">
        <f>IF(P129="","",H129*Q129)</f>
        <v>0</v>
      </c>
      <c r="T129" s="11">
        <f>IF(S129="", "", '附表二、含氟气体之GWP值'!G4)</f>
        <v>0</v>
      </c>
      <c r="U129" s="16">
        <f>IF(S129="","",S129*T129)</f>
        <v>0</v>
      </c>
      <c r="V129" s="8">
        <f>IF('2-定性盘查'!Z130&lt;&gt;"",IF('2-定性盘查'!Z130&lt;&gt;0,'2-定性盘查'!Z130,""),"")</f>
        <v>0</v>
      </c>
      <c r="W129" s="15">
        <f>IF('3.1-排放系数'!N129 ="", "", '3.1-排放系数'!N129)</f>
        <v>0</v>
      </c>
      <c r="X129" s="11">
        <f>IF(W129="","",'3.1-排放系数'!O129)</f>
        <v>0</v>
      </c>
      <c r="Y129" s="16">
        <f>IF(V129="","",H129*W129)</f>
        <v>0</v>
      </c>
      <c r="Z129" s="11">
        <f>IF(Y129="", "", '附表二、含氟气体之GWP值'!G5)</f>
        <v>0</v>
      </c>
      <c r="AA129" s="16">
        <f>IF(Y129="","",Y129*Z129)</f>
        <v>0</v>
      </c>
      <c r="AB129" s="16">
        <f>IF('2-定性盘查'!E130="是",IF(J129="CO2",SUM(U129,AA129),SUM(O129,U129,AA129)),IF(SUM(O129,U129,AA129)&lt;&gt;0,SUM(O129,U129,AA129),0))</f>
        <v>0</v>
      </c>
      <c r="AC129" s="16">
        <f>IF('2-定性盘查'!E130="是",IF(J129="CO2",O129,""),"")</f>
        <v>0</v>
      </c>
      <c r="AD129" s="17">
        <f>IF(AB129&lt;&gt;"",AB129/'6-彚总表'!$J$5,"")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IF('2-定性盘查'!A131&lt;&gt;"",'2-定性盘查'!A131,"")</f>
        <v>0</v>
      </c>
      <c r="B130" s="8">
        <f>IF('2-定性盘查'!B131&lt;&gt;"",'2-定性盘查'!B131,"")</f>
        <v>0</v>
      </c>
      <c r="C130" s="8">
        <f>IF('2-定性盘查'!C131&lt;&gt;"",'2-定性盘查'!C131,"")</f>
        <v>0</v>
      </c>
      <c r="D130" s="8">
        <f>IF('2-定性盘查'!D131&lt;&gt;"",'2-定性盘查'!D131,"")</f>
        <v>0</v>
      </c>
      <c r="E130" s="8">
        <f>IF('2-定性盘查'!E131&lt;&gt;"",'2-定性盘查'!E131,"")</f>
        <v>0</v>
      </c>
      <c r="F130" s="8">
        <f>IF('2-定性盘查'!F131&lt;&gt;"",'2-定性盘查'!F131,"")</f>
        <v>0</v>
      </c>
      <c r="G130" s="8">
        <f>IF('2-定性盘查'!G131&lt;&gt;"",'2-定性盘查'!G131,"")</f>
        <v>0</v>
      </c>
      <c r="H130" s="11" t="s">
        <v>464</v>
      </c>
      <c r="I130" s="11"/>
      <c r="J130" s="8">
        <f>IF('2-定性盘查'!X131&lt;&gt;"",IF('2-定性盘查'!X131&lt;&gt;0,'2-定性盘查'!X131,""),"")</f>
        <v>0</v>
      </c>
      <c r="K130" s="15">
        <f>'3.1-排放系数'!F130</f>
        <v>0</v>
      </c>
      <c r="L130" s="11">
        <f>'3.1-排放系数'!G130</f>
        <v>0</v>
      </c>
      <c r="M130" s="16">
        <f>IF(J130="","",H130*K130)</f>
        <v>0</v>
      </c>
      <c r="N130" s="11">
        <f>'附表二、含氟气体之GWP值'!G3</f>
        <v>0</v>
      </c>
      <c r="O130" s="16">
        <f>IF(M130="","",M130*N130)</f>
        <v>0</v>
      </c>
      <c r="P130" s="8">
        <f>IF('2-定性盘查'!Y131&lt;&gt;"",IF('2-定性盘查'!Y131&lt;&gt;0,'2-定性盘查'!Y131,""),"")</f>
        <v>0</v>
      </c>
      <c r="Q130" s="15">
        <f>IF('3.1-排放系数'!J130="", "", '3.1-排放系数'!J130)</f>
        <v>0</v>
      </c>
      <c r="R130" s="11">
        <f>IF(Q130="","",'3.1-排放系数'!K130)</f>
        <v>0</v>
      </c>
      <c r="S130" s="16">
        <f>IF(P130="","",H130*Q130)</f>
        <v>0</v>
      </c>
      <c r="T130" s="11">
        <f>IF(S130="", "", '附表二、含氟气体之GWP值'!G4)</f>
        <v>0</v>
      </c>
      <c r="U130" s="16">
        <f>IF(S130="","",S130*T130)</f>
        <v>0</v>
      </c>
      <c r="V130" s="8">
        <f>IF('2-定性盘查'!Z131&lt;&gt;"",IF('2-定性盘查'!Z131&lt;&gt;0,'2-定性盘查'!Z131,""),"")</f>
        <v>0</v>
      </c>
      <c r="W130" s="15">
        <f>IF('3.1-排放系数'!N130 ="", "", '3.1-排放系数'!N130)</f>
        <v>0</v>
      </c>
      <c r="X130" s="11">
        <f>IF(W130="","",'3.1-排放系数'!O130)</f>
        <v>0</v>
      </c>
      <c r="Y130" s="16">
        <f>IF(V130="","",H130*W130)</f>
        <v>0</v>
      </c>
      <c r="Z130" s="11">
        <f>IF(Y130="", "", '附表二、含氟气体之GWP值'!G5)</f>
        <v>0</v>
      </c>
      <c r="AA130" s="16">
        <f>IF(Y130="","",Y130*Z130)</f>
        <v>0</v>
      </c>
      <c r="AB130" s="16">
        <f>IF('2-定性盘查'!E131="是",IF(J130="CO2",SUM(U130,AA130),SUM(O130,U130,AA130)),IF(SUM(O130,U130,AA130)&lt;&gt;0,SUM(O130,U130,AA130),0))</f>
        <v>0</v>
      </c>
      <c r="AC130" s="16">
        <f>IF('2-定性盘查'!E131="是",IF(J130="CO2",O130,""),"")</f>
        <v>0</v>
      </c>
      <c r="AD130" s="17">
        <f>IF(AB130&lt;&gt;"",AB130/'6-彚总表'!$J$5,"")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IF('2-定性盘查'!A132&lt;&gt;"",'2-定性盘查'!A132,"")</f>
        <v>0</v>
      </c>
      <c r="B131" s="8">
        <f>IF('2-定性盘查'!B132&lt;&gt;"",'2-定性盘查'!B132,"")</f>
        <v>0</v>
      </c>
      <c r="C131" s="8">
        <f>IF('2-定性盘查'!C132&lt;&gt;"",'2-定性盘查'!C132,"")</f>
        <v>0</v>
      </c>
      <c r="D131" s="8">
        <f>IF('2-定性盘查'!D132&lt;&gt;"",'2-定性盘查'!D132,"")</f>
        <v>0</v>
      </c>
      <c r="E131" s="8">
        <f>IF('2-定性盘查'!E132&lt;&gt;"",'2-定性盘查'!E132,"")</f>
        <v>0</v>
      </c>
      <c r="F131" s="8">
        <f>IF('2-定性盘查'!F132&lt;&gt;"",'2-定性盘查'!F132,"")</f>
        <v>0</v>
      </c>
      <c r="G131" s="8">
        <f>IF('2-定性盘查'!G132&lt;&gt;"",'2-定性盘查'!G132,"")</f>
        <v>0</v>
      </c>
      <c r="H131" s="11" t="s">
        <v>464</v>
      </c>
      <c r="I131" s="11"/>
      <c r="J131" s="8">
        <f>IF('2-定性盘查'!X132&lt;&gt;"",IF('2-定性盘查'!X132&lt;&gt;0,'2-定性盘查'!X132,""),"")</f>
        <v>0</v>
      </c>
      <c r="K131" s="15">
        <f>'3.1-排放系数'!F131</f>
        <v>0</v>
      </c>
      <c r="L131" s="11">
        <f>'3.1-排放系数'!G131</f>
        <v>0</v>
      </c>
      <c r="M131" s="16">
        <f>IF(J131="","",H131*K131)</f>
        <v>0</v>
      </c>
      <c r="N131" s="11">
        <f>'附表二、含氟气体之GWP值'!G3</f>
        <v>0</v>
      </c>
      <c r="O131" s="16">
        <f>IF(M131="","",M131*N131)</f>
        <v>0</v>
      </c>
      <c r="P131" s="8">
        <f>IF('2-定性盘查'!Y132&lt;&gt;"",IF('2-定性盘查'!Y132&lt;&gt;0,'2-定性盘查'!Y132,""),"")</f>
        <v>0</v>
      </c>
      <c r="Q131" s="15">
        <f>IF('3.1-排放系数'!J131="", "", '3.1-排放系数'!J131)</f>
        <v>0</v>
      </c>
      <c r="R131" s="11">
        <f>IF(Q131="","",'3.1-排放系数'!K131)</f>
        <v>0</v>
      </c>
      <c r="S131" s="16">
        <f>IF(P131="","",H131*Q131)</f>
        <v>0</v>
      </c>
      <c r="T131" s="11">
        <f>IF(S131="", "", '附表二、含氟气体之GWP值'!G4)</f>
        <v>0</v>
      </c>
      <c r="U131" s="16">
        <f>IF(S131="","",S131*T131)</f>
        <v>0</v>
      </c>
      <c r="V131" s="8">
        <f>IF('2-定性盘查'!Z132&lt;&gt;"",IF('2-定性盘查'!Z132&lt;&gt;0,'2-定性盘查'!Z132,""),"")</f>
        <v>0</v>
      </c>
      <c r="W131" s="15">
        <f>IF('3.1-排放系数'!N131 ="", "", '3.1-排放系数'!N131)</f>
        <v>0</v>
      </c>
      <c r="X131" s="11">
        <f>IF(W131="","",'3.1-排放系数'!O131)</f>
        <v>0</v>
      </c>
      <c r="Y131" s="16">
        <f>IF(V131="","",H131*W131)</f>
        <v>0</v>
      </c>
      <c r="Z131" s="11">
        <f>IF(Y131="", "", '附表二、含氟气体之GWP值'!G5)</f>
        <v>0</v>
      </c>
      <c r="AA131" s="16">
        <f>IF(Y131="","",Y131*Z131)</f>
        <v>0</v>
      </c>
      <c r="AB131" s="16">
        <f>IF('2-定性盘查'!E132="是",IF(J131="CO2",SUM(U131,AA131),SUM(O131,U131,AA131)),IF(SUM(O131,U131,AA131)&lt;&gt;0,SUM(O131,U131,AA131),0))</f>
        <v>0</v>
      </c>
      <c r="AC131" s="16">
        <f>IF('2-定性盘查'!E132="是",IF(J131="CO2",O131,""),"")</f>
        <v>0</v>
      </c>
      <c r="AD131" s="17">
        <f>IF(AB131&lt;&gt;"",AB131/'6-彚总表'!$J$5,"")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IF('2-定性盘查'!A133&lt;&gt;"",'2-定性盘查'!A133,"")</f>
        <v>0</v>
      </c>
      <c r="B132" s="8">
        <f>IF('2-定性盘查'!B133&lt;&gt;"",'2-定性盘查'!B133,"")</f>
        <v>0</v>
      </c>
      <c r="C132" s="8">
        <f>IF('2-定性盘查'!C133&lt;&gt;"",'2-定性盘查'!C133,"")</f>
        <v>0</v>
      </c>
      <c r="D132" s="8">
        <f>IF('2-定性盘查'!D133&lt;&gt;"",'2-定性盘查'!D133,"")</f>
        <v>0</v>
      </c>
      <c r="E132" s="8">
        <f>IF('2-定性盘查'!E133&lt;&gt;"",'2-定性盘查'!E133,"")</f>
        <v>0</v>
      </c>
      <c r="F132" s="8">
        <f>IF('2-定性盘查'!F133&lt;&gt;"",'2-定性盘查'!F133,"")</f>
        <v>0</v>
      </c>
      <c r="G132" s="8">
        <f>IF('2-定性盘查'!G133&lt;&gt;"",'2-定性盘查'!G133,"")</f>
        <v>0</v>
      </c>
      <c r="H132" s="11" t="s">
        <v>464</v>
      </c>
      <c r="I132" s="11"/>
      <c r="J132" s="8">
        <f>IF('2-定性盘查'!X133&lt;&gt;"",IF('2-定性盘查'!X133&lt;&gt;0,'2-定性盘查'!X133,""),"")</f>
        <v>0</v>
      </c>
      <c r="K132" s="15">
        <f>'3.1-排放系数'!F132</f>
        <v>0</v>
      </c>
      <c r="L132" s="11">
        <f>'3.1-排放系数'!G132</f>
        <v>0</v>
      </c>
      <c r="M132" s="16">
        <f>IF(J132="","",H132*K132)</f>
        <v>0</v>
      </c>
      <c r="N132" s="11">
        <f>'附表二、含氟气体之GWP值'!G3</f>
        <v>0</v>
      </c>
      <c r="O132" s="16">
        <f>IF(M132="","",M132*N132)</f>
        <v>0</v>
      </c>
      <c r="P132" s="8">
        <f>IF('2-定性盘查'!Y133&lt;&gt;"",IF('2-定性盘查'!Y133&lt;&gt;0,'2-定性盘查'!Y133,""),"")</f>
        <v>0</v>
      </c>
      <c r="Q132" s="15">
        <f>IF('3.1-排放系数'!J132="", "", '3.1-排放系数'!J132)</f>
        <v>0</v>
      </c>
      <c r="R132" s="11">
        <f>IF(Q132="","",'3.1-排放系数'!K132)</f>
        <v>0</v>
      </c>
      <c r="S132" s="16">
        <f>IF(P132="","",H132*Q132)</f>
        <v>0</v>
      </c>
      <c r="T132" s="11">
        <f>IF(S132="", "", '附表二、含氟气体之GWP值'!G4)</f>
        <v>0</v>
      </c>
      <c r="U132" s="16">
        <f>IF(S132="","",S132*T132)</f>
        <v>0</v>
      </c>
      <c r="V132" s="8">
        <f>IF('2-定性盘查'!Z133&lt;&gt;"",IF('2-定性盘查'!Z133&lt;&gt;0,'2-定性盘查'!Z133,""),"")</f>
        <v>0</v>
      </c>
      <c r="W132" s="15">
        <f>IF('3.1-排放系数'!N132 ="", "", '3.1-排放系数'!N132)</f>
        <v>0</v>
      </c>
      <c r="X132" s="11">
        <f>IF(W132="","",'3.1-排放系数'!O132)</f>
        <v>0</v>
      </c>
      <c r="Y132" s="16">
        <f>IF(V132="","",H132*W132)</f>
        <v>0</v>
      </c>
      <c r="Z132" s="11">
        <f>IF(Y132="", "", '附表二、含氟气体之GWP值'!G5)</f>
        <v>0</v>
      </c>
      <c r="AA132" s="16">
        <f>IF(Y132="","",Y132*Z132)</f>
        <v>0</v>
      </c>
      <c r="AB132" s="16">
        <f>IF('2-定性盘查'!E133="是",IF(J132="CO2",SUM(U132,AA132),SUM(O132,U132,AA132)),IF(SUM(O132,U132,AA132)&lt;&gt;0,SUM(O132,U132,AA132),0))</f>
        <v>0</v>
      </c>
      <c r="AC132" s="16">
        <f>IF('2-定性盘查'!E133="是",IF(J132="CO2",O132,""),"")</f>
        <v>0</v>
      </c>
      <c r="AD132" s="17">
        <f>IF(AB132&lt;&gt;"",AB132/'6-彚总表'!$J$5,"")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IF('2-定性盘查'!A134&lt;&gt;"",'2-定性盘查'!A134,"")</f>
        <v>0</v>
      </c>
      <c r="B133" s="8">
        <f>IF('2-定性盘查'!B134&lt;&gt;"",'2-定性盘查'!B134,"")</f>
        <v>0</v>
      </c>
      <c r="C133" s="8">
        <f>IF('2-定性盘查'!C134&lt;&gt;"",'2-定性盘查'!C134,"")</f>
        <v>0</v>
      </c>
      <c r="D133" s="8">
        <f>IF('2-定性盘查'!D134&lt;&gt;"",'2-定性盘查'!D134,"")</f>
        <v>0</v>
      </c>
      <c r="E133" s="8">
        <f>IF('2-定性盘查'!E134&lt;&gt;"",'2-定性盘查'!E134,"")</f>
        <v>0</v>
      </c>
      <c r="F133" s="8">
        <f>IF('2-定性盘查'!F134&lt;&gt;"",'2-定性盘查'!F134,"")</f>
        <v>0</v>
      </c>
      <c r="G133" s="8">
        <f>IF('2-定性盘查'!G134&lt;&gt;"",'2-定性盘查'!G134,"")</f>
        <v>0</v>
      </c>
      <c r="H133" s="11" t="s">
        <v>499</v>
      </c>
      <c r="I133" s="11" t="s">
        <v>483</v>
      </c>
      <c r="J133" s="8">
        <f>IF('2-定性盘查'!X134&lt;&gt;"",IF('2-定性盘查'!X134&lt;&gt;0,'2-定性盘查'!X134,""),"")</f>
        <v>0</v>
      </c>
      <c r="K133" s="15">
        <f>'3.1-排放系数'!F133</f>
        <v>0</v>
      </c>
      <c r="L133" s="11">
        <f>'3.1-排放系数'!G133</f>
        <v>0</v>
      </c>
      <c r="M133" s="16">
        <f>IF(J133="","",H133*K133)</f>
        <v>0</v>
      </c>
      <c r="N133" s="11">
        <f>'附表二、含氟气体之GWP值'!G3</f>
        <v>0</v>
      </c>
      <c r="O133" s="16">
        <f>IF(M133="","",M133*N133)</f>
        <v>0</v>
      </c>
      <c r="P133" s="8">
        <f>IF('2-定性盘查'!Y134&lt;&gt;"",IF('2-定性盘查'!Y134&lt;&gt;0,'2-定性盘查'!Y134,""),"")</f>
        <v>0</v>
      </c>
      <c r="Q133" s="15">
        <f>IF('3.1-排放系数'!J133="", "", '3.1-排放系数'!J133)</f>
        <v>0</v>
      </c>
      <c r="R133" s="11">
        <f>IF(Q133="","",'3.1-排放系数'!K133)</f>
        <v>0</v>
      </c>
      <c r="S133" s="16">
        <f>IF(P133="","",H133*Q133)</f>
        <v>0</v>
      </c>
      <c r="T133" s="11">
        <f>IF(S133="", "", '附表二、含氟气体之GWP值'!G4)</f>
        <v>0</v>
      </c>
      <c r="U133" s="16">
        <f>IF(S133="","",S133*T133)</f>
        <v>0</v>
      </c>
      <c r="V133" s="8">
        <f>IF('2-定性盘查'!Z134&lt;&gt;"",IF('2-定性盘查'!Z134&lt;&gt;0,'2-定性盘查'!Z134,""),"")</f>
        <v>0</v>
      </c>
      <c r="W133" s="15">
        <f>IF('3.1-排放系数'!N133 ="", "", '3.1-排放系数'!N133)</f>
        <v>0</v>
      </c>
      <c r="X133" s="11">
        <f>IF(W133="","",'3.1-排放系数'!O133)</f>
        <v>0</v>
      </c>
      <c r="Y133" s="16">
        <f>IF(V133="","",H133*W133)</f>
        <v>0</v>
      </c>
      <c r="Z133" s="11">
        <f>IF(Y133="", "", '附表二、含氟气体之GWP值'!G5)</f>
        <v>0</v>
      </c>
      <c r="AA133" s="16">
        <f>IF(Y133="","",Y133*Z133)</f>
        <v>0</v>
      </c>
      <c r="AB133" s="16">
        <f>IF('2-定性盘查'!E134="是",IF(J133="CO2",SUM(U133,AA133),SUM(O133,U133,AA133)),IF(SUM(O133,U133,AA133)&lt;&gt;0,SUM(O133,U133,AA133),0))</f>
        <v>0</v>
      </c>
      <c r="AC133" s="16">
        <f>IF('2-定性盘查'!E134="是",IF(J133="CO2",O133,""),"")</f>
        <v>0</v>
      </c>
      <c r="AD133" s="17">
        <f>IF(AB133&lt;&gt;"",AB133/'6-彚总表'!$J$5,"")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IF('2-定性盘查'!A135&lt;&gt;"",'2-定性盘查'!A135,"")</f>
        <v>0</v>
      </c>
      <c r="B134" s="8">
        <f>IF('2-定性盘查'!B135&lt;&gt;"",'2-定性盘查'!B135,"")</f>
        <v>0</v>
      </c>
      <c r="C134" s="8">
        <f>IF('2-定性盘查'!C135&lt;&gt;"",'2-定性盘查'!C135,"")</f>
        <v>0</v>
      </c>
      <c r="D134" s="8">
        <f>IF('2-定性盘查'!D135&lt;&gt;"",'2-定性盘查'!D135,"")</f>
        <v>0</v>
      </c>
      <c r="E134" s="8">
        <f>IF('2-定性盘查'!E135&lt;&gt;"",'2-定性盘查'!E135,"")</f>
        <v>0</v>
      </c>
      <c r="F134" s="8">
        <f>IF('2-定性盘查'!F135&lt;&gt;"",'2-定性盘查'!F135,"")</f>
        <v>0</v>
      </c>
      <c r="G134" s="8">
        <f>IF('2-定性盘查'!G135&lt;&gt;"",'2-定性盘查'!G135,"")</f>
        <v>0</v>
      </c>
      <c r="H134" s="11" t="s">
        <v>464</v>
      </c>
      <c r="I134" s="11"/>
      <c r="J134" s="8">
        <f>IF('2-定性盘查'!X135&lt;&gt;"",IF('2-定性盘查'!X135&lt;&gt;0,'2-定性盘查'!X135,""),"")</f>
        <v>0</v>
      </c>
      <c r="K134" s="15">
        <f>'3.1-排放系数'!F134</f>
        <v>0</v>
      </c>
      <c r="L134" s="11">
        <f>'3.1-排放系数'!G134</f>
        <v>0</v>
      </c>
      <c r="M134" s="16">
        <f>IF(J134="","",H134*K134)</f>
        <v>0</v>
      </c>
      <c r="N134" s="11">
        <f>'附表二、含氟气体之GWP值'!G3</f>
        <v>0</v>
      </c>
      <c r="O134" s="16">
        <f>IF(M134="","",M134*N134)</f>
        <v>0</v>
      </c>
      <c r="P134" s="8">
        <f>IF('2-定性盘查'!Y135&lt;&gt;"",IF('2-定性盘查'!Y135&lt;&gt;0,'2-定性盘查'!Y135,""),"")</f>
        <v>0</v>
      </c>
      <c r="Q134" s="15">
        <f>IF('3.1-排放系数'!J134="", "", '3.1-排放系数'!J134)</f>
        <v>0</v>
      </c>
      <c r="R134" s="11">
        <f>IF(Q134="","",'3.1-排放系数'!K134)</f>
        <v>0</v>
      </c>
      <c r="S134" s="16">
        <f>IF(P134="","",H134*Q134)</f>
        <v>0</v>
      </c>
      <c r="T134" s="11">
        <f>IF(S134="", "", '附表二、含氟气体之GWP值'!G4)</f>
        <v>0</v>
      </c>
      <c r="U134" s="16">
        <f>IF(S134="","",S134*T134)</f>
        <v>0</v>
      </c>
      <c r="V134" s="8">
        <f>IF('2-定性盘查'!Z135&lt;&gt;"",IF('2-定性盘查'!Z135&lt;&gt;0,'2-定性盘查'!Z135,""),"")</f>
        <v>0</v>
      </c>
      <c r="W134" s="15">
        <f>IF('3.1-排放系数'!N134 ="", "", '3.1-排放系数'!N134)</f>
        <v>0</v>
      </c>
      <c r="X134" s="11">
        <f>IF(W134="","",'3.1-排放系数'!O134)</f>
        <v>0</v>
      </c>
      <c r="Y134" s="16">
        <f>IF(V134="","",H134*W134)</f>
        <v>0</v>
      </c>
      <c r="Z134" s="11">
        <f>IF(Y134="", "", '附表二、含氟气体之GWP值'!G5)</f>
        <v>0</v>
      </c>
      <c r="AA134" s="16">
        <f>IF(Y134="","",Y134*Z134)</f>
        <v>0</v>
      </c>
      <c r="AB134" s="16">
        <f>IF('2-定性盘查'!E135="是",IF(J134="CO2",SUM(U134,AA134),SUM(O134,U134,AA134)),IF(SUM(O134,U134,AA134)&lt;&gt;0,SUM(O134,U134,AA134),0))</f>
        <v>0</v>
      </c>
      <c r="AC134" s="16">
        <f>IF('2-定性盘查'!E135="是",IF(J134="CO2",O134,""),"")</f>
        <v>0</v>
      </c>
      <c r="AD134" s="17">
        <f>IF(AB134&lt;&gt;"",AB134/'6-彚总表'!$J$5,"")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IF('2-定性盘查'!A136&lt;&gt;"",'2-定性盘查'!A136,"")</f>
        <v>0</v>
      </c>
      <c r="B135" s="8">
        <f>IF('2-定性盘查'!B136&lt;&gt;"",'2-定性盘查'!B136,"")</f>
        <v>0</v>
      </c>
      <c r="C135" s="8">
        <f>IF('2-定性盘查'!C136&lt;&gt;"",'2-定性盘查'!C136,"")</f>
        <v>0</v>
      </c>
      <c r="D135" s="8">
        <f>IF('2-定性盘查'!D136&lt;&gt;"",'2-定性盘查'!D136,"")</f>
        <v>0</v>
      </c>
      <c r="E135" s="8">
        <f>IF('2-定性盘查'!E136&lt;&gt;"",'2-定性盘查'!E136,"")</f>
        <v>0</v>
      </c>
      <c r="F135" s="8">
        <f>IF('2-定性盘查'!F136&lt;&gt;"",'2-定性盘查'!F136,"")</f>
        <v>0</v>
      </c>
      <c r="G135" s="8">
        <f>IF('2-定性盘查'!G136&lt;&gt;"",'2-定性盘查'!G136,"")</f>
        <v>0</v>
      </c>
      <c r="H135" s="11" t="s">
        <v>500</v>
      </c>
      <c r="I135" s="11" t="s">
        <v>486</v>
      </c>
      <c r="J135" s="8">
        <f>IF('2-定性盘查'!X136&lt;&gt;"",IF('2-定性盘查'!X136&lt;&gt;0,'2-定性盘查'!X136,""),"")</f>
        <v>0</v>
      </c>
      <c r="K135" s="15">
        <f>'3.1-排放系数'!F135</f>
        <v>0</v>
      </c>
      <c r="L135" s="11">
        <f>'3.1-排放系数'!G135</f>
        <v>0</v>
      </c>
      <c r="M135" s="16">
        <f>IF(J135="","",H135*K135)</f>
        <v>0</v>
      </c>
      <c r="N135" s="11">
        <f>'附表二、含氟气体之GWP值'!G3</f>
        <v>0</v>
      </c>
      <c r="O135" s="16">
        <f>IF(M135="","",M135*N135)</f>
        <v>0</v>
      </c>
      <c r="P135" s="8">
        <f>IF('2-定性盘查'!Y136&lt;&gt;"",IF('2-定性盘查'!Y136&lt;&gt;0,'2-定性盘查'!Y136,""),"")</f>
        <v>0</v>
      </c>
      <c r="Q135" s="15">
        <f>IF('3.1-排放系数'!J135="", "", '3.1-排放系数'!J135)</f>
        <v>0</v>
      </c>
      <c r="R135" s="11">
        <f>IF(Q135="","",'3.1-排放系数'!K135)</f>
        <v>0</v>
      </c>
      <c r="S135" s="16">
        <f>IF(P135="","",H135*Q135)</f>
        <v>0</v>
      </c>
      <c r="T135" s="11">
        <f>IF(S135="", "", '附表二、含氟气体之GWP值'!G4)</f>
        <v>0</v>
      </c>
      <c r="U135" s="16">
        <f>IF(S135="","",S135*T135)</f>
        <v>0</v>
      </c>
      <c r="V135" s="8">
        <f>IF('2-定性盘查'!Z136&lt;&gt;"",IF('2-定性盘查'!Z136&lt;&gt;0,'2-定性盘查'!Z136,""),"")</f>
        <v>0</v>
      </c>
      <c r="W135" s="15">
        <f>IF('3.1-排放系数'!N135 ="", "", '3.1-排放系数'!N135)</f>
        <v>0</v>
      </c>
      <c r="X135" s="11">
        <f>IF(W135="","",'3.1-排放系数'!O135)</f>
        <v>0</v>
      </c>
      <c r="Y135" s="16">
        <f>IF(V135="","",H135*W135)</f>
        <v>0</v>
      </c>
      <c r="Z135" s="11">
        <f>IF(Y135="", "", '附表二、含氟气体之GWP值'!G5)</f>
        <v>0</v>
      </c>
      <c r="AA135" s="16">
        <f>IF(Y135="","",Y135*Z135)</f>
        <v>0</v>
      </c>
      <c r="AB135" s="16">
        <f>IF('2-定性盘查'!E136="是",IF(J135="CO2",SUM(U135,AA135),SUM(O135,U135,AA135)),IF(SUM(O135,U135,AA135)&lt;&gt;0,SUM(O135,U135,AA135),0))</f>
        <v>0</v>
      </c>
      <c r="AC135" s="16">
        <f>IF('2-定性盘查'!E136="是",IF(J135="CO2",O135,""),"")</f>
        <v>0</v>
      </c>
      <c r="AD135" s="17">
        <f>IF(AB135&lt;&gt;"",AB135/'6-彚总表'!$J$5,"")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IF('2-定性盘查'!A137&lt;&gt;"",'2-定性盘查'!A137,"")</f>
        <v>0</v>
      </c>
      <c r="B136" s="8">
        <f>IF('2-定性盘查'!B137&lt;&gt;"",'2-定性盘查'!B137,"")</f>
        <v>0</v>
      </c>
      <c r="C136" s="8">
        <f>IF('2-定性盘查'!C137&lt;&gt;"",'2-定性盘查'!C137,"")</f>
        <v>0</v>
      </c>
      <c r="D136" s="8">
        <f>IF('2-定性盘查'!D137&lt;&gt;"",'2-定性盘查'!D137,"")</f>
        <v>0</v>
      </c>
      <c r="E136" s="8">
        <f>IF('2-定性盘查'!E137&lt;&gt;"",'2-定性盘查'!E137,"")</f>
        <v>0</v>
      </c>
      <c r="F136" s="8">
        <f>IF('2-定性盘查'!F137&lt;&gt;"",'2-定性盘查'!F137,"")</f>
        <v>0</v>
      </c>
      <c r="G136" s="8">
        <f>IF('2-定性盘查'!G137&lt;&gt;"",'2-定性盘查'!G137,"")</f>
        <v>0</v>
      </c>
      <c r="H136" s="11" t="s">
        <v>501</v>
      </c>
      <c r="I136" s="11" t="s">
        <v>486</v>
      </c>
      <c r="J136" s="8">
        <f>IF('2-定性盘查'!X137&lt;&gt;"",IF('2-定性盘查'!X137&lt;&gt;0,'2-定性盘查'!X137,""),"")</f>
        <v>0</v>
      </c>
      <c r="K136" s="15">
        <f>'3.1-排放系数'!F136</f>
        <v>0</v>
      </c>
      <c r="L136" s="11">
        <f>'3.1-排放系数'!G136</f>
        <v>0</v>
      </c>
      <c r="M136" s="16">
        <f>IF(J136="","",H136*K136)</f>
        <v>0</v>
      </c>
      <c r="N136" s="11">
        <f>'附表二、含氟气体之GWP值'!G3</f>
        <v>0</v>
      </c>
      <c r="O136" s="16">
        <f>IF(M136="","",M136*N136)</f>
        <v>0</v>
      </c>
      <c r="P136" s="8">
        <f>IF('2-定性盘查'!Y137&lt;&gt;"",IF('2-定性盘查'!Y137&lt;&gt;0,'2-定性盘查'!Y137,""),"")</f>
        <v>0</v>
      </c>
      <c r="Q136" s="15">
        <f>IF('3.1-排放系数'!J136="", "", '3.1-排放系数'!J136)</f>
        <v>0</v>
      </c>
      <c r="R136" s="11">
        <f>IF(Q136="","",'3.1-排放系数'!K136)</f>
        <v>0</v>
      </c>
      <c r="S136" s="16">
        <f>IF(P136="","",H136*Q136)</f>
        <v>0</v>
      </c>
      <c r="T136" s="11">
        <f>IF(S136="", "", '附表二、含氟气体之GWP值'!G4)</f>
        <v>0</v>
      </c>
      <c r="U136" s="16">
        <f>IF(S136="","",S136*T136)</f>
        <v>0</v>
      </c>
      <c r="V136" s="8">
        <f>IF('2-定性盘查'!Z137&lt;&gt;"",IF('2-定性盘查'!Z137&lt;&gt;0,'2-定性盘查'!Z137,""),"")</f>
        <v>0</v>
      </c>
      <c r="W136" s="15">
        <f>IF('3.1-排放系数'!N136 ="", "", '3.1-排放系数'!N136)</f>
        <v>0</v>
      </c>
      <c r="X136" s="11">
        <f>IF(W136="","",'3.1-排放系数'!O136)</f>
        <v>0</v>
      </c>
      <c r="Y136" s="16">
        <f>IF(V136="","",H136*W136)</f>
        <v>0</v>
      </c>
      <c r="Z136" s="11">
        <f>IF(Y136="", "", '附表二、含氟气体之GWP值'!G5)</f>
        <v>0</v>
      </c>
      <c r="AA136" s="16">
        <f>IF(Y136="","",Y136*Z136)</f>
        <v>0</v>
      </c>
      <c r="AB136" s="16">
        <f>IF('2-定性盘查'!E137="是",IF(J136="CO2",SUM(U136,AA136),SUM(O136,U136,AA136)),IF(SUM(O136,U136,AA136)&lt;&gt;0,SUM(O136,U136,AA136),0))</f>
        <v>0</v>
      </c>
      <c r="AC136" s="16">
        <f>IF('2-定性盘查'!E137="是",IF(J136="CO2",O136,""),"")</f>
        <v>0</v>
      </c>
      <c r="AD136" s="17">
        <f>IF(AB136&lt;&gt;"",AB136/'6-彚总表'!$J$5,"")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IF('2-定性盘查'!A138&lt;&gt;"",'2-定性盘查'!A138,"")</f>
        <v>0</v>
      </c>
      <c r="B137" s="8">
        <f>IF('2-定性盘查'!B138&lt;&gt;"",'2-定性盘查'!B138,"")</f>
        <v>0</v>
      </c>
      <c r="C137" s="8">
        <f>IF('2-定性盘查'!C138&lt;&gt;"",'2-定性盘查'!C138,"")</f>
        <v>0</v>
      </c>
      <c r="D137" s="8">
        <f>IF('2-定性盘查'!D138&lt;&gt;"",'2-定性盘查'!D138,"")</f>
        <v>0</v>
      </c>
      <c r="E137" s="8">
        <f>IF('2-定性盘查'!E138&lt;&gt;"",'2-定性盘查'!E138,"")</f>
        <v>0</v>
      </c>
      <c r="F137" s="8">
        <f>IF('2-定性盘查'!F138&lt;&gt;"",'2-定性盘查'!F138,"")</f>
        <v>0</v>
      </c>
      <c r="G137" s="8">
        <f>IF('2-定性盘查'!G138&lt;&gt;"",'2-定性盘查'!G138,"")</f>
        <v>0</v>
      </c>
      <c r="H137" s="11" t="s">
        <v>502</v>
      </c>
      <c r="I137" s="11" t="s">
        <v>486</v>
      </c>
      <c r="J137" s="8">
        <f>IF('2-定性盘查'!X138&lt;&gt;"",IF('2-定性盘查'!X138&lt;&gt;0,'2-定性盘查'!X138,""),"")</f>
        <v>0</v>
      </c>
      <c r="K137" s="15">
        <f>'3.1-排放系数'!F137</f>
        <v>0</v>
      </c>
      <c r="L137" s="11">
        <f>'3.1-排放系数'!G137</f>
        <v>0</v>
      </c>
      <c r="M137" s="16">
        <f>IF(J137="","",H137*K137)</f>
        <v>0</v>
      </c>
      <c r="N137" s="11">
        <f>'附表二、含氟气体之GWP值'!G3</f>
        <v>0</v>
      </c>
      <c r="O137" s="16">
        <f>IF(M137="","",M137*N137)</f>
        <v>0</v>
      </c>
      <c r="P137" s="8">
        <f>IF('2-定性盘查'!Y138&lt;&gt;"",IF('2-定性盘查'!Y138&lt;&gt;0,'2-定性盘查'!Y138,""),"")</f>
        <v>0</v>
      </c>
      <c r="Q137" s="15">
        <f>IF('3.1-排放系数'!J137="", "", '3.1-排放系数'!J137)</f>
        <v>0</v>
      </c>
      <c r="R137" s="11">
        <f>IF(Q137="","",'3.1-排放系数'!K137)</f>
        <v>0</v>
      </c>
      <c r="S137" s="16">
        <f>IF(P137="","",H137*Q137)</f>
        <v>0</v>
      </c>
      <c r="T137" s="11">
        <f>IF(S137="", "", '附表二、含氟气体之GWP值'!G4)</f>
        <v>0</v>
      </c>
      <c r="U137" s="16">
        <f>IF(S137="","",S137*T137)</f>
        <v>0</v>
      </c>
      <c r="V137" s="8">
        <f>IF('2-定性盘查'!Z138&lt;&gt;"",IF('2-定性盘查'!Z138&lt;&gt;0,'2-定性盘查'!Z138,""),"")</f>
        <v>0</v>
      </c>
      <c r="W137" s="15">
        <f>IF('3.1-排放系数'!N137 ="", "", '3.1-排放系数'!N137)</f>
        <v>0</v>
      </c>
      <c r="X137" s="11">
        <f>IF(W137="","",'3.1-排放系数'!O137)</f>
        <v>0</v>
      </c>
      <c r="Y137" s="16">
        <f>IF(V137="","",H137*W137)</f>
        <v>0</v>
      </c>
      <c r="Z137" s="11">
        <f>IF(Y137="", "", '附表二、含氟气体之GWP值'!G5)</f>
        <v>0</v>
      </c>
      <c r="AA137" s="16">
        <f>IF(Y137="","",Y137*Z137)</f>
        <v>0</v>
      </c>
      <c r="AB137" s="16">
        <f>IF('2-定性盘查'!E138="是",IF(J137="CO2",SUM(U137,AA137),SUM(O137,U137,AA137)),IF(SUM(O137,U137,AA137)&lt;&gt;0,SUM(O137,U137,AA137),0))</f>
        <v>0</v>
      </c>
      <c r="AC137" s="16">
        <f>IF('2-定性盘查'!E138="是",IF(J137="CO2",O137,""),"")</f>
        <v>0</v>
      </c>
      <c r="AD137" s="17">
        <f>IF(AB137&lt;&gt;"",AB137/'6-彚总表'!$J$5,"")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IF('2-定性盘查'!A139&lt;&gt;"",'2-定性盘查'!A139,"")</f>
        <v>0</v>
      </c>
      <c r="B138" s="8">
        <f>IF('2-定性盘查'!B139&lt;&gt;"",'2-定性盘查'!B139,"")</f>
        <v>0</v>
      </c>
      <c r="C138" s="8">
        <f>IF('2-定性盘查'!C139&lt;&gt;"",'2-定性盘查'!C139,"")</f>
        <v>0</v>
      </c>
      <c r="D138" s="8">
        <f>IF('2-定性盘查'!D139&lt;&gt;"",'2-定性盘查'!D139,"")</f>
        <v>0</v>
      </c>
      <c r="E138" s="8">
        <f>IF('2-定性盘查'!E139&lt;&gt;"",'2-定性盘查'!E139,"")</f>
        <v>0</v>
      </c>
      <c r="F138" s="8">
        <f>IF('2-定性盘查'!F139&lt;&gt;"",'2-定性盘查'!F139,"")</f>
        <v>0</v>
      </c>
      <c r="G138" s="8">
        <f>IF('2-定性盘查'!G139&lt;&gt;"",'2-定性盘查'!G139,"")</f>
        <v>0</v>
      </c>
      <c r="H138" s="11" t="s">
        <v>503</v>
      </c>
      <c r="I138" s="11" t="s">
        <v>486</v>
      </c>
      <c r="J138" s="8">
        <f>IF('2-定性盘查'!X139&lt;&gt;"",IF('2-定性盘查'!X139&lt;&gt;0,'2-定性盘查'!X139,""),"")</f>
        <v>0</v>
      </c>
      <c r="K138" s="15">
        <f>'3.1-排放系数'!F138</f>
        <v>0</v>
      </c>
      <c r="L138" s="11">
        <f>'3.1-排放系数'!G138</f>
        <v>0</v>
      </c>
      <c r="M138" s="16">
        <f>IF(J138="","",H138*K138)</f>
        <v>0</v>
      </c>
      <c r="N138" s="11">
        <f>'附表二、含氟气体之GWP值'!G3</f>
        <v>0</v>
      </c>
      <c r="O138" s="16">
        <f>IF(M138="","",M138*N138)</f>
        <v>0</v>
      </c>
      <c r="P138" s="8">
        <f>IF('2-定性盘查'!Y139&lt;&gt;"",IF('2-定性盘查'!Y139&lt;&gt;0,'2-定性盘查'!Y139,""),"")</f>
        <v>0</v>
      </c>
      <c r="Q138" s="15">
        <f>IF('3.1-排放系数'!J138="", "", '3.1-排放系数'!J138)</f>
        <v>0</v>
      </c>
      <c r="R138" s="11">
        <f>IF(Q138="","",'3.1-排放系数'!K138)</f>
        <v>0</v>
      </c>
      <c r="S138" s="16">
        <f>IF(P138="","",H138*Q138)</f>
        <v>0</v>
      </c>
      <c r="T138" s="11">
        <f>IF(S138="", "", '附表二、含氟气体之GWP值'!G4)</f>
        <v>0</v>
      </c>
      <c r="U138" s="16">
        <f>IF(S138="","",S138*T138)</f>
        <v>0</v>
      </c>
      <c r="V138" s="8">
        <f>IF('2-定性盘查'!Z139&lt;&gt;"",IF('2-定性盘查'!Z139&lt;&gt;0,'2-定性盘查'!Z139,""),"")</f>
        <v>0</v>
      </c>
      <c r="W138" s="15">
        <f>IF('3.1-排放系数'!N138 ="", "", '3.1-排放系数'!N138)</f>
        <v>0</v>
      </c>
      <c r="X138" s="11">
        <f>IF(W138="","",'3.1-排放系数'!O138)</f>
        <v>0</v>
      </c>
      <c r="Y138" s="16">
        <f>IF(V138="","",H138*W138)</f>
        <v>0</v>
      </c>
      <c r="Z138" s="11">
        <f>IF(Y138="", "", '附表二、含氟气体之GWP值'!G5)</f>
        <v>0</v>
      </c>
      <c r="AA138" s="16">
        <f>IF(Y138="","",Y138*Z138)</f>
        <v>0</v>
      </c>
      <c r="AB138" s="16">
        <f>IF('2-定性盘查'!E139="是",IF(J138="CO2",SUM(U138,AA138),SUM(O138,U138,AA138)),IF(SUM(O138,U138,AA138)&lt;&gt;0,SUM(O138,U138,AA138),0))</f>
        <v>0</v>
      </c>
      <c r="AC138" s="16">
        <f>IF('2-定性盘查'!E139="是",IF(J138="CO2",O138,""),"")</f>
        <v>0</v>
      </c>
      <c r="AD138" s="17">
        <f>IF(AB138&lt;&gt;"",AB138/'6-彚总表'!$J$5,"")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IF('2-定性盘查'!A140&lt;&gt;"",'2-定性盘查'!A140,"")</f>
        <v>0</v>
      </c>
      <c r="B139" s="8">
        <f>IF('2-定性盘查'!B140&lt;&gt;"",'2-定性盘查'!B140,"")</f>
        <v>0</v>
      </c>
      <c r="C139" s="8">
        <f>IF('2-定性盘查'!C140&lt;&gt;"",'2-定性盘查'!C140,"")</f>
        <v>0</v>
      </c>
      <c r="D139" s="8">
        <f>IF('2-定性盘查'!D140&lt;&gt;"",'2-定性盘查'!D140,"")</f>
        <v>0</v>
      </c>
      <c r="E139" s="8">
        <f>IF('2-定性盘查'!E140&lt;&gt;"",'2-定性盘查'!E140,"")</f>
        <v>0</v>
      </c>
      <c r="F139" s="8">
        <f>IF('2-定性盘查'!F140&lt;&gt;"",'2-定性盘查'!F140,"")</f>
        <v>0</v>
      </c>
      <c r="G139" s="8">
        <f>IF('2-定性盘查'!G140&lt;&gt;"",'2-定性盘查'!G140,"")</f>
        <v>0</v>
      </c>
      <c r="H139" s="11" t="s">
        <v>504</v>
      </c>
      <c r="I139" s="11" t="s">
        <v>292</v>
      </c>
      <c r="J139" s="8">
        <f>IF('2-定性盘查'!X140&lt;&gt;"",IF('2-定性盘查'!X140&lt;&gt;0,'2-定性盘查'!X140,""),"")</f>
        <v>0</v>
      </c>
      <c r="K139" s="15">
        <f>'3.1-排放系数'!F139</f>
        <v>0</v>
      </c>
      <c r="L139" s="11">
        <f>'3.1-排放系数'!G139</f>
        <v>0</v>
      </c>
      <c r="M139" s="16">
        <f>IF(J139="","",H139*K139)</f>
        <v>0</v>
      </c>
      <c r="N139" s="11">
        <f>'附表二、含氟气体之GWP值'!G3</f>
        <v>0</v>
      </c>
      <c r="O139" s="16">
        <f>IF(M139="","",M139*N139)</f>
        <v>0</v>
      </c>
      <c r="P139" s="8">
        <f>IF('2-定性盘查'!Y140&lt;&gt;"",IF('2-定性盘查'!Y140&lt;&gt;0,'2-定性盘查'!Y140,""),"")</f>
        <v>0</v>
      </c>
      <c r="Q139" s="15">
        <f>IF('3.1-排放系数'!J139="", "", '3.1-排放系数'!J139)</f>
        <v>0</v>
      </c>
      <c r="R139" s="11">
        <f>IF(Q139="","",'3.1-排放系数'!K139)</f>
        <v>0</v>
      </c>
      <c r="S139" s="16">
        <f>IF(P139="","",H139*Q139)</f>
        <v>0</v>
      </c>
      <c r="T139" s="11">
        <f>IF(S139="", "", '附表二、含氟气体之GWP值'!G4)</f>
        <v>0</v>
      </c>
      <c r="U139" s="16">
        <f>IF(S139="","",S139*T139)</f>
        <v>0</v>
      </c>
      <c r="V139" s="8">
        <f>IF('2-定性盘查'!Z140&lt;&gt;"",IF('2-定性盘查'!Z140&lt;&gt;0,'2-定性盘查'!Z140,""),"")</f>
        <v>0</v>
      </c>
      <c r="W139" s="15">
        <f>IF('3.1-排放系数'!N139 ="", "", '3.1-排放系数'!N139)</f>
        <v>0</v>
      </c>
      <c r="X139" s="11">
        <f>IF(W139="","",'3.1-排放系数'!O139)</f>
        <v>0</v>
      </c>
      <c r="Y139" s="16">
        <f>IF(V139="","",H139*W139)</f>
        <v>0</v>
      </c>
      <c r="Z139" s="11">
        <f>IF(Y139="", "", '附表二、含氟气体之GWP值'!G5)</f>
        <v>0</v>
      </c>
      <c r="AA139" s="16">
        <f>IF(Y139="","",Y139*Z139)</f>
        <v>0</v>
      </c>
      <c r="AB139" s="16">
        <f>IF('2-定性盘查'!E140="是",IF(J139="CO2",SUM(U139,AA139),SUM(O139,U139,AA139)),IF(SUM(O139,U139,AA139)&lt;&gt;0,SUM(O139,U139,AA139),0))</f>
        <v>0</v>
      </c>
      <c r="AC139" s="16">
        <f>IF('2-定性盘查'!E140="是",IF(J139="CO2",O139,""),"")</f>
        <v>0</v>
      </c>
      <c r="AD139" s="17">
        <f>IF(AB139&lt;&gt;"",AB139/'6-彚总表'!$J$5,"")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IF('2-定性盘查'!A141&lt;&gt;"",'2-定性盘查'!A141,"")</f>
        <v>0</v>
      </c>
      <c r="B140" s="8">
        <f>IF('2-定性盘查'!B141&lt;&gt;"",'2-定性盘查'!B141,"")</f>
        <v>0</v>
      </c>
      <c r="C140" s="8">
        <f>IF('2-定性盘查'!C141&lt;&gt;"",'2-定性盘查'!C141,"")</f>
        <v>0</v>
      </c>
      <c r="D140" s="8">
        <f>IF('2-定性盘查'!D141&lt;&gt;"",'2-定性盘查'!D141,"")</f>
        <v>0</v>
      </c>
      <c r="E140" s="8">
        <f>IF('2-定性盘查'!E141&lt;&gt;"",'2-定性盘查'!E141,"")</f>
        <v>0</v>
      </c>
      <c r="F140" s="8">
        <f>IF('2-定性盘查'!F141&lt;&gt;"",'2-定性盘查'!F141,"")</f>
        <v>0</v>
      </c>
      <c r="G140" s="8">
        <f>IF('2-定性盘查'!G141&lt;&gt;"",'2-定性盘查'!G141,"")</f>
        <v>0</v>
      </c>
      <c r="H140" s="11" t="s">
        <v>464</v>
      </c>
      <c r="I140" s="11"/>
      <c r="J140" s="8">
        <f>IF('2-定性盘查'!X141&lt;&gt;"",IF('2-定性盘查'!X141&lt;&gt;0,'2-定性盘查'!X141,""),"")</f>
        <v>0</v>
      </c>
      <c r="K140" s="15">
        <f>'3.1-排放系数'!F140</f>
        <v>0</v>
      </c>
      <c r="L140" s="11">
        <f>'3.1-排放系数'!G140</f>
        <v>0</v>
      </c>
      <c r="M140" s="16">
        <f>IF(J140="","",H140*K140)</f>
        <v>0</v>
      </c>
      <c r="N140" s="11">
        <f>'附表二、含氟气体之GWP值'!G3</f>
        <v>0</v>
      </c>
      <c r="O140" s="16">
        <f>IF(M140="","",M140*N140)</f>
        <v>0</v>
      </c>
      <c r="P140" s="8">
        <f>IF('2-定性盘查'!Y141&lt;&gt;"",IF('2-定性盘查'!Y141&lt;&gt;0,'2-定性盘查'!Y141,""),"")</f>
        <v>0</v>
      </c>
      <c r="Q140" s="15">
        <f>IF('3.1-排放系数'!J140="", "", '3.1-排放系数'!J140)</f>
        <v>0</v>
      </c>
      <c r="R140" s="11">
        <f>IF(Q140="","",'3.1-排放系数'!K140)</f>
        <v>0</v>
      </c>
      <c r="S140" s="16">
        <f>IF(P140="","",H140*Q140)</f>
        <v>0</v>
      </c>
      <c r="T140" s="11">
        <f>IF(S140="", "", '附表二、含氟气体之GWP值'!G4)</f>
        <v>0</v>
      </c>
      <c r="U140" s="16">
        <f>IF(S140="","",S140*T140)</f>
        <v>0</v>
      </c>
      <c r="V140" s="8">
        <f>IF('2-定性盘查'!Z141&lt;&gt;"",IF('2-定性盘查'!Z141&lt;&gt;0,'2-定性盘查'!Z141,""),"")</f>
        <v>0</v>
      </c>
      <c r="W140" s="15">
        <f>IF('3.1-排放系数'!N140 ="", "", '3.1-排放系数'!N140)</f>
        <v>0</v>
      </c>
      <c r="X140" s="11">
        <f>IF(W140="","",'3.1-排放系数'!O140)</f>
        <v>0</v>
      </c>
      <c r="Y140" s="16">
        <f>IF(V140="","",H140*W140)</f>
        <v>0</v>
      </c>
      <c r="Z140" s="11">
        <f>IF(Y140="", "", '附表二、含氟气体之GWP值'!G5)</f>
        <v>0</v>
      </c>
      <c r="AA140" s="16">
        <f>IF(Y140="","",Y140*Z140)</f>
        <v>0</v>
      </c>
      <c r="AB140" s="16">
        <f>IF('2-定性盘查'!E141="是",IF(J140="CO2",SUM(U140,AA140),SUM(O140,U140,AA140)),IF(SUM(O140,U140,AA140)&lt;&gt;0,SUM(O140,U140,AA140),0))</f>
        <v>0</v>
      </c>
      <c r="AC140" s="16">
        <f>IF('2-定性盘查'!E141="是",IF(J140="CO2",O140,""),"")</f>
        <v>0</v>
      </c>
      <c r="AD140" s="17">
        <f>IF(AB140&lt;&gt;"",AB140/'6-彚总表'!$J$5,"")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IF('2-定性盘查'!A142&lt;&gt;"",'2-定性盘查'!A142,"")</f>
        <v>0</v>
      </c>
      <c r="B141" s="8">
        <f>IF('2-定性盘查'!B142&lt;&gt;"",'2-定性盘查'!B142,"")</f>
        <v>0</v>
      </c>
      <c r="C141" s="8">
        <f>IF('2-定性盘查'!C142&lt;&gt;"",'2-定性盘查'!C142,"")</f>
        <v>0</v>
      </c>
      <c r="D141" s="8">
        <f>IF('2-定性盘查'!D142&lt;&gt;"",'2-定性盘查'!D142,"")</f>
        <v>0</v>
      </c>
      <c r="E141" s="8">
        <f>IF('2-定性盘查'!E142&lt;&gt;"",'2-定性盘查'!E142,"")</f>
        <v>0</v>
      </c>
      <c r="F141" s="8">
        <f>IF('2-定性盘查'!F142&lt;&gt;"",'2-定性盘查'!F142,"")</f>
        <v>0</v>
      </c>
      <c r="G141" s="8">
        <f>IF('2-定性盘查'!G142&lt;&gt;"",'2-定性盘查'!G142,"")</f>
        <v>0</v>
      </c>
      <c r="H141" s="11" t="s">
        <v>464</v>
      </c>
      <c r="I141" s="11"/>
      <c r="J141" s="8">
        <f>IF('2-定性盘查'!X142&lt;&gt;"",IF('2-定性盘查'!X142&lt;&gt;0,'2-定性盘查'!X142,""),"")</f>
        <v>0</v>
      </c>
      <c r="K141" s="15">
        <f>'3.1-排放系数'!F141</f>
        <v>0</v>
      </c>
      <c r="L141" s="11">
        <f>'3.1-排放系数'!G141</f>
        <v>0</v>
      </c>
      <c r="M141" s="16">
        <f>IF(J141="","",H141*K141)</f>
        <v>0</v>
      </c>
      <c r="N141" s="11">
        <f>'附表二、含氟气体之GWP值'!G3</f>
        <v>0</v>
      </c>
      <c r="O141" s="16">
        <f>IF(M141="","",M141*N141)</f>
        <v>0</v>
      </c>
      <c r="P141" s="8">
        <f>IF('2-定性盘查'!Y142&lt;&gt;"",IF('2-定性盘查'!Y142&lt;&gt;0,'2-定性盘查'!Y142,""),"")</f>
        <v>0</v>
      </c>
      <c r="Q141" s="15">
        <f>IF('3.1-排放系数'!J141="", "", '3.1-排放系数'!J141)</f>
        <v>0</v>
      </c>
      <c r="R141" s="11">
        <f>IF(Q141="","",'3.1-排放系数'!K141)</f>
        <v>0</v>
      </c>
      <c r="S141" s="16">
        <f>IF(P141="","",H141*Q141)</f>
        <v>0</v>
      </c>
      <c r="T141" s="11">
        <f>IF(S141="", "", '附表二、含氟气体之GWP值'!G4)</f>
        <v>0</v>
      </c>
      <c r="U141" s="16">
        <f>IF(S141="","",S141*T141)</f>
        <v>0</v>
      </c>
      <c r="V141" s="8">
        <f>IF('2-定性盘查'!Z142&lt;&gt;"",IF('2-定性盘查'!Z142&lt;&gt;0,'2-定性盘查'!Z142,""),"")</f>
        <v>0</v>
      </c>
      <c r="W141" s="15">
        <f>IF('3.1-排放系数'!N141 ="", "", '3.1-排放系数'!N141)</f>
        <v>0</v>
      </c>
      <c r="X141" s="11">
        <f>IF(W141="","",'3.1-排放系数'!O141)</f>
        <v>0</v>
      </c>
      <c r="Y141" s="16">
        <f>IF(V141="","",H141*W141)</f>
        <v>0</v>
      </c>
      <c r="Z141" s="11">
        <f>IF(Y141="", "", '附表二、含氟气体之GWP值'!G5)</f>
        <v>0</v>
      </c>
      <c r="AA141" s="16">
        <f>IF(Y141="","",Y141*Z141)</f>
        <v>0</v>
      </c>
      <c r="AB141" s="16">
        <f>IF('2-定性盘查'!E142="是",IF(J141="CO2",SUM(U141,AA141),SUM(O141,U141,AA141)),IF(SUM(O141,U141,AA141)&lt;&gt;0,SUM(O141,U141,AA141),0))</f>
        <v>0</v>
      </c>
      <c r="AC141" s="16">
        <f>IF('2-定性盘查'!E142="是",IF(J141="CO2",O141,""),"")</f>
        <v>0</v>
      </c>
      <c r="AD141" s="17">
        <f>IF(AB141&lt;&gt;"",AB141/'6-彚总表'!$J$5,"")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IF('2-定性盘查'!A143&lt;&gt;"",'2-定性盘查'!A143,"")</f>
        <v>0</v>
      </c>
      <c r="B142" s="8">
        <f>IF('2-定性盘查'!B143&lt;&gt;"",'2-定性盘查'!B143,"")</f>
        <v>0</v>
      </c>
      <c r="C142" s="8">
        <f>IF('2-定性盘查'!C143&lt;&gt;"",'2-定性盘查'!C143,"")</f>
        <v>0</v>
      </c>
      <c r="D142" s="8">
        <f>IF('2-定性盘查'!D143&lt;&gt;"",'2-定性盘查'!D143,"")</f>
        <v>0</v>
      </c>
      <c r="E142" s="8">
        <f>IF('2-定性盘查'!E143&lt;&gt;"",'2-定性盘查'!E143,"")</f>
        <v>0</v>
      </c>
      <c r="F142" s="8">
        <f>IF('2-定性盘查'!F143&lt;&gt;"",'2-定性盘查'!F143,"")</f>
        <v>0</v>
      </c>
      <c r="G142" s="8">
        <f>IF('2-定性盘查'!G143&lt;&gt;"",'2-定性盘查'!G143,"")</f>
        <v>0</v>
      </c>
      <c r="H142" s="11" t="s">
        <v>464</v>
      </c>
      <c r="I142" s="11"/>
      <c r="J142" s="8">
        <f>IF('2-定性盘查'!X143&lt;&gt;"",IF('2-定性盘查'!X143&lt;&gt;0,'2-定性盘查'!X143,""),"")</f>
        <v>0</v>
      </c>
      <c r="K142" s="15">
        <f>'3.1-排放系数'!F142</f>
        <v>0</v>
      </c>
      <c r="L142" s="11">
        <f>'3.1-排放系数'!G142</f>
        <v>0</v>
      </c>
      <c r="M142" s="16">
        <f>IF(J142="","",H142*K142)</f>
        <v>0</v>
      </c>
      <c r="N142" s="11">
        <f>'附表二、含氟气体之GWP值'!G3</f>
        <v>0</v>
      </c>
      <c r="O142" s="16">
        <f>IF(M142="","",M142*N142)</f>
        <v>0</v>
      </c>
      <c r="P142" s="8">
        <f>IF('2-定性盘查'!Y143&lt;&gt;"",IF('2-定性盘查'!Y143&lt;&gt;0,'2-定性盘查'!Y143,""),"")</f>
        <v>0</v>
      </c>
      <c r="Q142" s="15">
        <f>IF('3.1-排放系数'!J142="", "", '3.1-排放系数'!J142)</f>
        <v>0</v>
      </c>
      <c r="R142" s="11">
        <f>IF(Q142="","",'3.1-排放系数'!K142)</f>
        <v>0</v>
      </c>
      <c r="S142" s="16">
        <f>IF(P142="","",H142*Q142)</f>
        <v>0</v>
      </c>
      <c r="T142" s="11">
        <f>IF(S142="", "", '附表二、含氟气体之GWP值'!G4)</f>
        <v>0</v>
      </c>
      <c r="U142" s="16">
        <f>IF(S142="","",S142*T142)</f>
        <v>0</v>
      </c>
      <c r="V142" s="8">
        <f>IF('2-定性盘查'!Z143&lt;&gt;"",IF('2-定性盘查'!Z143&lt;&gt;0,'2-定性盘查'!Z143,""),"")</f>
        <v>0</v>
      </c>
      <c r="W142" s="15">
        <f>IF('3.1-排放系数'!N142 ="", "", '3.1-排放系数'!N142)</f>
        <v>0</v>
      </c>
      <c r="X142" s="11">
        <f>IF(W142="","",'3.1-排放系数'!O142)</f>
        <v>0</v>
      </c>
      <c r="Y142" s="16">
        <f>IF(V142="","",H142*W142)</f>
        <v>0</v>
      </c>
      <c r="Z142" s="11">
        <f>IF(Y142="", "", '附表二、含氟气体之GWP值'!G5)</f>
        <v>0</v>
      </c>
      <c r="AA142" s="16">
        <f>IF(Y142="","",Y142*Z142)</f>
        <v>0</v>
      </c>
      <c r="AB142" s="16">
        <f>IF('2-定性盘查'!E143="是",IF(J142="CO2",SUM(U142,AA142),SUM(O142,U142,AA142)),IF(SUM(O142,U142,AA142)&lt;&gt;0,SUM(O142,U142,AA142),0))</f>
        <v>0</v>
      </c>
      <c r="AC142" s="16">
        <f>IF('2-定性盘查'!E143="是",IF(J142="CO2",O142,""),"")</f>
        <v>0</v>
      </c>
      <c r="AD142" s="17">
        <f>IF(AB142&lt;&gt;"",AB142/'6-彚总表'!$J$5,"")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IF('2-定性盘查'!A144&lt;&gt;"",'2-定性盘查'!A144,"")</f>
        <v>0</v>
      </c>
      <c r="B143" s="8">
        <f>IF('2-定性盘查'!B144&lt;&gt;"",'2-定性盘查'!B144,"")</f>
        <v>0</v>
      </c>
      <c r="C143" s="8">
        <f>IF('2-定性盘查'!C144&lt;&gt;"",'2-定性盘查'!C144,"")</f>
        <v>0</v>
      </c>
      <c r="D143" s="8">
        <f>IF('2-定性盘查'!D144&lt;&gt;"",'2-定性盘查'!D144,"")</f>
        <v>0</v>
      </c>
      <c r="E143" s="8">
        <f>IF('2-定性盘查'!E144&lt;&gt;"",'2-定性盘查'!E144,"")</f>
        <v>0</v>
      </c>
      <c r="F143" s="8">
        <f>IF('2-定性盘查'!F144&lt;&gt;"",'2-定性盘查'!F144,"")</f>
        <v>0</v>
      </c>
      <c r="G143" s="8">
        <f>IF('2-定性盘查'!G144&lt;&gt;"",'2-定性盘查'!G144,"")</f>
        <v>0</v>
      </c>
      <c r="H143" s="11" t="s">
        <v>464</v>
      </c>
      <c r="I143" s="11"/>
      <c r="J143" s="8">
        <f>IF('2-定性盘查'!X144&lt;&gt;"",IF('2-定性盘查'!X144&lt;&gt;0,'2-定性盘查'!X144,""),"")</f>
        <v>0</v>
      </c>
      <c r="K143" s="15">
        <f>'3.1-排放系数'!F143</f>
        <v>0</v>
      </c>
      <c r="L143" s="11">
        <f>'3.1-排放系数'!G143</f>
        <v>0</v>
      </c>
      <c r="M143" s="16">
        <f>IF(J143="","",H143*K143)</f>
        <v>0</v>
      </c>
      <c r="N143" s="11">
        <f>'附表二、含氟气体之GWP值'!G3</f>
        <v>0</v>
      </c>
      <c r="O143" s="16">
        <f>IF(M143="","",M143*N143)</f>
        <v>0</v>
      </c>
      <c r="P143" s="8">
        <f>IF('2-定性盘查'!Y144&lt;&gt;"",IF('2-定性盘查'!Y144&lt;&gt;0,'2-定性盘查'!Y144,""),"")</f>
        <v>0</v>
      </c>
      <c r="Q143" s="15">
        <f>IF('3.1-排放系数'!J143="", "", '3.1-排放系数'!J143)</f>
        <v>0</v>
      </c>
      <c r="R143" s="11">
        <f>IF(Q143="","",'3.1-排放系数'!K143)</f>
        <v>0</v>
      </c>
      <c r="S143" s="16">
        <f>IF(P143="","",H143*Q143)</f>
        <v>0</v>
      </c>
      <c r="T143" s="11">
        <f>IF(S143="", "", '附表二、含氟气体之GWP值'!G4)</f>
        <v>0</v>
      </c>
      <c r="U143" s="16">
        <f>IF(S143="","",S143*T143)</f>
        <v>0</v>
      </c>
      <c r="V143" s="8">
        <f>IF('2-定性盘查'!Z144&lt;&gt;"",IF('2-定性盘查'!Z144&lt;&gt;0,'2-定性盘查'!Z144,""),"")</f>
        <v>0</v>
      </c>
      <c r="W143" s="15">
        <f>IF('3.1-排放系数'!N143 ="", "", '3.1-排放系数'!N143)</f>
        <v>0</v>
      </c>
      <c r="X143" s="11">
        <f>IF(W143="","",'3.1-排放系数'!O143)</f>
        <v>0</v>
      </c>
      <c r="Y143" s="16">
        <f>IF(V143="","",H143*W143)</f>
        <v>0</v>
      </c>
      <c r="Z143" s="11">
        <f>IF(Y143="", "", '附表二、含氟气体之GWP值'!G5)</f>
        <v>0</v>
      </c>
      <c r="AA143" s="16">
        <f>IF(Y143="","",Y143*Z143)</f>
        <v>0</v>
      </c>
      <c r="AB143" s="16">
        <f>IF('2-定性盘查'!E144="是",IF(J143="CO2",SUM(U143,AA143),SUM(O143,U143,AA143)),IF(SUM(O143,U143,AA143)&lt;&gt;0,SUM(O143,U143,AA143),0))</f>
        <v>0</v>
      </c>
      <c r="AC143" s="16">
        <f>IF('2-定性盘查'!E144="是",IF(J143="CO2",O143,""),"")</f>
        <v>0</v>
      </c>
      <c r="AD143" s="17">
        <f>IF(AB143&lt;&gt;"",AB143/'6-彚总表'!$J$5,"")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IF('2-定性盘查'!A145&lt;&gt;"",'2-定性盘查'!A145,"")</f>
        <v>0</v>
      </c>
      <c r="B144" s="8">
        <f>IF('2-定性盘查'!B145&lt;&gt;"",'2-定性盘查'!B145,"")</f>
        <v>0</v>
      </c>
      <c r="C144" s="8">
        <f>IF('2-定性盘查'!C145&lt;&gt;"",'2-定性盘查'!C145,"")</f>
        <v>0</v>
      </c>
      <c r="D144" s="8">
        <f>IF('2-定性盘查'!D145&lt;&gt;"",'2-定性盘查'!D145,"")</f>
        <v>0</v>
      </c>
      <c r="E144" s="8">
        <f>IF('2-定性盘查'!E145&lt;&gt;"",'2-定性盘查'!E145,"")</f>
        <v>0</v>
      </c>
      <c r="F144" s="8">
        <f>IF('2-定性盘查'!F145&lt;&gt;"",'2-定性盘查'!F145,"")</f>
        <v>0</v>
      </c>
      <c r="G144" s="8">
        <f>IF('2-定性盘查'!G145&lt;&gt;"",'2-定性盘查'!G145,"")</f>
        <v>0</v>
      </c>
      <c r="H144" s="11" t="s">
        <v>464</v>
      </c>
      <c r="I144" s="11"/>
      <c r="J144" s="8">
        <f>IF('2-定性盘查'!X145&lt;&gt;"",IF('2-定性盘查'!X145&lt;&gt;0,'2-定性盘查'!X145,""),"")</f>
        <v>0</v>
      </c>
      <c r="K144" s="15">
        <f>'3.1-排放系数'!F144</f>
        <v>0</v>
      </c>
      <c r="L144" s="11">
        <f>'3.1-排放系数'!G144</f>
        <v>0</v>
      </c>
      <c r="M144" s="16">
        <f>IF(J144="","",H144*K144)</f>
        <v>0</v>
      </c>
      <c r="N144" s="11">
        <f>'附表二、含氟气体之GWP值'!G3</f>
        <v>0</v>
      </c>
      <c r="O144" s="16">
        <f>IF(M144="","",M144*N144)</f>
        <v>0</v>
      </c>
      <c r="P144" s="8">
        <f>IF('2-定性盘查'!Y145&lt;&gt;"",IF('2-定性盘查'!Y145&lt;&gt;0,'2-定性盘查'!Y145,""),"")</f>
        <v>0</v>
      </c>
      <c r="Q144" s="15">
        <f>IF('3.1-排放系数'!J144="", "", '3.1-排放系数'!J144)</f>
        <v>0</v>
      </c>
      <c r="R144" s="11">
        <f>IF(Q144="","",'3.1-排放系数'!K144)</f>
        <v>0</v>
      </c>
      <c r="S144" s="16">
        <f>IF(P144="","",H144*Q144)</f>
        <v>0</v>
      </c>
      <c r="T144" s="11">
        <f>IF(S144="", "", '附表二、含氟气体之GWP值'!G4)</f>
        <v>0</v>
      </c>
      <c r="U144" s="16">
        <f>IF(S144="","",S144*T144)</f>
        <v>0</v>
      </c>
      <c r="V144" s="8">
        <f>IF('2-定性盘查'!Z145&lt;&gt;"",IF('2-定性盘查'!Z145&lt;&gt;0,'2-定性盘查'!Z145,""),"")</f>
        <v>0</v>
      </c>
      <c r="W144" s="15">
        <f>IF('3.1-排放系数'!N144 ="", "", '3.1-排放系数'!N144)</f>
        <v>0</v>
      </c>
      <c r="X144" s="11">
        <f>IF(W144="","",'3.1-排放系数'!O144)</f>
        <v>0</v>
      </c>
      <c r="Y144" s="16">
        <f>IF(V144="","",H144*W144)</f>
        <v>0</v>
      </c>
      <c r="Z144" s="11">
        <f>IF(Y144="", "", '附表二、含氟气体之GWP值'!G5)</f>
        <v>0</v>
      </c>
      <c r="AA144" s="16">
        <f>IF(Y144="","",Y144*Z144)</f>
        <v>0</v>
      </c>
      <c r="AB144" s="16">
        <f>IF('2-定性盘查'!E145="是",IF(J144="CO2",SUM(U144,AA144),SUM(O144,U144,AA144)),IF(SUM(O144,U144,AA144)&lt;&gt;0,SUM(O144,U144,AA144),0))</f>
        <v>0</v>
      </c>
      <c r="AC144" s="16">
        <f>IF('2-定性盘查'!E145="是",IF(J144="CO2",O144,""),"")</f>
        <v>0</v>
      </c>
      <c r="AD144" s="17">
        <f>IF(AB144&lt;&gt;"",AB144/'6-彚总表'!$J$5,"")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IF('2-定性盘查'!A146&lt;&gt;"",'2-定性盘查'!A146,"")</f>
        <v>0</v>
      </c>
      <c r="B145" s="8">
        <f>IF('2-定性盘查'!B146&lt;&gt;"",'2-定性盘查'!B146,"")</f>
        <v>0</v>
      </c>
      <c r="C145" s="8">
        <f>IF('2-定性盘查'!C146&lt;&gt;"",'2-定性盘查'!C146,"")</f>
        <v>0</v>
      </c>
      <c r="D145" s="8">
        <f>IF('2-定性盘查'!D146&lt;&gt;"",'2-定性盘查'!D146,"")</f>
        <v>0</v>
      </c>
      <c r="E145" s="8">
        <f>IF('2-定性盘查'!E146&lt;&gt;"",'2-定性盘查'!E146,"")</f>
        <v>0</v>
      </c>
      <c r="F145" s="8">
        <f>IF('2-定性盘查'!F146&lt;&gt;"",'2-定性盘查'!F146,"")</f>
        <v>0</v>
      </c>
      <c r="G145" s="8">
        <f>IF('2-定性盘查'!G146&lt;&gt;"",'2-定性盘查'!G146,"")</f>
        <v>0</v>
      </c>
      <c r="H145" s="11" t="s">
        <v>464</v>
      </c>
      <c r="I145" s="11"/>
      <c r="J145" s="8">
        <f>IF('2-定性盘查'!X146&lt;&gt;"",IF('2-定性盘查'!X146&lt;&gt;0,'2-定性盘查'!X146,""),"")</f>
        <v>0</v>
      </c>
      <c r="K145" s="15">
        <f>'3.1-排放系数'!F145</f>
        <v>0</v>
      </c>
      <c r="L145" s="11">
        <f>'3.1-排放系数'!G145</f>
        <v>0</v>
      </c>
      <c r="M145" s="16">
        <f>IF(J145="","",H145*K145)</f>
        <v>0</v>
      </c>
      <c r="N145" s="11">
        <f>'附表二、含氟气体之GWP值'!G3</f>
        <v>0</v>
      </c>
      <c r="O145" s="16">
        <f>IF(M145="","",M145*N145)</f>
        <v>0</v>
      </c>
      <c r="P145" s="8">
        <f>IF('2-定性盘查'!Y146&lt;&gt;"",IF('2-定性盘查'!Y146&lt;&gt;0,'2-定性盘查'!Y146,""),"")</f>
        <v>0</v>
      </c>
      <c r="Q145" s="15">
        <f>IF('3.1-排放系数'!J145="", "", '3.1-排放系数'!J145)</f>
        <v>0</v>
      </c>
      <c r="R145" s="11">
        <f>IF(Q145="","",'3.1-排放系数'!K145)</f>
        <v>0</v>
      </c>
      <c r="S145" s="16">
        <f>IF(P145="","",H145*Q145)</f>
        <v>0</v>
      </c>
      <c r="T145" s="11">
        <f>IF(S145="", "", '附表二、含氟气体之GWP值'!G4)</f>
        <v>0</v>
      </c>
      <c r="U145" s="16">
        <f>IF(S145="","",S145*T145)</f>
        <v>0</v>
      </c>
      <c r="V145" s="8">
        <f>IF('2-定性盘查'!Z146&lt;&gt;"",IF('2-定性盘查'!Z146&lt;&gt;0,'2-定性盘查'!Z146,""),"")</f>
        <v>0</v>
      </c>
      <c r="W145" s="15">
        <f>IF('3.1-排放系数'!N145 ="", "", '3.1-排放系数'!N145)</f>
        <v>0</v>
      </c>
      <c r="X145" s="11">
        <f>IF(W145="","",'3.1-排放系数'!O145)</f>
        <v>0</v>
      </c>
      <c r="Y145" s="16">
        <f>IF(V145="","",H145*W145)</f>
        <v>0</v>
      </c>
      <c r="Z145" s="11">
        <f>IF(Y145="", "", '附表二、含氟气体之GWP值'!G5)</f>
        <v>0</v>
      </c>
      <c r="AA145" s="16">
        <f>IF(Y145="","",Y145*Z145)</f>
        <v>0</v>
      </c>
      <c r="AB145" s="16">
        <f>IF('2-定性盘查'!E146="是",IF(J145="CO2",SUM(U145,AA145),SUM(O145,U145,AA145)),IF(SUM(O145,U145,AA145)&lt;&gt;0,SUM(O145,U145,AA145),0))</f>
        <v>0</v>
      </c>
      <c r="AC145" s="16">
        <f>IF('2-定性盘查'!E146="是",IF(J145="CO2",O145,""),"")</f>
        <v>0</v>
      </c>
      <c r="AD145" s="17">
        <f>IF(AB145&lt;&gt;"",AB145/'6-彚总表'!$J$5,"")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IF('2-定性盘查'!A147&lt;&gt;"",'2-定性盘查'!A147,"")</f>
        <v>0</v>
      </c>
      <c r="B146" s="8">
        <f>IF('2-定性盘查'!B147&lt;&gt;"",'2-定性盘查'!B147,"")</f>
        <v>0</v>
      </c>
      <c r="C146" s="8">
        <f>IF('2-定性盘查'!C147&lt;&gt;"",'2-定性盘查'!C147,"")</f>
        <v>0</v>
      </c>
      <c r="D146" s="8">
        <f>IF('2-定性盘查'!D147&lt;&gt;"",'2-定性盘查'!D147,"")</f>
        <v>0</v>
      </c>
      <c r="E146" s="8">
        <f>IF('2-定性盘查'!E147&lt;&gt;"",'2-定性盘查'!E147,"")</f>
        <v>0</v>
      </c>
      <c r="F146" s="8">
        <f>IF('2-定性盘查'!F147&lt;&gt;"",'2-定性盘查'!F147,"")</f>
        <v>0</v>
      </c>
      <c r="G146" s="8">
        <f>IF('2-定性盘查'!G147&lt;&gt;"",'2-定性盘查'!G147,"")</f>
        <v>0</v>
      </c>
      <c r="H146" s="11" t="s">
        <v>464</v>
      </c>
      <c r="I146" s="11"/>
      <c r="J146" s="8">
        <f>IF('2-定性盘查'!X147&lt;&gt;"",IF('2-定性盘查'!X147&lt;&gt;0,'2-定性盘查'!X147,""),"")</f>
        <v>0</v>
      </c>
      <c r="K146" s="15">
        <f>'3.1-排放系数'!F146</f>
        <v>0</v>
      </c>
      <c r="L146" s="11">
        <f>'3.1-排放系数'!G146</f>
        <v>0</v>
      </c>
      <c r="M146" s="16">
        <f>IF(J146="","",H146*K146)</f>
        <v>0</v>
      </c>
      <c r="N146" s="11">
        <f>'附表二、含氟气体之GWP值'!G3</f>
        <v>0</v>
      </c>
      <c r="O146" s="16">
        <f>IF(M146="","",M146*N146)</f>
        <v>0</v>
      </c>
      <c r="P146" s="8">
        <f>IF('2-定性盘查'!Y147&lt;&gt;"",IF('2-定性盘查'!Y147&lt;&gt;0,'2-定性盘查'!Y147,""),"")</f>
        <v>0</v>
      </c>
      <c r="Q146" s="15">
        <f>IF('3.1-排放系数'!J146="", "", '3.1-排放系数'!J146)</f>
        <v>0</v>
      </c>
      <c r="R146" s="11">
        <f>IF(Q146="","",'3.1-排放系数'!K146)</f>
        <v>0</v>
      </c>
      <c r="S146" s="16">
        <f>IF(P146="","",H146*Q146)</f>
        <v>0</v>
      </c>
      <c r="T146" s="11">
        <f>IF(S146="", "", '附表二、含氟气体之GWP值'!G4)</f>
        <v>0</v>
      </c>
      <c r="U146" s="16">
        <f>IF(S146="","",S146*T146)</f>
        <v>0</v>
      </c>
      <c r="V146" s="8">
        <f>IF('2-定性盘查'!Z147&lt;&gt;"",IF('2-定性盘查'!Z147&lt;&gt;0,'2-定性盘查'!Z147,""),"")</f>
        <v>0</v>
      </c>
      <c r="W146" s="15">
        <f>IF('3.1-排放系数'!N146 ="", "", '3.1-排放系数'!N146)</f>
        <v>0</v>
      </c>
      <c r="X146" s="11">
        <f>IF(W146="","",'3.1-排放系数'!O146)</f>
        <v>0</v>
      </c>
      <c r="Y146" s="16">
        <f>IF(V146="","",H146*W146)</f>
        <v>0</v>
      </c>
      <c r="Z146" s="11">
        <f>IF(Y146="", "", '附表二、含氟气体之GWP值'!G5)</f>
        <v>0</v>
      </c>
      <c r="AA146" s="16">
        <f>IF(Y146="","",Y146*Z146)</f>
        <v>0</v>
      </c>
      <c r="AB146" s="16">
        <f>IF('2-定性盘查'!E147="是",IF(J146="CO2",SUM(U146,AA146),SUM(O146,U146,AA146)),IF(SUM(O146,U146,AA146)&lt;&gt;0,SUM(O146,U146,AA146),0))</f>
        <v>0</v>
      </c>
      <c r="AC146" s="16">
        <f>IF('2-定性盘查'!E147="是",IF(J146="CO2",O146,""),"")</f>
        <v>0</v>
      </c>
      <c r="AD146" s="17">
        <f>IF(AB146&lt;&gt;"",AB146/'6-彚总表'!$J$5,"")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IF('2-定性盘查'!A148&lt;&gt;"",'2-定性盘查'!A148,"")</f>
        <v>0</v>
      </c>
      <c r="B147" s="8">
        <f>IF('2-定性盘查'!B148&lt;&gt;"",'2-定性盘查'!B148,"")</f>
        <v>0</v>
      </c>
      <c r="C147" s="8">
        <f>IF('2-定性盘查'!C148&lt;&gt;"",'2-定性盘查'!C148,"")</f>
        <v>0</v>
      </c>
      <c r="D147" s="8">
        <f>IF('2-定性盘查'!D148&lt;&gt;"",'2-定性盘查'!D148,"")</f>
        <v>0</v>
      </c>
      <c r="E147" s="8">
        <f>IF('2-定性盘查'!E148&lt;&gt;"",'2-定性盘查'!E148,"")</f>
        <v>0</v>
      </c>
      <c r="F147" s="8">
        <f>IF('2-定性盘查'!F148&lt;&gt;"",'2-定性盘查'!F148,"")</f>
        <v>0</v>
      </c>
      <c r="G147" s="8">
        <f>IF('2-定性盘查'!G148&lt;&gt;"",'2-定性盘查'!G148,"")</f>
        <v>0</v>
      </c>
      <c r="H147" s="11" t="s">
        <v>464</v>
      </c>
      <c r="I147" s="11"/>
      <c r="J147" s="8">
        <f>IF('2-定性盘查'!X148&lt;&gt;"",IF('2-定性盘查'!X148&lt;&gt;0,'2-定性盘查'!X148,""),"")</f>
        <v>0</v>
      </c>
      <c r="K147" s="15">
        <f>'3.1-排放系数'!F147</f>
        <v>0</v>
      </c>
      <c r="L147" s="11">
        <f>'3.1-排放系数'!G147</f>
        <v>0</v>
      </c>
      <c r="M147" s="16">
        <f>IF(J147="","",H147*K147)</f>
        <v>0</v>
      </c>
      <c r="N147" s="11">
        <f>'附表二、含氟气体之GWP值'!G3</f>
        <v>0</v>
      </c>
      <c r="O147" s="16">
        <f>IF(M147="","",M147*N147)</f>
        <v>0</v>
      </c>
      <c r="P147" s="8">
        <f>IF('2-定性盘查'!Y148&lt;&gt;"",IF('2-定性盘查'!Y148&lt;&gt;0,'2-定性盘查'!Y148,""),"")</f>
        <v>0</v>
      </c>
      <c r="Q147" s="15">
        <f>IF('3.1-排放系数'!J147="", "", '3.1-排放系数'!J147)</f>
        <v>0</v>
      </c>
      <c r="R147" s="11">
        <f>IF(Q147="","",'3.1-排放系数'!K147)</f>
        <v>0</v>
      </c>
      <c r="S147" s="16">
        <f>IF(P147="","",H147*Q147)</f>
        <v>0</v>
      </c>
      <c r="T147" s="11">
        <f>IF(S147="", "", '附表二、含氟气体之GWP值'!G4)</f>
        <v>0</v>
      </c>
      <c r="U147" s="16">
        <f>IF(S147="","",S147*T147)</f>
        <v>0</v>
      </c>
      <c r="V147" s="8">
        <f>IF('2-定性盘查'!Z148&lt;&gt;"",IF('2-定性盘查'!Z148&lt;&gt;0,'2-定性盘查'!Z148,""),"")</f>
        <v>0</v>
      </c>
      <c r="W147" s="15">
        <f>IF('3.1-排放系数'!N147 ="", "", '3.1-排放系数'!N147)</f>
        <v>0</v>
      </c>
      <c r="X147" s="11">
        <f>IF(W147="","",'3.1-排放系数'!O147)</f>
        <v>0</v>
      </c>
      <c r="Y147" s="16">
        <f>IF(V147="","",H147*W147)</f>
        <v>0</v>
      </c>
      <c r="Z147" s="11">
        <f>IF(Y147="", "", '附表二、含氟气体之GWP值'!G5)</f>
        <v>0</v>
      </c>
      <c r="AA147" s="16">
        <f>IF(Y147="","",Y147*Z147)</f>
        <v>0</v>
      </c>
      <c r="AB147" s="16">
        <f>IF('2-定性盘查'!E148="是",IF(J147="CO2",SUM(U147,AA147),SUM(O147,U147,AA147)),IF(SUM(O147,U147,AA147)&lt;&gt;0,SUM(O147,U147,AA147),0))</f>
        <v>0</v>
      </c>
      <c r="AC147" s="16">
        <f>IF('2-定性盘查'!E148="是",IF(J147="CO2",O147,""),"")</f>
        <v>0</v>
      </c>
      <c r="AD147" s="17">
        <f>IF(AB147&lt;&gt;"",AB147/'6-彚总表'!$J$5,"")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IF('2-定性盘查'!A149&lt;&gt;"",'2-定性盘查'!A149,"")</f>
        <v>0</v>
      </c>
      <c r="B148" s="8">
        <f>IF('2-定性盘查'!B149&lt;&gt;"",'2-定性盘查'!B149,"")</f>
        <v>0</v>
      </c>
      <c r="C148" s="8">
        <f>IF('2-定性盘查'!C149&lt;&gt;"",'2-定性盘查'!C149,"")</f>
        <v>0</v>
      </c>
      <c r="D148" s="8">
        <f>IF('2-定性盘查'!D149&lt;&gt;"",'2-定性盘查'!D149,"")</f>
        <v>0</v>
      </c>
      <c r="E148" s="8">
        <f>IF('2-定性盘查'!E149&lt;&gt;"",'2-定性盘查'!E149,"")</f>
        <v>0</v>
      </c>
      <c r="F148" s="8">
        <f>IF('2-定性盘查'!F149&lt;&gt;"",'2-定性盘查'!F149,"")</f>
        <v>0</v>
      </c>
      <c r="G148" s="8">
        <f>IF('2-定性盘查'!G149&lt;&gt;"",'2-定性盘查'!G149,"")</f>
        <v>0</v>
      </c>
      <c r="H148" s="11" t="s">
        <v>464</v>
      </c>
      <c r="I148" s="11"/>
      <c r="J148" s="8">
        <f>IF('2-定性盘查'!X149&lt;&gt;"",IF('2-定性盘查'!X149&lt;&gt;0,'2-定性盘查'!X149,""),"")</f>
        <v>0</v>
      </c>
      <c r="K148" s="15">
        <f>'3.1-排放系数'!F148</f>
        <v>0</v>
      </c>
      <c r="L148" s="11">
        <f>'3.1-排放系数'!G148</f>
        <v>0</v>
      </c>
      <c r="M148" s="16">
        <f>IF(J148="","",H148*K148)</f>
        <v>0</v>
      </c>
      <c r="N148" s="11">
        <f>'附表二、含氟气体之GWP值'!G3</f>
        <v>0</v>
      </c>
      <c r="O148" s="16">
        <f>IF(M148="","",M148*N148)</f>
        <v>0</v>
      </c>
      <c r="P148" s="8">
        <f>IF('2-定性盘查'!Y149&lt;&gt;"",IF('2-定性盘查'!Y149&lt;&gt;0,'2-定性盘查'!Y149,""),"")</f>
        <v>0</v>
      </c>
      <c r="Q148" s="15">
        <f>IF('3.1-排放系数'!J148="", "", '3.1-排放系数'!J148)</f>
        <v>0</v>
      </c>
      <c r="R148" s="11">
        <f>IF(Q148="","",'3.1-排放系数'!K148)</f>
        <v>0</v>
      </c>
      <c r="S148" s="16">
        <f>IF(P148="","",H148*Q148)</f>
        <v>0</v>
      </c>
      <c r="T148" s="11">
        <f>IF(S148="", "", '附表二、含氟气体之GWP值'!G4)</f>
        <v>0</v>
      </c>
      <c r="U148" s="16">
        <f>IF(S148="","",S148*T148)</f>
        <v>0</v>
      </c>
      <c r="V148" s="8">
        <f>IF('2-定性盘查'!Z149&lt;&gt;"",IF('2-定性盘查'!Z149&lt;&gt;0,'2-定性盘查'!Z149,""),"")</f>
        <v>0</v>
      </c>
      <c r="W148" s="15">
        <f>IF('3.1-排放系数'!N148 ="", "", '3.1-排放系数'!N148)</f>
        <v>0</v>
      </c>
      <c r="X148" s="11">
        <f>IF(W148="","",'3.1-排放系数'!O148)</f>
        <v>0</v>
      </c>
      <c r="Y148" s="16">
        <f>IF(V148="","",H148*W148)</f>
        <v>0</v>
      </c>
      <c r="Z148" s="11">
        <f>IF(Y148="", "", '附表二、含氟气体之GWP值'!G5)</f>
        <v>0</v>
      </c>
      <c r="AA148" s="16">
        <f>IF(Y148="","",Y148*Z148)</f>
        <v>0</v>
      </c>
      <c r="AB148" s="16">
        <f>IF('2-定性盘查'!E149="是",IF(J148="CO2",SUM(U148,AA148),SUM(O148,U148,AA148)),IF(SUM(O148,U148,AA148)&lt;&gt;0,SUM(O148,U148,AA148),0))</f>
        <v>0</v>
      </c>
      <c r="AC148" s="16">
        <f>IF('2-定性盘查'!E149="是",IF(J148="CO2",O148,""),"")</f>
        <v>0</v>
      </c>
      <c r="AD148" s="17">
        <f>IF(AB148&lt;&gt;"",AB148/'6-彚总表'!$J$5,"")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IF('2-定性盘查'!A150&lt;&gt;"",'2-定性盘查'!A150,"")</f>
        <v>0</v>
      </c>
      <c r="B149" s="8">
        <f>IF('2-定性盘查'!B150&lt;&gt;"",'2-定性盘查'!B150,"")</f>
        <v>0</v>
      </c>
      <c r="C149" s="8">
        <f>IF('2-定性盘查'!C150&lt;&gt;"",'2-定性盘查'!C150,"")</f>
        <v>0</v>
      </c>
      <c r="D149" s="8">
        <f>IF('2-定性盘查'!D150&lt;&gt;"",'2-定性盘查'!D150,"")</f>
        <v>0</v>
      </c>
      <c r="E149" s="8">
        <f>IF('2-定性盘查'!E150&lt;&gt;"",'2-定性盘查'!E150,"")</f>
        <v>0</v>
      </c>
      <c r="F149" s="8">
        <f>IF('2-定性盘查'!F150&lt;&gt;"",'2-定性盘查'!F150,"")</f>
        <v>0</v>
      </c>
      <c r="G149" s="8">
        <f>IF('2-定性盘查'!G150&lt;&gt;"",'2-定性盘查'!G150,"")</f>
        <v>0</v>
      </c>
      <c r="H149" s="11" t="s">
        <v>464</v>
      </c>
      <c r="I149" s="11"/>
      <c r="J149" s="8">
        <f>IF('2-定性盘查'!X150&lt;&gt;"",IF('2-定性盘查'!X150&lt;&gt;0,'2-定性盘查'!X150,""),"")</f>
        <v>0</v>
      </c>
      <c r="K149" s="15">
        <f>'3.1-排放系数'!F149</f>
        <v>0</v>
      </c>
      <c r="L149" s="11">
        <f>'3.1-排放系数'!G149</f>
        <v>0</v>
      </c>
      <c r="M149" s="16">
        <f>IF(J149="","",H149*K149)</f>
        <v>0</v>
      </c>
      <c r="N149" s="11">
        <f>'附表二、含氟气体之GWP值'!G3</f>
        <v>0</v>
      </c>
      <c r="O149" s="16">
        <f>IF(M149="","",M149*N149)</f>
        <v>0</v>
      </c>
      <c r="P149" s="8">
        <f>IF('2-定性盘查'!Y150&lt;&gt;"",IF('2-定性盘查'!Y150&lt;&gt;0,'2-定性盘查'!Y150,""),"")</f>
        <v>0</v>
      </c>
      <c r="Q149" s="15">
        <f>IF('3.1-排放系数'!J149="", "", '3.1-排放系数'!J149)</f>
        <v>0</v>
      </c>
      <c r="R149" s="11">
        <f>IF(Q149="","",'3.1-排放系数'!K149)</f>
        <v>0</v>
      </c>
      <c r="S149" s="16">
        <f>IF(P149="","",H149*Q149)</f>
        <v>0</v>
      </c>
      <c r="T149" s="11">
        <f>IF(S149="", "", '附表二、含氟气体之GWP值'!G4)</f>
        <v>0</v>
      </c>
      <c r="U149" s="16">
        <f>IF(S149="","",S149*T149)</f>
        <v>0</v>
      </c>
      <c r="V149" s="8">
        <f>IF('2-定性盘查'!Z150&lt;&gt;"",IF('2-定性盘查'!Z150&lt;&gt;0,'2-定性盘查'!Z150,""),"")</f>
        <v>0</v>
      </c>
      <c r="W149" s="15">
        <f>IF('3.1-排放系数'!N149 ="", "", '3.1-排放系数'!N149)</f>
        <v>0</v>
      </c>
      <c r="X149" s="11">
        <f>IF(W149="","",'3.1-排放系数'!O149)</f>
        <v>0</v>
      </c>
      <c r="Y149" s="16">
        <f>IF(V149="","",H149*W149)</f>
        <v>0</v>
      </c>
      <c r="Z149" s="11">
        <f>IF(Y149="", "", '附表二、含氟气体之GWP值'!G5)</f>
        <v>0</v>
      </c>
      <c r="AA149" s="16">
        <f>IF(Y149="","",Y149*Z149)</f>
        <v>0</v>
      </c>
      <c r="AB149" s="16">
        <f>IF('2-定性盘查'!E150="是",IF(J149="CO2",SUM(U149,AA149),SUM(O149,U149,AA149)),IF(SUM(O149,U149,AA149)&lt;&gt;0,SUM(O149,U149,AA149),0))</f>
        <v>0</v>
      </c>
      <c r="AC149" s="16">
        <f>IF('2-定性盘查'!E150="是",IF(J149="CO2",O149,""),"")</f>
        <v>0</v>
      </c>
      <c r="AD149" s="17">
        <f>IF(AB149&lt;&gt;"",AB149/'6-彚总表'!$J$5,"")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IF('2-定性盘查'!A151&lt;&gt;"",'2-定性盘查'!A151,"")</f>
        <v>0</v>
      </c>
      <c r="B150" s="8">
        <f>IF('2-定性盘查'!B151&lt;&gt;"",'2-定性盘查'!B151,"")</f>
        <v>0</v>
      </c>
      <c r="C150" s="8">
        <f>IF('2-定性盘查'!C151&lt;&gt;"",'2-定性盘查'!C151,"")</f>
        <v>0</v>
      </c>
      <c r="D150" s="8">
        <f>IF('2-定性盘查'!D151&lt;&gt;"",'2-定性盘查'!D151,"")</f>
        <v>0</v>
      </c>
      <c r="E150" s="8">
        <f>IF('2-定性盘查'!E151&lt;&gt;"",'2-定性盘查'!E151,"")</f>
        <v>0</v>
      </c>
      <c r="F150" s="8">
        <f>IF('2-定性盘查'!F151&lt;&gt;"",'2-定性盘查'!F151,"")</f>
        <v>0</v>
      </c>
      <c r="G150" s="8">
        <f>IF('2-定性盘查'!G151&lt;&gt;"",'2-定性盘查'!G151,"")</f>
        <v>0</v>
      </c>
      <c r="H150" s="11" t="s">
        <v>464</v>
      </c>
      <c r="I150" s="11"/>
      <c r="J150" s="8">
        <f>IF('2-定性盘查'!X151&lt;&gt;"",IF('2-定性盘查'!X151&lt;&gt;0,'2-定性盘查'!X151,""),"")</f>
        <v>0</v>
      </c>
      <c r="K150" s="15">
        <f>'3.1-排放系数'!F150</f>
        <v>0</v>
      </c>
      <c r="L150" s="11">
        <f>'3.1-排放系数'!G150</f>
        <v>0</v>
      </c>
      <c r="M150" s="16">
        <f>IF(J150="","",H150*K150)</f>
        <v>0</v>
      </c>
      <c r="N150" s="11">
        <f>'附表二、含氟气体之GWP值'!G3</f>
        <v>0</v>
      </c>
      <c r="O150" s="16">
        <f>IF(M150="","",M150*N150)</f>
        <v>0</v>
      </c>
      <c r="P150" s="8">
        <f>IF('2-定性盘查'!Y151&lt;&gt;"",IF('2-定性盘查'!Y151&lt;&gt;0,'2-定性盘查'!Y151,""),"")</f>
        <v>0</v>
      </c>
      <c r="Q150" s="15">
        <f>IF('3.1-排放系数'!J150="", "", '3.1-排放系数'!J150)</f>
        <v>0</v>
      </c>
      <c r="R150" s="11">
        <f>IF(Q150="","",'3.1-排放系数'!K150)</f>
        <v>0</v>
      </c>
      <c r="S150" s="16">
        <f>IF(P150="","",H150*Q150)</f>
        <v>0</v>
      </c>
      <c r="T150" s="11">
        <f>IF(S150="", "", '附表二、含氟气体之GWP值'!G4)</f>
        <v>0</v>
      </c>
      <c r="U150" s="16">
        <f>IF(S150="","",S150*T150)</f>
        <v>0</v>
      </c>
      <c r="V150" s="8">
        <f>IF('2-定性盘查'!Z151&lt;&gt;"",IF('2-定性盘查'!Z151&lt;&gt;0,'2-定性盘查'!Z151,""),"")</f>
        <v>0</v>
      </c>
      <c r="W150" s="15">
        <f>IF('3.1-排放系数'!N150 ="", "", '3.1-排放系数'!N150)</f>
        <v>0</v>
      </c>
      <c r="X150" s="11">
        <f>IF(W150="","",'3.1-排放系数'!O150)</f>
        <v>0</v>
      </c>
      <c r="Y150" s="16">
        <f>IF(V150="","",H150*W150)</f>
        <v>0</v>
      </c>
      <c r="Z150" s="11">
        <f>IF(Y150="", "", '附表二、含氟气体之GWP值'!G5)</f>
        <v>0</v>
      </c>
      <c r="AA150" s="16">
        <f>IF(Y150="","",Y150*Z150)</f>
        <v>0</v>
      </c>
      <c r="AB150" s="16">
        <f>IF('2-定性盘查'!E151="是",IF(J150="CO2",SUM(U150,AA150),SUM(O150,U150,AA150)),IF(SUM(O150,U150,AA150)&lt;&gt;0,SUM(O150,U150,AA150),0))</f>
        <v>0</v>
      </c>
      <c r="AC150" s="16">
        <f>IF('2-定性盘查'!E151="是",IF(J150="CO2",O150,""),"")</f>
        <v>0</v>
      </c>
      <c r="AD150" s="17">
        <f>IF(AB150&lt;&gt;"",AB150/'6-彚总表'!$J$5,"")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IF('2-定性盘查'!A152&lt;&gt;"",'2-定性盘查'!A152,"")</f>
        <v>0</v>
      </c>
      <c r="B151" s="8">
        <f>IF('2-定性盘查'!B152&lt;&gt;"",'2-定性盘查'!B152,"")</f>
        <v>0</v>
      </c>
      <c r="C151" s="8">
        <f>IF('2-定性盘查'!C152&lt;&gt;"",'2-定性盘查'!C152,"")</f>
        <v>0</v>
      </c>
      <c r="D151" s="8">
        <f>IF('2-定性盘查'!D152&lt;&gt;"",'2-定性盘查'!D152,"")</f>
        <v>0</v>
      </c>
      <c r="E151" s="8">
        <f>IF('2-定性盘查'!E152&lt;&gt;"",'2-定性盘查'!E152,"")</f>
        <v>0</v>
      </c>
      <c r="F151" s="8">
        <f>IF('2-定性盘查'!F152&lt;&gt;"",'2-定性盘查'!F152,"")</f>
        <v>0</v>
      </c>
      <c r="G151" s="8">
        <f>IF('2-定性盘查'!G152&lt;&gt;"",'2-定性盘查'!G152,"")</f>
        <v>0</v>
      </c>
      <c r="H151" s="11" t="s">
        <v>464</v>
      </c>
      <c r="I151" s="11"/>
      <c r="J151" s="8">
        <f>IF('2-定性盘查'!X152&lt;&gt;"",IF('2-定性盘查'!X152&lt;&gt;0,'2-定性盘查'!X152,""),"")</f>
        <v>0</v>
      </c>
      <c r="K151" s="15">
        <f>'3.1-排放系数'!F151</f>
        <v>0</v>
      </c>
      <c r="L151" s="11">
        <f>'3.1-排放系数'!G151</f>
        <v>0</v>
      </c>
      <c r="M151" s="16">
        <f>IF(J151="","",H151*K151)</f>
        <v>0</v>
      </c>
      <c r="N151" s="11">
        <f>'附表二、含氟气体之GWP值'!G3</f>
        <v>0</v>
      </c>
      <c r="O151" s="16">
        <f>IF(M151="","",M151*N151)</f>
        <v>0</v>
      </c>
      <c r="P151" s="8">
        <f>IF('2-定性盘查'!Y152&lt;&gt;"",IF('2-定性盘查'!Y152&lt;&gt;0,'2-定性盘查'!Y152,""),"")</f>
        <v>0</v>
      </c>
      <c r="Q151" s="15">
        <f>IF('3.1-排放系数'!J151="", "", '3.1-排放系数'!J151)</f>
        <v>0</v>
      </c>
      <c r="R151" s="11">
        <f>IF(Q151="","",'3.1-排放系数'!K151)</f>
        <v>0</v>
      </c>
      <c r="S151" s="16">
        <f>IF(P151="","",H151*Q151)</f>
        <v>0</v>
      </c>
      <c r="T151" s="11">
        <f>IF(S151="", "", '附表二、含氟气体之GWP值'!G4)</f>
        <v>0</v>
      </c>
      <c r="U151" s="16">
        <f>IF(S151="","",S151*T151)</f>
        <v>0</v>
      </c>
      <c r="V151" s="8">
        <f>IF('2-定性盘查'!Z152&lt;&gt;"",IF('2-定性盘查'!Z152&lt;&gt;0,'2-定性盘查'!Z152,""),"")</f>
        <v>0</v>
      </c>
      <c r="W151" s="15">
        <f>IF('3.1-排放系数'!N151 ="", "", '3.1-排放系数'!N151)</f>
        <v>0</v>
      </c>
      <c r="X151" s="11">
        <f>IF(W151="","",'3.1-排放系数'!O151)</f>
        <v>0</v>
      </c>
      <c r="Y151" s="16">
        <f>IF(V151="","",H151*W151)</f>
        <v>0</v>
      </c>
      <c r="Z151" s="11">
        <f>IF(Y151="", "", '附表二、含氟气体之GWP值'!G5)</f>
        <v>0</v>
      </c>
      <c r="AA151" s="16">
        <f>IF(Y151="","",Y151*Z151)</f>
        <v>0</v>
      </c>
      <c r="AB151" s="16">
        <f>IF('2-定性盘查'!E152="是",IF(J151="CO2",SUM(U151,AA151),SUM(O151,U151,AA151)),IF(SUM(O151,U151,AA151)&lt;&gt;0,SUM(O151,U151,AA151),0))</f>
        <v>0</v>
      </c>
      <c r="AC151" s="16">
        <f>IF('2-定性盘查'!E152="是",IF(J151="CO2",O151,""),"")</f>
        <v>0</v>
      </c>
      <c r="AD151" s="17">
        <f>IF(AB151&lt;&gt;"",AB151/'6-彚总表'!$J$5,"")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IF('2-定性盘查'!A153&lt;&gt;"",'2-定性盘查'!A153,"")</f>
        <v>0</v>
      </c>
      <c r="B152" s="8">
        <f>IF('2-定性盘查'!B153&lt;&gt;"",'2-定性盘查'!B153,"")</f>
        <v>0</v>
      </c>
      <c r="C152" s="8">
        <f>IF('2-定性盘查'!C153&lt;&gt;"",'2-定性盘查'!C153,"")</f>
        <v>0</v>
      </c>
      <c r="D152" s="8">
        <f>IF('2-定性盘查'!D153&lt;&gt;"",'2-定性盘查'!D153,"")</f>
        <v>0</v>
      </c>
      <c r="E152" s="8">
        <f>IF('2-定性盘查'!E153&lt;&gt;"",'2-定性盘查'!E153,"")</f>
        <v>0</v>
      </c>
      <c r="F152" s="8">
        <f>IF('2-定性盘查'!F153&lt;&gt;"",'2-定性盘查'!F153,"")</f>
        <v>0</v>
      </c>
      <c r="G152" s="8">
        <f>IF('2-定性盘查'!G153&lt;&gt;"",'2-定性盘查'!G153,"")</f>
        <v>0</v>
      </c>
      <c r="H152" s="11" t="s">
        <v>464</v>
      </c>
      <c r="I152" s="11"/>
      <c r="J152" s="8">
        <f>IF('2-定性盘查'!X153&lt;&gt;"",IF('2-定性盘查'!X153&lt;&gt;0,'2-定性盘查'!X153,""),"")</f>
        <v>0</v>
      </c>
      <c r="K152" s="15">
        <f>'3.1-排放系数'!F152</f>
        <v>0</v>
      </c>
      <c r="L152" s="11">
        <f>'3.1-排放系数'!G152</f>
        <v>0</v>
      </c>
      <c r="M152" s="16">
        <f>IF(J152="","",H152*K152)</f>
        <v>0</v>
      </c>
      <c r="N152" s="11">
        <f>'附表二、含氟气体之GWP值'!G3</f>
        <v>0</v>
      </c>
      <c r="O152" s="16">
        <f>IF(M152="","",M152*N152)</f>
        <v>0</v>
      </c>
      <c r="P152" s="8">
        <f>IF('2-定性盘查'!Y153&lt;&gt;"",IF('2-定性盘查'!Y153&lt;&gt;0,'2-定性盘查'!Y153,""),"")</f>
        <v>0</v>
      </c>
      <c r="Q152" s="15">
        <f>IF('3.1-排放系数'!J152="", "", '3.1-排放系数'!J152)</f>
        <v>0</v>
      </c>
      <c r="R152" s="11">
        <f>IF(Q152="","",'3.1-排放系数'!K152)</f>
        <v>0</v>
      </c>
      <c r="S152" s="16">
        <f>IF(P152="","",H152*Q152)</f>
        <v>0</v>
      </c>
      <c r="T152" s="11">
        <f>IF(S152="", "", '附表二、含氟气体之GWP值'!G4)</f>
        <v>0</v>
      </c>
      <c r="U152" s="16">
        <f>IF(S152="","",S152*T152)</f>
        <v>0</v>
      </c>
      <c r="V152" s="8">
        <f>IF('2-定性盘查'!Z153&lt;&gt;"",IF('2-定性盘查'!Z153&lt;&gt;0,'2-定性盘查'!Z153,""),"")</f>
        <v>0</v>
      </c>
      <c r="W152" s="15">
        <f>IF('3.1-排放系数'!N152 ="", "", '3.1-排放系数'!N152)</f>
        <v>0</v>
      </c>
      <c r="X152" s="11">
        <f>IF(W152="","",'3.1-排放系数'!O152)</f>
        <v>0</v>
      </c>
      <c r="Y152" s="16">
        <f>IF(V152="","",H152*W152)</f>
        <v>0</v>
      </c>
      <c r="Z152" s="11">
        <f>IF(Y152="", "", '附表二、含氟气体之GWP值'!G5)</f>
        <v>0</v>
      </c>
      <c r="AA152" s="16">
        <f>IF(Y152="","",Y152*Z152)</f>
        <v>0</v>
      </c>
      <c r="AB152" s="16">
        <f>IF('2-定性盘查'!E153="是",IF(J152="CO2",SUM(U152,AA152),SUM(O152,U152,AA152)),IF(SUM(O152,U152,AA152)&lt;&gt;0,SUM(O152,U152,AA152),0))</f>
        <v>0</v>
      </c>
      <c r="AC152" s="16">
        <f>IF('2-定性盘查'!E153="是",IF(J152="CO2",O152,""),"")</f>
        <v>0</v>
      </c>
      <c r="AD152" s="17">
        <f>IF(AB152&lt;&gt;"",AB152/'6-彚总表'!$J$5,"")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IF('2-定性盘查'!A154&lt;&gt;"",'2-定性盘查'!A154,"")</f>
        <v>0</v>
      </c>
      <c r="B153" s="8">
        <f>IF('2-定性盘查'!B154&lt;&gt;"",'2-定性盘查'!B154,"")</f>
        <v>0</v>
      </c>
      <c r="C153" s="8">
        <f>IF('2-定性盘查'!C154&lt;&gt;"",'2-定性盘查'!C154,"")</f>
        <v>0</v>
      </c>
      <c r="D153" s="8">
        <f>IF('2-定性盘查'!D154&lt;&gt;"",'2-定性盘查'!D154,"")</f>
        <v>0</v>
      </c>
      <c r="E153" s="8">
        <f>IF('2-定性盘查'!E154&lt;&gt;"",'2-定性盘查'!E154,"")</f>
        <v>0</v>
      </c>
      <c r="F153" s="8">
        <f>IF('2-定性盘查'!F154&lt;&gt;"",'2-定性盘查'!F154,"")</f>
        <v>0</v>
      </c>
      <c r="G153" s="8">
        <f>IF('2-定性盘查'!G154&lt;&gt;"",'2-定性盘查'!G154,"")</f>
        <v>0</v>
      </c>
      <c r="H153" s="11" t="s">
        <v>464</v>
      </c>
      <c r="I153" s="11"/>
      <c r="J153" s="8">
        <f>IF('2-定性盘查'!X154&lt;&gt;"",IF('2-定性盘查'!X154&lt;&gt;0,'2-定性盘查'!X154,""),"")</f>
        <v>0</v>
      </c>
      <c r="K153" s="15">
        <f>'3.1-排放系数'!F153</f>
        <v>0</v>
      </c>
      <c r="L153" s="11">
        <f>'3.1-排放系数'!G153</f>
        <v>0</v>
      </c>
      <c r="M153" s="16">
        <f>IF(J153="","",H153*K153)</f>
        <v>0</v>
      </c>
      <c r="N153" s="11">
        <f>'附表二、含氟气体之GWP值'!G3</f>
        <v>0</v>
      </c>
      <c r="O153" s="16">
        <f>IF(M153="","",M153*N153)</f>
        <v>0</v>
      </c>
      <c r="P153" s="8">
        <f>IF('2-定性盘查'!Y154&lt;&gt;"",IF('2-定性盘查'!Y154&lt;&gt;0,'2-定性盘查'!Y154,""),"")</f>
        <v>0</v>
      </c>
      <c r="Q153" s="15">
        <f>IF('3.1-排放系数'!J153="", "", '3.1-排放系数'!J153)</f>
        <v>0</v>
      </c>
      <c r="R153" s="11">
        <f>IF(Q153="","",'3.1-排放系数'!K153)</f>
        <v>0</v>
      </c>
      <c r="S153" s="16">
        <f>IF(P153="","",H153*Q153)</f>
        <v>0</v>
      </c>
      <c r="T153" s="11">
        <f>IF(S153="", "", '附表二、含氟气体之GWP值'!G4)</f>
        <v>0</v>
      </c>
      <c r="U153" s="16">
        <f>IF(S153="","",S153*T153)</f>
        <v>0</v>
      </c>
      <c r="V153" s="8">
        <f>IF('2-定性盘查'!Z154&lt;&gt;"",IF('2-定性盘查'!Z154&lt;&gt;0,'2-定性盘查'!Z154,""),"")</f>
        <v>0</v>
      </c>
      <c r="W153" s="15">
        <f>IF('3.1-排放系数'!N153 ="", "", '3.1-排放系数'!N153)</f>
        <v>0</v>
      </c>
      <c r="X153" s="11">
        <f>IF(W153="","",'3.1-排放系数'!O153)</f>
        <v>0</v>
      </c>
      <c r="Y153" s="16">
        <f>IF(V153="","",H153*W153)</f>
        <v>0</v>
      </c>
      <c r="Z153" s="11">
        <f>IF(Y153="", "", '附表二、含氟气体之GWP值'!G5)</f>
        <v>0</v>
      </c>
      <c r="AA153" s="16">
        <f>IF(Y153="","",Y153*Z153)</f>
        <v>0</v>
      </c>
      <c r="AB153" s="16">
        <f>IF('2-定性盘查'!E154="是",IF(J153="CO2",SUM(U153,AA153),SUM(O153,U153,AA153)),IF(SUM(O153,U153,AA153)&lt;&gt;0,SUM(O153,U153,AA153),0))</f>
        <v>0</v>
      </c>
      <c r="AC153" s="16">
        <f>IF('2-定性盘查'!E154="是",IF(J153="CO2",O153,""),"")</f>
        <v>0</v>
      </c>
      <c r="AD153" s="17">
        <f>IF(AB153&lt;&gt;"",AB153/'6-彚总表'!$J$5,"")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IF('2-定性盘查'!A155&lt;&gt;"",'2-定性盘查'!A155,"")</f>
        <v>0</v>
      </c>
      <c r="B154" s="8">
        <f>IF('2-定性盘查'!B155&lt;&gt;"",'2-定性盘查'!B155,"")</f>
        <v>0</v>
      </c>
      <c r="C154" s="8">
        <f>IF('2-定性盘查'!C155&lt;&gt;"",'2-定性盘查'!C155,"")</f>
        <v>0</v>
      </c>
      <c r="D154" s="8">
        <f>IF('2-定性盘查'!D155&lt;&gt;"",'2-定性盘查'!D155,"")</f>
        <v>0</v>
      </c>
      <c r="E154" s="8">
        <f>IF('2-定性盘查'!E155&lt;&gt;"",'2-定性盘查'!E155,"")</f>
        <v>0</v>
      </c>
      <c r="F154" s="8">
        <f>IF('2-定性盘查'!F155&lt;&gt;"",'2-定性盘查'!F155,"")</f>
        <v>0</v>
      </c>
      <c r="G154" s="8">
        <f>IF('2-定性盘查'!G155&lt;&gt;"",'2-定性盘查'!G155,"")</f>
        <v>0</v>
      </c>
      <c r="H154" s="11" t="s">
        <v>464</v>
      </c>
      <c r="I154" s="11"/>
      <c r="J154" s="8">
        <f>IF('2-定性盘查'!X155&lt;&gt;"",IF('2-定性盘查'!X155&lt;&gt;0,'2-定性盘查'!X155,""),"")</f>
        <v>0</v>
      </c>
      <c r="K154" s="15">
        <f>'3.1-排放系数'!F154</f>
        <v>0</v>
      </c>
      <c r="L154" s="11">
        <f>'3.1-排放系数'!G154</f>
        <v>0</v>
      </c>
      <c r="M154" s="16">
        <f>IF(J154="","",H154*K154)</f>
        <v>0</v>
      </c>
      <c r="N154" s="11">
        <f>'附表二、含氟气体之GWP值'!G3</f>
        <v>0</v>
      </c>
      <c r="O154" s="16">
        <f>IF(M154="","",M154*N154)</f>
        <v>0</v>
      </c>
      <c r="P154" s="8">
        <f>IF('2-定性盘查'!Y155&lt;&gt;"",IF('2-定性盘查'!Y155&lt;&gt;0,'2-定性盘查'!Y155,""),"")</f>
        <v>0</v>
      </c>
      <c r="Q154" s="15">
        <f>IF('3.1-排放系数'!J154="", "", '3.1-排放系数'!J154)</f>
        <v>0</v>
      </c>
      <c r="R154" s="11">
        <f>IF(Q154="","",'3.1-排放系数'!K154)</f>
        <v>0</v>
      </c>
      <c r="S154" s="16">
        <f>IF(P154="","",H154*Q154)</f>
        <v>0</v>
      </c>
      <c r="T154" s="11">
        <f>IF(S154="", "", '附表二、含氟气体之GWP值'!G4)</f>
        <v>0</v>
      </c>
      <c r="U154" s="16">
        <f>IF(S154="","",S154*T154)</f>
        <v>0</v>
      </c>
      <c r="V154" s="8">
        <f>IF('2-定性盘查'!Z155&lt;&gt;"",IF('2-定性盘查'!Z155&lt;&gt;0,'2-定性盘查'!Z155,""),"")</f>
        <v>0</v>
      </c>
      <c r="W154" s="15">
        <f>IF('3.1-排放系数'!N154 ="", "", '3.1-排放系数'!N154)</f>
        <v>0</v>
      </c>
      <c r="X154" s="11">
        <f>IF(W154="","",'3.1-排放系数'!O154)</f>
        <v>0</v>
      </c>
      <c r="Y154" s="16">
        <f>IF(V154="","",H154*W154)</f>
        <v>0</v>
      </c>
      <c r="Z154" s="11">
        <f>IF(Y154="", "", '附表二、含氟气体之GWP值'!G5)</f>
        <v>0</v>
      </c>
      <c r="AA154" s="16">
        <f>IF(Y154="","",Y154*Z154)</f>
        <v>0</v>
      </c>
      <c r="AB154" s="16">
        <f>IF('2-定性盘查'!E155="是",IF(J154="CO2",SUM(U154,AA154),SUM(O154,U154,AA154)),IF(SUM(O154,U154,AA154)&lt;&gt;0,SUM(O154,U154,AA154),0))</f>
        <v>0</v>
      </c>
      <c r="AC154" s="16">
        <f>IF('2-定性盘查'!E155="是",IF(J154="CO2",O154,""),"")</f>
        <v>0</v>
      </c>
      <c r="AD154" s="17">
        <f>IF(AB154&lt;&gt;"",AB154/'6-彚总表'!$J$5,"")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IF('2-定性盘查'!A156&lt;&gt;"",'2-定性盘查'!A156,"")</f>
        <v>0</v>
      </c>
      <c r="B155" s="8">
        <f>IF('2-定性盘查'!B156&lt;&gt;"",'2-定性盘查'!B156,"")</f>
        <v>0</v>
      </c>
      <c r="C155" s="8">
        <f>IF('2-定性盘查'!C156&lt;&gt;"",'2-定性盘查'!C156,"")</f>
        <v>0</v>
      </c>
      <c r="D155" s="8">
        <f>IF('2-定性盘查'!D156&lt;&gt;"",'2-定性盘查'!D156,"")</f>
        <v>0</v>
      </c>
      <c r="E155" s="8">
        <f>IF('2-定性盘查'!E156&lt;&gt;"",'2-定性盘查'!E156,"")</f>
        <v>0</v>
      </c>
      <c r="F155" s="8">
        <f>IF('2-定性盘查'!F156&lt;&gt;"",'2-定性盘查'!F156,"")</f>
        <v>0</v>
      </c>
      <c r="G155" s="8">
        <f>IF('2-定性盘查'!G156&lt;&gt;"",'2-定性盘查'!G156,"")</f>
        <v>0</v>
      </c>
      <c r="H155" s="11" t="s">
        <v>464</v>
      </c>
      <c r="I155" s="11"/>
      <c r="J155" s="8">
        <f>IF('2-定性盘查'!X156&lt;&gt;"",IF('2-定性盘查'!X156&lt;&gt;0,'2-定性盘查'!X156,""),"")</f>
        <v>0</v>
      </c>
      <c r="K155" s="15">
        <f>'3.1-排放系数'!F155</f>
        <v>0</v>
      </c>
      <c r="L155" s="11">
        <f>'3.1-排放系数'!G155</f>
        <v>0</v>
      </c>
      <c r="M155" s="16">
        <f>IF(J155="","",H155*K155)</f>
        <v>0</v>
      </c>
      <c r="N155" s="11">
        <f>'附表二、含氟气体之GWP值'!G3</f>
        <v>0</v>
      </c>
      <c r="O155" s="16">
        <f>IF(M155="","",M155*N155)</f>
        <v>0</v>
      </c>
      <c r="P155" s="8">
        <f>IF('2-定性盘查'!Y156&lt;&gt;"",IF('2-定性盘查'!Y156&lt;&gt;0,'2-定性盘查'!Y156,""),"")</f>
        <v>0</v>
      </c>
      <c r="Q155" s="15">
        <f>IF('3.1-排放系数'!J155="", "", '3.1-排放系数'!J155)</f>
        <v>0</v>
      </c>
      <c r="R155" s="11">
        <f>IF(Q155="","",'3.1-排放系数'!K155)</f>
        <v>0</v>
      </c>
      <c r="S155" s="16">
        <f>IF(P155="","",H155*Q155)</f>
        <v>0</v>
      </c>
      <c r="T155" s="11">
        <f>IF(S155="", "", '附表二、含氟气体之GWP值'!G4)</f>
        <v>0</v>
      </c>
      <c r="U155" s="16">
        <f>IF(S155="","",S155*T155)</f>
        <v>0</v>
      </c>
      <c r="V155" s="8">
        <f>IF('2-定性盘查'!Z156&lt;&gt;"",IF('2-定性盘查'!Z156&lt;&gt;0,'2-定性盘查'!Z156,""),"")</f>
        <v>0</v>
      </c>
      <c r="W155" s="15">
        <f>IF('3.1-排放系数'!N155 ="", "", '3.1-排放系数'!N155)</f>
        <v>0</v>
      </c>
      <c r="X155" s="11">
        <f>IF(W155="","",'3.1-排放系数'!O155)</f>
        <v>0</v>
      </c>
      <c r="Y155" s="16">
        <f>IF(V155="","",H155*W155)</f>
        <v>0</v>
      </c>
      <c r="Z155" s="11">
        <f>IF(Y155="", "", '附表二、含氟气体之GWP值'!G5)</f>
        <v>0</v>
      </c>
      <c r="AA155" s="16">
        <f>IF(Y155="","",Y155*Z155)</f>
        <v>0</v>
      </c>
      <c r="AB155" s="16">
        <f>IF('2-定性盘查'!E156="是",IF(J155="CO2",SUM(U155,AA155),SUM(O155,U155,AA155)),IF(SUM(O155,U155,AA155)&lt;&gt;0,SUM(O155,U155,AA155),0))</f>
        <v>0</v>
      </c>
      <c r="AC155" s="16">
        <f>IF('2-定性盘查'!E156="是",IF(J155="CO2",O155,""),"")</f>
        <v>0</v>
      </c>
      <c r="AD155" s="17">
        <f>IF(AB155&lt;&gt;"",AB155/'6-彚总表'!$J$5,"")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IF('2-定性盘查'!A157&lt;&gt;"",'2-定性盘查'!A157,"")</f>
        <v>0</v>
      </c>
      <c r="B156" s="8">
        <f>IF('2-定性盘查'!B157&lt;&gt;"",'2-定性盘查'!B157,"")</f>
        <v>0</v>
      </c>
      <c r="C156" s="8">
        <f>IF('2-定性盘查'!C157&lt;&gt;"",'2-定性盘查'!C157,"")</f>
        <v>0</v>
      </c>
      <c r="D156" s="8">
        <f>IF('2-定性盘查'!D157&lt;&gt;"",'2-定性盘查'!D157,"")</f>
        <v>0</v>
      </c>
      <c r="E156" s="8">
        <f>IF('2-定性盘查'!E157&lt;&gt;"",'2-定性盘查'!E157,"")</f>
        <v>0</v>
      </c>
      <c r="F156" s="8">
        <f>IF('2-定性盘查'!F157&lt;&gt;"",'2-定性盘查'!F157,"")</f>
        <v>0</v>
      </c>
      <c r="G156" s="8">
        <f>IF('2-定性盘查'!G157&lt;&gt;"",'2-定性盘查'!G157,"")</f>
        <v>0</v>
      </c>
      <c r="H156" s="11" t="s">
        <v>464</v>
      </c>
      <c r="I156" s="11"/>
      <c r="J156" s="8">
        <f>IF('2-定性盘查'!X157&lt;&gt;"",IF('2-定性盘查'!X157&lt;&gt;0,'2-定性盘查'!X157,""),"")</f>
        <v>0</v>
      </c>
      <c r="K156" s="15">
        <f>'3.1-排放系数'!F156</f>
        <v>0</v>
      </c>
      <c r="L156" s="11">
        <f>'3.1-排放系数'!G156</f>
        <v>0</v>
      </c>
      <c r="M156" s="16">
        <f>IF(J156="","",H156*K156)</f>
        <v>0</v>
      </c>
      <c r="N156" s="11">
        <f>'附表二、含氟气体之GWP值'!G3</f>
        <v>0</v>
      </c>
      <c r="O156" s="16">
        <f>IF(M156="","",M156*N156)</f>
        <v>0</v>
      </c>
      <c r="P156" s="8">
        <f>IF('2-定性盘查'!Y157&lt;&gt;"",IF('2-定性盘查'!Y157&lt;&gt;0,'2-定性盘查'!Y157,""),"")</f>
        <v>0</v>
      </c>
      <c r="Q156" s="15">
        <f>IF('3.1-排放系数'!J156="", "", '3.1-排放系数'!J156)</f>
        <v>0</v>
      </c>
      <c r="R156" s="11">
        <f>IF(Q156="","",'3.1-排放系数'!K156)</f>
        <v>0</v>
      </c>
      <c r="S156" s="16">
        <f>IF(P156="","",H156*Q156)</f>
        <v>0</v>
      </c>
      <c r="T156" s="11">
        <f>IF(S156="", "", '附表二、含氟气体之GWP值'!G4)</f>
        <v>0</v>
      </c>
      <c r="U156" s="16">
        <f>IF(S156="","",S156*T156)</f>
        <v>0</v>
      </c>
      <c r="V156" s="8">
        <f>IF('2-定性盘查'!Z157&lt;&gt;"",IF('2-定性盘查'!Z157&lt;&gt;0,'2-定性盘查'!Z157,""),"")</f>
        <v>0</v>
      </c>
      <c r="W156" s="15">
        <f>IF('3.1-排放系数'!N156 ="", "", '3.1-排放系数'!N156)</f>
        <v>0</v>
      </c>
      <c r="X156" s="11">
        <f>IF(W156="","",'3.1-排放系数'!O156)</f>
        <v>0</v>
      </c>
      <c r="Y156" s="16">
        <f>IF(V156="","",H156*W156)</f>
        <v>0</v>
      </c>
      <c r="Z156" s="11">
        <f>IF(Y156="", "", '附表二、含氟气体之GWP值'!G5)</f>
        <v>0</v>
      </c>
      <c r="AA156" s="16">
        <f>IF(Y156="","",Y156*Z156)</f>
        <v>0</v>
      </c>
      <c r="AB156" s="16">
        <f>IF('2-定性盘查'!E157="是",IF(J156="CO2",SUM(U156,AA156),SUM(O156,U156,AA156)),IF(SUM(O156,U156,AA156)&lt;&gt;0,SUM(O156,U156,AA156),0))</f>
        <v>0</v>
      </c>
      <c r="AC156" s="16">
        <f>IF('2-定性盘查'!E157="是",IF(J156="CO2",O156,""),"")</f>
        <v>0</v>
      </c>
      <c r="AD156" s="17">
        <f>IF(AB156&lt;&gt;"",AB156/'6-彚总表'!$J$5,"")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IF('2-定性盘查'!A158&lt;&gt;"",'2-定性盘查'!A158,"")</f>
        <v>0</v>
      </c>
      <c r="B157" s="8">
        <f>IF('2-定性盘查'!B158&lt;&gt;"",'2-定性盘查'!B158,"")</f>
        <v>0</v>
      </c>
      <c r="C157" s="8">
        <f>IF('2-定性盘查'!C158&lt;&gt;"",'2-定性盘查'!C158,"")</f>
        <v>0</v>
      </c>
      <c r="D157" s="8">
        <f>IF('2-定性盘查'!D158&lt;&gt;"",'2-定性盘查'!D158,"")</f>
        <v>0</v>
      </c>
      <c r="E157" s="8">
        <f>IF('2-定性盘查'!E158&lt;&gt;"",'2-定性盘查'!E158,"")</f>
        <v>0</v>
      </c>
      <c r="F157" s="8">
        <f>IF('2-定性盘查'!F158&lt;&gt;"",'2-定性盘查'!F158,"")</f>
        <v>0</v>
      </c>
      <c r="G157" s="8">
        <f>IF('2-定性盘查'!G158&lt;&gt;"",'2-定性盘查'!G158,"")</f>
        <v>0</v>
      </c>
      <c r="H157" s="11" t="s">
        <v>464</v>
      </c>
      <c r="I157" s="11"/>
      <c r="J157" s="8">
        <f>IF('2-定性盘查'!X158&lt;&gt;"",IF('2-定性盘查'!X158&lt;&gt;0,'2-定性盘查'!X158,""),"")</f>
        <v>0</v>
      </c>
      <c r="K157" s="15">
        <f>'3.1-排放系数'!F157</f>
        <v>0</v>
      </c>
      <c r="L157" s="11">
        <f>'3.1-排放系数'!G157</f>
        <v>0</v>
      </c>
      <c r="M157" s="16">
        <f>IF(J157="","",H157*K157)</f>
        <v>0</v>
      </c>
      <c r="N157" s="11">
        <f>'附表二、含氟气体之GWP值'!G3</f>
        <v>0</v>
      </c>
      <c r="O157" s="16">
        <f>IF(M157="","",M157*N157)</f>
        <v>0</v>
      </c>
      <c r="P157" s="8">
        <f>IF('2-定性盘查'!Y158&lt;&gt;"",IF('2-定性盘查'!Y158&lt;&gt;0,'2-定性盘查'!Y158,""),"")</f>
        <v>0</v>
      </c>
      <c r="Q157" s="15">
        <f>IF('3.1-排放系数'!J157="", "", '3.1-排放系数'!J157)</f>
        <v>0</v>
      </c>
      <c r="R157" s="11">
        <f>IF(Q157="","",'3.1-排放系数'!K157)</f>
        <v>0</v>
      </c>
      <c r="S157" s="16">
        <f>IF(P157="","",H157*Q157)</f>
        <v>0</v>
      </c>
      <c r="T157" s="11">
        <f>IF(S157="", "", '附表二、含氟气体之GWP值'!G4)</f>
        <v>0</v>
      </c>
      <c r="U157" s="16">
        <f>IF(S157="","",S157*T157)</f>
        <v>0</v>
      </c>
      <c r="V157" s="8">
        <f>IF('2-定性盘查'!Z158&lt;&gt;"",IF('2-定性盘查'!Z158&lt;&gt;0,'2-定性盘查'!Z158,""),"")</f>
        <v>0</v>
      </c>
      <c r="W157" s="15">
        <f>IF('3.1-排放系数'!N157 ="", "", '3.1-排放系数'!N157)</f>
        <v>0</v>
      </c>
      <c r="X157" s="11">
        <f>IF(W157="","",'3.1-排放系数'!O157)</f>
        <v>0</v>
      </c>
      <c r="Y157" s="16">
        <f>IF(V157="","",H157*W157)</f>
        <v>0</v>
      </c>
      <c r="Z157" s="11">
        <f>IF(Y157="", "", '附表二、含氟气体之GWP值'!G5)</f>
        <v>0</v>
      </c>
      <c r="AA157" s="16">
        <f>IF(Y157="","",Y157*Z157)</f>
        <v>0</v>
      </c>
      <c r="AB157" s="16">
        <f>IF('2-定性盘查'!E158="是",IF(J157="CO2",SUM(U157,AA157),SUM(O157,U157,AA157)),IF(SUM(O157,U157,AA157)&lt;&gt;0,SUM(O157,U157,AA157),0))</f>
        <v>0</v>
      </c>
      <c r="AC157" s="16">
        <f>IF('2-定性盘查'!E158="是",IF(J157="CO2",O157,""),"")</f>
        <v>0</v>
      </c>
      <c r="AD157" s="17">
        <f>IF(AB157&lt;&gt;"",AB157/'6-彚总表'!$J$5,"")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IF('2-定性盘查'!A159&lt;&gt;"",'2-定性盘查'!A159,"")</f>
        <v>0</v>
      </c>
      <c r="B158" s="8">
        <f>IF('2-定性盘查'!B159&lt;&gt;"",'2-定性盘查'!B159,"")</f>
        <v>0</v>
      </c>
      <c r="C158" s="8">
        <f>IF('2-定性盘查'!C159&lt;&gt;"",'2-定性盘查'!C159,"")</f>
        <v>0</v>
      </c>
      <c r="D158" s="8">
        <f>IF('2-定性盘查'!D159&lt;&gt;"",'2-定性盘查'!D159,"")</f>
        <v>0</v>
      </c>
      <c r="E158" s="8">
        <f>IF('2-定性盘查'!E159&lt;&gt;"",'2-定性盘查'!E159,"")</f>
        <v>0</v>
      </c>
      <c r="F158" s="8">
        <f>IF('2-定性盘查'!F159&lt;&gt;"",'2-定性盘查'!F159,"")</f>
        <v>0</v>
      </c>
      <c r="G158" s="8">
        <f>IF('2-定性盘查'!G159&lt;&gt;"",'2-定性盘查'!G159,"")</f>
        <v>0</v>
      </c>
      <c r="H158" s="11" t="s">
        <v>464</v>
      </c>
      <c r="I158" s="11"/>
      <c r="J158" s="8">
        <f>IF('2-定性盘查'!X159&lt;&gt;"",IF('2-定性盘查'!X159&lt;&gt;0,'2-定性盘查'!X159,""),"")</f>
        <v>0</v>
      </c>
      <c r="K158" s="15">
        <f>'3.1-排放系数'!F158</f>
        <v>0</v>
      </c>
      <c r="L158" s="11">
        <f>'3.1-排放系数'!G158</f>
        <v>0</v>
      </c>
      <c r="M158" s="16">
        <f>IF(J158="","",H158*K158)</f>
        <v>0</v>
      </c>
      <c r="N158" s="11">
        <f>'附表二、含氟气体之GWP值'!G3</f>
        <v>0</v>
      </c>
      <c r="O158" s="16">
        <f>IF(M158="","",M158*N158)</f>
        <v>0</v>
      </c>
      <c r="P158" s="8">
        <f>IF('2-定性盘查'!Y159&lt;&gt;"",IF('2-定性盘查'!Y159&lt;&gt;0,'2-定性盘查'!Y159,""),"")</f>
        <v>0</v>
      </c>
      <c r="Q158" s="15">
        <f>IF('3.1-排放系数'!J158="", "", '3.1-排放系数'!J158)</f>
        <v>0</v>
      </c>
      <c r="R158" s="11">
        <f>IF(Q158="","",'3.1-排放系数'!K158)</f>
        <v>0</v>
      </c>
      <c r="S158" s="16">
        <f>IF(P158="","",H158*Q158)</f>
        <v>0</v>
      </c>
      <c r="T158" s="11">
        <f>IF(S158="", "", '附表二、含氟气体之GWP值'!G4)</f>
        <v>0</v>
      </c>
      <c r="U158" s="16">
        <f>IF(S158="","",S158*T158)</f>
        <v>0</v>
      </c>
      <c r="V158" s="8">
        <f>IF('2-定性盘查'!Z159&lt;&gt;"",IF('2-定性盘查'!Z159&lt;&gt;0,'2-定性盘查'!Z159,""),"")</f>
        <v>0</v>
      </c>
      <c r="W158" s="15">
        <f>IF('3.1-排放系数'!N158 ="", "", '3.1-排放系数'!N158)</f>
        <v>0</v>
      </c>
      <c r="X158" s="11">
        <f>IF(W158="","",'3.1-排放系数'!O158)</f>
        <v>0</v>
      </c>
      <c r="Y158" s="16">
        <f>IF(V158="","",H158*W158)</f>
        <v>0</v>
      </c>
      <c r="Z158" s="11">
        <f>IF(Y158="", "", '附表二、含氟气体之GWP值'!G5)</f>
        <v>0</v>
      </c>
      <c r="AA158" s="16">
        <f>IF(Y158="","",Y158*Z158)</f>
        <v>0</v>
      </c>
      <c r="AB158" s="16">
        <f>IF('2-定性盘查'!E159="是",IF(J158="CO2",SUM(U158,AA158),SUM(O158,U158,AA158)),IF(SUM(O158,U158,AA158)&lt;&gt;0,SUM(O158,U158,AA158),0))</f>
        <v>0</v>
      </c>
      <c r="AC158" s="16">
        <f>IF('2-定性盘查'!E159="是",IF(J158="CO2",O158,""),"")</f>
        <v>0</v>
      </c>
      <c r="AD158" s="17">
        <f>IF(AB158&lt;&gt;"",AB158/'6-彚总表'!$J$5,"")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IF('2-定性盘查'!A160&lt;&gt;"",'2-定性盘查'!A160,"")</f>
        <v>0</v>
      </c>
      <c r="B159" s="8">
        <f>IF('2-定性盘查'!B160&lt;&gt;"",'2-定性盘查'!B160,"")</f>
        <v>0</v>
      </c>
      <c r="C159" s="8">
        <f>IF('2-定性盘查'!C160&lt;&gt;"",'2-定性盘查'!C160,"")</f>
        <v>0</v>
      </c>
      <c r="D159" s="8">
        <f>IF('2-定性盘查'!D160&lt;&gt;"",'2-定性盘查'!D160,"")</f>
        <v>0</v>
      </c>
      <c r="E159" s="8">
        <f>IF('2-定性盘查'!E160&lt;&gt;"",'2-定性盘查'!E160,"")</f>
        <v>0</v>
      </c>
      <c r="F159" s="8">
        <f>IF('2-定性盘查'!F160&lt;&gt;"",'2-定性盘查'!F160,"")</f>
        <v>0</v>
      </c>
      <c r="G159" s="8">
        <f>IF('2-定性盘查'!G160&lt;&gt;"",'2-定性盘查'!G160,"")</f>
        <v>0</v>
      </c>
      <c r="H159" s="11" t="s">
        <v>464</v>
      </c>
      <c r="I159" s="11"/>
      <c r="J159" s="8">
        <f>IF('2-定性盘查'!X160&lt;&gt;"",IF('2-定性盘查'!X160&lt;&gt;0,'2-定性盘查'!X160,""),"")</f>
        <v>0</v>
      </c>
      <c r="K159" s="15">
        <f>'3.1-排放系数'!F159</f>
        <v>0</v>
      </c>
      <c r="L159" s="11">
        <f>'3.1-排放系数'!G159</f>
        <v>0</v>
      </c>
      <c r="M159" s="16">
        <f>IF(J159="","",H159*K159)</f>
        <v>0</v>
      </c>
      <c r="N159" s="11">
        <f>'附表二、含氟气体之GWP值'!G3</f>
        <v>0</v>
      </c>
      <c r="O159" s="16">
        <f>IF(M159="","",M159*N159)</f>
        <v>0</v>
      </c>
      <c r="P159" s="8">
        <f>IF('2-定性盘查'!Y160&lt;&gt;"",IF('2-定性盘查'!Y160&lt;&gt;0,'2-定性盘查'!Y160,""),"")</f>
        <v>0</v>
      </c>
      <c r="Q159" s="15">
        <f>IF('3.1-排放系数'!J159="", "", '3.1-排放系数'!J159)</f>
        <v>0</v>
      </c>
      <c r="R159" s="11">
        <f>IF(Q159="","",'3.1-排放系数'!K159)</f>
        <v>0</v>
      </c>
      <c r="S159" s="16">
        <f>IF(P159="","",H159*Q159)</f>
        <v>0</v>
      </c>
      <c r="T159" s="11">
        <f>IF(S159="", "", '附表二、含氟气体之GWP值'!G4)</f>
        <v>0</v>
      </c>
      <c r="U159" s="16">
        <f>IF(S159="","",S159*T159)</f>
        <v>0</v>
      </c>
      <c r="V159" s="8">
        <f>IF('2-定性盘查'!Z160&lt;&gt;"",IF('2-定性盘查'!Z160&lt;&gt;0,'2-定性盘查'!Z160,""),"")</f>
        <v>0</v>
      </c>
      <c r="W159" s="15">
        <f>IF('3.1-排放系数'!N159 ="", "", '3.1-排放系数'!N159)</f>
        <v>0</v>
      </c>
      <c r="X159" s="11">
        <f>IF(W159="","",'3.1-排放系数'!O159)</f>
        <v>0</v>
      </c>
      <c r="Y159" s="16">
        <f>IF(V159="","",H159*W159)</f>
        <v>0</v>
      </c>
      <c r="Z159" s="11">
        <f>IF(Y159="", "", '附表二、含氟气体之GWP值'!G5)</f>
        <v>0</v>
      </c>
      <c r="AA159" s="16">
        <f>IF(Y159="","",Y159*Z159)</f>
        <v>0</v>
      </c>
      <c r="AB159" s="16">
        <f>IF('2-定性盘查'!E160="是",IF(J159="CO2",SUM(U159,AA159),SUM(O159,U159,AA159)),IF(SUM(O159,U159,AA159)&lt;&gt;0,SUM(O159,U159,AA159),0))</f>
        <v>0</v>
      </c>
      <c r="AC159" s="16">
        <f>IF('2-定性盘查'!E160="是",IF(J159="CO2",O159,""),"")</f>
        <v>0</v>
      </c>
      <c r="AD159" s="17">
        <f>IF(AB159&lt;&gt;"",AB159/'6-彚总表'!$J$5,"")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IF('2-定性盘查'!A161&lt;&gt;"",'2-定性盘查'!A161,"")</f>
        <v>0</v>
      </c>
      <c r="B160" s="8">
        <f>IF('2-定性盘查'!B161&lt;&gt;"",'2-定性盘查'!B161,"")</f>
        <v>0</v>
      </c>
      <c r="C160" s="8">
        <f>IF('2-定性盘查'!C161&lt;&gt;"",'2-定性盘查'!C161,"")</f>
        <v>0</v>
      </c>
      <c r="D160" s="8">
        <f>IF('2-定性盘查'!D161&lt;&gt;"",'2-定性盘查'!D161,"")</f>
        <v>0</v>
      </c>
      <c r="E160" s="8">
        <f>IF('2-定性盘查'!E161&lt;&gt;"",'2-定性盘查'!E161,"")</f>
        <v>0</v>
      </c>
      <c r="F160" s="8">
        <f>IF('2-定性盘查'!F161&lt;&gt;"",'2-定性盘查'!F161,"")</f>
        <v>0</v>
      </c>
      <c r="G160" s="8">
        <f>IF('2-定性盘查'!G161&lt;&gt;"",'2-定性盘查'!G161,"")</f>
        <v>0</v>
      </c>
      <c r="H160" s="11" t="s">
        <v>464</v>
      </c>
      <c r="I160" s="11"/>
      <c r="J160" s="8">
        <f>IF('2-定性盘查'!X161&lt;&gt;"",IF('2-定性盘查'!X161&lt;&gt;0,'2-定性盘查'!X161,""),"")</f>
        <v>0</v>
      </c>
      <c r="K160" s="15">
        <f>'3.1-排放系数'!F160</f>
        <v>0</v>
      </c>
      <c r="L160" s="11">
        <f>'3.1-排放系数'!G160</f>
        <v>0</v>
      </c>
      <c r="M160" s="16">
        <f>IF(J160="","",H160*K160)</f>
        <v>0</v>
      </c>
      <c r="N160" s="11">
        <f>'附表二、含氟气体之GWP值'!G3</f>
        <v>0</v>
      </c>
      <c r="O160" s="16">
        <f>IF(M160="","",M160*N160)</f>
        <v>0</v>
      </c>
      <c r="P160" s="8">
        <f>IF('2-定性盘查'!Y161&lt;&gt;"",IF('2-定性盘查'!Y161&lt;&gt;0,'2-定性盘查'!Y161,""),"")</f>
        <v>0</v>
      </c>
      <c r="Q160" s="15">
        <f>IF('3.1-排放系数'!J160="", "", '3.1-排放系数'!J160)</f>
        <v>0</v>
      </c>
      <c r="R160" s="11">
        <f>IF(Q160="","",'3.1-排放系数'!K160)</f>
        <v>0</v>
      </c>
      <c r="S160" s="16">
        <f>IF(P160="","",H160*Q160)</f>
        <v>0</v>
      </c>
      <c r="T160" s="11">
        <f>IF(S160="", "", '附表二、含氟气体之GWP值'!G4)</f>
        <v>0</v>
      </c>
      <c r="U160" s="16">
        <f>IF(S160="","",S160*T160)</f>
        <v>0</v>
      </c>
      <c r="V160" s="8">
        <f>IF('2-定性盘查'!Z161&lt;&gt;"",IF('2-定性盘查'!Z161&lt;&gt;0,'2-定性盘查'!Z161,""),"")</f>
        <v>0</v>
      </c>
      <c r="W160" s="15">
        <f>IF('3.1-排放系数'!N160 ="", "", '3.1-排放系数'!N160)</f>
        <v>0</v>
      </c>
      <c r="X160" s="11">
        <f>IF(W160="","",'3.1-排放系数'!O160)</f>
        <v>0</v>
      </c>
      <c r="Y160" s="16">
        <f>IF(V160="","",H160*W160)</f>
        <v>0</v>
      </c>
      <c r="Z160" s="11">
        <f>IF(Y160="", "", '附表二、含氟气体之GWP值'!G5)</f>
        <v>0</v>
      </c>
      <c r="AA160" s="16">
        <f>IF(Y160="","",Y160*Z160)</f>
        <v>0</v>
      </c>
      <c r="AB160" s="16">
        <f>IF('2-定性盘查'!E161="是",IF(J160="CO2",SUM(U160,AA160),SUM(O160,U160,AA160)),IF(SUM(O160,U160,AA160)&lt;&gt;0,SUM(O160,U160,AA160),0))</f>
        <v>0</v>
      </c>
      <c r="AC160" s="16">
        <f>IF('2-定性盘查'!E161="是",IF(J160="CO2",O160,""),"")</f>
        <v>0</v>
      </c>
      <c r="AD160" s="17">
        <f>IF(AB160&lt;&gt;"",AB160/'6-彚总表'!$J$5,"")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IF('2-定性盘查'!A162&lt;&gt;"",'2-定性盘查'!A162,"")</f>
        <v>0</v>
      </c>
      <c r="B161" s="8">
        <f>IF('2-定性盘查'!B162&lt;&gt;"",'2-定性盘查'!B162,"")</f>
        <v>0</v>
      </c>
      <c r="C161" s="8">
        <f>IF('2-定性盘查'!C162&lt;&gt;"",'2-定性盘查'!C162,"")</f>
        <v>0</v>
      </c>
      <c r="D161" s="8">
        <f>IF('2-定性盘查'!D162&lt;&gt;"",'2-定性盘查'!D162,"")</f>
        <v>0</v>
      </c>
      <c r="E161" s="8">
        <f>IF('2-定性盘查'!E162&lt;&gt;"",'2-定性盘查'!E162,"")</f>
        <v>0</v>
      </c>
      <c r="F161" s="8">
        <f>IF('2-定性盘查'!F162&lt;&gt;"",'2-定性盘查'!F162,"")</f>
        <v>0</v>
      </c>
      <c r="G161" s="8">
        <f>IF('2-定性盘查'!G162&lt;&gt;"",'2-定性盘查'!G162,"")</f>
        <v>0</v>
      </c>
      <c r="H161" s="11" t="s">
        <v>464</v>
      </c>
      <c r="I161" s="11"/>
      <c r="J161" s="8">
        <f>IF('2-定性盘查'!X162&lt;&gt;"",IF('2-定性盘查'!X162&lt;&gt;0,'2-定性盘查'!X162,""),"")</f>
        <v>0</v>
      </c>
      <c r="K161" s="15">
        <f>'3.1-排放系数'!F161</f>
        <v>0</v>
      </c>
      <c r="L161" s="11">
        <f>'3.1-排放系数'!G161</f>
        <v>0</v>
      </c>
      <c r="M161" s="16">
        <f>IF(J161="","",H161*K161)</f>
        <v>0</v>
      </c>
      <c r="N161" s="11">
        <f>'附表二、含氟气体之GWP值'!G3</f>
        <v>0</v>
      </c>
      <c r="O161" s="16">
        <f>IF(M161="","",M161*N161)</f>
        <v>0</v>
      </c>
      <c r="P161" s="8">
        <f>IF('2-定性盘查'!Y162&lt;&gt;"",IF('2-定性盘查'!Y162&lt;&gt;0,'2-定性盘查'!Y162,""),"")</f>
        <v>0</v>
      </c>
      <c r="Q161" s="15">
        <f>IF('3.1-排放系数'!J161="", "", '3.1-排放系数'!J161)</f>
        <v>0</v>
      </c>
      <c r="R161" s="11">
        <f>IF(Q161="","",'3.1-排放系数'!K161)</f>
        <v>0</v>
      </c>
      <c r="S161" s="16">
        <f>IF(P161="","",H161*Q161)</f>
        <v>0</v>
      </c>
      <c r="T161" s="11">
        <f>IF(S161="", "", '附表二、含氟气体之GWP值'!G4)</f>
        <v>0</v>
      </c>
      <c r="U161" s="16">
        <f>IF(S161="","",S161*T161)</f>
        <v>0</v>
      </c>
      <c r="V161" s="8">
        <f>IF('2-定性盘查'!Z162&lt;&gt;"",IF('2-定性盘查'!Z162&lt;&gt;0,'2-定性盘查'!Z162,""),"")</f>
        <v>0</v>
      </c>
      <c r="W161" s="15">
        <f>IF('3.1-排放系数'!N161 ="", "", '3.1-排放系数'!N161)</f>
        <v>0</v>
      </c>
      <c r="X161" s="11">
        <f>IF(W161="","",'3.1-排放系数'!O161)</f>
        <v>0</v>
      </c>
      <c r="Y161" s="16">
        <f>IF(V161="","",H161*W161)</f>
        <v>0</v>
      </c>
      <c r="Z161" s="11">
        <f>IF(Y161="", "", '附表二、含氟气体之GWP值'!G5)</f>
        <v>0</v>
      </c>
      <c r="AA161" s="16">
        <f>IF(Y161="","",Y161*Z161)</f>
        <v>0</v>
      </c>
      <c r="AB161" s="16">
        <f>IF('2-定性盘查'!E162="是",IF(J161="CO2",SUM(U161,AA161),SUM(O161,U161,AA161)),IF(SUM(O161,U161,AA161)&lt;&gt;0,SUM(O161,U161,AA161),0))</f>
        <v>0</v>
      </c>
      <c r="AC161" s="16">
        <f>IF('2-定性盘查'!E162="是",IF(J161="CO2",O161,""),"")</f>
        <v>0</v>
      </c>
      <c r="AD161" s="17">
        <f>IF(AB161&lt;&gt;"",AB161/'6-彚总表'!$J$5,"")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IF('2-定性盘查'!A163&lt;&gt;"",'2-定性盘查'!A163,"")</f>
        <v>0</v>
      </c>
      <c r="B162" s="8">
        <f>IF('2-定性盘查'!B163&lt;&gt;"",'2-定性盘查'!B163,"")</f>
        <v>0</v>
      </c>
      <c r="C162" s="8">
        <f>IF('2-定性盘查'!C163&lt;&gt;"",'2-定性盘查'!C163,"")</f>
        <v>0</v>
      </c>
      <c r="D162" s="8">
        <f>IF('2-定性盘查'!D163&lt;&gt;"",'2-定性盘查'!D163,"")</f>
        <v>0</v>
      </c>
      <c r="E162" s="8">
        <f>IF('2-定性盘查'!E163&lt;&gt;"",'2-定性盘查'!E163,"")</f>
        <v>0</v>
      </c>
      <c r="F162" s="8">
        <f>IF('2-定性盘查'!F163&lt;&gt;"",'2-定性盘查'!F163,"")</f>
        <v>0</v>
      </c>
      <c r="G162" s="8">
        <f>IF('2-定性盘查'!G163&lt;&gt;"",'2-定性盘查'!G163,"")</f>
        <v>0</v>
      </c>
      <c r="H162" s="11" t="s">
        <v>464</v>
      </c>
      <c r="I162" s="11"/>
      <c r="J162" s="8">
        <f>IF('2-定性盘查'!X163&lt;&gt;"",IF('2-定性盘查'!X163&lt;&gt;0,'2-定性盘查'!X163,""),"")</f>
        <v>0</v>
      </c>
      <c r="K162" s="15">
        <f>'3.1-排放系数'!F162</f>
        <v>0</v>
      </c>
      <c r="L162" s="11">
        <f>'3.1-排放系数'!G162</f>
        <v>0</v>
      </c>
      <c r="M162" s="16">
        <f>IF(J162="","",H162*K162)</f>
        <v>0</v>
      </c>
      <c r="N162" s="11">
        <f>'附表二、含氟气体之GWP值'!G3</f>
        <v>0</v>
      </c>
      <c r="O162" s="16">
        <f>IF(M162="","",M162*N162)</f>
        <v>0</v>
      </c>
      <c r="P162" s="8">
        <f>IF('2-定性盘查'!Y163&lt;&gt;"",IF('2-定性盘查'!Y163&lt;&gt;0,'2-定性盘查'!Y163,""),"")</f>
        <v>0</v>
      </c>
      <c r="Q162" s="15">
        <f>IF('3.1-排放系数'!J162="", "", '3.1-排放系数'!J162)</f>
        <v>0</v>
      </c>
      <c r="R162" s="11">
        <f>IF(Q162="","",'3.1-排放系数'!K162)</f>
        <v>0</v>
      </c>
      <c r="S162" s="16">
        <f>IF(P162="","",H162*Q162)</f>
        <v>0</v>
      </c>
      <c r="T162" s="11">
        <f>IF(S162="", "", '附表二、含氟气体之GWP值'!G4)</f>
        <v>0</v>
      </c>
      <c r="U162" s="16">
        <f>IF(S162="","",S162*T162)</f>
        <v>0</v>
      </c>
      <c r="V162" s="8">
        <f>IF('2-定性盘查'!Z163&lt;&gt;"",IF('2-定性盘查'!Z163&lt;&gt;0,'2-定性盘查'!Z163,""),"")</f>
        <v>0</v>
      </c>
      <c r="W162" s="15">
        <f>IF('3.1-排放系数'!N162 ="", "", '3.1-排放系数'!N162)</f>
        <v>0</v>
      </c>
      <c r="X162" s="11">
        <f>IF(W162="","",'3.1-排放系数'!O162)</f>
        <v>0</v>
      </c>
      <c r="Y162" s="16">
        <f>IF(V162="","",H162*W162)</f>
        <v>0</v>
      </c>
      <c r="Z162" s="11">
        <f>IF(Y162="", "", '附表二、含氟气体之GWP值'!G5)</f>
        <v>0</v>
      </c>
      <c r="AA162" s="16">
        <f>IF(Y162="","",Y162*Z162)</f>
        <v>0</v>
      </c>
      <c r="AB162" s="16">
        <f>IF('2-定性盘查'!E163="是",IF(J162="CO2",SUM(U162,AA162),SUM(O162,U162,AA162)),IF(SUM(O162,U162,AA162)&lt;&gt;0,SUM(O162,U162,AA162),0))</f>
        <v>0</v>
      </c>
      <c r="AC162" s="16">
        <f>IF('2-定性盘查'!E163="是",IF(J162="CO2",O162,""),"")</f>
        <v>0</v>
      </c>
      <c r="AD162" s="17">
        <f>IF(AB162&lt;&gt;"",AB162/'6-彚总表'!$J$5,"")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IF('2-定性盘查'!A164&lt;&gt;"",'2-定性盘查'!A164,"")</f>
        <v>0</v>
      </c>
      <c r="B163" s="8">
        <f>IF('2-定性盘查'!B164&lt;&gt;"",'2-定性盘查'!B164,"")</f>
        <v>0</v>
      </c>
      <c r="C163" s="8">
        <f>IF('2-定性盘查'!C164&lt;&gt;"",'2-定性盘查'!C164,"")</f>
        <v>0</v>
      </c>
      <c r="D163" s="8">
        <f>IF('2-定性盘查'!D164&lt;&gt;"",'2-定性盘查'!D164,"")</f>
        <v>0</v>
      </c>
      <c r="E163" s="8">
        <f>IF('2-定性盘查'!E164&lt;&gt;"",'2-定性盘查'!E164,"")</f>
        <v>0</v>
      </c>
      <c r="F163" s="8">
        <f>IF('2-定性盘查'!F164&lt;&gt;"",'2-定性盘查'!F164,"")</f>
        <v>0</v>
      </c>
      <c r="G163" s="8">
        <f>IF('2-定性盘查'!G164&lt;&gt;"",'2-定性盘查'!G164,"")</f>
        <v>0</v>
      </c>
      <c r="H163" s="11" t="s">
        <v>464</v>
      </c>
      <c r="I163" s="11"/>
      <c r="J163" s="8">
        <f>IF('2-定性盘查'!X164&lt;&gt;"",IF('2-定性盘查'!X164&lt;&gt;0,'2-定性盘查'!X164,""),"")</f>
        <v>0</v>
      </c>
      <c r="K163" s="15">
        <f>'3.1-排放系数'!F163</f>
        <v>0</v>
      </c>
      <c r="L163" s="11">
        <f>'3.1-排放系数'!G163</f>
        <v>0</v>
      </c>
      <c r="M163" s="16">
        <f>IF(J163="","",H163*K163)</f>
        <v>0</v>
      </c>
      <c r="N163" s="11">
        <f>'附表二、含氟气体之GWP值'!G3</f>
        <v>0</v>
      </c>
      <c r="O163" s="16">
        <f>IF(M163="","",M163*N163)</f>
        <v>0</v>
      </c>
      <c r="P163" s="8">
        <f>IF('2-定性盘查'!Y164&lt;&gt;"",IF('2-定性盘查'!Y164&lt;&gt;0,'2-定性盘查'!Y164,""),"")</f>
        <v>0</v>
      </c>
      <c r="Q163" s="15">
        <f>IF('3.1-排放系数'!J163="", "", '3.1-排放系数'!J163)</f>
        <v>0</v>
      </c>
      <c r="R163" s="11">
        <f>IF(Q163="","",'3.1-排放系数'!K163)</f>
        <v>0</v>
      </c>
      <c r="S163" s="16">
        <f>IF(P163="","",H163*Q163)</f>
        <v>0</v>
      </c>
      <c r="T163" s="11">
        <f>IF(S163="", "", '附表二、含氟气体之GWP值'!G4)</f>
        <v>0</v>
      </c>
      <c r="U163" s="16">
        <f>IF(S163="","",S163*T163)</f>
        <v>0</v>
      </c>
      <c r="V163" s="8">
        <f>IF('2-定性盘查'!Z164&lt;&gt;"",IF('2-定性盘查'!Z164&lt;&gt;0,'2-定性盘查'!Z164,""),"")</f>
        <v>0</v>
      </c>
      <c r="W163" s="15">
        <f>IF('3.1-排放系数'!N163 ="", "", '3.1-排放系数'!N163)</f>
        <v>0</v>
      </c>
      <c r="X163" s="11">
        <f>IF(W163="","",'3.1-排放系数'!O163)</f>
        <v>0</v>
      </c>
      <c r="Y163" s="16">
        <f>IF(V163="","",H163*W163)</f>
        <v>0</v>
      </c>
      <c r="Z163" s="11">
        <f>IF(Y163="", "", '附表二、含氟气体之GWP值'!G5)</f>
        <v>0</v>
      </c>
      <c r="AA163" s="16">
        <f>IF(Y163="","",Y163*Z163)</f>
        <v>0</v>
      </c>
      <c r="AB163" s="16">
        <f>IF('2-定性盘查'!E164="是",IF(J163="CO2",SUM(U163,AA163),SUM(O163,U163,AA163)),IF(SUM(O163,U163,AA163)&lt;&gt;0,SUM(O163,U163,AA163),0))</f>
        <v>0</v>
      </c>
      <c r="AC163" s="16">
        <f>IF('2-定性盘查'!E164="是",IF(J163="CO2",O163,""),"")</f>
        <v>0</v>
      </c>
      <c r="AD163" s="17">
        <f>IF(AB163&lt;&gt;"",AB163/'6-彚总表'!$J$5,"")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IF('2-定性盘查'!A165&lt;&gt;"",'2-定性盘查'!A165,"")</f>
        <v>0</v>
      </c>
      <c r="B164" s="8">
        <f>IF('2-定性盘查'!B165&lt;&gt;"",'2-定性盘查'!B165,"")</f>
        <v>0</v>
      </c>
      <c r="C164" s="8">
        <f>IF('2-定性盘查'!C165&lt;&gt;"",'2-定性盘查'!C165,"")</f>
        <v>0</v>
      </c>
      <c r="D164" s="8">
        <f>IF('2-定性盘查'!D165&lt;&gt;"",'2-定性盘查'!D165,"")</f>
        <v>0</v>
      </c>
      <c r="E164" s="8">
        <f>IF('2-定性盘查'!E165&lt;&gt;"",'2-定性盘查'!E165,"")</f>
        <v>0</v>
      </c>
      <c r="F164" s="8">
        <f>IF('2-定性盘查'!F165&lt;&gt;"",'2-定性盘查'!F165,"")</f>
        <v>0</v>
      </c>
      <c r="G164" s="8">
        <f>IF('2-定性盘查'!G165&lt;&gt;"",'2-定性盘查'!G165,"")</f>
        <v>0</v>
      </c>
      <c r="H164" s="11" t="s">
        <v>464</v>
      </c>
      <c r="I164" s="11"/>
      <c r="J164" s="8">
        <f>IF('2-定性盘查'!X165&lt;&gt;"",IF('2-定性盘查'!X165&lt;&gt;0,'2-定性盘查'!X165,""),"")</f>
        <v>0</v>
      </c>
      <c r="K164" s="15">
        <f>'3.1-排放系数'!F164</f>
        <v>0</v>
      </c>
      <c r="L164" s="11">
        <f>'3.1-排放系数'!G164</f>
        <v>0</v>
      </c>
      <c r="M164" s="16">
        <f>IF(J164="","",H164*K164)</f>
        <v>0</v>
      </c>
      <c r="N164" s="11">
        <f>'附表二、含氟气体之GWP值'!G3</f>
        <v>0</v>
      </c>
      <c r="O164" s="16">
        <f>IF(M164="","",M164*N164)</f>
        <v>0</v>
      </c>
      <c r="P164" s="8">
        <f>IF('2-定性盘查'!Y165&lt;&gt;"",IF('2-定性盘查'!Y165&lt;&gt;0,'2-定性盘查'!Y165,""),"")</f>
        <v>0</v>
      </c>
      <c r="Q164" s="15">
        <f>IF('3.1-排放系数'!J164="", "", '3.1-排放系数'!J164)</f>
        <v>0</v>
      </c>
      <c r="R164" s="11">
        <f>IF(Q164="","",'3.1-排放系数'!K164)</f>
        <v>0</v>
      </c>
      <c r="S164" s="16">
        <f>IF(P164="","",H164*Q164)</f>
        <v>0</v>
      </c>
      <c r="T164" s="11">
        <f>IF(S164="", "", '附表二、含氟气体之GWP值'!G4)</f>
        <v>0</v>
      </c>
      <c r="U164" s="16">
        <f>IF(S164="","",S164*T164)</f>
        <v>0</v>
      </c>
      <c r="V164" s="8">
        <f>IF('2-定性盘查'!Z165&lt;&gt;"",IF('2-定性盘查'!Z165&lt;&gt;0,'2-定性盘查'!Z165,""),"")</f>
        <v>0</v>
      </c>
      <c r="W164" s="15">
        <f>IF('3.1-排放系数'!N164 ="", "", '3.1-排放系数'!N164)</f>
        <v>0</v>
      </c>
      <c r="X164" s="11">
        <f>IF(W164="","",'3.1-排放系数'!O164)</f>
        <v>0</v>
      </c>
      <c r="Y164" s="16">
        <f>IF(V164="","",H164*W164)</f>
        <v>0</v>
      </c>
      <c r="Z164" s="11">
        <f>IF(Y164="", "", '附表二、含氟气体之GWP值'!G5)</f>
        <v>0</v>
      </c>
      <c r="AA164" s="16">
        <f>IF(Y164="","",Y164*Z164)</f>
        <v>0</v>
      </c>
      <c r="AB164" s="16">
        <f>IF('2-定性盘查'!E165="是",IF(J164="CO2",SUM(U164,AA164),SUM(O164,U164,AA164)),IF(SUM(O164,U164,AA164)&lt;&gt;0,SUM(O164,U164,AA164),0))</f>
        <v>0</v>
      </c>
      <c r="AC164" s="16">
        <f>IF('2-定性盘查'!E165="是",IF(J164="CO2",O164,""),"")</f>
        <v>0</v>
      </c>
      <c r="AD164" s="17">
        <f>IF(AB164&lt;&gt;"",AB164/'6-彚总表'!$J$5,"")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IF('2-定性盘查'!A166&lt;&gt;"",'2-定性盘查'!A166,"")</f>
        <v>0</v>
      </c>
      <c r="B165" s="8">
        <f>IF('2-定性盘查'!B166&lt;&gt;"",'2-定性盘查'!B166,"")</f>
        <v>0</v>
      </c>
      <c r="C165" s="8">
        <f>IF('2-定性盘查'!C166&lt;&gt;"",'2-定性盘查'!C166,"")</f>
        <v>0</v>
      </c>
      <c r="D165" s="8">
        <f>IF('2-定性盘查'!D166&lt;&gt;"",'2-定性盘查'!D166,"")</f>
        <v>0</v>
      </c>
      <c r="E165" s="8">
        <f>IF('2-定性盘查'!E166&lt;&gt;"",'2-定性盘查'!E166,"")</f>
        <v>0</v>
      </c>
      <c r="F165" s="8">
        <f>IF('2-定性盘查'!F166&lt;&gt;"",'2-定性盘查'!F166,"")</f>
        <v>0</v>
      </c>
      <c r="G165" s="8">
        <f>IF('2-定性盘查'!G166&lt;&gt;"",'2-定性盘查'!G166,"")</f>
        <v>0</v>
      </c>
      <c r="H165" s="11" t="s">
        <v>464</v>
      </c>
      <c r="I165" s="11"/>
      <c r="J165" s="8">
        <f>IF('2-定性盘查'!X166&lt;&gt;"",IF('2-定性盘查'!X166&lt;&gt;0,'2-定性盘查'!X166,""),"")</f>
        <v>0</v>
      </c>
      <c r="K165" s="15">
        <f>'3.1-排放系数'!F165</f>
        <v>0</v>
      </c>
      <c r="L165" s="11">
        <f>'3.1-排放系数'!G165</f>
        <v>0</v>
      </c>
      <c r="M165" s="16">
        <f>IF(J165="","",H165*K165)</f>
        <v>0</v>
      </c>
      <c r="N165" s="11">
        <f>'附表二、含氟气体之GWP值'!G3</f>
        <v>0</v>
      </c>
      <c r="O165" s="16">
        <f>IF(M165="","",M165*N165)</f>
        <v>0</v>
      </c>
      <c r="P165" s="8">
        <f>IF('2-定性盘查'!Y166&lt;&gt;"",IF('2-定性盘查'!Y166&lt;&gt;0,'2-定性盘查'!Y166,""),"")</f>
        <v>0</v>
      </c>
      <c r="Q165" s="15">
        <f>IF('3.1-排放系数'!J165="", "", '3.1-排放系数'!J165)</f>
        <v>0</v>
      </c>
      <c r="R165" s="11">
        <f>IF(Q165="","",'3.1-排放系数'!K165)</f>
        <v>0</v>
      </c>
      <c r="S165" s="16">
        <f>IF(P165="","",H165*Q165)</f>
        <v>0</v>
      </c>
      <c r="T165" s="11">
        <f>IF(S165="", "", '附表二、含氟气体之GWP值'!G4)</f>
        <v>0</v>
      </c>
      <c r="U165" s="16">
        <f>IF(S165="","",S165*T165)</f>
        <v>0</v>
      </c>
      <c r="V165" s="8">
        <f>IF('2-定性盘查'!Z166&lt;&gt;"",IF('2-定性盘查'!Z166&lt;&gt;0,'2-定性盘查'!Z166,""),"")</f>
        <v>0</v>
      </c>
      <c r="W165" s="15">
        <f>IF('3.1-排放系数'!N165 ="", "", '3.1-排放系数'!N165)</f>
        <v>0</v>
      </c>
      <c r="X165" s="11">
        <f>IF(W165="","",'3.1-排放系数'!O165)</f>
        <v>0</v>
      </c>
      <c r="Y165" s="16">
        <f>IF(V165="","",H165*W165)</f>
        <v>0</v>
      </c>
      <c r="Z165" s="11">
        <f>IF(Y165="", "", '附表二、含氟气体之GWP值'!G5)</f>
        <v>0</v>
      </c>
      <c r="AA165" s="16">
        <f>IF(Y165="","",Y165*Z165)</f>
        <v>0</v>
      </c>
      <c r="AB165" s="16">
        <f>IF('2-定性盘查'!E166="是",IF(J165="CO2",SUM(U165,AA165),SUM(O165,U165,AA165)),IF(SUM(O165,U165,AA165)&lt;&gt;0,SUM(O165,U165,AA165),0))</f>
        <v>0</v>
      </c>
      <c r="AC165" s="16">
        <f>IF('2-定性盘查'!E166="是",IF(J165="CO2",O165,""),"")</f>
        <v>0</v>
      </c>
      <c r="AD165" s="17">
        <f>IF(AB165&lt;&gt;"",AB165/'6-彚总表'!$J$5,"")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IF('2-定性盘查'!A167&lt;&gt;"",'2-定性盘查'!A167,"")</f>
        <v>0</v>
      </c>
      <c r="B166" s="8">
        <f>IF('2-定性盘查'!B167&lt;&gt;"",'2-定性盘查'!B167,"")</f>
        <v>0</v>
      </c>
      <c r="C166" s="8">
        <f>IF('2-定性盘查'!C167&lt;&gt;"",'2-定性盘查'!C167,"")</f>
        <v>0</v>
      </c>
      <c r="D166" s="8">
        <f>IF('2-定性盘查'!D167&lt;&gt;"",'2-定性盘查'!D167,"")</f>
        <v>0</v>
      </c>
      <c r="E166" s="8">
        <f>IF('2-定性盘查'!E167&lt;&gt;"",'2-定性盘查'!E167,"")</f>
        <v>0</v>
      </c>
      <c r="F166" s="8">
        <f>IF('2-定性盘查'!F167&lt;&gt;"",'2-定性盘查'!F167,"")</f>
        <v>0</v>
      </c>
      <c r="G166" s="8">
        <f>IF('2-定性盘查'!G167&lt;&gt;"",'2-定性盘查'!G167,"")</f>
        <v>0</v>
      </c>
      <c r="H166" s="11" t="s">
        <v>464</v>
      </c>
      <c r="I166" s="11"/>
      <c r="J166" s="8">
        <f>IF('2-定性盘查'!X167&lt;&gt;"",IF('2-定性盘查'!X167&lt;&gt;0,'2-定性盘查'!X167,""),"")</f>
        <v>0</v>
      </c>
      <c r="K166" s="15">
        <f>'3.1-排放系数'!F166</f>
        <v>0</v>
      </c>
      <c r="L166" s="11">
        <f>'3.1-排放系数'!G166</f>
        <v>0</v>
      </c>
      <c r="M166" s="16">
        <f>IF(J166="","",H166*K166)</f>
        <v>0</v>
      </c>
      <c r="N166" s="11">
        <f>'附表二、含氟气体之GWP值'!G3</f>
        <v>0</v>
      </c>
      <c r="O166" s="16">
        <f>IF(M166="","",M166*N166)</f>
        <v>0</v>
      </c>
      <c r="P166" s="8">
        <f>IF('2-定性盘查'!Y167&lt;&gt;"",IF('2-定性盘查'!Y167&lt;&gt;0,'2-定性盘查'!Y167,""),"")</f>
        <v>0</v>
      </c>
      <c r="Q166" s="15">
        <f>IF('3.1-排放系数'!J166="", "", '3.1-排放系数'!J166)</f>
        <v>0</v>
      </c>
      <c r="R166" s="11">
        <f>IF(Q166="","",'3.1-排放系数'!K166)</f>
        <v>0</v>
      </c>
      <c r="S166" s="16">
        <f>IF(P166="","",H166*Q166)</f>
        <v>0</v>
      </c>
      <c r="T166" s="11">
        <f>IF(S166="", "", '附表二、含氟气体之GWP值'!G4)</f>
        <v>0</v>
      </c>
      <c r="U166" s="16">
        <f>IF(S166="","",S166*T166)</f>
        <v>0</v>
      </c>
      <c r="V166" s="8">
        <f>IF('2-定性盘查'!Z167&lt;&gt;"",IF('2-定性盘查'!Z167&lt;&gt;0,'2-定性盘查'!Z167,""),"")</f>
        <v>0</v>
      </c>
      <c r="W166" s="15">
        <f>IF('3.1-排放系数'!N166 ="", "", '3.1-排放系数'!N166)</f>
        <v>0</v>
      </c>
      <c r="X166" s="11">
        <f>IF(W166="","",'3.1-排放系数'!O166)</f>
        <v>0</v>
      </c>
      <c r="Y166" s="16">
        <f>IF(V166="","",H166*W166)</f>
        <v>0</v>
      </c>
      <c r="Z166" s="11">
        <f>IF(Y166="", "", '附表二、含氟气体之GWP值'!G5)</f>
        <v>0</v>
      </c>
      <c r="AA166" s="16">
        <f>IF(Y166="","",Y166*Z166)</f>
        <v>0</v>
      </c>
      <c r="AB166" s="16">
        <f>IF('2-定性盘查'!E167="是",IF(J166="CO2",SUM(U166,AA166),SUM(O166,U166,AA166)),IF(SUM(O166,U166,AA166)&lt;&gt;0,SUM(O166,U166,AA166),0))</f>
        <v>0</v>
      </c>
      <c r="AC166" s="16">
        <f>IF('2-定性盘查'!E167="是",IF(J166="CO2",O166,""),"")</f>
        <v>0</v>
      </c>
      <c r="AD166" s="17">
        <f>IF(AB166&lt;&gt;"",AB166/'6-彚总表'!$J$5,"")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IF('2-定性盘查'!A168&lt;&gt;"",'2-定性盘查'!A168,"")</f>
        <v>0</v>
      </c>
      <c r="B167" s="8">
        <f>IF('2-定性盘查'!B168&lt;&gt;"",'2-定性盘查'!B168,"")</f>
        <v>0</v>
      </c>
      <c r="C167" s="8">
        <f>IF('2-定性盘查'!C168&lt;&gt;"",'2-定性盘查'!C168,"")</f>
        <v>0</v>
      </c>
      <c r="D167" s="8">
        <f>IF('2-定性盘查'!D168&lt;&gt;"",'2-定性盘查'!D168,"")</f>
        <v>0</v>
      </c>
      <c r="E167" s="8">
        <f>IF('2-定性盘查'!E168&lt;&gt;"",'2-定性盘查'!E168,"")</f>
        <v>0</v>
      </c>
      <c r="F167" s="8">
        <f>IF('2-定性盘查'!F168&lt;&gt;"",'2-定性盘查'!F168,"")</f>
        <v>0</v>
      </c>
      <c r="G167" s="8">
        <f>IF('2-定性盘查'!G168&lt;&gt;"",'2-定性盘查'!G168,"")</f>
        <v>0</v>
      </c>
      <c r="H167" s="11" t="s">
        <v>464</v>
      </c>
      <c r="I167" s="11"/>
      <c r="J167" s="8">
        <f>IF('2-定性盘查'!X168&lt;&gt;"",IF('2-定性盘查'!X168&lt;&gt;0,'2-定性盘查'!X168,""),"")</f>
        <v>0</v>
      </c>
      <c r="K167" s="15">
        <f>'3.1-排放系数'!F167</f>
        <v>0</v>
      </c>
      <c r="L167" s="11">
        <f>'3.1-排放系数'!G167</f>
        <v>0</v>
      </c>
      <c r="M167" s="16">
        <f>IF(J167="","",H167*K167)</f>
        <v>0</v>
      </c>
      <c r="N167" s="11">
        <f>'附表二、含氟气体之GWP值'!G3</f>
        <v>0</v>
      </c>
      <c r="O167" s="16">
        <f>IF(M167="","",M167*N167)</f>
        <v>0</v>
      </c>
      <c r="P167" s="8">
        <f>IF('2-定性盘查'!Y168&lt;&gt;"",IF('2-定性盘查'!Y168&lt;&gt;0,'2-定性盘查'!Y168,""),"")</f>
        <v>0</v>
      </c>
      <c r="Q167" s="15">
        <f>IF('3.1-排放系数'!J167="", "", '3.1-排放系数'!J167)</f>
        <v>0</v>
      </c>
      <c r="R167" s="11">
        <f>IF(Q167="","",'3.1-排放系数'!K167)</f>
        <v>0</v>
      </c>
      <c r="S167" s="16">
        <f>IF(P167="","",H167*Q167)</f>
        <v>0</v>
      </c>
      <c r="T167" s="11">
        <f>IF(S167="", "", '附表二、含氟气体之GWP值'!G4)</f>
        <v>0</v>
      </c>
      <c r="U167" s="16">
        <f>IF(S167="","",S167*T167)</f>
        <v>0</v>
      </c>
      <c r="V167" s="8">
        <f>IF('2-定性盘查'!Z168&lt;&gt;"",IF('2-定性盘查'!Z168&lt;&gt;0,'2-定性盘查'!Z168,""),"")</f>
        <v>0</v>
      </c>
      <c r="W167" s="15">
        <f>IF('3.1-排放系数'!N167 ="", "", '3.1-排放系数'!N167)</f>
        <v>0</v>
      </c>
      <c r="X167" s="11">
        <f>IF(W167="","",'3.1-排放系数'!O167)</f>
        <v>0</v>
      </c>
      <c r="Y167" s="16">
        <f>IF(V167="","",H167*W167)</f>
        <v>0</v>
      </c>
      <c r="Z167" s="11">
        <f>IF(Y167="", "", '附表二、含氟气体之GWP值'!G5)</f>
        <v>0</v>
      </c>
      <c r="AA167" s="16">
        <f>IF(Y167="","",Y167*Z167)</f>
        <v>0</v>
      </c>
      <c r="AB167" s="16">
        <f>IF('2-定性盘查'!E168="是",IF(J167="CO2",SUM(U167,AA167),SUM(O167,U167,AA167)),IF(SUM(O167,U167,AA167)&lt;&gt;0,SUM(O167,U167,AA167),0))</f>
        <v>0</v>
      </c>
      <c r="AC167" s="16">
        <f>IF('2-定性盘查'!E168="是",IF(J167="CO2",O167,""),"")</f>
        <v>0</v>
      </c>
      <c r="AD167" s="17">
        <f>IF(AB167&lt;&gt;"",AB167/'6-彚总表'!$J$5,"")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IF('2-定性盘查'!A169&lt;&gt;"",'2-定性盘查'!A169,"")</f>
        <v>0</v>
      </c>
      <c r="B168" s="8">
        <f>IF('2-定性盘查'!B169&lt;&gt;"",'2-定性盘查'!B169,"")</f>
        <v>0</v>
      </c>
      <c r="C168" s="8">
        <f>IF('2-定性盘查'!C169&lt;&gt;"",'2-定性盘查'!C169,"")</f>
        <v>0</v>
      </c>
      <c r="D168" s="8">
        <f>IF('2-定性盘查'!D169&lt;&gt;"",'2-定性盘查'!D169,"")</f>
        <v>0</v>
      </c>
      <c r="E168" s="8">
        <f>IF('2-定性盘查'!E169&lt;&gt;"",'2-定性盘查'!E169,"")</f>
        <v>0</v>
      </c>
      <c r="F168" s="8">
        <f>IF('2-定性盘查'!F169&lt;&gt;"",'2-定性盘查'!F169,"")</f>
        <v>0</v>
      </c>
      <c r="G168" s="8">
        <f>IF('2-定性盘查'!G169&lt;&gt;"",'2-定性盘查'!G169,"")</f>
        <v>0</v>
      </c>
      <c r="H168" s="11" t="s">
        <v>464</v>
      </c>
      <c r="I168" s="11"/>
      <c r="J168" s="8">
        <f>IF('2-定性盘查'!X169&lt;&gt;"",IF('2-定性盘查'!X169&lt;&gt;0,'2-定性盘查'!X169,""),"")</f>
        <v>0</v>
      </c>
      <c r="K168" s="15">
        <f>'3.1-排放系数'!F168</f>
        <v>0</v>
      </c>
      <c r="L168" s="11">
        <f>'3.1-排放系数'!G168</f>
        <v>0</v>
      </c>
      <c r="M168" s="16">
        <f>IF(J168="","",H168*K168)</f>
        <v>0</v>
      </c>
      <c r="N168" s="11">
        <f>'附表二、含氟气体之GWP值'!G3</f>
        <v>0</v>
      </c>
      <c r="O168" s="16">
        <f>IF(M168="","",M168*N168)</f>
        <v>0</v>
      </c>
      <c r="P168" s="8">
        <f>IF('2-定性盘查'!Y169&lt;&gt;"",IF('2-定性盘查'!Y169&lt;&gt;0,'2-定性盘查'!Y169,""),"")</f>
        <v>0</v>
      </c>
      <c r="Q168" s="15">
        <f>IF('3.1-排放系数'!J168="", "", '3.1-排放系数'!J168)</f>
        <v>0</v>
      </c>
      <c r="R168" s="11">
        <f>IF(Q168="","",'3.1-排放系数'!K168)</f>
        <v>0</v>
      </c>
      <c r="S168" s="16">
        <f>IF(P168="","",H168*Q168)</f>
        <v>0</v>
      </c>
      <c r="T168" s="11">
        <f>IF(S168="", "", '附表二、含氟气体之GWP值'!G4)</f>
        <v>0</v>
      </c>
      <c r="U168" s="16">
        <f>IF(S168="","",S168*T168)</f>
        <v>0</v>
      </c>
      <c r="V168" s="8">
        <f>IF('2-定性盘查'!Z169&lt;&gt;"",IF('2-定性盘查'!Z169&lt;&gt;0,'2-定性盘查'!Z169,""),"")</f>
        <v>0</v>
      </c>
      <c r="W168" s="15">
        <f>IF('3.1-排放系数'!N168 ="", "", '3.1-排放系数'!N168)</f>
        <v>0</v>
      </c>
      <c r="X168" s="11">
        <f>IF(W168="","",'3.1-排放系数'!O168)</f>
        <v>0</v>
      </c>
      <c r="Y168" s="16">
        <f>IF(V168="","",H168*W168)</f>
        <v>0</v>
      </c>
      <c r="Z168" s="11">
        <f>IF(Y168="", "", '附表二、含氟气体之GWP值'!G5)</f>
        <v>0</v>
      </c>
      <c r="AA168" s="16">
        <f>IF(Y168="","",Y168*Z168)</f>
        <v>0</v>
      </c>
      <c r="AB168" s="16">
        <f>IF('2-定性盘查'!E169="是",IF(J168="CO2",SUM(U168,AA168),SUM(O168,U168,AA168)),IF(SUM(O168,U168,AA168)&lt;&gt;0,SUM(O168,U168,AA168),0))</f>
        <v>0</v>
      </c>
      <c r="AC168" s="16">
        <f>IF('2-定性盘查'!E169="是",IF(J168="CO2",O168,""),"")</f>
        <v>0</v>
      </c>
      <c r="AD168" s="17">
        <f>IF(AB168&lt;&gt;"",AB168/'6-彚总表'!$J$5,"")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IF('2-定性盘查'!A170&lt;&gt;"",'2-定性盘查'!A170,"")</f>
        <v>0</v>
      </c>
      <c r="B169" s="8">
        <f>IF('2-定性盘查'!B170&lt;&gt;"",'2-定性盘查'!B170,"")</f>
        <v>0</v>
      </c>
      <c r="C169" s="8">
        <f>IF('2-定性盘查'!C170&lt;&gt;"",'2-定性盘查'!C170,"")</f>
        <v>0</v>
      </c>
      <c r="D169" s="8">
        <f>IF('2-定性盘查'!D170&lt;&gt;"",'2-定性盘查'!D170,"")</f>
        <v>0</v>
      </c>
      <c r="E169" s="8">
        <f>IF('2-定性盘查'!E170&lt;&gt;"",'2-定性盘查'!E170,"")</f>
        <v>0</v>
      </c>
      <c r="F169" s="8">
        <f>IF('2-定性盘查'!F170&lt;&gt;"",'2-定性盘查'!F170,"")</f>
        <v>0</v>
      </c>
      <c r="G169" s="8">
        <f>IF('2-定性盘查'!G170&lt;&gt;"",'2-定性盘查'!G170,"")</f>
        <v>0</v>
      </c>
      <c r="H169" s="11" t="s">
        <v>464</v>
      </c>
      <c r="I169" s="11"/>
      <c r="J169" s="8">
        <f>IF('2-定性盘查'!X170&lt;&gt;"",IF('2-定性盘查'!X170&lt;&gt;0,'2-定性盘查'!X170,""),"")</f>
        <v>0</v>
      </c>
      <c r="K169" s="15">
        <f>'3.1-排放系数'!F169</f>
        <v>0</v>
      </c>
      <c r="L169" s="11">
        <f>'3.1-排放系数'!G169</f>
        <v>0</v>
      </c>
      <c r="M169" s="16">
        <f>IF(J169="","",H169*K169)</f>
        <v>0</v>
      </c>
      <c r="N169" s="11">
        <f>'附表二、含氟气体之GWP值'!G3</f>
        <v>0</v>
      </c>
      <c r="O169" s="16">
        <f>IF(M169="","",M169*N169)</f>
        <v>0</v>
      </c>
      <c r="P169" s="8">
        <f>IF('2-定性盘查'!Y170&lt;&gt;"",IF('2-定性盘查'!Y170&lt;&gt;0,'2-定性盘查'!Y170,""),"")</f>
        <v>0</v>
      </c>
      <c r="Q169" s="15">
        <f>IF('3.1-排放系数'!J169="", "", '3.1-排放系数'!J169)</f>
        <v>0</v>
      </c>
      <c r="R169" s="11">
        <f>IF(Q169="","",'3.1-排放系数'!K169)</f>
        <v>0</v>
      </c>
      <c r="S169" s="16">
        <f>IF(P169="","",H169*Q169)</f>
        <v>0</v>
      </c>
      <c r="T169" s="11">
        <f>IF(S169="", "", '附表二、含氟气体之GWP值'!G4)</f>
        <v>0</v>
      </c>
      <c r="U169" s="16">
        <f>IF(S169="","",S169*T169)</f>
        <v>0</v>
      </c>
      <c r="V169" s="8">
        <f>IF('2-定性盘查'!Z170&lt;&gt;"",IF('2-定性盘查'!Z170&lt;&gt;0,'2-定性盘查'!Z170,""),"")</f>
        <v>0</v>
      </c>
      <c r="W169" s="15">
        <f>IF('3.1-排放系数'!N169 ="", "", '3.1-排放系数'!N169)</f>
        <v>0</v>
      </c>
      <c r="X169" s="11">
        <f>IF(W169="","",'3.1-排放系数'!O169)</f>
        <v>0</v>
      </c>
      <c r="Y169" s="16">
        <f>IF(V169="","",H169*W169)</f>
        <v>0</v>
      </c>
      <c r="Z169" s="11">
        <f>IF(Y169="", "", '附表二、含氟气体之GWP值'!G5)</f>
        <v>0</v>
      </c>
      <c r="AA169" s="16">
        <f>IF(Y169="","",Y169*Z169)</f>
        <v>0</v>
      </c>
      <c r="AB169" s="16">
        <f>IF('2-定性盘查'!E170="是",IF(J169="CO2",SUM(U169,AA169),SUM(O169,U169,AA169)),IF(SUM(O169,U169,AA169)&lt;&gt;0,SUM(O169,U169,AA169),0))</f>
        <v>0</v>
      </c>
      <c r="AC169" s="16">
        <f>IF('2-定性盘查'!E170="是",IF(J169="CO2",O169,""),"")</f>
        <v>0</v>
      </c>
      <c r="AD169" s="17">
        <f>IF(AB169&lt;&gt;"",AB169/'6-彚总表'!$J$5,"")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IF('2-定性盘查'!A171&lt;&gt;"",'2-定性盘查'!A171,"")</f>
        <v>0</v>
      </c>
      <c r="B170" s="8">
        <f>IF('2-定性盘查'!B171&lt;&gt;"",'2-定性盘查'!B171,"")</f>
        <v>0</v>
      </c>
      <c r="C170" s="8">
        <f>IF('2-定性盘查'!C171&lt;&gt;"",'2-定性盘查'!C171,"")</f>
        <v>0</v>
      </c>
      <c r="D170" s="8">
        <f>IF('2-定性盘查'!D171&lt;&gt;"",'2-定性盘查'!D171,"")</f>
        <v>0</v>
      </c>
      <c r="E170" s="8">
        <f>IF('2-定性盘查'!E171&lt;&gt;"",'2-定性盘查'!E171,"")</f>
        <v>0</v>
      </c>
      <c r="F170" s="8">
        <f>IF('2-定性盘查'!F171&lt;&gt;"",'2-定性盘查'!F171,"")</f>
        <v>0</v>
      </c>
      <c r="G170" s="8">
        <f>IF('2-定性盘查'!G171&lt;&gt;"",'2-定性盘查'!G171,"")</f>
        <v>0</v>
      </c>
      <c r="H170" s="11" t="s">
        <v>505</v>
      </c>
      <c r="I170" s="11" t="s">
        <v>486</v>
      </c>
      <c r="J170" s="8">
        <f>IF('2-定性盘查'!X171&lt;&gt;"",IF('2-定性盘查'!X171&lt;&gt;0,'2-定性盘查'!X171,""),"")</f>
        <v>0</v>
      </c>
      <c r="K170" s="15">
        <f>'3.1-排放系数'!F170</f>
        <v>0</v>
      </c>
      <c r="L170" s="11">
        <f>'3.1-排放系数'!G170</f>
        <v>0</v>
      </c>
      <c r="M170" s="16">
        <f>IF(J170="","",H170*K170)</f>
        <v>0</v>
      </c>
      <c r="N170" s="11">
        <f>'附表二、含氟气体之GWP值'!G3</f>
        <v>0</v>
      </c>
      <c r="O170" s="16">
        <f>IF(M170="","",M170*N170)</f>
        <v>0</v>
      </c>
      <c r="P170" s="8">
        <f>IF('2-定性盘查'!Y171&lt;&gt;"",IF('2-定性盘查'!Y171&lt;&gt;0,'2-定性盘查'!Y171,""),"")</f>
        <v>0</v>
      </c>
      <c r="Q170" s="15">
        <f>IF('3.1-排放系数'!J170="", "", '3.1-排放系数'!J170)</f>
        <v>0</v>
      </c>
      <c r="R170" s="11">
        <f>IF(Q170="","",'3.1-排放系数'!K170)</f>
        <v>0</v>
      </c>
      <c r="S170" s="16">
        <f>IF(P170="","",H170*Q170)</f>
        <v>0</v>
      </c>
      <c r="T170" s="11">
        <f>IF(S170="", "", '附表二、含氟气体之GWP值'!G4)</f>
        <v>0</v>
      </c>
      <c r="U170" s="16">
        <f>IF(S170="","",S170*T170)</f>
        <v>0</v>
      </c>
      <c r="V170" s="8">
        <f>IF('2-定性盘查'!Z171&lt;&gt;"",IF('2-定性盘查'!Z171&lt;&gt;0,'2-定性盘查'!Z171,""),"")</f>
        <v>0</v>
      </c>
      <c r="W170" s="15">
        <f>IF('3.1-排放系数'!N170 ="", "", '3.1-排放系数'!N170)</f>
        <v>0</v>
      </c>
      <c r="X170" s="11">
        <f>IF(W170="","",'3.1-排放系数'!O170)</f>
        <v>0</v>
      </c>
      <c r="Y170" s="16">
        <f>IF(V170="","",H170*W170)</f>
        <v>0</v>
      </c>
      <c r="Z170" s="11">
        <f>IF(Y170="", "", '附表二、含氟气体之GWP值'!G5)</f>
        <v>0</v>
      </c>
      <c r="AA170" s="16">
        <f>IF(Y170="","",Y170*Z170)</f>
        <v>0</v>
      </c>
      <c r="AB170" s="16">
        <f>IF('2-定性盘查'!E171="是",IF(J170="CO2",SUM(U170,AA170),SUM(O170,U170,AA170)),IF(SUM(O170,U170,AA170)&lt;&gt;0,SUM(O170,U170,AA170),0))</f>
        <v>0</v>
      </c>
      <c r="AC170" s="16">
        <f>IF('2-定性盘查'!E171="是",IF(J170="CO2",O170,""),"")</f>
        <v>0</v>
      </c>
      <c r="AD170" s="17">
        <f>IF(AB170&lt;&gt;"",AB170/'6-彚总表'!$J$5,"")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IF('2-定性盘查'!A172&lt;&gt;"",'2-定性盘查'!A172,"")</f>
        <v>0</v>
      </c>
      <c r="B171" s="8">
        <f>IF('2-定性盘查'!B172&lt;&gt;"",'2-定性盘查'!B172,"")</f>
        <v>0</v>
      </c>
      <c r="C171" s="8">
        <f>IF('2-定性盘查'!C172&lt;&gt;"",'2-定性盘查'!C172,"")</f>
        <v>0</v>
      </c>
      <c r="D171" s="8">
        <f>IF('2-定性盘查'!D172&lt;&gt;"",'2-定性盘查'!D172,"")</f>
        <v>0</v>
      </c>
      <c r="E171" s="8">
        <f>IF('2-定性盘查'!E172&lt;&gt;"",'2-定性盘查'!E172,"")</f>
        <v>0</v>
      </c>
      <c r="F171" s="8">
        <f>IF('2-定性盘查'!F172&lt;&gt;"",'2-定性盘查'!F172,"")</f>
        <v>0</v>
      </c>
      <c r="G171" s="8">
        <f>IF('2-定性盘查'!G172&lt;&gt;"",'2-定性盘查'!G172,"")</f>
        <v>0</v>
      </c>
      <c r="H171" s="11" t="s">
        <v>506</v>
      </c>
      <c r="I171" s="11" t="s">
        <v>486</v>
      </c>
      <c r="J171" s="8">
        <f>IF('2-定性盘查'!X172&lt;&gt;"",IF('2-定性盘查'!X172&lt;&gt;0,'2-定性盘查'!X172,""),"")</f>
        <v>0</v>
      </c>
      <c r="K171" s="15">
        <f>'3.1-排放系数'!F171</f>
        <v>0</v>
      </c>
      <c r="L171" s="11">
        <f>'3.1-排放系数'!G171</f>
        <v>0</v>
      </c>
      <c r="M171" s="16">
        <f>IF(J171="","",H171*K171)</f>
        <v>0</v>
      </c>
      <c r="N171" s="11">
        <f>'附表二、含氟气体之GWP值'!G3</f>
        <v>0</v>
      </c>
      <c r="O171" s="16">
        <f>IF(M171="","",M171*N171)</f>
        <v>0</v>
      </c>
      <c r="P171" s="8">
        <f>IF('2-定性盘查'!Y172&lt;&gt;"",IF('2-定性盘查'!Y172&lt;&gt;0,'2-定性盘查'!Y172,""),"")</f>
        <v>0</v>
      </c>
      <c r="Q171" s="15">
        <f>IF('3.1-排放系数'!J171="", "", '3.1-排放系数'!J171)</f>
        <v>0</v>
      </c>
      <c r="R171" s="11">
        <f>IF(Q171="","",'3.1-排放系数'!K171)</f>
        <v>0</v>
      </c>
      <c r="S171" s="16">
        <f>IF(P171="","",H171*Q171)</f>
        <v>0</v>
      </c>
      <c r="T171" s="11">
        <f>IF(S171="", "", '附表二、含氟气体之GWP值'!G4)</f>
        <v>0</v>
      </c>
      <c r="U171" s="16">
        <f>IF(S171="","",S171*T171)</f>
        <v>0</v>
      </c>
      <c r="V171" s="8">
        <f>IF('2-定性盘查'!Z172&lt;&gt;"",IF('2-定性盘查'!Z172&lt;&gt;0,'2-定性盘查'!Z172,""),"")</f>
        <v>0</v>
      </c>
      <c r="W171" s="15">
        <f>IF('3.1-排放系数'!N171 ="", "", '3.1-排放系数'!N171)</f>
        <v>0</v>
      </c>
      <c r="X171" s="11">
        <f>IF(W171="","",'3.1-排放系数'!O171)</f>
        <v>0</v>
      </c>
      <c r="Y171" s="16">
        <f>IF(V171="","",H171*W171)</f>
        <v>0</v>
      </c>
      <c r="Z171" s="11">
        <f>IF(Y171="", "", '附表二、含氟气体之GWP值'!G5)</f>
        <v>0</v>
      </c>
      <c r="AA171" s="16">
        <f>IF(Y171="","",Y171*Z171)</f>
        <v>0</v>
      </c>
      <c r="AB171" s="16">
        <f>IF('2-定性盘查'!E172="是",IF(J171="CO2",SUM(U171,AA171),SUM(O171,U171,AA171)),IF(SUM(O171,U171,AA171)&lt;&gt;0,SUM(O171,U171,AA171),0))</f>
        <v>0</v>
      </c>
      <c r="AC171" s="16">
        <f>IF('2-定性盘查'!E172="是",IF(J171="CO2",O171,""),"")</f>
        <v>0</v>
      </c>
      <c r="AD171" s="17">
        <f>IF(AB171&lt;&gt;"",AB171/'6-彚总表'!$J$5,"")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IF('2-定性盘查'!A173&lt;&gt;"",'2-定性盘查'!A173,"")</f>
        <v>0</v>
      </c>
      <c r="B172" s="8">
        <f>IF('2-定性盘查'!B173&lt;&gt;"",'2-定性盘查'!B173,"")</f>
        <v>0</v>
      </c>
      <c r="C172" s="8">
        <f>IF('2-定性盘查'!C173&lt;&gt;"",'2-定性盘查'!C173,"")</f>
        <v>0</v>
      </c>
      <c r="D172" s="8">
        <f>IF('2-定性盘查'!D173&lt;&gt;"",'2-定性盘查'!D173,"")</f>
        <v>0</v>
      </c>
      <c r="E172" s="8">
        <f>IF('2-定性盘查'!E173&lt;&gt;"",'2-定性盘查'!E173,"")</f>
        <v>0</v>
      </c>
      <c r="F172" s="8">
        <f>IF('2-定性盘查'!F173&lt;&gt;"",'2-定性盘查'!F173,"")</f>
        <v>0</v>
      </c>
      <c r="G172" s="8">
        <f>IF('2-定性盘查'!G173&lt;&gt;"",'2-定性盘查'!G173,"")</f>
        <v>0</v>
      </c>
      <c r="H172" s="11" t="s">
        <v>507</v>
      </c>
      <c r="I172" s="11" t="s">
        <v>486</v>
      </c>
      <c r="J172" s="8">
        <f>IF('2-定性盘查'!X173&lt;&gt;"",IF('2-定性盘查'!X173&lt;&gt;0,'2-定性盘查'!X173,""),"")</f>
        <v>0</v>
      </c>
      <c r="K172" s="15">
        <f>'3.1-排放系数'!F172</f>
        <v>0</v>
      </c>
      <c r="L172" s="11">
        <f>'3.1-排放系数'!G172</f>
        <v>0</v>
      </c>
      <c r="M172" s="16">
        <f>IF(J172="","",H172*K172)</f>
        <v>0</v>
      </c>
      <c r="N172" s="11">
        <f>'附表二、含氟气体之GWP值'!G3</f>
        <v>0</v>
      </c>
      <c r="O172" s="16">
        <f>IF(M172="","",M172*N172)</f>
        <v>0</v>
      </c>
      <c r="P172" s="8">
        <f>IF('2-定性盘查'!Y173&lt;&gt;"",IF('2-定性盘查'!Y173&lt;&gt;0,'2-定性盘查'!Y173,""),"")</f>
        <v>0</v>
      </c>
      <c r="Q172" s="15">
        <f>IF('3.1-排放系数'!J172="", "", '3.1-排放系数'!J172)</f>
        <v>0</v>
      </c>
      <c r="R172" s="11">
        <f>IF(Q172="","",'3.1-排放系数'!K172)</f>
        <v>0</v>
      </c>
      <c r="S172" s="16">
        <f>IF(P172="","",H172*Q172)</f>
        <v>0</v>
      </c>
      <c r="T172" s="11">
        <f>IF(S172="", "", '附表二、含氟气体之GWP值'!G4)</f>
        <v>0</v>
      </c>
      <c r="U172" s="16">
        <f>IF(S172="","",S172*T172)</f>
        <v>0</v>
      </c>
      <c r="V172" s="8">
        <f>IF('2-定性盘查'!Z173&lt;&gt;"",IF('2-定性盘查'!Z173&lt;&gt;0,'2-定性盘查'!Z173,""),"")</f>
        <v>0</v>
      </c>
      <c r="W172" s="15">
        <f>IF('3.1-排放系数'!N172 ="", "", '3.1-排放系数'!N172)</f>
        <v>0</v>
      </c>
      <c r="X172" s="11">
        <f>IF(W172="","",'3.1-排放系数'!O172)</f>
        <v>0</v>
      </c>
      <c r="Y172" s="16">
        <f>IF(V172="","",H172*W172)</f>
        <v>0</v>
      </c>
      <c r="Z172" s="11">
        <f>IF(Y172="", "", '附表二、含氟气体之GWP值'!G5)</f>
        <v>0</v>
      </c>
      <c r="AA172" s="16">
        <f>IF(Y172="","",Y172*Z172)</f>
        <v>0</v>
      </c>
      <c r="AB172" s="16">
        <f>IF('2-定性盘查'!E173="是",IF(J172="CO2",SUM(U172,AA172),SUM(O172,U172,AA172)),IF(SUM(O172,U172,AA172)&lt;&gt;0,SUM(O172,U172,AA172),0))</f>
        <v>0</v>
      </c>
      <c r="AC172" s="16">
        <f>IF('2-定性盘查'!E173="是",IF(J172="CO2",O172,""),"")</f>
        <v>0</v>
      </c>
      <c r="AD172" s="17">
        <f>IF(AB172&lt;&gt;"",AB172/'6-彚总表'!$J$5,"")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IF('2-定性盘查'!A174&lt;&gt;"",'2-定性盘查'!A174,"")</f>
        <v>0</v>
      </c>
      <c r="B173" s="8">
        <f>IF('2-定性盘查'!B174&lt;&gt;"",'2-定性盘查'!B174,"")</f>
        <v>0</v>
      </c>
      <c r="C173" s="8">
        <f>IF('2-定性盘查'!C174&lt;&gt;"",'2-定性盘查'!C174,"")</f>
        <v>0</v>
      </c>
      <c r="D173" s="8">
        <f>IF('2-定性盘查'!D174&lt;&gt;"",'2-定性盘查'!D174,"")</f>
        <v>0</v>
      </c>
      <c r="E173" s="8">
        <f>IF('2-定性盘查'!E174&lt;&gt;"",'2-定性盘查'!E174,"")</f>
        <v>0</v>
      </c>
      <c r="F173" s="8">
        <f>IF('2-定性盘查'!F174&lt;&gt;"",'2-定性盘查'!F174,"")</f>
        <v>0</v>
      </c>
      <c r="G173" s="8">
        <f>IF('2-定性盘查'!G174&lt;&gt;"",'2-定性盘查'!G174,"")</f>
        <v>0</v>
      </c>
      <c r="H173" s="11" t="s">
        <v>508</v>
      </c>
      <c r="I173" s="11" t="s">
        <v>486</v>
      </c>
      <c r="J173" s="8">
        <f>IF('2-定性盘查'!X174&lt;&gt;"",IF('2-定性盘查'!X174&lt;&gt;0,'2-定性盘查'!X174,""),"")</f>
        <v>0</v>
      </c>
      <c r="K173" s="15">
        <f>'3.1-排放系数'!F173</f>
        <v>0</v>
      </c>
      <c r="L173" s="11">
        <f>'3.1-排放系数'!G173</f>
        <v>0</v>
      </c>
      <c r="M173" s="16">
        <f>IF(J173="","",H173*K173)</f>
        <v>0</v>
      </c>
      <c r="N173" s="11">
        <f>'附表二、含氟气体之GWP值'!G3</f>
        <v>0</v>
      </c>
      <c r="O173" s="16">
        <f>IF(M173="","",M173*N173)</f>
        <v>0</v>
      </c>
      <c r="P173" s="8">
        <f>IF('2-定性盘查'!Y174&lt;&gt;"",IF('2-定性盘查'!Y174&lt;&gt;0,'2-定性盘查'!Y174,""),"")</f>
        <v>0</v>
      </c>
      <c r="Q173" s="15">
        <f>IF('3.1-排放系数'!J173="", "", '3.1-排放系数'!J173)</f>
        <v>0</v>
      </c>
      <c r="R173" s="11">
        <f>IF(Q173="","",'3.1-排放系数'!K173)</f>
        <v>0</v>
      </c>
      <c r="S173" s="16">
        <f>IF(P173="","",H173*Q173)</f>
        <v>0</v>
      </c>
      <c r="T173" s="11">
        <f>IF(S173="", "", '附表二、含氟气体之GWP值'!G4)</f>
        <v>0</v>
      </c>
      <c r="U173" s="16">
        <f>IF(S173="","",S173*T173)</f>
        <v>0</v>
      </c>
      <c r="V173" s="8">
        <f>IF('2-定性盘查'!Z174&lt;&gt;"",IF('2-定性盘查'!Z174&lt;&gt;0,'2-定性盘查'!Z174,""),"")</f>
        <v>0</v>
      </c>
      <c r="W173" s="15">
        <f>IF('3.1-排放系数'!N173 ="", "", '3.1-排放系数'!N173)</f>
        <v>0</v>
      </c>
      <c r="X173" s="11">
        <f>IF(W173="","",'3.1-排放系数'!O173)</f>
        <v>0</v>
      </c>
      <c r="Y173" s="16">
        <f>IF(V173="","",H173*W173)</f>
        <v>0</v>
      </c>
      <c r="Z173" s="11">
        <f>IF(Y173="", "", '附表二、含氟气体之GWP值'!G5)</f>
        <v>0</v>
      </c>
      <c r="AA173" s="16">
        <f>IF(Y173="","",Y173*Z173)</f>
        <v>0</v>
      </c>
      <c r="AB173" s="16">
        <f>IF('2-定性盘查'!E174="是",IF(J173="CO2",SUM(U173,AA173),SUM(O173,U173,AA173)),IF(SUM(O173,U173,AA173)&lt;&gt;0,SUM(O173,U173,AA173),0))</f>
        <v>0</v>
      </c>
      <c r="AC173" s="16">
        <f>IF('2-定性盘查'!E174="是",IF(J173="CO2",O173,""),"")</f>
        <v>0</v>
      </c>
      <c r="AD173" s="17">
        <f>IF(AB173&lt;&gt;"",AB173/'6-彚总表'!$J$5,"")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IF('2-定性盘查'!A175&lt;&gt;"",'2-定性盘查'!A175,"")</f>
        <v>0</v>
      </c>
      <c r="B174" s="8">
        <f>IF('2-定性盘查'!B175&lt;&gt;"",'2-定性盘查'!B175,"")</f>
        <v>0</v>
      </c>
      <c r="C174" s="8">
        <f>IF('2-定性盘查'!C175&lt;&gt;"",'2-定性盘查'!C175,"")</f>
        <v>0</v>
      </c>
      <c r="D174" s="8">
        <f>IF('2-定性盘查'!D175&lt;&gt;"",'2-定性盘查'!D175,"")</f>
        <v>0</v>
      </c>
      <c r="E174" s="8">
        <f>IF('2-定性盘查'!E175&lt;&gt;"",'2-定性盘查'!E175,"")</f>
        <v>0</v>
      </c>
      <c r="F174" s="8">
        <f>IF('2-定性盘查'!F175&lt;&gt;"",'2-定性盘查'!F175,"")</f>
        <v>0</v>
      </c>
      <c r="G174" s="8">
        <f>IF('2-定性盘查'!G175&lt;&gt;"",'2-定性盘查'!G175,"")</f>
        <v>0</v>
      </c>
      <c r="H174" s="11" t="s">
        <v>464</v>
      </c>
      <c r="I174" s="11"/>
      <c r="J174" s="8">
        <f>IF('2-定性盘查'!X175&lt;&gt;"",IF('2-定性盘查'!X175&lt;&gt;0,'2-定性盘查'!X175,""),"")</f>
        <v>0</v>
      </c>
      <c r="K174" s="15">
        <f>'3.1-排放系数'!F174</f>
        <v>0</v>
      </c>
      <c r="L174" s="11">
        <f>'3.1-排放系数'!G174</f>
        <v>0</v>
      </c>
      <c r="M174" s="16">
        <f>IF(J174="","",H174*K174)</f>
        <v>0</v>
      </c>
      <c r="N174" s="11">
        <f>'附表二、含氟气体之GWP值'!G3</f>
        <v>0</v>
      </c>
      <c r="O174" s="16">
        <f>IF(M174="","",M174*N174)</f>
        <v>0</v>
      </c>
      <c r="P174" s="8">
        <f>IF('2-定性盘查'!Y175&lt;&gt;"",IF('2-定性盘查'!Y175&lt;&gt;0,'2-定性盘查'!Y175,""),"")</f>
        <v>0</v>
      </c>
      <c r="Q174" s="15">
        <f>IF('3.1-排放系数'!J174="", "", '3.1-排放系数'!J174)</f>
        <v>0</v>
      </c>
      <c r="R174" s="11">
        <f>IF(Q174="","",'3.1-排放系数'!K174)</f>
        <v>0</v>
      </c>
      <c r="S174" s="16">
        <f>IF(P174="","",H174*Q174)</f>
        <v>0</v>
      </c>
      <c r="T174" s="11">
        <f>IF(S174="", "", '附表二、含氟气体之GWP值'!G4)</f>
        <v>0</v>
      </c>
      <c r="U174" s="16">
        <f>IF(S174="","",S174*T174)</f>
        <v>0</v>
      </c>
      <c r="V174" s="8">
        <f>IF('2-定性盘查'!Z175&lt;&gt;"",IF('2-定性盘查'!Z175&lt;&gt;0,'2-定性盘查'!Z175,""),"")</f>
        <v>0</v>
      </c>
      <c r="W174" s="15">
        <f>IF('3.1-排放系数'!N174 ="", "", '3.1-排放系数'!N174)</f>
        <v>0</v>
      </c>
      <c r="X174" s="11">
        <f>IF(W174="","",'3.1-排放系数'!O174)</f>
        <v>0</v>
      </c>
      <c r="Y174" s="16">
        <f>IF(V174="","",H174*W174)</f>
        <v>0</v>
      </c>
      <c r="Z174" s="11">
        <f>IF(Y174="", "", '附表二、含氟气体之GWP值'!G5)</f>
        <v>0</v>
      </c>
      <c r="AA174" s="16">
        <f>IF(Y174="","",Y174*Z174)</f>
        <v>0</v>
      </c>
      <c r="AB174" s="16">
        <f>IF('2-定性盘查'!E175="是",IF(J174="CO2",SUM(U174,AA174),SUM(O174,U174,AA174)),IF(SUM(O174,U174,AA174)&lt;&gt;0,SUM(O174,U174,AA174),0))</f>
        <v>0</v>
      </c>
      <c r="AC174" s="16">
        <f>IF('2-定性盘查'!E175="是",IF(J174="CO2",O174,""),"")</f>
        <v>0</v>
      </c>
      <c r="AD174" s="17">
        <f>IF(AB174&lt;&gt;"",AB174/'6-彚总表'!$J$5,"")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IF('2-定性盘查'!A176&lt;&gt;"",'2-定性盘查'!A176,"")</f>
        <v>0</v>
      </c>
      <c r="B175" s="8">
        <f>IF('2-定性盘查'!B176&lt;&gt;"",'2-定性盘查'!B176,"")</f>
        <v>0</v>
      </c>
      <c r="C175" s="8">
        <f>IF('2-定性盘查'!C176&lt;&gt;"",'2-定性盘查'!C176,"")</f>
        <v>0</v>
      </c>
      <c r="D175" s="8">
        <f>IF('2-定性盘查'!D176&lt;&gt;"",'2-定性盘查'!D176,"")</f>
        <v>0</v>
      </c>
      <c r="E175" s="8">
        <f>IF('2-定性盘查'!E176&lt;&gt;"",'2-定性盘查'!E176,"")</f>
        <v>0</v>
      </c>
      <c r="F175" s="8">
        <f>IF('2-定性盘查'!F176&lt;&gt;"",'2-定性盘查'!F176,"")</f>
        <v>0</v>
      </c>
      <c r="G175" s="8">
        <f>IF('2-定性盘查'!G176&lt;&gt;"",'2-定性盘查'!G176,"")</f>
        <v>0</v>
      </c>
      <c r="H175" s="11" t="s">
        <v>464</v>
      </c>
      <c r="I175" s="11"/>
      <c r="J175" s="8">
        <f>IF('2-定性盘查'!X176&lt;&gt;"",IF('2-定性盘查'!X176&lt;&gt;0,'2-定性盘查'!X176,""),"")</f>
        <v>0</v>
      </c>
      <c r="K175" s="15">
        <f>'3.1-排放系数'!F175</f>
        <v>0</v>
      </c>
      <c r="L175" s="11">
        <f>'3.1-排放系数'!G175</f>
        <v>0</v>
      </c>
      <c r="M175" s="16">
        <f>IF(J175="","",H175*K175)</f>
        <v>0</v>
      </c>
      <c r="N175" s="11">
        <f>'附表二、含氟气体之GWP值'!G3</f>
        <v>0</v>
      </c>
      <c r="O175" s="16">
        <f>IF(M175="","",M175*N175)</f>
        <v>0</v>
      </c>
      <c r="P175" s="8">
        <f>IF('2-定性盘查'!Y176&lt;&gt;"",IF('2-定性盘查'!Y176&lt;&gt;0,'2-定性盘查'!Y176,""),"")</f>
        <v>0</v>
      </c>
      <c r="Q175" s="15">
        <f>IF('3.1-排放系数'!J175="", "", '3.1-排放系数'!J175)</f>
        <v>0</v>
      </c>
      <c r="R175" s="11">
        <f>IF(Q175="","",'3.1-排放系数'!K175)</f>
        <v>0</v>
      </c>
      <c r="S175" s="16">
        <f>IF(P175="","",H175*Q175)</f>
        <v>0</v>
      </c>
      <c r="T175" s="11">
        <f>IF(S175="", "", '附表二、含氟气体之GWP值'!G4)</f>
        <v>0</v>
      </c>
      <c r="U175" s="16">
        <f>IF(S175="","",S175*T175)</f>
        <v>0</v>
      </c>
      <c r="V175" s="8">
        <f>IF('2-定性盘查'!Z176&lt;&gt;"",IF('2-定性盘查'!Z176&lt;&gt;0,'2-定性盘查'!Z176,""),"")</f>
        <v>0</v>
      </c>
      <c r="W175" s="15">
        <f>IF('3.1-排放系数'!N175 ="", "", '3.1-排放系数'!N175)</f>
        <v>0</v>
      </c>
      <c r="X175" s="11">
        <f>IF(W175="","",'3.1-排放系数'!O175)</f>
        <v>0</v>
      </c>
      <c r="Y175" s="16">
        <f>IF(V175="","",H175*W175)</f>
        <v>0</v>
      </c>
      <c r="Z175" s="11">
        <f>IF(Y175="", "", '附表二、含氟气体之GWP值'!G5)</f>
        <v>0</v>
      </c>
      <c r="AA175" s="16">
        <f>IF(Y175="","",Y175*Z175)</f>
        <v>0</v>
      </c>
      <c r="AB175" s="16">
        <f>IF('2-定性盘查'!E176="是",IF(J175="CO2",SUM(U175,AA175),SUM(O175,U175,AA175)),IF(SUM(O175,U175,AA175)&lt;&gt;0,SUM(O175,U175,AA175),0))</f>
        <v>0</v>
      </c>
      <c r="AC175" s="16">
        <f>IF('2-定性盘查'!E176="是",IF(J175="CO2",O175,""),"")</f>
        <v>0</v>
      </c>
      <c r="AD175" s="17">
        <f>IF(AB175&lt;&gt;"",AB175/'6-彚总表'!$J$5,"")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IF('2-定性盘查'!A177&lt;&gt;"",'2-定性盘查'!A177,"")</f>
        <v>0</v>
      </c>
      <c r="B176" s="8">
        <f>IF('2-定性盘查'!B177&lt;&gt;"",'2-定性盘查'!B177,"")</f>
        <v>0</v>
      </c>
      <c r="C176" s="8">
        <f>IF('2-定性盘查'!C177&lt;&gt;"",'2-定性盘查'!C177,"")</f>
        <v>0</v>
      </c>
      <c r="D176" s="8">
        <f>IF('2-定性盘查'!D177&lt;&gt;"",'2-定性盘查'!D177,"")</f>
        <v>0</v>
      </c>
      <c r="E176" s="8">
        <f>IF('2-定性盘查'!E177&lt;&gt;"",'2-定性盘查'!E177,"")</f>
        <v>0</v>
      </c>
      <c r="F176" s="8">
        <f>IF('2-定性盘查'!F177&lt;&gt;"",'2-定性盘查'!F177,"")</f>
        <v>0</v>
      </c>
      <c r="G176" s="8">
        <f>IF('2-定性盘查'!G177&lt;&gt;"",'2-定性盘查'!G177,"")</f>
        <v>0</v>
      </c>
      <c r="H176" s="11" t="s">
        <v>464</v>
      </c>
      <c r="I176" s="11"/>
      <c r="J176" s="8">
        <f>IF('2-定性盘查'!X177&lt;&gt;"",IF('2-定性盘查'!X177&lt;&gt;0,'2-定性盘查'!X177,""),"")</f>
        <v>0</v>
      </c>
      <c r="K176" s="15">
        <f>'3.1-排放系数'!F176</f>
        <v>0</v>
      </c>
      <c r="L176" s="11">
        <f>'3.1-排放系数'!G176</f>
        <v>0</v>
      </c>
      <c r="M176" s="16">
        <f>IF(J176="","",H176*K176)</f>
        <v>0</v>
      </c>
      <c r="N176" s="11">
        <f>'附表二、含氟气体之GWP值'!G3</f>
        <v>0</v>
      </c>
      <c r="O176" s="16">
        <f>IF(M176="","",M176*N176)</f>
        <v>0</v>
      </c>
      <c r="P176" s="8">
        <f>IF('2-定性盘查'!Y177&lt;&gt;"",IF('2-定性盘查'!Y177&lt;&gt;0,'2-定性盘查'!Y177,""),"")</f>
        <v>0</v>
      </c>
      <c r="Q176" s="15">
        <f>IF('3.1-排放系数'!J176="", "", '3.1-排放系数'!J176)</f>
        <v>0</v>
      </c>
      <c r="R176" s="11">
        <f>IF(Q176="","",'3.1-排放系数'!K176)</f>
        <v>0</v>
      </c>
      <c r="S176" s="16">
        <f>IF(P176="","",H176*Q176)</f>
        <v>0</v>
      </c>
      <c r="T176" s="11">
        <f>IF(S176="", "", '附表二、含氟气体之GWP值'!G4)</f>
        <v>0</v>
      </c>
      <c r="U176" s="16">
        <f>IF(S176="","",S176*T176)</f>
        <v>0</v>
      </c>
      <c r="V176" s="8">
        <f>IF('2-定性盘查'!Z177&lt;&gt;"",IF('2-定性盘查'!Z177&lt;&gt;0,'2-定性盘查'!Z177,""),"")</f>
        <v>0</v>
      </c>
      <c r="W176" s="15">
        <f>IF('3.1-排放系数'!N176 ="", "", '3.1-排放系数'!N176)</f>
        <v>0</v>
      </c>
      <c r="X176" s="11">
        <f>IF(W176="","",'3.1-排放系数'!O176)</f>
        <v>0</v>
      </c>
      <c r="Y176" s="16">
        <f>IF(V176="","",H176*W176)</f>
        <v>0</v>
      </c>
      <c r="Z176" s="11">
        <f>IF(Y176="", "", '附表二、含氟气体之GWP值'!G5)</f>
        <v>0</v>
      </c>
      <c r="AA176" s="16">
        <f>IF(Y176="","",Y176*Z176)</f>
        <v>0</v>
      </c>
      <c r="AB176" s="16">
        <f>IF('2-定性盘查'!E177="是",IF(J176="CO2",SUM(U176,AA176),SUM(O176,U176,AA176)),IF(SUM(O176,U176,AA176)&lt;&gt;0,SUM(O176,U176,AA176),0))</f>
        <v>0</v>
      </c>
      <c r="AC176" s="16">
        <f>IF('2-定性盘查'!E177="是",IF(J176="CO2",O176,""),"")</f>
        <v>0</v>
      </c>
      <c r="AD176" s="17">
        <f>IF(AB176&lt;&gt;"",AB176/'6-彚总表'!$J$5,"")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IF('2-定性盘查'!A178&lt;&gt;"",'2-定性盘查'!A178,"")</f>
        <v>0</v>
      </c>
      <c r="B177" s="8">
        <f>IF('2-定性盘查'!B178&lt;&gt;"",'2-定性盘查'!B178,"")</f>
        <v>0</v>
      </c>
      <c r="C177" s="8">
        <f>IF('2-定性盘查'!C178&lt;&gt;"",'2-定性盘查'!C178,"")</f>
        <v>0</v>
      </c>
      <c r="D177" s="8">
        <f>IF('2-定性盘查'!D178&lt;&gt;"",'2-定性盘查'!D178,"")</f>
        <v>0</v>
      </c>
      <c r="E177" s="8">
        <f>IF('2-定性盘查'!E178&lt;&gt;"",'2-定性盘查'!E178,"")</f>
        <v>0</v>
      </c>
      <c r="F177" s="8">
        <f>IF('2-定性盘查'!F178&lt;&gt;"",'2-定性盘查'!F178,"")</f>
        <v>0</v>
      </c>
      <c r="G177" s="8">
        <f>IF('2-定性盘查'!G178&lt;&gt;"",'2-定性盘查'!G178,"")</f>
        <v>0</v>
      </c>
      <c r="H177" s="11" t="s">
        <v>464</v>
      </c>
      <c r="I177" s="11"/>
      <c r="J177" s="8">
        <f>IF('2-定性盘查'!X178&lt;&gt;"",IF('2-定性盘查'!X178&lt;&gt;0,'2-定性盘查'!X178,""),"")</f>
        <v>0</v>
      </c>
      <c r="K177" s="15">
        <f>'3.1-排放系数'!F177</f>
        <v>0</v>
      </c>
      <c r="L177" s="11">
        <f>'3.1-排放系数'!G177</f>
        <v>0</v>
      </c>
      <c r="M177" s="16">
        <f>IF(J177="","",H177*K177)</f>
        <v>0</v>
      </c>
      <c r="N177" s="11">
        <f>'附表二、含氟气体之GWP值'!G3</f>
        <v>0</v>
      </c>
      <c r="O177" s="16">
        <f>IF(M177="","",M177*N177)</f>
        <v>0</v>
      </c>
      <c r="P177" s="8">
        <f>IF('2-定性盘查'!Y178&lt;&gt;"",IF('2-定性盘查'!Y178&lt;&gt;0,'2-定性盘查'!Y178,""),"")</f>
        <v>0</v>
      </c>
      <c r="Q177" s="15">
        <f>IF('3.1-排放系数'!J177="", "", '3.1-排放系数'!J177)</f>
        <v>0</v>
      </c>
      <c r="R177" s="11">
        <f>IF(Q177="","",'3.1-排放系数'!K177)</f>
        <v>0</v>
      </c>
      <c r="S177" s="16">
        <f>IF(P177="","",H177*Q177)</f>
        <v>0</v>
      </c>
      <c r="T177" s="11">
        <f>IF(S177="", "", '附表二、含氟气体之GWP值'!G4)</f>
        <v>0</v>
      </c>
      <c r="U177" s="16">
        <f>IF(S177="","",S177*T177)</f>
        <v>0</v>
      </c>
      <c r="V177" s="8">
        <f>IF('2-定性盘查'!Z178&lt;&gt;"",IF('2-定性盘查'!Z178&lt;&gt;0,'2-定性盘查'!Z178,""),"")</f>
        <v>0</v>
      </c>
      <c r="W177" s="15">
        <f>IF('3.1-排放系数'!N177 ="", "", '3.1-排放系数'!N177)</f>
        <v>0</v>
      </c>
      <c r="X177" s="11">
        <f>IF(W177="","",'3.1-排放系数'!O177)</f>
        <v>0</v>
      </c>
      <c r="Y177" s="16">
        <f>IF(V177="","",H177*W177)</f>
        <v>0</v>
      </c>
      <c r="Z177" s="11">
        <f>IF(Y177="", "", '附表二、含氟气体之GWP值'!G5)</f>
        <v>0</v>
      </c>
      <c r="AA177" s="16">
        <f>IF(Y177="","",Y177*Z177)</f>
        <v>0</v>
      </c>
      <c r="AB177" s="16">
        <f>IF('2-定性盘查'!E178="是",IF(J177="CO2",SUM(U177,AA177),SUM(O177,U177,AA177)),IF(SUM(O177,U177,AA177)&lt;&gt;0,SUM(O177,U177,AA177),0))</f>
        <v>0</v>
      </c>
      <c r="AC177" s="16">
        <f>IF('2-定性盘查'!E178="是",IF(J177="CO2",O177,""),"")</f>
        <v>0</v>
      </c>
      <c r="AD177" s="17">
        <f>IF(AB177&lt;&gt;"",AB177/'6-彚总表'!$J$5,"")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IF('2-定性盘查'!A179&lt;&gt;"",'2-定性盘查'!A179,"")</f>
        <v>0</v>
      </c>
      <c r="B178" s="8">
        <f>IF('2-定性盘查'!B179&lt;&gt;"",'2-定性盘查'!B179,"")</f>
        <v>0</v>
      </c>
      <c r="C178" s="8">
        <f>IF('2-定性盘查'!C179&lt;&gt;"",'2-定性盘查'!C179,"")</f>
        <v>0</v>
      </c>
      <c r="D178" s="8">
        <f>IF('2-定性盘查'!D179&lt;&gt;"",'2-定性盘查'!D179,"")</f>
        <v>0</v>
      </c>
      <c r="E178" s="8">
        <f>IF('2-定性盘查'!E179&lt;&gt;"",'2-定性盘查'!E179,"")</f>
        <v>0</v>
      </c>
      <c r="F178" s="8">
        <f>IF('2-定性盘查'!F179&lt;&gt;"",'2-定性盘查'!F179,"")</f>
        <v>0</v>
      </c>
      <c r="G178" s="8">
        <f>IF('2-定性盘查'!G179&lt;&gt;"",'2-定性盘查'!G179,"")</f>
        <v>0</v>
      </c>
      <c r="H178" s="11" t="s">
        <v>464</v>
      </c>
      <c r="I178" s="11"/>
      <c r="J178" s="8">
        <f>IF('2-定性盘查'!X179&lt;&gt;"",IF('2-定性盘查'!X179&lt;&gt;0,'2-定性盘查'!X179,""),"")</f>
        <v>0</v>
      </c>
      <c r="K178" s="15">
        <f>'3.1-排放系数'!F178</f>
        <v>0</v>
      </c>
      <c r="L178" s="11">
        <f>'3.1-排放系数'!G178</f>
        <v>0</v>
      </c>
      <c r="M178" s="16">
        <f>IF(J178="","",H178*K178)</f>
        <v>0</v>
      </c>
      <c r="N178" s="11">
        <f>'附表二、含氟气体之GWP值'!G3</f>
        <v>0</v>
      </c>
      <c r="O178" s="16">
        <f>IF(M178="","",M178*N178)</f>
        <v>0</v>
      </c>
      <c r="P178" s="8">
        <f>IF('2-定性盘查'!Y179&lt;&gt;"",IF('2-定性盘查'!Y179&lt;&gt;0,'2-定性盘查'!Y179,""),"")</f>
        <v>0</v>
      </c>
      <c r="Q178" s="15">
        <f>IF('3.1-排放系数'!J178="", "", '3.1-排放系数'!J178)</f>
        <v>0</v>
      </c>
      <c r="R178" s="11">
        <f>IF(Q178="","",'3.1-排放系数'!K178)</f>
        <v>0</v>
      </c>
      <c r="S178" s="16">
        <f>IF(P178="","",H178*Q178)</f>
        <v>0</v>
      </c>
      <c r="T178" s="11">
        <f>IF(S178="", "", '附表二、含氟气体之GWP值'!G4)</f>
        <v>0</v>
      </c>
      <c r="U178" s="16">
        <f>IF(S178="","",S178*T178)</f>
        <v>0</v>
      </c>
      <c r="V178" s="8">
        <f>IF('2-定性盘查'!Z179&lt;&gt;"",IF('2-定性盘查'!Z179&lt;&gt;0,'2-定性盘查'!Z179,""),"")</f>
        <v>0</v>
      </c>
      <c r="W178" s="15">
        <f>IF('3.1-排放系数'!N178 ="", "", '3.1-排放系数'!N178)</f>
        <v>0</v>
      </c>
      <c r="X178" s="11">
        <f>IF(W178="","",'3.1-排放系数'!O178)</f>
        <v>0</v>
      </c>
      <c r="Y178" s="16">
        <f>IF(V178="","",H178*W178)</f>
        <v>0</v>
      </c>
      <c r="Z178" s="11">
        <f>IF(Y178="", "", '附表二、含氟气体之GWP值'!G5)</f>
        <v>0</v>
      </c>
      <c r="AA178" s="16">
        <f>IF(Y178="","",Y178*Z178)</f>
        <v>0</v>
      </c>
      <c r="AB178" s="16">
        <f>IF('2-定性盘查'!E179="是",IF(J178="CO2",SUM(U178,AA178),SUM(O178,U178,AA178)),IF(SUM(O178,U178,AA178)&lt;&gt;0,SUM(O178,U178,AA178),0))</f>
        <v>0</v>
      </c>
      <c r="AC178" s="16">
        <f>IF('2-定性盘查'!E179="是",IF(J178="CO2",O178,""),"")</f>
        <v>0</v>
      </c>
      <c r="AD178" s="17">
        <f>IF(AB178&lt;&gt;"",AB178/'6-彚总表'!$J$5,"")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IF('2-定性盘查'!A180&lt;&gt;"",'2-定性盘查'!A180,"")</f>
        <v>0</v>
      </c>
      <c r="B179" s="8">
        <f>IF('2-定性盘查'!B180&lt;&gt;"",'2-定性盘查'!B180,"")</f>
        <v>0</v>
      </c>
      <c r="C179" s="8">
        <f>IF('2-定性盘查'!C180&lt;&gt;"",'2-定性盘查'!C180,"")</f>
        <v>0</v>
      </c>
      <c r="D179" s="8">
        <f>IF('2-定性盘查'!D180&lt;&gt;"",'2-定性盘查'!D180,"")</f>
        <v>0</v>
      </c>
      <c r="E179" s="8">
        <f>IF('2-定性盘查'!E180&lt;&gt;"",'2-定性盘查'!E180,"")</f>
        <v>0</v>
      </c>
      <c r="F179" s="8">
        <f>IF('2-定性盘查'!F180&lt;&gt;"",'2-定性盘查'!F180,"")</f>
        <v>0</v>
      </c>
      <c r="G179" s="8">
        <f>IF('2-定性盘查'!G180&lt;&gt;"",'2-定性盘查'!G180,"")</f>
        <v>0</v>
      </c>
      <c r="H179" s="11" t="s">
        <v>464</v>
      </c>
      <c r="I179" s="11"/>
      <c r="J179" s="8">
        <f>IF('2-定性盘查'!X180&lt;&gt;"",IF('2-定性盘查'!X180&lt;&gt;0,'2-定性盘查'!X180,""),"")</f>
        <v>0</v>
      </c>
      <c r="K179" s="15">
        <f>'3.1-排放系数'!F179</f>
        <v>0</v>
      </c>
      <c r="L179" s="11">
        <f>'3.1-排放系数'!G179</f>
        <v>0</v>
      </c>
      <c r="M179" s="16">
        <f>IF(J179="","",H179*K179)</f>
        <v>0</v>
      </c>
      <c r="N179" s="11">
        <f>'附表二、含氟气体之GWP值'!G3</f>
        <v>0</v>
      </c>
      <c r="O179" s="16">
        <f>IF(M179="","",M179*N179)</f>
        <v>0</v>
      </c>
      <c r="P179" s="8">
        <f>IF('2-定性盘查'!Y180&lt;&gt;"",IF('2-定性盘查'!Y180&lt;&gt;0,'2-定性盘查'!Y180,""),"")</f>
        <v>0</v>
      </c>
      <c r="Q179" s="15">
        <f>IF('3.1-排放系数'!J179="", "", '3.1-排放系数'!J179)</f>
        <v>0</v>
      </c>
      <c r="R179" s="11">
        <f>IF(Q179="","",'3.1-排放系数'!K179)</f>
        <v>0</v>
      </c>
      <c r="S179" s="16">
        <f>IF(P179="","",H179*Q179)</f>
        <v>0</v>
      </c>
      <c r="T179" s="11">
        <f>IF(S179="", "", '附表二、含氟气体之GWP值'!G4)</f>
        <v>0</v>
      </c>
      <c r="U179" s="16">
        <f>IF(S179="","",S179*T179)</f>
        <v>0</v>
      </c>
      <c r="V179" s="8">
        <f>IF('2-定性盘查'!Z180&lt;&gt;"",IF('2-定性盘查'!Z180&lt;&gt;0,'2-定性盘查'!Z180,""),"")</f>
        <v>0</v>
      </c>
      <c r="W179" s="15">
        <f>IF('3.1-排放系数'!N179 ="", "", '3.1-排放系数'!N179)</f>
        <v>0</v>
      </c>
      <c r="X179" s="11">
        <f>IF(W179="","",'3.1-排放系数'!O179)</f>
        <v>0</v>
      </c>
      <c r="Y179" s="16">
        <f>IF(V179="","",H179*W179)</f>
        <v>0</v>
      </c>
      <c r="Z179" s="11">
        <f>IF(Y179="", "", '附表二、含氟气体之GWP值'!G5)</f>
        <v>0</v>
      </c>
      <c r="AA179" s="16">
        <f>IF(Y179="","",Y179*Z179)</f>
        <v>0</v>
      </c>
      <c r="AB179" s="16">
        <f>IF('2-定性盘查'!E180="是",IF(J179="CO2",SUM(U179,AA179),SUM(O179,U179,AA179)),IF(SUM(O179,U179,AA179)&lt;&gt;0,SUM(O179,U179,AA179),0))</f>
        <v>0</v>
      </c>
      <c r="AC179" s="16">
        <f>IF('2-定性盘查'!E180="是",IF(J179="CO2",O179,""),"")</f>
        <v>0</v>
      </c>
      <c r="AD179" s="17">
        <f>IF(AB179&lt;&gt;"",AB179/'6-彚总表'!$J$5,"")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IF('2-定性盘查'!A181&lt;&gt;"",'2-定性盘查'!A181,"")</f>
        <v>0</v>
      </c>
      <c r="B180" s="8">
        <f>IF('2-定性盘查'!B181&lt;&gt;"",'2-定性盘查'!B181,"")</f>
        <v>0</v>
      </c>
      <c r="C180" s="8">
        <f>IF('2-定性盘查'!C181&lt;&gt;"",'2-定性盘查'!C181,"")</f>
        <v>0</v>
      </c>
      <c r="D180" s="8">
        <f>IF('2-定性盘查'!D181&lt;&gt;"",'2-定性盘查'!D181,"")</f>
        <v>0</v>
      </c>
      <c r="E180" s="8">
        <f>IF('2-定性盘查'!E181&lt;&gt;"",'2-定性盘查'!E181,"")</f>
        <v>0</v>
      </c>
      <c r="F180" s="8">
        <f>IF('2-定性盘查'!F181&lt;&gt;"",'2-定性盘查'!F181,"")</f>
        <v>0</v>
      </c>
      <c r="G180" s="8">
        <f>IF('2-定性盘查'!G181&lt;&gt;"",'2-定性盘查'!G181,"")</f>
        <v>0</v>
      </c>
      <c r="H180" s="11" t="s">
        <v>464</v>
      </c>
      <c r="I180" s="11"/>
      <c r="J180" s="8">
        <f>IF('2-定性盘查'!X181&lt;&gt;"",IF('2-定性盘查'!X181&lt;&gt;0,'2-定性盘查'!X181,""),"")</f>
        <v>0</v>
      </c>
      <c r="K180" s="15">
        <f>'3.1-排放系数'!F180</f>
        <v>0</v>
      </c>
      <c r="L180" s="11">
        <f>'3.1-排放系数'!G180</f>
        <v>0</v>
      </c>
      <c r="M180" s="16">
        <f>IF(J180="","",H180*K180)</f>
        <v>0</v>
      </c>
      <c r="N180" s="11">
        <f>'附表二、含氟气体之GWP值'!G3</f>
        <v>0</v>
      </c>
      <c r="O180" s="16">
        <f>IF(M180="","",M180*N180)</f>
        <v>0</v>
      </c>
      <c r="P180" s="8">
        <f>IF('2-定性盘查'!Y181&lt;&gt;"",IF('2-定性盘查'!Y181&lt;&gt;0,'2-定性盘查'!Y181,""),"")</f>
        <v>0</v>
      </c>
      <c r="Q180" s="15">
        <f>IF('3.1-排放系数'!J180="", "", '3.1-排放系数'!J180)</f>
        <v>0</v>
      </c>
      <c r="R180" s="11">
        <f>IF(Q180="","",'3.1-排放系数'!K180)</f>
        <v>0</v>
      </c>
      <c r="S180" s="16">
        <f>IF(P180="","",H180*Q180)</f>
        <v>0</v>
      </c>
      <c r="T180" s="11">
        <f>IF(S180="", "", '附表二、含氟气体之GWP值'!G4)</f>
        <v>0</v>
      </c>
      <c r="U180" s="16">
        <f>IF(S180="","",S180*T180)</f>
        <v>0</v>
      </c>
      <c r="V180" s="8">
        <f>IF('2-定性盘查'!Z181&lt;&gt;"",IF('2-定性盘查'!Z181&lt;&gt;0,'2-定性盘查'!Z181,""),"")</f>
        <v>0</v>
      </c>
      <c r="W180" s="15">
        <f>IF('3.1-排放系数'!N180 ="", "", '3.1-排放系数'!N180)</f>
        <v>0</v>
      </c>
      <c r="X180" s="11">
        <f>IF(W180="","",'3.1-排放系数'!O180)</f>
        <v>0</v>
      </c>
      <c r="Y180" s="16">
        <f>IF(V180="","",H180*W180)</f>
        <v>0</v>
      </c>
      <c r="Z180" s="11">
        <f>IF(Y180="", "", '附表二、含氟气体之GWP值'!G5)</f>
        <v>0</v>
      </c>
      <c r="AA180" s="16">
        <f>IF(Y180="","",Y180*Z180)</f>
        <v>0</v>
      </c>
      <c r="AB180" s="16">
        <f>IF('2-定性盘查'!E181="是",IF(J180="CO2",SUM(U180,AA180),SUM(O180,U180,AA180)),IF(SUM(O180,U180,AA180)&lt;&gt;0,SUM(O180,U180,AA180),0))</f>
        <v>0</v>
      </c>
      <c r="AC180" s="16">
        <f>IF('2-定性盘查'!E181="是",IF(J180="CO2",O180,""),"")</f>
        <v>0</v>
      </c>
      <c r="AD180" s="17">
        <f>IF(AB180&lt;&gt;"",AB180/'6-彚总表'!$J$5,"")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IF('2-定性盘查'!A182&lt;&gt;"",'2-定性盘查'!A182,"")</f>
        <v>0</v>
      </c>
      <c r="B181" s="8">
        <f>IF('2-定性盘查'!B182&lt;&gt;"",'2-定性盘查'!B182,"")</f>
        <v>0</v>
      </c>
      <c r="C181" s="8">
        <f>IF('2-定性盘查'!C182&lt;&gt;"",'2-定性盘查'!C182,"")</f>
        <v>0</v>
      </c>
      <c r="D181" s="8">
        <f>IF('2-定性盘查'!D182&lt;&gt;"",'2-定性盘查'!D182,"")</f>
        <v>0</v>
      </c>
      <c r="E181" s="8">
        <f>IF('2-定性盘查'!E182&lt;&gt;"",'2-定性盘查'!E182,"")</f>
        <v>0</v>
      </c>
      <c r="F181" s="8">
        <f>IF('2-定性盘查'!F182&lt;&gt;"",'2-定性盘查'!F182,"")</f>
        <v>0</v>
      </c>
      <c r="G181" s="8">
        <f>IF('2-定性盘查'!G182&lt;&gt;"",'2-定性盘查'!G182,"")</f>
        <v>0</v>
      </c>
      <c r="H181" s="11" t="s">
        <v>464</v>
      </c>
      <c r="I181" s="11"/>
      <c r="J181" s="8">
        <f>IF('2-定性盘查'!X182&lt;&gt;"",IF('2-定性盘查'!X182&lt;&gt;0,'2-定性盘查'!X182,""),"")</f>
        <v>0</v>
      </c>
      <c r="K181" s="15">
        <f>'3.1-排放系数'!F181</f>
        <v>0</v>
      </c>
      <c r="L181" s="11">
        <f>'3.1-排放系数'!G181</f>
        <v>0</v>
      </c>
      <c r="M181" s="16">
        <f>IF(J181="","",H181*K181)</f>
        <v>0</v>
      </c>
      <c r="N181" s="11">
        <f>'附表二、含氟气体之GWP值'!G3</f>
        <v>0</v>
      </c>
      <c r="O181" s="16">
        <f>IF(M181="","",M181*N181)</f>
        <v>0</v>
      </c>
      <c r="P181" s="8">
        <f>IF('2-定性盘查'!Y182&lt;&gt;"",IF('2-定性盘查'!Y182&lt;&gt;0,'2-定性盘查'!Y182,""),"")</f>
        <v>0</v>
      </c>
      <c r="Q181" s="15">
        <f>IF('3.1-排放系数'!J181="", "", '3.1-排放系数'!J181)</f>
        <v>0</v>
      </c>
      <c r="R181" s="11">
        <f>IF(Q181="","",'3.1-排放系数'!K181)</f>
        <v>0</v>
      </c>
      <c r="S181" s="16">
        <f>IF(P181="","",H181*Q181)</f>
        <v>0</v>
      </c>
      <c r="T181" s="11">
        <f>IF(S181="", "", '附表二、含氟气体之GWP值'!G4)</f>
        <v>0</v>
      </c>
      <c r="U181" s="16">
        <f>IF(S181="","",S181*T181)</f>
        <v>0</v>
      </c>
      <c r="V181" s="8">
        <f>IF('2-定性盘查'!Z182&lt;&gt;"",IF('2-定性盘查'!Z182&lt;&gt;0,'2-定性盘查'!Z182,""),"")</f>
        <v>0</v>
      </c>
      <c r="W181" s="15">
        <f>IF('3.1-排放系数'!N181 ="", "", '3.1-排放系数'!N181)</f>
        <v>0</v>
      </c>
      <c r="X181" s="11">
        <f>IF(W181="","",'3.1-排放系数'!O181)</f>
        <v>0</v>
      </c>
      <c r="Y181" s="16">
        <f>IF(V181="","",H181*W181)</f>
        <v>0</v>
      </c>
      <c r="Z181" s="11">
        <f>IF(Y181="", "", '附表二、含氟气体之GWP值'!G5)</f>
        <v>0</v>
      </c>
      <c r="AA181" s="16">
        <f>IF(Y181="","",Y181*Z181)</f>
        <v>0</v>
      </c>
      <c r="AB181" s="16">
        <f>IF('2-定性盘查'!E182="是",IF(J181="CO2",SUM(U181,AA181),SUM(O181,U181,AA181)),IF(SUM(O181,U181,AA181)&lt;&gt;0,SUM(O181,U181,AA181),0))</f>
        <v>0</v>
      </c>
      <c r="AC181" s="16">
        <f>IF('2-定性盘查'!E182="是",IF(J181="CO2",O181,""),"")</f>
        <v>0</v>
      </c>
      <c r="AD181" s="17">
        <f>IF(AB181&lt;&gt;"",AB181/'6-彚总表'!$J$5,"")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IF('2-定性盘查'!A183&lt;&gt;"",'2-定性盘查'!A183,"")</f>
        <v>0</v>
      </c>
      <c r="B182" s="8">
        <f>IF('2-定性盘查'!B183&lt;&gt;"",'2-定性盘查'!B183,"")</f>
        <v>0</v>
      </c>
      <c r="C182" s="8">
        <f>IF('2-定性盘查'!C183&lt;&gt;"",'2-定性盘查'!C183,"")</f>
        <v>0</v>
      </c>
      <c r="D182" s="8">
        <f>IF('2-定性盘查'!D183&lt;&gt;"",'2-定性盘查'!D183,"")</f>
        <v>0</v>
      </c>
      <c r="E182" s="8">
        <f>IF('2-定性盘查'!E183&lt;&gt;"",'2-定性盘查'!E183,"")</f>
        <v>0</v>
      </c>
      <c r="F182" s="8">
        <f>IF('2-定性盘查'!F183&lt;&gt;"",'2-定性盘查'!F183,"")</f>
        <v>0</v>
      </c>
      <c r="G182" s="8">
        <f>IF('2-定性盘查'!G183&lt;&gt;"",'2-定性盘查'!G183,"")</f>
        <v>0</v>
      </c>
      <c r="H182" s="11" t="s">
        <v>464</v>
      </c>
      <c r="I182" s="11"/>
      <c r="J182" s="8">
        <f>IF('2-定性盘查'!X183&lt;&gt;"",IF('2-定性盘查'!X183&lt;&gt;0,'2-定性盘查'!X183,""),"")</f>
        <v>0</v>
      </c>
      <c r="K182" s="15">
        <f>'3.1-排放系数'!F182</f>
        <v>0</v>
      </c>
      <c r="L182" s="11">
        <f>'3.1-排放系数'!G182</f>
        <v>0</v>
      </c>
      <c r="M182" s="16">
        <f>IF(J182="","",H182*K182)</f>
        <v>0</v>
      </c>
      <c r="N182" s="11">
        <f>'附表二、含氟气体之GWP值'!G3</f>
        <v>0</v>
      </c>
      <c r="O182" s="16">
        <f>IF(M182="","",M182*N182)</f>
        <v>0</v>
      </c>
      <c r="P182" s="8">
        <f>IF('2-定性盘查'!Y183&lt;&gt;"",IF('2-定性盘查'!Y183&lt;&gt;0,'2-定性盘查'!Y183,""),"")</f>
        <v>0</v>
      </c>
      <c r="Q182" s="15">
        <f>IF('3.1-排放系数'!J182="", "", '3.1-排放系数'!J182)</f>
        <v>0</v>
      </c>
      <c r="R182" s="11">
        <f>IF(Q182="","",'3.1-排放系数'!K182)</f>
        <v>0</v>
      </c>
      <c r="S182" s="16">
        <f>IF(P182="","",H182*Q182)</f>
        <v>0</v>
      </c>
      <c r="T182" s="11">
        <f>IF(S182="", "", '附表二、含氟气体之GWP值'!G4)</f>
        <v>0</v>
      </c>
      <c r="U182" s="16">
        <f>IF(S182="","",S182*T182)</f>
        <v>0</v>
      </c>
      <c r="V182" s="8">
        <f>IF('2-定性盘查'!Z183&lt;&gt;"",IF('2-定性盘查'!Z183&lt;&gt;0,'2-定性盘查'!Z183,""),"")</f>
        <v>0</v>
      </c>
      <c r="W182" s="15">
        <f>IF('3.1-排放系数'!N182 ="", "", '3.1-排放系数'!N182)</f>
        <v>0</v>
      </c>
      <c r="X182" s="11">
        <f>IF(W182="","",'3.1-排放系数'!O182)</f>
        <v>0</v>
      </c>
      <c r="Y182" s="16">
        <f>IF(V182="","",H182*W182)</f>
        <v>0</v>
      </c>
      <c r="Z182" s="11">
        <f>IF(Y182="", "", '附表二、含氟气体之GWP值'!G5)</f>
        <v>0</v>
      </c>
      <c r="AA182" s="16">
        <f>IF(Y182="","",Y182*Z182)</f>
        <v>0</v>
      </c>
      <c r="AB182" s="16">
        <f>IF('2-定性盘查'!E183="是",IF(J182="CO2",SUM(U182,AA182),SUM(O182,U182,AA182)),IF(SUM(O182,U182,AA182)&lt;&gt;0,SUM(O182,U182,AA182),0))</f>
        <v>0</v>
      </c>
      <c r="AC182" s="16">
        <f>IF('2-定性盘查'!E183="是",IF(J182="CO2",O182,""),"")</f>
        <v>0</v>
      </c>
      <c r="AD182" s="17">
        <f>IF(AB182&lt;&gt;"",AB182/'6-彚总表'!$J$5,"")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IF('2-定性盘查'!A184&lt;&gt;"",'2-定性盘查'!A184,"")</f>
        <v>0</v>
      </c>
      <c r="B183" s="8">
        <f>IF('2-定性盘查'!B184&lt;&gt;"",'2-定性盘查'!B184,"")</f>
        <v>0</v>
      </c>
      <c r="C183" s="8">
        <f>IF('2-定性盘查'!C184&lt;&gt;"",'2-定性盘查'!C184,"")</f>
        <v>0</v>
      </c>
      <c r="D183" s="8">
        <f>IF('2-定性盘查'!D184&lt;&gt;"",'2-定性盘查'!D184,"")</f>
        <v>0</v>
      </c>
      <c r="E183" s="8">
        <f>IF('2-定性盘查'!E184&lt;&gt;"",'2-定性盘查'!E184,"")</f>
        <v>0</v>
      </c>
      <c r="F183" s="8">
        <f>IF('2-定性盘查'!F184&lt;&gt;"",'2-定性盘查'!F184,"")</f>
        <v>0</v>
      </c>
      <c r="G183" s="8">
        <f>IF('2-定性盘查'!G184&lt;&gt;"",'2-定性盘查'!G184,"")</f>
        <v>0</v>
      </c>
      <c r="H183" s="11" t="s">
        <v>464</v>
      </c>
      <c r="I183" s="11"/>
      <c r="J183" s="8">
        <f>IF('2-定性盘查'!X184&lt;&gt;"",IF('2-定性盘查'!X184&lt;&gt;0,'2-定性盘查'!X184,""),"")</f>
        <v>0</v>
      </c>
      <c r="K183" s="15">
        <f>'3.1-排放系数'!F183</f>
        <v>0</v>
      </c>
      <c r="L183" s="11">
        <f>'3.1-排放系数'!G183</f>
        <v>0</v>
      </c>
      <c r="M183" s="16">
        <f>IF(J183="","",H183*K183)</f>
        <v>0</v>
      </c>
      <c r="N183" s="11">
        <f>'附表二、含氟气体之GWP值'!G3</f>
        <v>0</v>
      </c>
      <c r="O183" s="16">
        <f>IF(M183="","",M183*N183)</f>
        <v>0</v>
      </c>
      <c r="P183" s="8">
        <f>IF('2-定性盘查'!Y184&lt;&gt;"",IF('2-定性盘查'!Y184&lt;&gt;0,'2-定性盘查'!Y184,""),"")</f>
        <v>0</v>
      </c>
      <c r="Q183" s="15">
        <f>IF('3.1-排放系数'!J183="", "", '3.1-排放系数'!J183)</f>
        <v>0</v>
      </c>
      <c r="R183" s="11">
        <f>IF(Q183="","",'3.1-排放系数'!K183)</f>
        <v>0</v>
      </c>
      <c r="S183" s="16">
        <f>IF(P183="","",H183*Q183)</f>
        <v>0</v>
      </c>
      <c r="T183" s="11">
        <f>IF(S183="", "", '附表二、含氟气体之GWP值'!G4)</f>
        <v>0</v>
      </c>
      <c r="U183" s="16">
        <f>IF(S183="","",S183*T183)</f>
        <v>0</v>
      </c>
      <c r="V183" s="8">
        <f>IF('2-定性盘查'!Z184&lt;&gt;"",IF('2-定性盘查'!Z184&lt;&gt;0,'2-定性盘查'!Z184,""),"")</f>
        <v>0</v>
      </c>
      <c r="W183" s="15">
        <f>IF('3.1-排放系数'!N183 ="", "", '3.1-排放系数'!N183)</f>
        <v>0</v>
      </c>
      <c r="X183" s="11">
        <f>IF(W183="","",'3.1-排放系数'!O183)</f>
        <v>0</v>
      </c>
      <c r="Y183" s="16">
        <f>IF(V183="","",H183*W183)</f>
        <v>0</v>
      </c>
      <c r="Z183" s="11">
        <f>IF(Y183="", "", '附表二、含氟气体之GWP值'!G5)</f>
        <v>0</v>
      </c>
      <c r="AA183" s="16">
        <f>IF(Y183="","",Y183*Z183)</f>
        <v>0</v>
      </c>
      <c r="AB183" s="16">
        <f>IF('2-定性盘查'!E184="是",IF(J183="CO2",SUM(U183,AA183),SUM(O183,U183,AA183)),IF(SUM(O183,U183,AA183)&lt;&gt;0,SUM(O183,U183,AA183),0))</f>
        <v>0</v>
      </c>
      <c r="AC183" s="16">
        <f>IF('2-定性盘查'!E184="是",IF(J183="CO2",O183,""),"")</f>
        <v>0</v>
      </c>
      <c r="AD183" s="17">
        <f>IF(AB183&lt;&gt;"",AB183/'6-彚总表'!$J$5,"")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IF('2-定性盘查'!A185&lt;&gt;"",'2-定性盘查'!A185,"")</f>
        <v>0</v>
      </c>
      <c r="B184" s="8">
        <f>IF('2-定性盘查'!B185&lt;&gt;"",'2-定性盘查'!B185,"")</f>
        <v>0</v>
      </c>
      <c r="C184" s="8">
        <f>IF('2-定性盘查'!C185&lt;&gt;"",'2-定性盘查'!C185,"")</f>
        <v>0</v>
      </c>
      <c r="D184" s="8">
        <f>IF('2-定性盘查'!D185&lt;&gt;"",'2-定性盘查'!D185,"")</f>
        <v>0</v>
      </c>
      <c r="E184" s="8">
        <f>IF('2-定性盘查'!E185&lt;&gt;"",'2-定性盘查'!E185,"")</f>
        <v>0</v>
      </c>
      <c r="F184" s="8">
        <f>IF('2-定性盘查'!F185&lt;&gt;"",'2-定性盘查'!F185,"")</f>
        <v>0</v>
      </c>
      <c r="G184" s="8">
        <f>IF('2-定性盘查'!G185&lt;&gt;"",'2-定性盘查'!G185,"")</f>
        <v>0</v>
      </c>
      <c r="H184" s="11" t="s">
        <v>509</v>
      </c>
      <c r="I184" s="11" t="s">
        <v>486</v>
      </c>
      <c r="J184" s="8">
        <f>IF('2-定性盘查'!X185&lt;&gt;"",IF('2-定性盘查'!X185&lt;&gt;0,'2-定性盘查'!X185,""),"")</f>
        <v>0</v>
      </c>
      <c r="K184" s="15">
        <f>'3.1-排放系数'!F184</f>
        <v>0</v>
      </c>
      <c r="L184" s="11">
        <f>'3.1-排放系数'!G184</f>
        <v>0</v>
      </c>
      <c r="M184" s="16">
        <f>IF(J184="","",H184*K184)</f>
        <v>0</v>
      </c>
      <c r="N184" s="11">
        <f>'附表二、含氟气体之GWP值'!G3</f>
        <v>0</v>
      </c>
      <c r="O184" s="16">
        <f>IF(M184="","",M184*N184)</f>
        <v>0</v>
      </c>
      <c r="P184" s="8">
        <f>IF('2-定性盘查'!Y185&lt;&gt;"",IF('2-定性盘查'!Y185&lt;&gt;0,'2-定性盘查'!Y185,""),"")</f>
        <v>0</v>
      </c>
      <c r="Q184" s="15">
        <f>IF('3.1-排放系数'!J184="", "", '3.1-排放系数'!J184)</f>
        <v>0</v>
      </c>
      <c r="R184" s="11">
        <f>IF(Q184="","",'3.1-排放系数'!K184)</f>
        <v>0</v>
      </c>
      <c r="S184" s="16">
        <f>IF(P184="","",H184*Q184)</f>
        <v>0</v>
      </c>
      <c r="T184" s="11">
        <f>IF(S184="", "", '附表二、含氟气体之GWP值'!G4)</f>
        <v>0</v>
      </c>
      <c r="U184" s="16">
        <f>IF(S184="","",S184*T184)</f>
        <v>0</v>
      </c>
      <c r="V184" s="8">
        <f>IF('2-定性盘查'!Z185&lt;&gt;"",IF('2-定性盘查'!Z185&lt;&gt;0,'2-定性盘查'!Z185,""),"")</f>
        <v>0</v>
      </c>
      <c r="W184" s="15">
        <f>IF('3.1-排放系数'!N184 ="", "", '3.1-排放系数'!N184)</f>
        <v>0</v>
      </c>
      <c r="X184" s="11">
        <f>IF(W184="","",'3.1-排放系数'!O184)</f>
        <v>0</v>
      </c>
      <c r="Y184" s="16">
        <f>IF(V184="","",H184*W184)</f>
        <v>0</v>
      </c>
      <c r="Z184" s="11">
        <f>IF(Y184="", "", '附表二、含氟气体之GWP值'!G5)</f>
        <v>0</v>
      </c>
      <c r="AA184" s="16">
        <f>IF(Y184="","",Y184*Z184)</f>
        <v>0</v>
      </c>
      <c r="AB184" s="16">
        <f>IF('2-定性盘查'!E185="是",IF(J184="CO2",SUM(U184,AA184),SUM(O184,U184,AA184)),IF(SUM(O184,U184,AA184)&lt;&gt;0,SUM(O184,U184,AA184),0))</f>
        <v>0</v>
      </c>
      <c r="AC184" s="16">
        <f>IF('2-定性盘查'!E185="是",IF(J184="CO2",O184,""),"")</f>
        <v>0</v>
      </c>
      <c r="AD184" s="17">
        <f>IF(AB184&lt;&gt;"",AB184/'6-彚总表'!$J$5,"")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IF('2-定性盘查'!A186&lt;&gt;"",'2-定性盘查'!A186,"")</f>
        <v>0</v>
      </c>
      <c r="B185" s="8">
        <f>IF('2-定性盘查'!B186&lt;&gt;"",'2-定性盘查'!B186,"")</f>
        <v>0</v>
      </c>
      <c r="C185" s="8">
        <f>IF('2-定性盘查'!C186&lt;&gt;"",'2-定性盘查'!C186,"")</f>
        <v>0</v>
      </c>
      <c r="D185" s="8">
        <f>IF('2-定性盘查'!D186&lt;&gt;"",'2-定性盘查'!D186,"")</f>
        <v>0</v>
      </c>
      <c r="E185" s="8">
        <f>IF('2-定性盘查'!E186&lt;&gt;"",'2-定性盘查'!E186,"")</f>
        <v>0</v>
      </c>
      <c r="F185" s="8">
        <f>IF('2-定性盘查'!F186&lt;&gt;"",'2-定性盘查'!F186,"")</f>
        <v>0</v>
      </c>
      <c r="G185" s="8">
        <f>IF('2-定性盘查'!G186&lt;&gt;"",'2-定性盘查'!G186,"")</f>
        <v>0</v>
      </c>
      <c r="H185" s="11" t="s">
        <v>510</v>
      </c>
      <c r="I185" s="11" t="s">
        <v>486</v>
      </c>
      <c r="J185" s="8">
        <f>IF('2-定性盘查'!X186&lt;&gt;"",IF('2-定性盘查'!X186&lt;&gt;0,'2-定性盘查'!X186,""),"")</f>
        <v>0</v>
      </c>
      <c r="K185" s="15">
        <f>'3.1-排放系数'!F185</f>
        <v>0</v>
      </c>
      <c r="L185" s="11">
        <f>'3.1-排放系数'!G185</f>
        <v>0</v>
      </c>
      <c r="M185" s="16">
        <f>IF(J185="","",H185*K185)</f>
        <v>0</v>
      </c>
      <c r="N185" s="11">
        <f>'附表二、含氟气体之GWP值'!G3</f>
        <v>0</v>
      </c>
      <c r="O185" s="16">
        <f>IF(M185="","",M185*N185)</f>
        <v>0</v>
      </c>
      <c r="P185" s="8">
        <f>IF('2-定性盘查'!Y186&lt;&gt;"",IF('2-定性盘查'!Y186&lt;&gt;0,'2-定性盘查'!Y186,""),"")</f>
        <v>0</v>
      </c>
      <c r="Q185" s="15">
        <f>IF('3.1-排放系数'!J185="", "", '3.1-排放系数'!J185)</f>
        <v>0</v>
      </c>
      <c r="R185" s="11">
        <f>IF(Q185="","",'3.1-排放系数'!K185)</f>
        <v>0</v>
      </c>
      <c r="S185" s="16">
        <f>IF(P185="","",H185*Q185)</f>
        <v>0</v>
      </c>
      <c r="T185" s="11">
        <f>IF(S185="", "", '附表二、含氟气体之GWP值'!G4)</f>
        <v>0</v>
      </c>
      <c r="U185" s="16">
        <f>IF(S185="","",S185*T185)</f>
        <v>0</v>
      </c>
      <c r="V185" s="8">
        <f>IF('2-定性盘查'!Z186&lt;&gt;"",IF('2-定性盘查'!Z186&lt;&gt;0,'2-定性盘查'!Z186,""),"")</f>
        <v>0</v>
      </c>
      <c r="W185" s="15">
        <f>IF('3.1-排放系数'!N185 ="", "", '3.1-排放系数'!N185)</f>
        <v>0</v>
      </c>
      <c r="X185" s="11">
        <f>IF(W185="","",'3.1-排放系数'!O185)</f>
        <v>0</v>
      </c>
      <c r="Y185" s="16">
        <f>IF(V185="","",H185*W185)</f>
        <v>0</v>
      </c>
      <c r="Z185" s="11">
        <f>IF(Y185="", "", '附表二、含氟气体之GWP值'!G5)</f>
        <v>0</v>
      </c>
      <c r="AA185" s="16">
        <f>IF(Y185="","",Y185*Z185)</f>
        <v>0</v>
      </c>
      <c r="AB185" s="16">
        <f>IF('2-定性盘查'!E186="是",IF(J185="CO2",SUM(U185,AA185),SUM(O185,U185,AA185)),IF(SUM(O185,U185,AA185)&lt;&gt;0,SUM(O185,U185,AA185),0))</f>
        <v>0</v>
      </c>
      <c r="AC185" s="16">
        <f>IF('2-定性盘查'!E186="是",IF(J185="CO2",O185,""),"")</f>
        <v>0</v>
      </c>
      <c r="AD185" s="17">
        <f>IF(AB185&lt;&gt;"",AB185/'6-彚总表'!$J$5,"")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IF('2-定性盘查'!A187&lt;&gt;"",'2-定性盘查'!A187,"")</f>
        <v>0</v>
      </c>
      <c r="B186" s="8">
        <f>IF('2-定性盘查'!B187&lt;&gt;"",'2-定性盘查'!B187,"")</f>
        <v>0</v>
      </c>
      <c r="C186" s="8">
        <f>IF('2-定性盘查'!C187&lt;&gt;"",'2-定性盘查'!C187,"")</f>
        <v>0</v>
      </c>
      <c r="D186" s="8">
        <f>IF('2-定性盘查'!D187&lt;&gt;"",'2-定性盘查'!D187,"")</f>
        <v>0</v>
      </c>
      <c r="E186" s="8">
        <f>IF('2-定性盘查'!E187&lt;&gt;"",'2-定性盘查'!E187,"")</f>
        <v>0</v>
      </c>
      <c r="F186" s="8">
        <f>IF('2-定性盘查'!F187&lt;&gt;"",'2-定性盘查'!F187,"")</f>
        <v>0</v>
      </c>
      <c r="G186" s="8">
        <f>IF('2-定性盘查'!G187&lt;&gt;"",'2-定性盘查'!G187,"")</f>
        <v>0</v>
      </c>
      <c r="H186" s="11" t="s">
        <v>511</v>
      </c>
      <c r="I186" s="11" t="s">
        <v>512</v>
      </c>
      <c r="J186" s="8">
        <f>IF('2-定性盘查'!X187&lt;&gt;"",IF('2-定性盘查'!X187&lt;&gt;0,'2-定性盘查'!X187,""),"")</f>
        <v>0</v>
      </c>
      <c r="K186" s="15">
        <f>'3.1-排放系数'!F186</f>
        <v>0</v>
      </c>
      <c r="L186" s="11">
        <f>'3.1-排放系数'!G186</f>
        <v>0</v>
      </c>
      <c r="M186" s="16">
        <f>IF(J186="","",H186*K186)</f>
        <v>0</v>
      </c>
      <c r="N186" s="11">
        <f>'附表二、含氟气体之GWP值'!G3</f>
        <v>0</v>
      </c>
      <c r="O186" s="16">
        <f>IF(M186="","",M186*N186)</f>
        <v>0</v>
      </c>
      <c r="P186" s="8">
        <f>IF('2-定性盘查'!Y187&lt;&gt;"",IF('2-定性盘查'!Y187&lt;&gt;0,'2-定性盘查'!Y187,""),"")</f>
        <v>0</v>
      </c>
      <c r="Q186" s="15">
        <f>IF('3.1-排放系数'!J186="", "", '3.1-排放系数'!J186)</f>
        <v>0</v>
      </c>
      <c r="R186" s="11">
        <f>IF(Q186="","",'3.1-排放系数'!K186)</f>
        <v>0</v>
      </c>
      <c r="S186" s="16">
        <f>IF(P186="","",H186*Q186)</f>
        <v>0</v>
      </c>
      <c r="T186" s="11">
        <f>IF(S186="", "", '附表二、含氟气体之GWP值'!G4)</f>
        <v>0</v>
      </c>
      <c r="U186" s="16">
        <f>IF(S186="","",S186*T186)</f>
        <v>0</v>
      </c>
      <c r="V186" s="8">
        <f>IF('2-定性盘查'!Z187&lt;&gt;"",IF('2-定性盘查'!Z187&lt;&gt;0,'2-定性盘查'!Z187,""),"")</f>
        <v>0</v>
      </c>
      <c r="W186" s="15">
        <f>IF('3.1-排放系数'!N186 ="", "", '3.1-排放系数'!N186)</f>
        <v>0</v>
      </c>
      <c r="X186" s="11">
        <f>IF(W186="","",'3.1-排放系数'!O186)</f>
        <v>0</v>
      </c>
      <c r="Y186" s="16">
        <f>IF(V186="","",H186*W186)</f>
        <v>0</v>
      </c>
      <c r="Z186" s="11">
        <f>IF(Y186="", "", '附表二、含氟气体之GWP值'!G5)</f>
        <v>0</v>
      </c>
      <c r="AA186" s="16">
        <f>IF(Y186="","",Y186*Z186)</f>
        <v>0</v>
      </c>
      <c r="AB186" s="16">
        <f>IF('2-定性盘查'!E187="是",IF(J186="CO2",SUM(U186,AA186),SUM(O186,U186,AA186)),IF(SUM(O186,U186,AA186)&lt;&gt;0,SUM(O186,U186,AA186),0))</f>
        <v>0</v>
      </c>
      <c r="AC186" s="16">
        <f>IF('2-定性盘查'!E187="是",IF(J186="CO2",O186,""),"")</f>
        <v>0</v>
      </c>
      <c r="AD186" s="17">
        <f>IF(AB186&lt;&gt;"",AB186/'6-彚总表'!$J$5,"")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IF('2-定性盘查'!A188&lt;&gt;"",'2-定性盘查'!A188,"")</f>
        <v>0</v>
      </c>
      <c r="B187" s="8">
        <f>IF('2-定性盘查'!B188&lt;&gt;"",'2-定性盘查'!B188,"")</f>
        <v>0</v>
      </c>
      <c r="C187" s="8">
        <f>IF('2-定性盘查'!C188&lt;&gt;"",'2-定性盘查'!C188,"")</f>
        <v>0</v>
      </c>
      <c r="D187" s="8">
        <f>IF('2-定性盘查'!D188&lt;&gt;"",'2-定性盘查'!D188,"")</f>
        <v>0</v>
      </c>
      <c r="E187" s="8">
        <f>IF('2-定性盘查'!E188&lt;&gt;"",'2-定性盘查'!E188,"")</f>
        <v>0</v>
      </c>
      <c r="F187" s="8">
        <f>IF('2-定性盘查'!F188&lt;&gt;"",'2-定性盘查'!F188,"")</f>
        <v>0</v>
      </c>
      <c r="G187" s="8">
        <f>IF('2-定性盘查'!G188&lt;&gt;"",'2-定性盘查'!G188,"")</f>
        <v>0</v>
      </c>
      <c r="H187" s="11" t="s">
        <v>513</v>
      </c>
      <c r="I187" s="11" t="s">
        <v>512</v>
      </c>
      <c r="J187" s="8">
        <f>IF('2-定性盘查'!X188&lt;&gt;"",IF('2-定性盘查'!X188&lt;&gt;0,'2-定性盘查'!X188,""),"")</f>
        <v>0</v>
      </c>
      <c r="K187" s="15">
        <f>'3.1-排放系数'!F187</f>
        <v>0</v>
      </c>
      <c r="L187" s="11">
        <f>'3.1-排放系数'!G187</f>
        <v>0</v>
      </c>
      <c r="M187" s="16">
        <f>IF(J187="","",H187*K187)</f>
        <v>0</v>
      </c>
      <c r="N187" s="11">
        <f>'附表二、含氟气体之GWP值'!G3</f>
        <v>0</v>
      </c>
      <c r="O187" s="16">
        <f>IF(M187="","",M187*N187)</f>
        <v>0</v>
      </c>
      <c r="P187" s="8">
        <f>IF('2-定性盘查'!Y188&lt;&gt;"",IF('2-定性盘查'!Y188&lt;&gt;0,'2-定性盘查'!Y188,""),"")</f>
        <v>0</v>
      </c>
      <c r="Q187" s="15">
        <f>IF('3.1-排放系数'!J187="", "", '3.1-排放系数'!J187)</f>
        <v>0</v>
      </c>
      <c r="R187" s="11">
        <f>IF(Q187="","",'3.1-排放系数'!K187)</f>
        <v>0</v>
      </c>
      <c r="S187" s="16">
        <f>IF(P187="","",H187*Q187)</f>
        <v>0</v>
      </c>
      <c r="T187" s="11">
        <f>IF(S187="", "", '附表二、含氟气体之GWP值'!G4)</f>
        <v>0</v>
      </c>
      <c r="U187" s="16">
        <f>IF(S187="","",S187*T187)</f>
        <v>0</v>
      </c>
      <c r="V187" s="8">
        <f>IF('2-定性盘查'!Z188&lt;&gt;"",IF('2-定性盘查'!Z188&lt;&gt;0,'2-定性盘查'!Z188,""),"")</f>
        <v>0</v>
      </c>
      <c r="W187" s="15">
        <f>IF('3.1-排放系数'!N187 ="", "", '3.1-排放系数'!N187)</f>
        <v>0</v>
      </c>
      <c r="X187" s="11">
        <f>IF(W187="","",'3.1-排放系数'!O187)</f>
        <v>0</v>
      </c>
      <c r="Y187" s="16">
        <f>IF(V187="","",H187*W187)</f>
        <v>0</v>
      </c>
      <c r="Z187" s="11">
        <f>IF(Y187="", "", '附表二、含氟气体之GWP值'!G5)</f>
        <v>0</v>
      </c>
      <c r="AA187" s="16">
        <f>IF(Y187="","",Y187*Z187)</f>
        <v>0</v>
      </c>
      <c r="AB187" s="16">
        <f>IF('2-定性盘查'!E188="是",IF(J187="CO2",SUM(U187,AA187),SUM(O187,U187,AA187)),IF(SUM(O187,U187,AA187)&lt;&gt;0,SUM(O187,U187,AA187),0))</f>
        <v>0</v>
      </c>
      <c r="AC187" s="16">
        <f>IF('2-定性盘查'!E188="是",IF(J187="CO2",O187,""),"")</f>
        <v>0</v>
      </c>
      <c r="AD187" s="17">
        <f>IF(AB187&lt;&gt;"",AB187/'6-彚总表'!$J$5,"")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IF('2-定性盘查'!A189&lt;&gt;"",'2-定性盘查'!A189,"")</f>
        <v>0</v>
      </c>
      <c r="B188" s="8">
        <f>IF('2-定性盘查'!B189&lt;&gt;"",'2-定性盘查'!B189,"")</f>
        <v>0</v>
      </c>
      <c r="C188" s="8">
        <f>IF('2-定性盘查'!C189&lt;&gt;"",'2-定性盘查'!C189,"")</f>
        <v>0</v>
      </c>
      <c r="D188" s="8">
        <f>IF('2-定性盘查'!D189&lt;&gt;"",'2-定性盘查'!D189,"")</f>
        <v>0</v>
      </c>
      <c r="E188" s="8">
        <f>IF('2-定性盘查'!E189&lt;&gt;"",'2-定性盘查'!E189,"")</f>
        <v>0</v>
      </c>
      <c r="F188" s="8">
        <f>IF('2-定性盘查'!F189&lt;&gt;"",'2-定性盘查'!F189,"")</f>
        <v>0</v>
      </c>
      <c r="G188" s="8">
        <f>IF('2-定性盘查'!G189&lt;&gt;"",'2-定性盘查'!G189,"")</f>
        <v>0</v>
      </c>
      <c r="H188" s="11" t="s">
        <v>514</v>
      </c>
      <c r="I188" s="11" t="s">
        <v>512</v>
      </c>
      <c r="J188" s="8">
        <f>IF('2-定性盘查'!X189&lt;&gt;"",IF('2-定性盘查'!X189&lt;&gt;0,'2-定性盘查'!X189,""),"")</f>
        <v>0</v>
      </c>
      <c r="K188" s="15">
        <f>'3.1-排放系数'!F188</f>
        <v>0</v>
      </c>
      <c r="L188" s="11">
        <f>'3.1-排放系数'!G188</f>
        <v>0</v>
      </c>
      <c r="M188" s="16">
        <f>IF(J188="","",H188*K188)</f>
        <v>0</v>
      </c>
      <c r="N188" s="11">
        <f>'附表二、含氟气体之GWP值'!G3</f>
        <v>0</v>
      </c>
      <c r="O188" s="16">
        <f>IF(M188="","",M188*N188)</f>
        <v>0</v>
      </c>
      <c r="P188" s="8">
        <f>IF('2-定性盘查'!Y189&lt;&gt;"",IF('2-定性盘查'!Y189&lt;&gt;0,'2-定性盘查'!Y189,""),"")</f>
        <v>0</v>
      </c>
      <c r="Q188" s="15">
        <f>IF('3.1-排放系数'!J188="", "", '3.1-排放系数'!J188)</f>
        <v>0</v>
      </c>
      <c r="R188" s="11">
        <f>IF(Q188="","",'3.1-排放系数'!K188)</f>
        <v>0</v>
      </c>
      <c r="S188" s="16">
        <f>IF(P188="","",H188*Q188)</f>
        <v>0</v>
      </c>
      <c r="T188" s="11">
        <f>IF(S188="", "", '附表二、含氟气体之GWP值'!G4)</f>
        <v>0</v>
      </c>
      <c r="U188" s="16">
        <f>IF(S188="","",S188*T188)</f>
        <v>0</v>
      </c>
      <c r="V188" s="8">
        <f>IF('2-定性盘查'!Z189&lt;&gt;"",IF('2-定性盘查'!Z189&lt;&gt;0,'2-定性盘查'!Z189,""),"")</f>
        <v>0</v>
      </c>
      <c r="W188" s="15">
        <f>IF('3.1-排放系数'!N188 ="", "", '3.1-排放系数'!N188)</f>
        <v>0</v>
      </c>
      <c r="X188" s="11">
        <f>IF(W188="","",'3.1-排放系数'!O188)</f>
        <v>0</v>
      </c>
      <c r="Y188" s="16">
        <f>IF(V188="","",H188*W188)</f>
        <v>0</v>
      </c>
      <c r="Z188" s="11">
        <f>IF(Y188="", "", '附表二、含氟气体之GWP值'!G5)</f>
        <v>0</v>
      </c>
      <c r="AA188" s="16">
        <f>IF(Y188="","",Y188*Z188)</f>
        <v>0</v>
      </c>
      <c r="AB188" s="16">
        <f>IF('2-定性盘查'!E189="是",IF(J188="CO2",SUM(U188,AA188),SUM(O188,U188,AA188)),IF(SUM(O188,U188,AA188)&lt;&gt;0,SUM(O188,U188,AA188),0))</f>
        <v>0</v>
      </c>
      <c r="AC188" s="16">
        <f>IF('2-定性盘查'!E189="是",IF(J188="CO2",O188,""),"")</f>
        <v>0</v>
      </c>
      <c r="AD188" s="17">
        <f>IF(AB188&lt;&gt;"",AB188/'6-彚总表'!$J$5,"")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IF('2-定性盘查'!A190&lt;&gt;"",'2-定性盘查'!A190,"")</f>
        <v>0</v>
      </c>
      <c r="B189" s="8">
        <f>IF('2-定性盘查'!B190&lt;&gt;"",'2-定性盘查'!B190,"")</f>
        <v>0</v>
      </c>
      <c r="C189" s="8">
        <f>IF('2-定性盘查'!C190&lt;&gt;"",'2-定性盘查'!C190,"")</f>
        <v>0</v>
      </c>
      <c r="D189" s="8">
        <f>IF('2-定性盘查'!D190&lt;&gt;"",'2-定性盘查'!D190,"")</f>
        <v>0</v>
      </c>
      <c r="E189" s="8">
        <f>IF('2-定性盘查'!E190&lt;&gt;"",'2-定性盘查'!E190,"")</f>
        <v>0</v>
      </c>
      <c r="F189" s="8">
        <f>IF('2-定性盘查'!F190&lt;&gt;"",'2-定性盘查'!F190,"")</f>
        <v>0</v>
      </c>
      <c r="G189" s="8">
        <f>IF('2-定性盘查'!G190&lt;&gt;"",'2-定性盘查'!G190,"")</f>
        <v>0</v>
      </c>
      <c r="H189" s="11" t="s">
        <v>515</v>
      </c>
      <c r="I189" s="11" t="s">
        <v>512</v>
      </c>
      <c r="J189" s="8">
        <f>IF('2-定性盘查'!X190&lt;&gt;"",IF('2-定性盘查'!X190&lt;&gt;0,'2-定性盘查'!X190,""),"")</f>
        <v>0</v>
      </c>
      <c r="K189" s="15">
        <f>'3.1-排放系数'!F189</f>
        <v>0</v>
      </c>
      <c r="L189" s="11">
        <f>'3.1-排放系数'!G189</f>
        <v>0</v>
      </c>
      <c r="M189" s="16">
        <f>IF(J189="","",H189*K189)</f>
        <v>0</v>
      </c>
      <c r="N189" s="11">
        <f>'附表二、含氟气体之GWP值'!G3</f>
        <v>0</v>
      </c>
      <c r="O189" s="16">
        <f>IF(M189="","",M189*N189)</f>
        <v>0</v>
      </c>
      <c r="P189" s="8">
        <f>IF('2-定性盘查'!Y190&lt;&gt;"",IF('2-定性盘查'!Y190&lt;&gt;0,'2-定性盘查'!Y190,""),"")</f>
        <v>0</v>
      </c>
      <c r="Q189" s="15">
        <f>IF('3.1-排放系数'!J189="", "", '3.1-排放系数'!J189)</f>
        <v>0</v>
      </c>
      <c r="R189" s="11">
        <f>IF(Q189="","",'3.1-排放系数'!K189)</f>
        <v>0</v>
      </c>
      <c r="S189" s="16">
        <f>IF(P189="","",H189*Q189)</f>
        <v>0</v>
      </c>
      <c r="T189" s="11">
        <f>IF(S189="", "", '附表二、含氟气体之GWP值'!G4)</f>
        <v>0</v>
      </c>
      <c r="U189" s="16">
        <f>IF(S189="","",S189*T189)</f>
        <v>0</v>
      </c>
      <c r="V189" s="8">
        <f>IF('2-定性盘查'!Z190&lt;&gt;"",IF('2-定性盘查'!Z190&lt;&gt;0,'2-定性盘查'!Z190,""),"")</f>
        <v>0</v>
      </c>
      <c r="W189" s="15">
        <f>IF('3.1-排放系数'!N189 ="", "", '3.1-排放系数'!N189)</f>
        <v>0</v>
      </c>
      <c r="X189" s="11">
        <f>IF(W189="","",'3.1-排放系数'!O189)</f>
        <v>0</v>
      </c>
      <c r="Y189" s="16">
        <f>IF(V189="","",H189*W189)</f>
        <v>0</v>
      </c>
      <c r="Z189" s="11">
        <f>IF(Y189="", "", '附表二、含氟气体之GWP值'!G5)</f>
        <v>0</v>
      </c>
      <c r="AA189" s="16">
        <f>IF(Y189="","",Y189*Z189)</f>
        <v>0</v>
      </c>
      <c r="AB189" s="16">
        <f>IF('2-定性盘查'!E190="是",IF(J189="CO2",SUM(U189,AA189),SUM(O189,U189,AA189)),IF(SUM(O189,U189,AA189)&lt;&gt;0,SUM(O189,U189,AA189),0))</f>
        <v>0</v>
      </c>
      <c r="AC189" s="16">
        <f>IF('2-定性盘查'!E190="是",IF(J189="CO2",O189,""),"")</f>
        <v>0</v>
      </c>
      <c r="AD189" s="17">
        <f>IF(AB189&lt;&gt;"",AB189/'6-彚总表'!$J$5,"")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IF('2-定性盘查'!A191&lt;&gt;"",'2-定性盘查'!A191,"")</f>
        <v>0</v>
      </c>
      <c r="B190" s="8">
        <f>IF('2-定性盘查'!B191&lt;&gt;"",'2-定性盘查'!B191,"")</f>
        <v>0</v>
      </c>
      <c r="C190" s="8">
        <f>IF('2-定性盘查'!C191&lt;&gt;"",'2-定性盘查'!C191,"")</f>
        <v>0</v>
      </c>
      <c r="D190" s="8">
        <f>IF('2-定性盘查'!D191&lt;&gt;"",'2-定性盘查'!D191,"")</f>
        <v>0</v>
      </c>
      <c r="E190" s="8">
        <f>IF('2-定性盘查'!E191&lt;&gt;"",'2-定性盘查'!E191,"")</f>
        <v>0</v>
      </c>
      <c r="F190" s="8">
        <f>IF('2-定性盘查'!F191&lt;&gt;"",'2-定性盘查'!F191,"")</f>
        <v>0</v>
      </c>
      <c r="G190" s="8">
        <f>IF('2-定性盘查'!G191&lt;&gt;"",'2-定性盘查'!G191,"")</f>
        <v>0</v>
      </c>
      <c r="H190" s="11" t="s">
        <v>464</v>
      </c>
      <c r="I190" s="11"/>
      <c r="J190" s="8">
        <f>IF('2-定性盘查'!X191&lt;&gt;"",IF('2-定性盘查'!X191&lt;&gt;0,'2-定性盘查'!X191,""),"")</f>
        <v>0</v>
      </c>
      <c r="K190" s="15">
        <f>'3.1-排放系数'!F190</f>
        <v>0</v>
      </c>
      <c r="L190" s="11">
        <f>'3.1-排放系数'!G190</f>
        <v>0</v>
      </c>
      <c r="M190" s="16">
        <f>IF(J190="","",H190*K190)</f>
        <v>0</v>
      </c>
      <c r="N190" s="11">
        <f>'附表二、含氟气体之GWP值'!G3</f>
        <v>0</v>
      </c>
      <c r="O190" s="16">
        <f>IF(M190="","",M190*N190)</f>
        <v>0</v>
      </c>
      <c r="P190" s="8">
        <f>IF('2-定性盘查'!Y191&lt;&gt;"",IF('2-定性盘查'!Y191&lt;&gt;0,'2-定性盘查'!Y191,""),"")</f>
        <v>0</v>
      </c>
      <c r="Q190" s="15">
        <f>IF('3.1-排放系数'!J190="", "", '3.1-排放系数'!J190)</f>
        <v>0</v>
      </c>
      <c r="R190" s="11">
        <f>IF(Q190="","",'3.1-排放系数'!K190)</f>
        <v>0</v>
      </c>
      <c r="S190" s="16">
        <f>IF(P190="","",H190*Q190)</f>
        <v>0</v>
      </c>
      <c r="T190" s="11">
        <f>IF(S190="", "", '附表二、含氟气体之GWP值'!G4)</f>
        <v>0</v>
      </c>
      <c r="U190" s="16">
        <f>IF(S190="","",S190*T190)</f>
        <v>0</v>
      </c>
      <c r="V190" s="8">
        <f>IF('2-定性盘查'!Z191&lt;&gt;"",IF('2-定性盘查'!Z191&lt;&gt;0,'2-定性盘查'!Z191,""),"")</f>
        <v>0</v>
      </c>
      <c r="W190" s="15">
        <f>IF('3.1-排放系数'!N190 ="", "", '3.1-排放系数'!N190)</f>
        <v>0</v>
      </c>
      <c r="X190" s="11">
        <f>IF(W190="","",'3.1-排放系数'!O190)</f>
        <v>0</v>
      </c>
      <c r="Y190" s="16">
        <f>IF(V190="","",H190*W190)</f>
        <v>0</v>
      </c>
      <c r="Z190" s="11">
        <f>IF(Y190="", "", '附表二、含氟气体之GWP值'!G5)</f>
        <v>0</v>
      </c>
      <c r="AA190" s="16">
        <f>IF(Y190="","",Y190*Z190)</f>
        <v>0</v>
      </c>
      <c r="AB190" s="16">
        <f>IF('2-定性盘查'!E191="是",IF(J190="CO2",SUM(U190,AA190),SUM(O190,U190,AA190)),IF(SUM(O190,U190,AA190)&lt;&gt;0,SUM(O190,U190,AA190),0))</f>
        <v>0</v>
      </c>
      <c r="AC190" s="16">
        <f>IF('2-定性盘查'!E191="是",IF(J190="CO2",O190,""),"")</f>
        <v>0</v>
      </c>
      <c r="AD190" s="17">
        <f>IF(AB190&lt;&gt;"",AB190/'6-彚总表'!$J$5,"")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IF('2-定性盘查'!A192&lt;&gt;"",'2-定性盘查'!A192,"")</f>
        <v>0</v>
      </c>
      <c r="B191" s="8">
        <f>IF('2-定性盘查'!B192&lt;&gt;"",'2-定性盘查'!B192,"")</f>
        <v>0</v>
      </c>
      <c r="C191" s="8">
        <f>IF('2-定性盘查'!C192&lt;&gt;"",'2-定性盘查'!C192,"")</f>
        <v>0</v>
      </c>
      <c r="D191" s="8">
        <f>IF('2-定性盘查'!D192&lt;&gt;"",'2-定性盘查'!D192,"")</f>
        <v>0</v>
      </c>
      <c r="E191" s="8">
        <f>IF('2-定性盘查'!E192&lt;&gt;"",'2-定性盘查'!E192,"")</f>
        <v>0</v>
      </c>
      <c r="F191" s="8">
        <f>IF('2-定性盘查'!F192&lt;&gt;"",'2-定性盘查'!F192,"")</f>
        <v>0</v>
      </c>
      <c r="G191" s="8">
        <f>IF('2-定性盘查'!G192&lt;&gt;"",'2-定性盘查'!G192,"")</f>
        <v>0</v>
      </c>
      <c r="H191" s="11" t="s">
        <v>464</v>
      </c>
      <c r="I191" s="11"/>
      <c r="J191" s="8">
        <f>IF('2-定性盘查'!X192&lt;&gt;"",IF('2-定性盘查'!X192&lt;&gt;0,'2-定性盘查'!X192,""),"")</f>
        <v>0</v>
      </c>
      <c r="K191" s="15">
        <f>'3.1-排放系数'!F191</f>
        <v>0</v>
      </c>
      <c r="L191" s="11">
        <f>'3.1-排放系数'!G191</f>
        <v>0</v>
      </c>
      <c r="M191" s="16">
        <f>IF(J191="","",H191*K191)</f>
        <v>0</v>
      </c>
      <c r="N191" s="11">
        <f>'附表二、含氟气体之GWP值'!G3</f>
        <v>0</v>
      </c>
      <c r="O191" s="16">
        <f>IF(M191="","",M191*N191)</f>
        <v>0</v>
      </c>
      <c r="P191" s="8">
        <f>IF('2-定性盘查'!Y192&lt;&gt;"",IF('2-定性盘查'!Y192&lt;&gt;0,'2-定性盘查'!Y192,""),"")</f>
        <v>0</v>
      </c>
      <c r="Q191" s="15">
        <f>IF('3.1-排放系数'!J191="", "", '3.1-排放系数'!J191)</f>
        <v>0</v>
      </c>
      <c r="R191" s="11">
        <f>IF(Q191="","",'3.1-排放系数'!K191)</f>
        <v>0</v>
      </c>
      <c r="S191" s="16">
        <f>IF(P191="","",H191*Q191)</f>
        <v>0</v>
      </c>
      <c r="T191" s="11">
        <f>IF(S191="", "", '附表二、含氟气体之GWP值'!G4)</f>
        <v>0</v>
      </c>
      <c r="U191" s="16">
        <f>IF(S191="","",S191*T191)</f>
        <v>0</v>
      </c>
      <c r="V191" s="8">
        <f>IF('2-定性盘查'!Z192&lt;&gt;"",IF('2-定性盘查'!Z192&lt;&gt;0,'2-定性盘查'!Z192,""),"")</f>
        <v>0</v>
      </c>
      <c r="W191" s="15">
        <f>IF('3.1-排放系数'!N191 ="", "", '3.1-排放系数'!N191)</f>
        <v>0</v>
      </c>
      <c r="X191" s="11">
        <f>IF(W191="","",'3.1-排放系数'!O191)</f>
        <v>0</v>
      </c>
      <c r="Y191" s="16">
        <f>IF(V191="","",H191*W191)</f>
        <v>0</v>
      </c>
      <c r="Z191" s="11">
        <f>IF(Y191="", "", '附表二、含氟气体之GWP值'!G5)</f>
        <v>0</v>
      </c>
      <c r="AA191" s="16">
        <f>IF(Y191="","",Y191*Z191)</f>
        <v>0</v>
      </c>
      <c r="AB191" s="16">
        <f>IF('2-定性盘查'!E192="是",IF(J191="CO2",SUM(U191,AA191),SUM(O191,U191,AA191)),IF(SUM(O191,U191,AA191)&lt;&gt;0,SUM(O191,U191,AA191),0))</f>
        <v>0</v>
      </c>
      <c r="AC191" s="16">
        <f>IF('2-定性盘查'!E192="是",IF(J191="CO2",O191,""),"")</f>
        <v>0</v>
      </c>
      <c r="AD191" s="17">
        <f>IF(AB191&lt;&gt;"",AB191/'6-彚总表'!$J$5,"")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IF('2-定性盘查'!A193&lt;&gt;"",'2-定性盘查'!A193,"")</f>
        <v>0</v>
      </c>
      <c r="B192" s="8">
        <f>IF('2-定性盘查'!B193&lt;&gt;"",'2-定性盘查'!B193,"")</f>
        <v>0</v>
      </c>
      <c r="C192" s="8">
        <f>IF('2-定性盘查'!C193&lt;&gt;"",'2-定性盘查'!C193,"")</f>
        <v>0</v>
      </c>
      <c r="D192" s="8">
        <f>IF('2-定性盘查'!D193&lt;&gt;"",'2-定性盘查'!D193,"")</f>
        <v>0</v>
      </c>
      <c r="E192" s="8">
        <f>IF('2-定性盘查'!E193&lt;&gt;"",'2-定性盘查'!E193,"")</f>
        <v>0</v>
      </c>
      <c r="F192" s="8">
        <f>IF('2-定性盘查'!F193&lt;&gt;"",'2-定性盘查'!F193,"")</f>
        <v>0</v>
      </c>
      <c r="G192" s="8">
        <f>IF('2-定性盘查'!G193&lt;&gt;"",'2-定性盘查'!G193,"")</f>
        <v>0</v>
      </c>
      <c r="H192" s="11" t="s">
        <v>516</v>
      </c>
      <c r="I192" s="11" t="s">
        <v>512</v>
      </c>
      <c r="J192" s="8">
        <f>IF('2-定性盘查'!X193&lt;&gt;"",IF('2-定性盘查'!X193&lt;&gt;0,'2-定性盘查'!X193,""),"")</f>
        <v>0</v>
      </c>
      <c r="K192" s="15">
        <f>'3.1-排放系数'!F192</f>
        <v>0</v>
      </c>
      <c r="L192" s="11">
        <f>'3.1-排放系数'!G192</f>
        <v>0</v>
      </c>
      <c r="M192" s="16">
        <f>IF(J192="","",H192*K192)</f>
        <v>0</v>
      </c>
      <c r="N192" s="11">
        <f>'附表二、含氟气体之GWP值'!G3</f>
        <v>0</v>
      </c>
      <c r="O192" s="16">
        <f>IF(M192="","",M192*N192)</f>
        <v>0</v>
      </c>
      <c r="P192" s="8">
        <f>IF('2-定性盘查'!Y193&lt;&gt;"",IF('2-定性盘查'!Y193&lt;&gt;0,'2-定性盘查'!Y193,""),"")</f>
        <v>0</v>
      </c>
      <c r="Q192" s="15">
        <f>IF('3.1-排放系数'!J192="", "", '3.1-排放系数'!J192)</f>
        <v>0</v>
      </c>
      <c r="R192" s="11">
        <f>IF(Q192="","",'3.1-排放系数'!K192)</f>
        <v>0</v>
      </c>
      <c r="S192" s="16">
        <f>IF(P192="","",H192*Q192)</f>
        <v>0</v>
      </c>
      <c r="T192" s="11">
        <f>IF(S192="", "", '附表二、含氟气体之GWP值'!G4)</f>
        <v>0</v>
      </c>
      <c r="U192" s="16">
        <f>IF(S192="","",S192*T192)</f>
        <v>0</v>
      </c>
      <c r="V192" s="8">
        <f>IF('2-定性盘查'!Z193&lt;&gt;"",IF('2-定性盘查'!Z193&lt;&gt;0,'2-定性盘查'!Z193,""),"")</f>
        <v>0</v>
      </c>
      <c r="W192" s="15">
        <f>IF('3.1-排放系数'!N192 ="", "", '3.1-排放系数'!N192)</f>
        <v>0</v>
      </c>
      <c r="X192" s="11">
        <f>IF(W192="","",'3.1-排放系数'!O192)</f>
        <v>0</v>
      </c>
      <c r="Y192" s="16">
        <f>IF(V192="","",H192*W192)</f>
        <v>0</v>
      </c>
      <c r="Z192" s="11">
        <f>IF(Y192="", "", '附表二、含氟气体之GWP值'!G5)</f>
        <v>0</v>
      </c>
      <c r="AA192" s="16">
        <f>IF(Y192="","",Y192*Z192)</f>
        <v>0</v>
      </c>
      <c r="AB192" s="16">
        <f>IF('2-定性盘查'!E193="是",IF(J192="CO2",SUM(U192,AA192),SUM(O192,U192,AA192)),IF(SUM(O192,U192,AA192)&lt;&gt;0,SUM(O192,U192,AA192),0))</f>
        <v>0</v>
      </c>
      <c r="AC192" s="16">
        <f>IF('2-定性盘查'!E193="是",IF(J192="CO2",O192,""),"")</f>
        <v>0</v>
      </c>
      <c r="AD192" s="17">
        <f>IF(AB192&lt;&gt;"",AB192/'6-彚总表'!$J$5,"")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IF('2-定性盘查'!A194&lt;&gt;"",'2-定性盘查'!A194,"")</f>
        <v>0</v>
      </c>
      <c r="B193" s="8">
        <f>IF('2-定性盘查'!B194&lt;&gt;"",'2-定性盘查'!B194,"")</f>
        <v>0</v>
      </c>
      <c r="C193" s="8">
        <f>IF('2-定性盘查'!C194&lt;&gt;"",'2-定性盘查'!C194,"")</f>
        <v>0</v>
      </c>
      <c r="D193" s="8">
        <f>IF('2-定性盘查'!D194&lt;&gt;"",'2-定性盘查'!D194,"")</f>
        <v>0</v>
      </c>
      <c r="E193" s="8">
        <f>IF('2-定性盘查'!E194&lt;&gt;"",'2-定性盘查'!E194,"")</f>
        <v>0</v>
      </c>
      <c r="F193" s="8">
        <f>IF('2-定性盘查'!F194&lt;&gt;"",'2-定性盘查'!F194,"")</f>
        <v>0</v>
      </c>
      <c r="G193" s="8">
        <f>IF('2-定性盘查'!G194&lt;&gt;"",'2-定性盘查'!G194,"")</f>
        <v>0</v>
      </c>
      <c r="H193" s="11" t="s">
        <v>517</v>
      </c>
      <c r="I193" s="11" t="s">
        <v>512</v>
      </c>
      <c r="J193" s="8">
        <f>IF('2-定性盘查'!X194&lt;&gt;"",IF('2-定性盘查'!X194&lt;&gt;0,'2-定性盘查'!X194,""),"")</f>
        <v>0</v>
      </c>
      <c r="K193" s="15">
        <f>'3.1-排放系数'!F193</f>
        <v>0</v>
      </c>
      <c r="L193" s="11">
        <f>'3.1-排放系数'!G193</f>
        <v>0</v>
      </c>
      <c r="M193" s="16">
        <f>IF(J193="","",H193*K193)</f>
        <v>0</v>
      </c>
      <c r="N193" s="11">
        <f>'附表二、含氟气体之GWP值'!G3</f>
        <v>0</v>
      </c>
      <c r="O193" s="16">
        <f>IF(M193="","",M193*N193)</f>
        <v>0</v>
      </c>
      <c r="P193" s="8">
        <f>IF('2-定性盘查'!Y194&lt;&gt;"",IF('2-定性盘查'!Y194&lt;&gt;0,'2-定性盘查'!Y194,""),"")</f>
        <v>0</v>
      </c>
      <c r="Q193" s="15">
        <f>IF('3.1-排放系数'!J193="", "", '3.1-排放系数'!J193)</f>
        <v>0</v>
      </c>
      <c r="R193" s="11">
        <f>IF(Q193="","",'3.1-排放系数'!K193)</f>
        <v>0</v>
      </c>
      <c r="S193" s="16">
        <f>IF(P193="","",H193*Q193)</f>
        <v>0</v>
      </c>
      <c r="T193" s="11">
        <f>IF(S193="", "", '附表二、含氟气体之GWP值'!G4)</f>
        <v>0</v>
      </c>
      <c r="U193" s="16">
        <f>IF(S193="","",S193*T193)</f>
        <v>0</v>
      </c>
      <c r="V193" s="8">
        <f>IF('2-定性盘查'!Z194&lt;&gt;"",IF('2-定性盘查'!Z194&lt;&gt;0,'2-定性盘查'!Z194,""),"")</f>
        <v>0</v>
      </c>
      <c r="W193" s="15">
        <f>IF('3.1-排放系数'!N193 ="", "", '3.1-排放系数'!N193)</f>
        <v>0</v>
      </c>
      <c r="X193" s="11">
        <f>IF(W193="","",'3.1-排放系数'!O193)</f>
        <v>0</v>
      </c>
      <c r="Y193" s="16">
        <f>IF(V193="","",H193*W193)</f>
        <v>0</v>
      </c>
      <c r="Z193" s="11">
        <f>IF(Y193="", "", '附表二、含氟气体之GWP值'!G5)</f>
        <v>0</v>
      </c>
      <c r="AA193" s="16">
        <f>IF(Y193="","",Y193*Z193)</f>
        <v>0</v>
      </c>
      <c r="AB193" s="16">
        <f>IF('2-定性盘查'!E194="是",IF(J193="CO2",SUM(U193,AA193),SUM(O193,U193,AA193)),IF(SUM(O193,U193,AA193)&lt;&gt;0,SUM(O193,U193,AA193),0))</f>
        <v>0</v>
      </c>
      <c r="AC193" s="16">
        <f>IF('2-定性盘查'!E194="是",IF(J193="CO2",O193,""),"")</f>
        <v>0</v>
      </c>
      <c r="AD193" s="17">
        <f>IF(AB193&lt;&gt;"",AB193/'6-彚总表'!$J$5,"")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IF('2-定性盘查'!A195&lt;&gt;"",'2-定性盘查'!A195,"")</f>
        <v>0</v>
      </c>
      <c r="B194" s="8">
        <f>IF('2-定性盘查'!B195&lt;&gt;"",'2-定性盘查'!B195,"")</f>
        <v>0</v>
      </c>
      <c r="C194" s="8">
        <f>IF('2-定性盘查'!C195&lt;&gt;"",'2-定性盘查'!C195,"")</f>
        <v>0</v>
      </c>
      <c r="D194" s="8">
        <f>IF('2-定性盘查'!D195&lt;&gt;"",'2-定性盘查'!D195,"")</f>
        <v>0</v>
      </c>
      <c r="E194" s="8">
        <f>IF('2-定性盘查'!E195&lt;&gt;"",'2-定性盘查'!E195,"")</f>
        <v>0</v>
      </c>
      <c r="F194" s="8">
        <f>IF('2-定性盘查'!F195&lt;&gt;"",'2-定性盘查'!F195,"")</f>
        <v>0</v>
      </c>
      <c r="G194" s="8">
        <f>IF('2-定性盘查'!G195&lt;&gt;"",'2-定性盘查'!G195,"")</f>
        <v>0</v>
      </c>
      <c r="H194" s="11" t="s">
        <v>518</v>
      </c>
      <c r="I194" s="11" t="s">
        <v>512</v>
      </c>
      <c r="J194" s="8">
        <f>IF('2-定性盘查'!X195&lt;&gt;"",IF('2-定性盘查'!X195&lt;&gt;0,'2-定性盘查'!X195,""),"")</f>
        <v>0</v>
      </c>
      <c r="K194" s="15">
        <f>'3.1-排放系数'!F194</f>
        <v>0</v>
      </c>
      <c r="L194" s="11">
        <f>'3.1-排放系数'!G194</f>
        <v>0</v>
      </c>
      <c r="M194" s="16">
        <f>IF(J194="","",H194*K194)</f>
        <v>0</v>
      </c>
      <c r="N194" s="11">
        <f>'附表二、含氟气体之GWP值'!G3</f>
        <v>0</v>
      </c>
      <c r="O194" s="16">
        <f>IF(M194="","",M194*N194)</f>
        <v>0</v>
      </c>
      <c r="P194" s="8">
        <f>IF('2-定性盘查'!Y195&lt;&gt;"",IF('2-定性盘查'!Y195&lt;&gt;0,'2-定性盘查'!Y195,""),"")</f>
        <v>0</v>
      </c>
      <c r="Q194" s="15">
        <f>IF('3.1-排放系数'!J194="", "", '3.1-排放系数'!J194)</f>
        <v>0</v>
      </c>
      <c r="R194" s="11">
        <f>IF(Q194="","",'3.1-排放系数'!K194)</f>
        <v>0</v>
      </c>
      <c r="S194" s="16">
        <f>IF(P194="","",H194*Q194)</f>
        <v>0</v>
      </c>
      <c r="T194" s="11">
        <f>IF(S194="", "", '附表二、含氟气体之GWP值'!G4)</f>
        <v>0</v>
      </c>
      <c r="U194" s="16">
        <f>IF(S194="","",S194*T194)</f>
        <v>0</v>
      </c>
      <c r="V194" s="8">
        <f>IF('2-定性盘查'!Z195&lt;&gt;"",IF('2-定性盘查'!Z195&lt;&gt;0,'2-定性盘查'!Z195,""),"")</f>
        <v>0</v>
      </c>
      <c r="W194" s="15">
        <f>IF('3.1-排放系数'!N194 ="", "", '3.1-排放系数'!N194)</f>
        <v>0</v>
      </c>
      <c r="X194" s="11">
        <f>IF(W194="","",'3.1-排放系数'!O194)</f>
        <v>0</v>
      </c>
      <c r="Y194" s="16">
        <f>IF(V194="","",H194*W194)</f>
        <v>0</v>
      </c>
      <c r="Z194" s="11">
        <f>IF(Y194="", "", '附表二、含氟气体之GWP值'!G5)</f>
        <v>0</v>
      </c>
      <c r="AA194" s="16">
        <f>IF(Y194="","",Y194*Z194)</f>
        <v>0</v>
      </c>
      <c r="AB194" s="16">
        <f>IF('2-定性盘查'!E195="是",IF(J194="CO2",SUM(U194,AA194),SUM(O194,U194,AA194)),IF(SUM(O194,U194,AA194)&lt;&gt;0,SUM(O194,U194,AA194),0))</f>
        <v>0</v>
      </c>
      <c r="AC194" s="16">
        <f>IF('2-定性盘查'!E195="是",IF(J194="CO2",O194,""),"")</f>
        <v>0</v>
      </c>
      <c r="AD194" s="17">
        <f>IF(AB194&lt;&gt;"",AB194/'6-彚总表'!$J$5,"")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IF('2-定性盘查'!A196&lt;&gt;"",'2-定性盘查'!A196,"")</f>
        <v>0</v>
      </c>
      <c r="B195" s="8">
        <f>IF('2-定性盘查'!B196&lt;&gt;"",'2-定性盘查'!B196,"")</f>
        <v>0</v>
      </c>
      <c r="C195" s="8">
        <f>IF('2-定性盘查'!C196&lt;&gt;"",'2-定性盘查'!C196,"")</f>
        <v>0</v>
      </c>
      <c r="D195" s="8">
        <f>IF('2-定性盘查'!D196&lt;&gt;"",'2-定性盘查'!D196,"")</f>
        <v>0</v>
      </c>
      <c r="E195" s="8">
        <f>IF('2-定性盘查'!E196&lt;&gt;"",'2-定性盘查'!E196,"")</f>
        <v>0</v>
      </c>
      <c r="F195" s="8">
        <f>IF('2-定性盘查'!F196&lt;&gt;"",'2-定性盘查'!F196,"")</f>
        <v>0</v>
      </c>
      <c r="G195" s="8">
        <f>IF('2-定性盘查'!G196&lt;&gt;"",'2-定性盘查'!G196,"")</f>
        <v>0</v>
      </c>
      <c r="H195" s="11" t="s">
        <v>513</v>
      </c>
      <c r="I195" s="11" t="s">
        <v>512</v>
      </c>
      <c r="J195" s="8">
        <f>IF('2-定性盘查'!X196&lt;&gt;"",IF('2-定性盘查'!X196&lt;&gt;0,'2-定性盘查'!X196,""),"")</f>
        <v>0</v>
      </c>
      <c r="K195" s="15">
        <f>'3.1-排放系数'!F195</f>
        <v>0</v>
      </c>
      <c r="L195" s="11">
        <f>'3.1-排放系数'!G195</f>
        <v>0</v>
      </c>
      <c r="M195" s="16">
        <f>IF(J195="","",H195*K195)</f>
        <v>0</v>
      </c>
      <c r="N195" s="11">
        <f>'附表二、含氟气体之GWP值'!G3</f>
        <v>0</v>
      </c>
      <c r="O195" s="16">
        <f>IF(M195="","",M195*N195)</f>
        <v>0</v>
      </c>
      <c r="P195" s="8">
        <f>IF('2-定性盘查'!Y196&lt;&gt;"",IF('2-定性盘查'!Y196&lt;&gt;0,'2-定性盘查'!Y196,""),"")</f>
        <v>0</v>
      </c>
      <c r="Q195" s="15">
        <f>IF('3.1-排放系数'!J195="", "", '3.1-排放系数'!J195)</f>
        <v>0</v>
      </c>
      <c r="R195" s="11">
        <f>IF(Q195="","",'3.1-排放系数'!K195)</f>
        <v>0</v>
      </c>
      <c r="S195" s="16">
        <f>IF(P195="","",H195*Q195)</f>
        <v>0</v>
      </c>
      <c r="T195" s="11">
        <f>IF(S195="", "", '附表二、含氟气体之GWP值'!G4)</f>
        <v>0</v>
      </c>
      <c r="U195" s="16">
        <f>IF(S195="","",S195*T195)</f>
        <v>0</v>
      </c>
      <c r="V195" s="8">
        <f>IF('2-定性盘查'!Z196&lt;&gt;"",IF('2-定性盘查'!Z196&lt;&gt;0,'2-定性盘查'!Z196,""),"")</f>
        <v>0</v>
      </c>
      <c r="W195" s="15">
        <f>IF('3.1-排放系数'!N195 ="", "", '3.1-排放系数'!N195)</f>
        <v>0</v>
      </c>
      <c r="X195" s="11">
        <f>IF(W195="","",'3.1-排放系数'!O195)</f>
        <v>0</v>
      </c>
      <c r="Y195" s="16">
        <f>IF(V195="","",H195*W195)</f>
        <v>0</v>
      </c>
      <c r="Z195" s="11">
        <f>IF(Y195="", "", '附表二、含氟气体之GWP值'!G5)</f>
        <v>0</v>
      </c>
      <c r="AA195" s="16">
        <f>IF(Y195="","",Y195*Z195)</f>
        <v>0</v>
      </c>
      <c r="AB195" s="16">
        <f>IF('2-定性盘查'!E196="是",IF(J195="CO2",SUM(U195,AA195),SUM(O195,U195,AA195)),IF(SUM(O195,U195,AA195)&lt;&gt;0,SUM(O195,U195,AA195),0))</f>
        <v>0</v>
      </c>
      <c r="AC195" s="16">
        <f>IF('2-定性盘查'!E196="是",IF(J195="CO2",O195,""),"")</f>
        <v>0</v>
      </c>
      <c r="AD195" s="17">
        <f>IF(AB195&lt;&gt;"",AB195/'6-彚总表'!$J$5,"")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IF('2-定性盘查'!A197&lt;&gt;"",'2-定性盘查'!A197,"")</f>
        <v>0</v>
      </c>
      <c r="B196" s="8">
        <f>IF('2-定性盘查'!B197&lt;&gt;"",'2-定性盘查'!B197,"")</f>
        <v>0</v>
      </c>
      <c r="C196" s="8">
        <f>IF('2-定性盘查'!C197&lt;&gt;"",'2-定性盘查'!C197,"")</f>
        <v>0</v>
      </c>
      <c r="D196" s="8">
        <f>IF('2-定性盘查'!D197&lt;&gt;"",'2-定性盘查'!D197,"")</f>
        <v>0</v>
      </c>
      <c r="E196" s="8">
        <f>IF('2-定性盘查'!E197&lt;&gt;"",'2-定性盘查'!E197,"")</f>
        <v>0</v>
      </c>
      <c r="F196" s="8">
        <f>IF('2-定性盘查'!F197&lt;&gt;"",'2-定性盘查'!F197,"")</f>
        <v>0</v>
      </c>
      <c r="G196" s="8">
        <f>IF('2-定性盘查'!G197&lt;&gt;"",'2-定性盘查'!G197,"")</f>
        <v>0</v>
      </c>
      <c r="H196" s="11" t="s">
        <v>511</v>
      </c>
      <c r="I196" s="11" t="s">
        <v>512</v>
      </c>
      <c r="J196" s="8">
        <f>IF('2-定性盘查'!X197&lt;&gt;"",IF('2-定性盘查'!X197&lt;&gt;0,'2-定性盘查'!X197,""),"")</f>
        <v>0</v>
      </c>
      <c r="K196" s="15">
        <f>'3.1-排放系数'!F196</f>
        <v>0</v>
      </c>
      <c r="L196" s="11">
        <f>'3.1-排放系数'!G196</f>
        <v>0</v>
      </c>
      <c r="M196" s="16">
        <f>IF(J196="","",H196*K196)</f>
        <v>0</v>
      </c>
      <c r="N196" s="11">
        <f>'附表二、含氟气体之GWP值'!G3</f>
        <v>0</v>
      </c>
      <c r="O196" s="16">
        <f>IF(M196="","",M196*N196)</f>
        <v>0</v>
      </c>
      <c r="P196" s="8">
        <f>IF('2-定性盘查'!Y197&lt;&gt;"",IF('2-定性盘查'!Y197&lt;&gt;0,'2-定性盘查'!Y197,""),"")</f>
        <v>0</v>
      </c>
      <c r="Q196" s="15">
        <f>IF('3.1-排放系数'!J196="", "", '3.1-排放系数'!J196)</f>
        <v>0</v>
      </c>
      <c r="R196" s="11">
        <f>IF(Q196="","",'3.1-排放系数'!K196)</f>
        <v>0</v>
      </c>
      <c r="S196" s="16">
        <f>IF(P196="","",H196*Q196)</f>
        <v>0</v>
      </c>
      <c r="T196" s="11">
        <f>IF(S196="", "", '附表二、含氟气体之GWP值'!G4)</f>
        <v>0</v>
      </c>
      <c r="U196" s="16">
        <f>IF(S196="","",S196*T196)</f>
        <v>0</v>
      </c>
      <c r="V196" s="8">
        <f>IF('2-定性盘查'!Z197&lt;&gt;"",IF('2-定性盘查'!Z197&lt;&gt;0,'2-定性盘查'!Z197,""),"")</f>
        <v>0</v>
      </c>
      <c r="W196" s="15">
        <f>IF('3.1-排放系数'!N196 ="", "", '3.1-排放系数'!N196)</f>
        <v>0</v>
      </c>
      <c r="X196" s="11">
        <f>IF(W196="","",'3.1-排放系数'!O196)</f>
        <v>0</v>
      </c>
      <c r="Y196" s="16">
        <f>IF(V196="","",H196*W196)</f>
        <v>0</v>
      </c>
      <c r="Z196" s="11">
        <f>IF(Y196="", "", '附表二、含氟气体之GWP值'!G5)</f>
        <v>0</v>
      </c>
      <c r="AA196" s="16">
        <f>IF(Y196="","",Y196*Z196)</f>
        <v>0</v>
      </c>
      <c r="AB196" s="16">
        <f>IF('2-定性盘查'!E197="是",IF(J196="CO2",SUM(U196,AA196),SUM(O196,U196,AA196)),IF(SUM(O196,U196,AA196)&lt;&gt;0,SUM(O196,U196,AA196),0))</f>
        <v>0</v>
      </c>
      <c r="AC196" s="16">
        <f>IF('2-定性盘查'!E197="是",IF(J196="CO2",O196,""),"")</f>
        <v>0</v>
      </c>
      <c r="AD196" s="17">
        <f>IF(AB196&lt;&gt;"",AB196/'6-彚总表'!$J$5,"")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IF('2-定性盘查'!A198&lt;&gt;"",'2-定性盘查'!A198,"")</f>
        <v>0</v>
      </c>
      <c r="B197" s="8">
        <f>IF('2-定性盘查'!B198&lt;&gt;"",'2-定性盘查'!B198,"")</f>
        <v>0</v>
      </c>
      <c r="C197" s="8">
        <f>IF('2-定性盘查'!C198&lt;&gt;"",'2-定性盘查'!C198,"")</f>
        <v>0</v>
      </c>
      <c r="D197" s="8">
        <f>IF('2-定性盘查'!D198&lt;&gt;"",'2-定性盘查'!D198,"")</f>
        <v>0</v>
      </c>
      <c r="E197" s="8">
        <f>IF('2-定性盘查'!E198&lt;&gt;"",'2-定性盘查'!E198,"")</f>
        <v>0</v>
      </c>
      <c r="F197" s="8">
        <f>IF('2-定性盘查'!F198&lt;&gt;"",'2-定性盘查'!F198,"")</f>
        <v>0</v>
      </c>
      <c r="G197" s="8">
        <f>IF('2-定性盘查'!G198&lt;&gt;"",'2-定性盘查'!G198,"")</f>
        <v>0</v>
      </c>
      <c r="H197" s="11" t="s">
        <v>514</v>
      </c>
      <c r="I197" s="11" t="s">
        <v>512</v>
      </c>
      <c r="J197" s="8">
        <f>IF('2-定性盘查'!X198&lt;&gt;"",IF('2-定性盘查'!X198&lt;&gt;0,'2-定性盘查'!X198,""),"")</f>
        <v>0</v>
      </c>
      <c r="K197" s="15">
        <f>'3.1-排放系数'!F197</f>
        <v>0</v>
      </c>
      <c r="L197" s="11">
        <f>'3.1-排放系数'!G197</f>
        <v>0</v>
      </c>
      <c r="M197" s="16">
        <f>IF(J197="","",H197*K197)</f>
        <v>0</v>
      </c>
      <c r="N197" s="11">
        <f>'附表二、含氟气体之GWP值'!G3</f>
        <v>0</v>
      </c>
      <c r="O197" s="16">
        <f>IF(M197="","",M197*N197)</f>
        <v>0</v>
      </c>
      <c r="P197" s="8">
        <f>IF('2-定性盘查'!Y198&lt;&gt;"",IF('2-定性盘查'!Y198&lt;&gt;0,'2-定性盘查'!Y198,""),"")</f>
        <v>0</v>
      </c>
      <c r="Q197" s="15">
        <f>IF('3.1-排放系数'!J197="", "", '3.1-排放系数'!J197)</f>
        <v>0</v>
      </c>
      <c r="R197" s="11">
        <f>IF(Q197="","",'3.1-排放系数'!K197)</f>
        <v>0</v>
      </c>
      <c r="S197" s="16">
        <f>IF(P197="","",H197*Q197)</f>
        <v>0</v>
      </c>
      <c r="T197" s="11">
        <f>IF(S197="", "", '附表二、含氟气体之GWP值'!G4)</f>
        <v>0</v>
      </c>
      <c r="U197" s="16">
        <f>IF(S197="","",S197*T197)</f>
        <v>0</v>
      </c>
      <c r="V197" s="8">
        <f>IF('2-定性盘查'!Z198&lt;&gt;"",IF('2-定性盘查'!Z198&lt;&gt;0,'2-定性盘查'!Z198,""),"")</f>
        <v>0</v>
      </c>
      <c r="W197" s="15">
        <f>IF('3.1-排放系数'!N197 ="", "", '3.1-排放系数'!N197)</f>
        <v>0</v>
      </c>
      <c r="X197" s="11">
        <f>IF(W197="","",'3.1-排放系数'!O197)</f>
        <v>0</v>
      </c>
      <c r="Y197" s="16">
        <f>IF(V197="","",H197*W197)</f>
        <v>0</v>
      </c>
      <c r="Z197" s="11">
        <f>IF(Y197="", "", '附表二、含氟气体之GWP值'!G5)</f>
        <v>0</v>
      </c>
      <c r="AA197" s="16">
        <f>IF(Y197="","",Y197*Z197)</f>
        <v>0</v>
      </c>
      <c r="AB197" s="16">
        <f>IF('2-定性盘查'!E198="是",IF(J197="CO2",SUM(U197,AA197),SUM(O197,U197,AA197)),IF(SUM(O197,U197,AA197)&lt;&gt;0,SUM(O197,U197,AA197),0))</f>
        <v>0</v>
      </c>
      <c r="AC197" s="16">
        <f>IF('2-定性盘查'!E198="是",IF(J197="CO2",O197,""),"")</f>
        <v>0</v>
      </c>
      <c r="AD197" s="17">
        <f>IF(AB197&lt;&gt;"",AB197/'6-彚总表'!$J$5,"")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IF('2-定性盘查'!A199&lt;&gt;"",'2-定性盘查'!A199,"")</f>
        <v>0</v>
      </c>
      <c r="B198" s="8">
        <f>IF('2-定性盘查'!B199&lt;&gt;"",'2-定性盘查'!B199,"")</f>
        <v>0</v>
      </c>
      <c r="C198" s="8">
        <f>IF('2-定性盘查'!C199&lt;&gt;"",'2-定性盘查'!C199,"")</f>
        <v>0</v>
      </c>
      <c r="D198" s="8">
        <f>IF('2-定性盘查'!D199&lt;&gt;"",'2-定性盘查'!D199,"")</f>
        <v>0</v>
      </c>
      <c r="E198" s="8">
        <f>IF('2-定性盘查'!E199&lt;&gt;"",'2-定性盘查'!E199,"")</f>
        <v>0</v>
      </c>
      <c r="F198" s="8">
        <f>IF('2-定性盘查'!F199&lt;&gt;"",'2-定性盘查'!F199,"")</f>
        <v>0</v>
      </c>
      <c r="G198" s="8">
        <f>IF('2-定性盘查'!G199&lt;&gt;"",'2-定性盘查'!G199,"")</f>
        <v>0</v>
      </c>
      <c r="H198" s="11" t="s">
        <v>515</v>
      </c>
      <c r="I198" s="11" t="s">
        <v>512</v>
      </c>
      <c r="J198" s="8">
        <f>IF('2-定性盘查'!X199&lt;&gt;"",IF('2-定性盘查'!X199&lt;&gt;0,'2-定性盘查'!X199,""),"")</f>
        <v>0</v>
      </c>
      <c r="K198" s="15">
        <f>'3.1-排放系数'!F198</f>
        <v>0</v>
      </c>
      <c r="L198" s="11">
        <f>'3.1-排放系数'!G198</f>
        <v>0</v>
      </c>
      <c r="M198" s="16">
        <f>IF(J198="","",H198*K198)</f>
        <v>0</v>
      </c>
      <c r="N198" s="11">
        <f>'附表二、含氟气体之GWP值'!G3</f>
        <v>0</v>
      </c>
      <c r="O198" s="16">
        <f>IF(M198="","",M198*N198)</f>
        <v>0</v>
      </c>
      <c r="P198" s="8">
        <f>IF('2-定性盘查'!Y199&lt;&gt;"",IF('2-定性盘查'!Y199&lt;&gt;0,'2-定性盘查'!Y199,""),"")</f>
        <v>0</v>
      </c>
      <c r="Q198" s="15">
        <f>IF('3.1-排放系数'!J198="", "", '3.1-排放系数'!J198)</f>
        <v>0</v>
      </c>
      <c r="R198" s="11">
        <f>IF(Q198="","",'3.1-排放系数'!K198)</f>
        <v>0</v>
      </c>
      <c r="S198" s="16">
        <f>IF(P198="","",H198*Q198)</f>
        <v>0</v>
      </c>
      <c r="T198" s="11">
        <f>IF(S198="", "", '附表二、含氟气体之GWP值'!G4)</f>
        <v>0</v>
      </c>
      <c r="U198" s="16">
        <f>IF(S198="","",S198*T198)</f>
        <v>0</v>
      </c>
      <c r="V198" s="8">
        <f>IF('2-定性盘查'!Z199&lt;&gt;"",IF('2-定性盘查'!Z199&lt;&gt;0,'2-定性盘查'!Z199,""),"")</f>
        <v>0</v>
      </c>
      <c r="W198" s="15">
        <f>IF('3.1-排放系数'!N198 ="", "", '3.1-排放系数'!N198)</f>
        <v>0</v>
      </c>
      <c r="X198" s="11">
        <f>IF(W198="","",'3.1-排放系数'!O198)</f>
        <v>0</v>
      </c>
      <c r="Y198" s="16">
        <f>IF(V198="","",H198*W198)</f>
        <v>0</v>
      </c>
      <c r="Z198" s="11">
        <f>IF(Y198="", "", '附表二、含氟气体之GWP值'!G5)</f>
        <v>0</v>
      </c>
      <c r="AA198" s="16">
        <f>IF(Y198="","",Y198*Z198)</f>
        <v>0</v>
      </c>
      <c r="AB198" s="16">
        <f>IF('2-定性盘查'!E199="是",IF(J198="CO2",SUM(U198,AA198),SUM(O198,U198,AA198)),IF(SUM(O198,U198,AA198)&lt;&gt;0,SUM(O198,U198,AA198),0))</f>
        <v>0</v>
      </c>
      <c r="AC198" s="16">
        <f>IF('2-定性盘查'!E199="是",IF(J198="CO2",O198,""),"")</f>
        <v>0</v>
      </c>
      <c r="AD198" s="17">
        <f>IF(AB198&lt;&gt;"",AB198/'6-彚总表'!$J$5,"")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IF('2-定性盘查'!A200&lt;&gt;"",'2-定性盘查'!A200,"")</f>
        <v>0</v>
      </c>
      <c r="B199" s="8">
        <f>IF('2-定性盘查'!B200&lt;&gt;"",'2-定性盘查'!B200,"")</f>
        <v>0</v>
      </c>
      <c r="C199" s="8">
        <f>IF('2-定性盘查'!C200&lt;&gt;"",'2-定性盘查'!C200,"")</f>
        <v>0</v>
      </c>
      <c r="D199" s="8">
        <f>IF('2-定性盘查'!D200&lt;&gt;"",'2-定性盘查'!D200,"")</f>
        <v>0</v>
      </c>
      <c r="E199" s="8">
        <f>IF('2-定性盘查'!E200&lt;&gt;"",'2-定性盘查'!E200,"")</f>
        <v>0</v>
      </c>
      <c r="F199" s="8">
        <f>IF('2-定性盘查'!F200&lt;&gt;"",'2-定性盘查'!F200,"")</f>
        <v>0</v>
      </c>
      <c r="G199" s="8">
        <f>IF('2-定性盘查'!G200&lt;&gt;"",'2-定性盘查'!G200,"")</f>
        <v>0</v>
      </c>
      <c r="H199" s="11" t="s">
        <v>519</v>
      </c>
      <c r="I199" s="11" t="s">
        <v>512</v>
      </c>
      <c r="J199" s="8">
        <f>IF('2-定性盘查'!X200&lt;&gt;"",IF('2-定性盘查'!X200&lt;&gt;0,'2-定性盘查'!X200,""),"")</f>
        <v>0</v>
      </c>
      <c r="K199" s="15">
        <f>'3.1-排放系数'!F199</f>
        <v>0</v>
      </c>
      <c r="L199" s="11">
        <f>'3.1-排放系数'!G199</f>
        <v>0</v>
      </c>
      <c r="M199" s="16">
        <f>IF(J199="","",H199*K199)</f>
        <v>0</v>
      </c>
      <c r="N199" s="11">
        <f>'附表二、含氟气体之GWP值'!G3</f>
        <v>0</v>
      </c>
      <c r="O199" s="16">
        <f>IF(M199="","",M199*N199)</f>
        <v>0</v>
      </c>
      <c r="P199" s="8">
        <f>IF('2-定性盘查'!Y200&lt;&gt;"",IF('2-定性盘查'!Y200&lt;&gt;0,'2-定性盘查'!Y200,""),"")</f>
        <v>0</v>
      </c>
      <c r="Q199" s="15">
        <f>IF('3.1-排放系数'!J199="", "", '3.1-排放系数'!J199)</f>
        <v>0</v>
      </c>
      <c r="R199" s="11">
        <f>IF(Q199="","",'3.1-排放系数'!K199)</f>
        <v>0</v>
      </c>
      <c r="S199" s="16">
        <f>IF(P199="","",H199*Q199)</f>
        <v>0</v>
      </c>
      <c r="T199" s="11">
        <f>IF(S199="", "", '附表二、含氟气体之GWP值'!G4)</f>
        <v>0</v>
      </c>
      <c r="U199" s="16">
        <f>IF(S199="","",S199*T199)</f>
        <v>0</v>
      </c>
      <c r="V199" s="8">
        <f>IF('2-定性盘查'!Z200&lt;&gt;"",IF('2-定性盘查'!Z200&lt;&gt;0,'2-定性盘查'!Z200,""),"")</f>
        <v>0</v>
      </c>
      <c r="W199" s="15">
        <f>IF('3.1-排放系数'!N199 ="", "", '3.1-排放系数'!N199)</f>
        <v>0</v>
      </c>
      <c r="X199" s="11">
        <f>IF(W199="","",'3.1-排放系数'!O199)</f>
        <v>0</v>
      </c>
      <c r="Y199" s="16">
        <f>IF(V199="","",H199*W199)</f>
        <v>0</v>
      </c>
      <c r="Z199" s="11">
        <f>IF(Y199="", "", '附表二、含氟气体之GWP值'!G5)</f>
        <v>0</v>
      </c>
      <c r="AA199" s="16">
        <f>IF(Y199="","",Y199*Z199)</f>
        <v>0</v>
      </c>
      <c r="AB199" s="16">
        <f>IF('2-定性盘查'!E200="是",IF(J199="CO2",SUM(U199,AA199),SUM(O199,U199,AA199)),IF(SUM(O199,U199,AA199)&lt;&gt;0,SUM(O199,U199,AA199),0))</f>
        <v>0</v>
      </c>
      <c r="AC199" s="16">
        <f>IF('2-定性盘查'!E200="是",IF(J199="CO2",O199,""),"")</f>
        <v>0</v>
      </c>
      <c r="AD199" s="17">
        <f>IF(AB199&lt;&gt;"",AB199/'6-彚总表'!$J$5,"")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IF('2-定性盘查'!A201&lt;&gt;"",'2-定性盘查'!A201,"")</f>
        <v>0</v>
      </c>
      <c r="B200" s="8">
        <f>IF('2-定性盘查'!B201&lt;&gt;"",'2-定性盘查'!B201,"")</f>
        <v>0</v>
      </c>
      <c r="C200" s="8">
        <f>IF('2-定性盘查'!C201&lt;&gt;"",'2-定性盘查'!C201,"")</f>
        <v>0</v>
      </c>
      <c r="D200" s="8">
        <f>IF('2-定性盘查'!D201&lt;&gt;"",'2-定性盘查'!D201,"")</f>
        <v>0</v>
      </c>
      <c r="E200" s="8">
        <f>IF('2-定性盘查'!E201&lt;&gt;"",'2-定性盘查'!E201,"")</f>
        <v>0</v>
      </c>
      <c r="F200" s="8">
        <f>IF('2-定性盘查'!F201&lt;&gt;"",'2-定性盘查'!F201,"")</f>
        <v>0</v>
      </c>
      <c r="G200" s="8">
        <f>IF('2-定性盘查'!G201&lt;&gt;"",'2-定性盘查'!G201,"")</f>
        <v>0</v>
      </c>
      <c r="H200" s="11" t="s">
        <v>520</v>
      </c>
      <c r="I200" s="11" t="s">
        <v>512</v>
      </c>
      <c r="J200" s="8">
        <f>IF('2-定性盘查'!X201&lt;&gt;"",IF('2-定性盘查'!X201&lt;&gt;0,'2-定性盘查'!X201,""),"")</f>
        <v>0</v>
      </c>
      <c r="K200" s="15">
        <f>'3.1-排放系数'!F200</f>
        <v>0</v>
      </c>
      <c r="L200" s="11">
        <f>'3.1-排放系数'!G200</f>
        <v>0</v>
      </c>
      <c r="M200" s="16">
        <f>IF(J200="","",H200*K200)</f>
        <v>0</v>
      </c>
      <c r="N200" s="11">
        <f>'附表二、含氟气体之GWP值'!G3</f>
        <v>0</v>
      </c>
      <c r="O200" s="16">
        <f>IF(M200="","",M200*N200)</f>
        <v>0</v>
      </c>
      <c r="P200" s="8">
        <f>IF('2-定性盘查'!Y201&lt;&gt;"",IF('2-定性盘查'!Y201&lt;&gt;0,'2-定性盘查'!Y201,""),"")</f>
        <v>0</v>
      </c>
      <c r="Q200" s="15">
        <f>IF('3.1-排放系数'!J200="", "", '3.1-排放系数'!J200)</f>
        <v>0</v>
      </c>
      <c r="R200" s="11">
        <f>IF(Q200="","",'3.1-排放系数'!K200)</f>
        <v>0</v>
      </c>
      <c r="S200" s="16">
        <f>IF(P200="","",H200*Q200)</f>
        <v>0</v>
      </c>
      <c r="T200" s="11">
        <f>IF(S200="", "", '附表二、含氟气体之GWP值'!G4)</f>
        <v>0</v>
      </c>
      <c r="U200" s="16">
        <f>IF(S200="","",S200*T200)</f>
        <v>0</v>
      </c>
      <c r="V200" s="8">
        <f>IF('2-定性盘查'!Z201&lt;&gt;"",IF('2-定性盘查'!Z201&lt;&gt;0,'2-定性盘查'!Z201,""),"")</f>
        <v>0</v>
      </c>
      <c r="W200" s="15">
        <f>IF('3.1-排放系数'!N200 ="", "", '3.1-排放系数'!N200)</f>
        <v>0</v>
      </c>
      <c r="X200" s="11">
        <f>IF(W200="","",'3.1-排放系数'!O200)</f>
        <v>0</v>
      </c>
      <c r="Y200" s="16">
        <f>IF(V200="","",H200*W200)</f>
        <v>0</v>
      </c>
      <c r="Z200" s="11">
        <f>IF(Y200="", "", '附表二、含氟气体之GWP值'!G5)</f>
        <v>0</v>
      </c>
      <c r="AA200" s="16">
        <f>IF(Y200="","",Y200*Z200)</f>
        <v>0</v>
      </c>
      <c r="AB200" s="16">
        <f>IF('2-定性盘查'!E201="是",IF(J200="CO2",SUM(U200,AA200),SUM(O200,U200,AA200)),IF(SUM(O200,U200,AA200)&lt;&gt;0,SUM(O200,U200,AA200),0))</f>
        <v>0</v>
      </c>
      <c r="AC200" s="16">
        <f>IF('2-定性盘查'!E201="是",IF(J200="CO2",O200,""),"")</f>
        <v>0</v>
      </c>
      <c r="AD200" s="17">
        <f>IF(AB200&lt;&gt;"",AB200/'6-彚总表'!$J$5,"")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IF('2-定性盘查'!A202&lt;&gt;"",'2-定性盘查'!A202,"")</f>
        <v>0</v>
      </c>
      <c r="B201" s="8">
        <f>IF('2-定性盘查'!B202&lt;&gt;"",'2-定性盘查'!B202,"")</f>
        <v>0</v>
      </c>
      <c r="C201" s="8">
        <f>IF('2-定性盘查'!C202&lt;&gt;"",'2-定性盘查'!C202,"")</f>
        <v>0</v>
      </c>
      <c r="D201" s="8">
        <f>IF('2-定性盘查'!D202&lt;&gt;"",'2-定性盘查'!D202,"")</f>
        <v>0</v>
      </c>
      <c r="E201" s="8">
        <f>IF('2-定性盘查'!E202&lt;&gt;"",'2-定性盘查'!E202,"")</f>
        <v>0</v>
      </c>
      <c r="F201" s="8">
        <f>IF('2-定性盘查'!F202&lt;&gt;"",'2-定性盘查'!F202,"")</f>
        <v>0</v>
      </c>
      <c r="G201" s="8">
        <f>IF('2-定性盘查'!G202&lt;&gt;"",'2-定性盘查'!G202,"")</f>
        <v>0</v>
      </c>
      <c r="H201" s="11" t="s">
        <v>521</v>
      </c>
      <c r="I201" s="11" t="s">
        <v>512</v>
      </c>
      <c r="J201" s="8">
        <f>IF('2-定性盘查'!X202&lt;&gt;"",IF('2-定性盘查'!X202&lt;&gt;0,'2-定性盘查'!X202,""),"")</f>
        <v>0</v>
      </c>
      <c r="K201" s="15">
        <f>'3.1-排放系数'!F201</f>
        <v>0</v>
      </c>
      <c r="L201" s="11">
        <f>'3.1-排放系数'!G201</f>
        <v>0</v>
      </c>
      <c r="M201" s="16">
        <f>IF(J201="","",H201*K201)</f>
        <v>0</v>
      </c>
      <c r="N201" s="11">
        <f>'附表二、含氟气体之GWP值'!G3</f>
        <v>0</v>
      </c>
      <c r="O201" s="16">
        <f>IF(M201="","",M201*N201)</f>
        <v>0</v>
      </c>
      <c r="P201" s="8">
        <f>IF('2-定性盘查'!Y202&lt;&gt;"",IF('2-定性盘查'!Y202&lt;&gt;0,'2-定性盘查'!Y202,""),"")</f>
        <v>0</v>
      </c>
      <c r="Q201" s="15">
        <f>IF('3.1-排放系数'!J201="", "", '3.1-排放系数'!J201)</f>
        <v>0</v>
      </c>
      <c r="R201" s="11">
        <f>IF(Q201="","",'3.1-排放系数'!K201)</f>
        <v>0</v>
      </c>
      <c r="S201" s="16">
        <f>IF(P201="","",H201*Q201)</f>
        <v>0</v>
      </c>
      <c r="T201" s="11">
        <f>IF(S201="", "", '附表二、含氟气体之GWP值'!G4)</f>
        <v>0</v>
      </c>
      <c r="U201" s="16">
        <f>IF(S201="","",S201*T201)</f>
        <v>0</v>
      </c>
      <c r="V201" s="8">
        <f>IF('2-定性盘查'!Z202&lt;&gt;"",IF('2-定性盘查'!Z202&lt;&gt;0,'2-定性盘查'!Z202,""),"")</f>
        <v>0</v>
      </c>
      <c r="W201" s="15">
        <f>IF('3.1-排放系数'!N201 ="", "", '3.1-排放系数'!N201)</f>
        <v>0</v>
      </c>
      <c r="X201" s="11">
        <f>IF(W201="","",'3.1-排放系数'!O201)</f>
        <v>0</v>
      </c>
      <c r="Y201" s="16">
        <f>IF(V201="","",H201*W201)</f>
        <v>0</v>
      </c>
      <c r="Z201" s="11">
        <f>IF(Y201="", "", '附表二、含氟气体之GWP值'!G5)</f>
        <v>0</v>
      </c>
      <c r="AA201" s="16">
        <f>IF(Y201="","",Y201*Z201)</f>
        <v>0</v>
      </c>
      <c r="AB201" s="16">
        <f>IF('2-定性盘查'!E202="是",IF(J201="CO2",SUM(U201,AA201),SUM(O201,U201,AA201)),IF(SUM(O201,U201,AA201)&lt;&gt;0,SUM(O201,U201,AA201),0))</f>
        <v>0</v>
      </c>
      <c r="AC201" s="16">
        <f>IF('2-定性盘查'!E202="是",IF(J201="CO2",O201,""),"")</f>
        <v>0</v>
      </c>
      <c r="AD201" s="17">
        <f>IF(AB201&lt;&gt;"",AB201/'6-彚总表'!$J$5,"")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IF('2-定性盘查'!A203&lt;&gt;"",'2-定性盘查'!A203,"")</f>
        <v>0</v>
      </c>
      <c r="B202" s="8">
        <f>IF('2-定性盘查'!B203&lt;&gt;"",'2-定性盘查'!B203,"")</f>
        <v>0</v>
      </c>
      <c r="C202" s="8">
        <f>IF('2-定性盘查'!C203&lt;&gt;"",'2-定性盘查'!C203,"")</f>
        <v>0</v>
      </c>
      <c r="D202" s="8">
        <f>IF('2-定性盘查'!D203&lt;&gt;"",'2-定性盘查'!D203,"")</f>
        <v>0</v>
      </c>
      <c r="E202" s="8">
        <f>IF('2-定性盘查'!E203&lt;&gt;"",'2-定性盘查'!E203,"")</f>
        <v>0</v>
      </c>
      <c r="F202" s="8">
        <f>IF('2-定性盘查'!F203&lt;&gt;"",'2-定性盘查'!F203,"")</f>
        <v>0</v>
      </c>
      <c r="G202" s="8">
        <f>IF('2-定性盘查'!G203&lt;&gt;"",'2-定性盘查'!G203,"")</f>
        <v>0</v>
      </c>
      <c r="H202" s="11" t="s">
        <v>522</v>
      </c>
      <c r="I202" s="11" t="s">
        <v>512</v>
      </c>
      <c r="J202" s="8">
        <f>IF('2-定性盘查'!X203&lt;&gt;"",IF('2-定性盘查'!X203&lt;&gt;0,'2-定性盘查'!X203,""),"")</f>
        <v>0</v>
      </c>
      <c r="K202" s="15">
        <f>'3.1-排放系数'!F202</f>
        <v>0</v>
      </c>
      <c r="L202" s="11">
        <f>'3.1-排放系数'!G202</f>
        <v>0</v>
      </c>
      <c r="M202" s="16">
        <f>IF(J202="","",H202*K202)</f>
        <v>0</v>
      </c>
      <c r="N202" s="11">
        <f>'附表二、含氟气体之GWP值'!G3</f>
        <v>0</v>
      </c>
      <c r="O202" s="16">
        <f>IF(M202="","",M202*N202)</f>
        <v>0</v>
      </c>
      <c r="P202" s="8">
        <f>IF('2-定性盘查'!Y203&lt;&gt;"",IF('2-定性盘查'!Y203&lt;&gt;0,'2-定性盘查'!Y203,""),"")</f>
        <v>0</v>
      </c>
      <c r="Q202" s="15">
        <f>IF('3.1-排放系数'!J202="", "", '3.1-排放系数'!J202)</f>
        <v>0</v>
      </c>
      <c r="R202" s="11">
        <f>IF(Q202="","",'3.1-排放系数'!K202)</f>
        <v>0</v>
      </c>
      <c r="S202" s="16">
        <f>IF(P202="","",H202*Q202)</f>
        <v>0</v>
      </c>
      <c r="T202" s="11">
        <f>IF(S202="", "", '附表二、含氟气体之GWP值'!G4)</f>
        <v>0</v>
      </c>
      <c r="U202" s="16">
        <f>IF(S202="","",S202*T202)</f>
        <v>0</v>
      </c>
      <c r="V202" s="8">
        <f>IF('2-定性盘查'!Z203&lt;&gt;"",IF('2-定性盘查'!Z203&lt;&gt;0,'2-定性盘查'!Z203,""),"")</f>
        <v>0</v>
      </c>
      <c r="W202" s="15">
        <f>IF('3.1-排放系数'!N202 ="", "", '3.1-排放系数'!N202)</f>
        <v>0</v>
      </c>
      <c r="X202" s="11">
        <f>IF(W202="","",'3.1-排放系数'!O202)</f>
        <v>0</v>
      </c>
      <c r="Y202" s="16">
        <f>IF(V202="","",H202*W202)</f>
        <v>0</v>
      </c>
      <c r="Z202" s="11">
        <f>IF(Y202="", "", '附表二、含氟气体之GWP值'!G5)</f>
        <v>0</v>
      </c>
      <c r="AA202" s="16">
        <f>IF(Y202="","",Y202*Z202)</f>
        <v>0</v>
      </c>
      <c r="AB202" s="16">
        <f>IF('2-定性盘查'!E203="是",IF(J202="CO2",SUM(U202,AA202),SUM(O202,U202,AA202)),IF(SUM(O202,U202,AA202)&lt;&gt;0,SUM(O202,U202,AA202),0))</f>
        <v>0</v>
      </c>
      <c r="AC202" s="16">
        <f>IF('2-定性盘查'!E203="是",IF(J202="CO2",O202,""),"")</f>
        <v>0</v>
      </c>
      <c r="AD202" s="17">
        <f>IF(AB202&lt;&gt;"",AB202/'6-彚总表'!$J$5,"")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IF('2-定性盘查'!A204&lt;&gt;"",'2-定性盘查'!A204,"")</f>
        <v>0</v>
      </c>
      <c r="B203" s="8">
        <f>IF('2-定性盘查'!B204&lt;&gt;"",'2-定性盘查'!B204,"")</f>
        <v>0</v>
      </c>
      <c r="C203" s="8">
        <f>IF('2-定性盘查'!C204&lt;&gt;"",'2-定性盘查'!C204,"")</f>
        <v>0</v>
      </c>
      <c r="D203" s="8">
        <f>IF('2-定性盘查'!D204&lt;&gt;"",'2-定性盘查'!D204,"")</f>
        <v>0</v>
      </c>
      <c r="E203" s="8">
        <f>IF('2-定性盘查'!E204&lt;&gt;"",'2-定性盘查'!E204,"")</f>
        <v>0</v>
      </c>
      <c r="F203" s="8">
        <f>IF('2-定性盘查'!F204&lt;&gt;"",'2-定性盘查'!F204,"")</f>
        <v>0</v>
      </c>
      <c r="G203" s="8">
        <f>IF('2-定性盘查'!G204&lt;&gt;"",'2-定性盘查'!G204,"")</f>
        <v>0</v>
      </c>
      <c r="H203" s="11" t="s">
        <v>523</v>
      </c>
      <c r="I203" s="11" t="s">
        <v>512</v>
      </c>
      <c r="J203" s="8">
        <f>IF('2-定性盘查'!X204&lt;&gt;"",IF('2-定性盘查'!X204&lt;&gt;0,'2-定性盘查'!X204,""),"")</f>
        <v>0</v>
      </c>
      <c r="K203" s="15">
        <f>'3.1-排放系数'!F203</f>
        <v>0</v>
      </c>
      <c r="L203" s="11">
        <f>'3.1-排放系数'!G203</f>
        <v>0</v>
      </c>
      <c r="M203" s="16">
        <f>IF(J203="","",H203*K203)</f>
        <v>0</v>
      </c>
      <c r="N203" s="11">
        <f>'附表二、含氟气体之GWP值'!G3</f>
        <v>0</v>
      </c>
      <c r="O203" s="16">
        <f>IF(M203="","",M203*N203)</f>
        <v>0</v>
      </c>
      <c r="P203" s="8">
        <f>IF('2-定性盘查'!Y204&lt;&gt;"",IF('2-定性盘查'!Y204&lt;&gt;0,'2-定性盘查'!Y204,""),"")</f>
        <v>0</v>
      </c>
      <c r="Q203" s="15">
        <f>IF('3.1-排放系数'!J203="", "", '3.1-排放系数'!J203)</f>
        <v>0</v>
      </c>
      <c r="R203" s="11">
        <f>IF(Q203="","",'3.1-排放系数'!K203)</f>
        <v>0</v>
      </c>
      <c r="S203" s="16">
        <f>IF(P203="","",H203*Q203)</f>
        <v>0</v>
      </c>
      <c r="T203" s="11">
        <f>IF(S203="", "", '附表二、含氟气体之GWP值'!G4)</f>
        <v>0</v>
      </c>
      <c r="U203" s="16">
        <f>IF(S203="","",S203*T203)</f>
        <v>0</v>
      </c>
      <c r="V203" s="8">
        <f>IF('2-定性盘查'!Z204&lt;&gt;"",IF('2-定性盘查'!Z204&lt;&gt;0,'2-定性盘查'!Z204,""),"")</f>
        <v>0</v>
      </c>
      <c r="W203" s="15">
        <f>IF('3.1-排放系数'!N203 ="", "", '3.1-排放系数'!N203)</f>
        <v>0</v>
      </c>
      <c r="X203" s="11">
        <f>IF(W203="","",'3.1-排放系数'!O203)</f>
        <v>0</v>
      </c>
      <c r="Y203" s="16">
        <f>IF(V203="","",H203*W203)</f>
        <v>0</v>
      </c>
      <c r="Z203" s="11">
        <f>IF(Y203="", "", '附表二、含氟气体之GWP值'!G5)</f>
        <v>0</v>
      </c>
      <c r="AA203" s="16">
        <f>IF(Y203="","",Y203*Z203)</f>
        <v>0</v>
      </c>
      <c r="AB203" s="16">
        <f>IF('2-定性盘查'!E204="是",IF(J203="CO2",SUM(U203,AA203),SUM(O203,U203,AA203)),IF(SUM(O203,U203,AA203)&lt;&gt;0,SUM(O203,U203,AA203),0))</f>
        <v>0</v>
      </c>
      <c r="AC203" s="16">
        <f>IF('2-定性盘查'!E204="是",IF(J203="CO2",O203,""),"")</f>
        <v>0</v>
      </c>
      <c r="AD203" s="17">
        <f>IF(AB203&lt;&gt;"",AB203/'6-彚总表'!$J$5,"")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IF('2-定性盘查'!A205&lt;&gt;"",'2-定性盘查'!A205,"")</f>
        <v>0</v>
      </c>
      <c r="B204" s="8">
        <f>IF('2-定性盘查'!B205&lt;&gt;"",'2-定性盘查'!B205,"")</f>
        <v>0</v>
      </c>
      <c r="C204" s="8">
        <f>IF('2-定性盘查'!C205&lt;&gt;"",'2-定性盘查'!C205,"")</f>
        <v>0</v>
      </c>
      <c r="D204" s="8">
        <f>IF('2-定性盘查'!D205&lt;&gt;"",'2-定性盘查'!D205,"")</f>
        <v>0</v>
      </c>
      <c r="E204" s="8">
        <f>IF('2-定性盘查'!E205&lt;&gt;"",'2-定性盘查'!E205,"")</f>
        <v>0</v>
      </c>
      <c r="F204" s="8">
        <f>IF('2-定性盘查'!F205&lt;&gt;"",'2-定性盘查'!F205,"")</f>
        <v>0</v>
      </c>
      <c r="G204" s="8">
        <f>IF('2-定性盘查'!G205&lt;&gt;"",'2-定性盘查'!G205,"")</f>
        <v>0</v>
      </c>
      <c r="H204" s="11" t="s">
        <v>524</v>
      </c>
      <c r="I204" s="11" t="s">
        <v>512</v>
      </c>
      <c r="J204" s="8">
        <f>IF('2-定性盘查'!X205&lt;&gt;"",IF('2-定性盘查'!X205&lt;&gt;0,'2-定性盘查'!X205,""),"")</f>
        <v>0</v>
      </c>
      <c r="K204" s="15">
        <f>'3.1-排放系数'!F204</f>
        <v>0</v>
      </c>
      <c r="L204" s="11">
        <f>'3.1-排放系数'!G204</f>
        <v>0</v>
      </c>
      <c r="M204" s="16">
        <f>IF(J204="","",H204*K204)</f>
        <v>0</v>
      </c>
      <c r="N204" s="11">
        <f>'附表二、含氟气体之GWP值'!G3</f>
        <v>0</v>
      </c>
      <c r="O204" s="16">
        <f>IF(M204="","",M204*N204)</f>
        <v>0</v>
      </c>
      <c r="P204" s="8">
        <f>IF('2-定性盘查'!Y205&lt;&gt;"",IF('2-定性盘查'!Y205&lt;&gt;0,'2-定性盘查'!Y205,""),"")</f>
        <v>0</v>
      </c>
      <c r="Q204" s="15">
        <f>IF('3.1-排放系数'!J204="", "", '3.1-排放系数'!J204)</f>
        <v>0</v>
      </c>
      <c r="R204" s="11">
        <f>IF(Q204="","",'3.1-排放系数'!K204)</f>
        <v>0</v>
      </c>
      <c r="S204" s="16">
        <f>IF(P204="","",H204*Q204)</f>
        <v>0</v>
      </c>
      <c r="T204" s="11">
        <f>IF(S204="", "", '附表二、含氟气体之GWP值'!G4)</f>
        <v>0</v>
      </c>
      <c r="U204" s="16">
        <f>IF(S204="","",S204*T204)</f>
        <v>0</v>
      </c>
      <c r="V204" s="8">
        <f>IF('2-定性盘查'!Z205&lt;&gt;"",IF('2-定性盘查'!Z205&lt;&gt;0,'2-定性盘查'!Z205,""),"")</f>
        <v>0</v>
      </c>
      <c r="W204" s="15">
        <f>IF('3.1-排放系数'!N204 ="", "", '3.1-排放系数'!N204)</f>
        <v>0</v>
      </c>
      <c r="X204" s="11">
        <f>IF(W204="","",'3.1-排放系数'!O204)</f>
        <v>0</v>
      </c>
      <c r="Y204" s="16">
        <f>IF(V204="","",H204*W204)</f>
        <v>0</v>
      </c>
      <c r="Z204" s="11">
        <f>IF(Y204="", "", '附表二、含氟气体之GWP值'!G5)</f>
        <v>0</v>
      </c>
      <c r="AA204" s="16">
        <f>IF(Y204="","",Y204*Z204)</f>
        <v>0</v>
      </c>
      <c r="AB204" s="16">
        <f>IF('2-定性盘查'!E205="是",IF(J204="CO2",SUM(U204,AA204),SUM(O204,U204,AA204)),IF(SUM(O204,U204,AA204)&lt;&gt;0,SUM(O204,U204,AA204),0))</f>
        <v>0</v>
      </c>
      <c r="AC204" s="16">
        <f>IF('2-定性盘查'!E205="是",IF(J204="CO2",O204,""),"")</f>
        <v>0</v>
      </c>
      <c r="AD204" s="17">
        <f>IF(AB204&lt;&gt;"",AB204/'6-彚总表'!$J$5,"")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IF('2-定性盘查'!A206&lt;&gt;"",'2-定性盘查'!A206,"")</f>
        <v>0</v>
      </c>
      <c r="B205" s="8">
        <f>IF('2-定性盘查'!B206&lt;&gt;"",'2-定性盘查'!B206,"")</f>
        <v>0</v>
      </c>
      <c r="C205" s="8">
        <f>IF('2-定性盘查'!C206&lt;&gt;"",'2-定性盘查'!C206,"")</f>
        <v>0</v>
      </c>
      <c r="D205" s="8">
        <f>IF('2-定性盘查'!D206&lt;&gt;"",'2-定性盘查'!D206,"")</f>
        <v>0</v>
      </c>
      <c r="E205" s="8">
        <f>IF('2-定性盘查'!E206&lt;&gt;"",'2-定性盘查'!E206,"")</f>
        <v>0</v>
      </c>
      <c r="F205" s="8">
        <f>IF('2-定性盘查'!F206&lt;&gt;"",'2-定性盘查'!F206,"")</f>
        <v>0</v>
      </c>
      <c r="G205" s="8">
        <f>IF('2-定性盘查'!G206&lt;&gt;"",'2-定性盘查'!G206,"")</f>
        <v>0</v>
      </c>
      <c r="H205" s="11" t="s">
        <v>464</v>
      </c>
      <c r="I205" s="11"/>
      <c r="J205" s="8">
        <f>IF('2-定性盘查'!X206&lt;&gt;"",IF('2-定性盘查'!X206&lt;&gt;0,'2-定性盘查'!X206,""),"")</f>
        <v>0</v>
      </c>
      <c r="K205" s="15">
        <f>'3.1-排放系数'!F205</f>
        <v>0</v>
      </c>
      <c r="L205" s="11">
        <f>'3.1-排放系数'!G205</f>
        <v>0</v>
      </c>
      <c r="M205" s="16">
        <f>IF(J205="","",H205*K205)</f>
        <v>0</v>
      </c>
      <c r="N205" s="11">
        <f>'附表二、含氟气体之GWP值'!G3</f>
        <v>0</v>
      </c>
      <c r="O205" s="16">
        <f>IF(M205="","",M205*N205)</f>
        <v>0</v>
      </c>
      <c r="P205" s="8">
        <f>IF('2-定性盘查'!Y206&lt;&gt;"",IF('2-定性盘查'!Y206&lt;&gt;0,'2-定性盘查'!Y206,""),"")</f>
        <v>0</v>
      </c>
      <c r="Q205" s="15">
        <f>IF('3.1-排放系数'!J205="", "", '3.1-排放系数'!J205)</f>
        <v>0</v>
      </c>
      <c r="R205" s="11">
        <f>IF(Q205="","",'3.1-排放系数'!K205)</f>
        <v>0</v>
      </c>
      <c r="S205" s="16">
        <f>IF(P205="","",H205*Q205)</f>
        <v>0</v>
      </c>
      <c r="T205" s="11">
        <f>IF(S205="", "", '附表二、含氟气体之GWP值'!G4)</f>
        <v>0</v>
      </c>
      <c r="U205" s="16">
        <f>IF(S205="","",S205*T205)</f>
        <v>0</v>
      </c>
      <c r="V205" s="8">
        <f>IF('2-定性盘查'!Z206&lt;&gt;"",IF('2-定性盘查'!Z206&lt;&gt;0,'2-定性盘查'!Z206,""),"")</f>
        <v>0</v>
      </c>
      <c r="W205" s="15">
        <f>IF('3.1-排放系数'!N205 ="", "", '3.1-排放系数'!N205)</f>
        <v>0</v>
      </c>
      <c r="X205" s="11">
        <f>IF(W205="","",'3.1-排放系数'!O205)</f>
        <v>0</v>
      </c>
      <c r="Y205" s="16">
        <f>IF(V205="","",H205*W205)</f>
        <v>0</v>
      </c>
      <c r="Z205" s="11">
        <f>IF(Y205="", "", '附表二、含氟气体之GWP值'!G5)</f>
        <v>0</v>
      </c>
      <c r="AA205" s="16">
        <f>IF(Y205="","",Y205*Z205)</f>
        <v>0</v>
      </c>
      <c r="AB205" s="16">
        <f>IF('2-定性盘查'!E206="是",IF(J205="CO2",SUM(U205,AA205),SUM(O205,U205,AA205)),IF(SUM(O205,U205,AA205)&lt;&gt;0,SUM(O205,U205,AA205),0))</f>
        <v>0</v>
      </c>
      <c r="AC205" s="16">
        <f>IF('2-定性盘查'!E206="是",IF(J205="CO2",O205,""),"")</f>
        <v>0</v>
      </c>
      <c r="AD205" s="17">
        <f>IF(AB205&lt;&gt;"",AB205/'6-彚总表'!$J$5,"")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IF('2-定性盘查'!A207&lt;&gt;"",'2-定性盘查'!A207,"")</f>
        <v>0</v>
      </c>
      <c r="B206" s="8">
        <f>IF('2-定性盘查'!B207&lt;&gt;"",'2-定性盘查'!B207,"")</f>
        <v>0</v>
      </c>
      <c r="C206" s="8">
        <f>IF('2-定性盘查'!C207&lt;&gt;"",'2-定性盘查'!C207,"")</f>
        <v>0</v>
      </c>
      <c r="D206" s="8">
        <f>IF('2-定性盘查'!D207&lt;&gt;"",'2-定性盘查'!D207,"")</f>
        <v>0</v>
      </c>
      <c r="E206" s="8">
        <f>IF('2-定性盘查'!E207&lt;&gt;"",'2-定性盘查'!E207,"")</f>
        <v>0</v>
      </c>
      <c r="F206" s="8">
        <f>IF('2-定性盘查'!F207&lt;&gt;"",'2-定性盘查'!F207,"")</f>
        <v>0</v>
      </c>
      <c r="G206" s="8">
        <f>IF('2-定性盘查'!G207&lt;&gt;"",'2-定性盘查'!G207,"")</f>
        <v>0</v>
      </c>
      <c r="H206" s="11" t="s">
        <v>523</v>
      </c>
      <c r="I206" s="11" t="s">
        <v>512</v>
      </c>
      <c r="J206" s="8">
        <f>IF('2-定性盘查'!X207&lt;&gt;"",IF('2-定性盘查'!X207&lt;&gt;0,'2-定性盘查'!X207,""),"")</f>
        <v>0</v>
      </c>
      <c r="K206" s="15">
        <f>'3.1-排放系数'!F206</f>
        <v>0</v>
      </c>
      <c r="L206" s="11">
        <f>'3.1-排放系数'!G206</f>
        <v>0</v>
      </c>
      <c r="M206" s="16">
        <f>IF(J206="","",H206*K206)</f>
        <v>0</v>
      </c>
      <c r="N206" s="11">
        <f>'附表二、含氟气体之GWP值'!G3</f>
        <v>0</v>
      </c>
      <c r="O206" s="16">
        <f>IF(M206="","",M206*N206)</f>
        <v>0</v>
      </c>
      <c r="P206" s="8">
        <f>IF('2-定性盘查'!Y207&lt;&gt;"",IF('2-定性盘查'!Y207&lt;&gt;0,'2-定性盘查'!Y207,""),"")</f>
        <v>0</v>
      </c>
      <c r="Q206" s="15">
        <f>IF('3.1-排放系数'!J206="", "", '3.1-排放系数'!J206)</f>
        <v>0</v>
      </c>
      <c r="R206" s="11">
        <f>IF(Q206="","",'3.1-排放系数'!K206)</f>
        <v>0</v>
      </c>
      <c r="S206" s="16">
        <f>IF(P206="","",H206*Q206)</f>
        <v>0</v>
      </c>
      <c r="T206" s="11">
        <f>IF(S206="", "", '附表二、含氟气体之GWP值'!G4)</f>
        <v>0</v>
      </c>
      <c r="U206" s="16">
        <f>IF(S206="","",S206*T206)</f>
        <v>0</v>
      </c>
      <c r="V206" s="8">
        <f>IF('2-定性盘查'!Z207&lt;&gt;"",IF('2-定性盘查'!Z207&lt;&gt;0,'2-定性盘查'!Z207,""),"")</f>
        <v>0</v>
      </c>
      <c r="W206" s="15">
        <f>IF('3.1-排放系数'!N206 ="", "", '3.1-排放系数'!N206)</f>
        <v>0</v>
      </c>
      <c r="X206" s="11">
        <f>IF(W206="","",'3.1-排放系数'!O206)</f>
        <v>0</v>
      </c>
      <c r="Y206" s="16">
        <f>IF(V206="","",H206*W206)</f>
        <v>0</v>
      </c>
      <c r="Z206" s="11">
        <f>IF(Y206="", "", '附表二、含氟气体之GWP值'!G5)</f>
        <v>0</v>
      </c>
      <c r="AA206" s="16">
        <f>IF(Y206="","",Y206*Z206)</f>
        <v>0</v>
      </c>
      <c r="AB206" s="16">
        <f>IF('2-定性盘查'!E207="是",IF(J206="CO2",SUM(U206,AA206),SUM(O206,U206,AA206)),IF(SUM(O206,U206,AA206)&lt;&gt;0,SUM(O206,U206,AA206),0))</f>
        <v>0</v>
      </c>
      <c r="AC206" s="16">
        <f>IF('2-定性盘查'!E207="是",IF(J206="CO2",O206,""),"")</f>
        <v>0</v>
      </c>
      <c r="AD206" s="17">
        <f>IF(AB206&lt;&gt;"",AB206/'6-彚总表'!$J$5,"")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IF('2-定性盘查'!A208&lt;&gt;"",'2-定性盘查'!A208,"")</f>
        <v>0</v>
      </c>
      <c r="B207" s="8">
        <f>IF('2-定性盘查'!B208&lt;&gt;"",'2-定性盘查'!B208,"")</f>
        <v>0</v>
      </c>
      <c r="C207" s="8">
        <f>IF('2-定性盘查'!C208&lt;&gt;"",'2-定性盘查'!C208,"")</f>
        <v>0</v>
      </c>
      <c r="D207" s="8">
        <f>IF('2-定性盘查'!D208&lt;&gt;"",'2-定性盘查'!D208,"")</f>
        <v>0</v>
      </c>
      <c r="E207" s="8">
        <f>IF('2-定性盘查'!E208&lt;&gt;"",'2-定性盘查'!E208,"")</f>
        <v>0</v>
      </c>
      <c r="F207" s="8">
        <f>IF('2-定性盘查'!F208&lt;&gt;"",'2-定性盘查'!F208,"")</f>
        <v>0</v>
      </c>
      <c r="G207" s="8">
        <f>IF('2-定性盘查'!G208&lt;&gt;"",'2-定性盘查'!G208,"")</f>
        <v>0</v>
      </c>
      <c r="H207" s="11" t="s">
        <v>525</v>
      </c>
      <c r="I207" s="11" t="s">
        <v>512</v>
      </c>
      <c r="J207" s="8">
        <f>IF('2-定性盘查'!X208&lt;&gt;"",IF('2-定性盘查'!X208&lt;&gt;0,'2-定性盘查'!X208,""),"")</f>
        <v>0</v>
      </c>
      <c r="K207" s="15">
        <f>'3.1-排放系数'!F207</f>
        <v>0</v>
      </c>
      <c r="L207" s="11">
        <f>'3.1-排放系数'!G207</f>
        <v>0</v>
      </c>
      <c r="M207" s="16">
        <f>IF(J207="","",H207*K207)</f>
        <v>0</v>
      </c>
      <c r="N207" s="11">
        <f>'附表二、含氟气体之GWP值'!G3</f>
        <v>0</v>
      </c>
      <c r="O207" s="16">
        <f>IF(M207="","",M207*N207)</f>
        <v>0</v>
      </c>
      <c r="P207" s="8">
        <f>IF('2-定性盘查'!Y208&lt;&gt;"",IF('2-定性盘查'!Y208&lt;&gt;0,'2-定性盘查'!Y208,""),"")</f>
        <v>0</v>
      </c>
      <c r="Q207" s="15">
        <f>IF('3.1-排放系数'!J207="", "", '3.1-排放系数'!J207)</f>
        <v>0</v>
      </c>
      <c r="R207" s="11">
        <f>IF(Q207="","",'3.1-排放系数'!K207)</f>
        <v>0</v>
      </c>
      <c r="S207" s="16">
        <f>IF(P207="","",H207*Q207)</f>
        <v>0</v>
      </c>
      <c r="T207" s="11">
        <f>IF(S207="", "", '附表二、含氟气体之GWP值'!G4)</f>
        <v>0</v>
      </c>
      <c r="U207" s="16">
        <f>IF(S207="","",S207*T207)</f>
        <v>0</v>
      </c>
      <c r="V207" s="8">
        <f>IF('2-定性盘查'!Z208&lt;&gt;"",IF('2-定性盘查'!Z208&lt;&gt;0,'2-定性盘查'!Z208,""),"")</f>
        <v>0</v>
      </c>
      <c r="W207" s="15">
        <f>IF('3.1-排放系数'!N207 ="", "", '3.1-排放系数'!N207)</f>
        <v>0</v>
      </c>
      <c r="X207" s="11">
        <f>IF(W207="","",'3.1-排放系数'!O207)</f>
        <v>0</v>
      </c>
      <c r="Y207" s="16">
        <f>IF(V207="","",H207*W207)</f>
        <v>0</v>
      </c>
      <c r="Z207" s="11">
        <f>IF(Y207="", "", '附表二、含氟气体之GWP值'!G5)</f>
        <v>0</v>
      </c>
      <c r="AA207" s="16">
        <f>IF(Y207="","",Y207*Z207)</f>
        <v>0</v>
      </c>
      <c r="AB207" s="16">
        <f>IF('2-定性盘查'!E208="是",IF(J207="CO2",SUM(U207,AA207),SUM(O207,U207,AA207)),IF(SUM(O207,U207,AA207)&lt;&gt;0,SUM(O207,U207,AA207),0))</f>
        <v>0</v>
      </c>
      <c r="AC207" s="16">
        <f>IF('2-定性盘查'!E208="是",IF(J207="CO2",O207,""),"")</f>
        <v>0</v>
      </c>
      <c r="AD207" s="17">
        <f>IF(AB207&lt;&gt;"",AB207/'6-彚总表'!$J$5,"")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IF('2-定性盘查'!A209&lt;&gt;"",'2-定性盘查'!A209,"")</f>
        <v>0</v>
      </c>
      <c r="B208" s="8">
        <f>IF('2-定性盘查'!B209&lt;&gt;"",'2-定性盘查'!B209,"")</f>
        <v>0</v>
      </c>
      <c r="C208" s="8">
        <f>IF('2-定性盘查'!C209&lt;&gt;"",'2-定性盘查'!C209,"")</f>
        <v>0</v>
      </c>
      <c r="D208" s="8">
        <f>IF('2-定性盘查'!D209&lt;&gt;"",'2-定性盘查'!D209,"")</f>
        <v>0</v>
      </c>
      <c r="E208" s="8">
        <f>IF('2-定性盘查'!E209&lt;&gt;"",'2-定性盘查'!E209,"")</f>
        <v>0</v>
      </c>
      <c r="F208" s="8">
        <f>IF('2-定性盘查'!F209&lt;&gt;"",'2-定性盘查'!F209,"")</f>
        <v>0</v>
      </c>
      <c r="G208" s="8">
        <f>IF('2-定性盘查'!G209&lt;&gt;"",'2-定性盘查'!G209,"")</f>
        <v>0</v>
      </c>
      <c r="H208" s="11" t="s">
        <v>464</v>
      </c>
      <c r="I208" s="11"/>
      <c r="J208" s="8">
        <f>IF('2-定性盘查'!X209&lt;&gt;"",IF('2-定性盘查'!X209&lt;&gt;0,'2-定性盘查'!X209,""),"")</f>
        <v>0</v>
      </c>
      <c r="K208" s="15">
        <f>'3.1-排放系数'!F208</f>
        <v>0</v>
      </c>
      <c r="L208" s="11">
        <f>'3.1-排放系数'!G208</f>
        <v>0</v>
      </c>
      <c r="M208" s="16">
        <f>IF(J208="","",H208*K208)</f>
        <v>0</v>
      </c>
      <c r="N208" s="11">
        <f>'附表二、含氟气体之GWP值'!G3</f>
        <v>0</v>
      </c>
      <c r="O208" s="16">
        <f>IF(M208="","",M208*N208)</f>
        <v>0</v>
      </c>
      <c r="P208" s="8">
        <f>IF('2-定性盘查'!Y209&lt;&gt;"",IF('2-定性盘查'!Y209&lt;&gt;0,'2-定性盘查'!Y209,""),"")</f>
        <v>0</v>
      </c>
      <c r="Q208" s="15">
        <f>IF('3.1-排放系数'!J208="", "", '3.1-排放系数'!J208)</f>
        <v>0</v>
      </c>
      <c r="R208" s="11">
        <f>IF(Q208="","",'3.1-排放系数'!K208)</f>
        <v>0</v>
      </c>
      <c r="S208" s="16">
        <f>IF(P208="","",H208*Q208)</f>
        <v>0</v>
      </c>
      <c r="T208" s="11">
        <f>IF(S208="", "", '附表二、含氟气体之GWP值'!G4)</f>
        <v>0</v>
      </c>
      <c r="U208" s="16">
        <f>IF(S208="","",S208*T208)</f>
        <v>0</v>
      </c>
      <c r="V208" s="8">
        <f>IF('2-定性盘查'!Z209&lt;&gt;"",IF('2-定性盘查'!Z209&lt;&gt;0,'2-定性盘查'!Z209,""),"")</f>
        <v>0</v>
      </c>
      <c r="W208" s="15">
        <f>IF('3.1-排放系数'!N208 ="", "", '3.1-排放系数'!N208)</f>
        <v>0</v>
      </c>
      <c r="X208" s="11">
        <f>IF(W208="","",'3.1-排放系数'!O208)</f>
        <v>0</v>
      </c>
      <c r="Y208" s="16">
        <f>IF(V208="","",H208*W208)</f>
        <v>0</v>
      </c>
      <c r="Z208" s="11">
        <f>IF(Y208="", "", '附表二、含氟气体之GWP值'!G5)</f>
        <v>0</v>
      </c>
      <c r="AA208" s="16">
        <f>IF(Y208="","",Y208*Z208)</f>
        <v>0</v>
      </c>
      <c r="AB208" s="16">
        <f>IF('2-定性盘查'!E209="是",IF(J208="CO2",SUM(U208,AA208),SUM(O208,U208,AA208)),IF(SUM(O208,U208,AA208)&lt;&gt;0,SUM(O208,U208,AA208),0))</f>
        <v>0</v>
      </c>
      <c r="AC208" s="16">
        <f>IF('2-定性盘查'!E209="是",IF(J208="CO2",O208,""),"")</f>
        <v>0</v>
      </c>
      <c r="AD208" s="17">
        <f>IF(AB208&lt;&gt;"",AB208/'6-彚总表'!$J$5,"")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IF('2-定性盘查'!A210&lt;&gt;"",'2-定性盘查'!A210,"")</f>
        <v>0</v>
      </c>
      <c r="B209" s="8">
        <f>IF('2-定性盘查'!B210&lt;&gt;"",'2-定性盘查'!B210,"")</f>
        <v>0</v>
      </c>
      <c r="C209" s="8">
        <f>IF('2-定性盘查'!C210&lt;&gt;"",'2-定性盘查'!C210,"")</f>
        <v>0</v>
      </c>
      <c r="D209" s="8">
        <f>IF('2-定性盘查'!D210&lt;&gt;"",'2-定性盘查'!D210,"")</f>
        <v>0</v>
      </c>
      <c r="E209" s="8">
        <f>IF('2-定性盘查'!E210&lt;&gt;"",'2-定性盘查'!E210,"")</f>
        <v>0</v>
      </c>
      <c r="F209" s="8">
        <f>IF('2-定性盘查'!F210&lt;&gt;"",'2-定性盘查'!F210,"")</f>
        <v>0</v>
      </c>
      <c r="G209" s="8">
        <f>IF('2-定性盘查'!G210&lt;&gt;"",'2-定性盘查'!G210,"")</f>
        <v>0</v>
      </c>
      <c r="H209" s="11" t="s">
        <v>526</v>
      </c>
      <c r="I209" s="11" t="s">
        <v>527</v>
      </c>
      <c r="J209" s="8">
        <f>IF('2-定性盘查'!X210&lt;&gt;"",IF('2-定性盘查'!X210&lt;&gt;0,'2-定性盘查'!X210,""),"")</f>
        <v>0</v>
      </c>
      <c r="K209" s="15">
        <f>'3.1-排放系数'!F209</f>
        <v>0</v>
      </c>
      <c r="L209" s="11">
        <f>'3.1-排放系数'!G209</f>
        <v>0</v>
      </c>
      <c r="M209" s="16">
        <f>IF(J209="","",H209*K209)</f>
        <v>0</v>
      </c>
      <c r="N209" s="11">
        <f>'附表二、含氟气体之GWP值'!G3</f>
        <v>0</v>
      </c>
      <c r="O209" s="16">
        <f>IF(M209="","",M209*N209)</f>
        <v>0</v>
      </c>
      <c r="P209" s="8">
        <f>IF('2-定性盘查'!Y210&lt;&gt;"",IF('2-定性盘查'!Y210&lt;&gt;0,'2-定性盘查'!Y210,""),"")</f>
        <v>0</v>
      </c>
      <c r="Q209" s="15">
        <f>IF('3.1-排放系数'!J209="", "", '3.1-排放系数'!J209)</f>
        <v>0</v>
      </c>
      <c r="R209" s="11">
        <f>IF(Q209="","",'3.1-排放系数'!K209)</f>
        <v>0</v>
      </c>
      <c r="S209" s="16">
        <f>IF(P209="","",H209*Q209)</f>
        <v>0</v>
      </c>
      <c r="T209" s="11">
        <f>IF(S209="", "", '附表二、含氟气体之GWP值'!G4)</f>
        <v>0</v>
      </c>
      <c r="U209" s="16">
        <f>IF(S209="","",S209*T209)</f>
        <v>0</v>
      </c>
      <c r="V209" s="8">
        <f>IF('2-定性盘查'!Z210&lt;&gt;"",IF('2-定性盘查'!Z210&lt;&gt;0,'2-定性盘查'!Z210,""),"")</f>
        <v>0</v>
      </c>
      <c r="W209" s="15">
        <f>IF('3.1-排放系数'!N209 ="", "", '3.1-排放系数'!N209)</f>
        <v>0</v>
      </c>
      <c r="X209" s="11">
        <f>IF(W209="","",'3.1-排放系数'!O209)</f>
        <v>0</v>
      </c>
      <c r="Y209" s="16">
        <f>IF(V209="","",H209*W209)</f>
        <v>0</v>
      </c>
      <c r="Z209" s="11">
        <f>IF(Y209="", "", '附表二、含氟气体之GWP值'!G5)</f>
        <v>0</v>
      </c>
      <c r="AA209" s="16">
        <f>IF(Y209="","",Y209*Z209)</f>
        <v>0</v>
      </c>
      <c r="AB209" s="16">
        <f>IF('2-定性盘查'!E210="是",IF(J209="CO2",SUM(U209,AA209),SUM(O209,U209,AA209)),IF(SUM(O209,U209,AA209)&lt;&gt;0,SUM(O209,U209,AA209),0))</f>
        <v>0</v>
      </c>
      <c r="AC209" s="16">
        <f>IF('2-定性盘查'!E210="是",IF(J209="CO2",O209,""),"")</f>
        <v>0</v>
      </c>
      <c r="AD209" s="17">
        <f>IF(AB209&lt;&gt;"",AB209/'6-彚总表'!$J$5,"")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IF('2-定性盘查'!A211&lt;&gt;"",'2-定性盘查'!A211,"")</f>
        <v>0</v>
      </c>
      <c r="B210" s="8">
        <f>IF('2-定性盘查'!B211&lt;&gt;"",'2-定性盘查'!B211,"")</f>
        <v>0</v>
      </c>
      <c r="C210" s="8">
        <f>IF('2-定性盘查'!C211&lt;&gt;"",'2-定性盘查'!C211,"")</f>
        <v>0</v>
      </c>
      <c r="D210" s="8">
        <f>IF('2-定性盘查'!D211&lt;&gt;"",'2-定性盘查'!D211,"")</f>
        <v>0</v>
      </c>
      <c r="E210" s="8">
        <f>IF('2-定性盘查'!E211&lt;&gt;"",'2-定性盘查'!E211,"")</f>
        <v>0</v>
      </c>
      <c r="F210" s="8">
        <f>IF('2-定性盘查'!F211&lt;&gt;"",'2-定性盘查'!F211,"")</f>
        <v>0</v>
      </c>
      <c r="G210" s="8">
        <f>IF('2-定性盘查'!G211&lt;&gt;"",'2-定性盘查'!G211,"")</f>
        <v>0</v>
      </c>
      <c r="H210" s="11" t="s">
        <v>464</v>
      </c>
      <c r="I210" s="11"/>
      <c r="J210" s="8">
        <f>IF('2-定性盘查'!X211&lt;&gt;"",IF('2-定性盘查'!X211&lt;&gt;0,'2-定性盘查'!X211,""),"")</f>
        <v>0</v>
      </c>
      <c r="K210" s="15">
        <f>'3.1-排放系数'!F210</f>
        <v>0</v>
      </c>
      <c r="L210" s="11">
        <f>'3.1-排放系数'!G210</f>
        <v>0</v>
      </c>
      <c r="M210" s="16">
        <f>IF(J210="","",H210*K210)</f>
        <v>0</v>
      </c>
      <c r="N210" s="11">
        <f>'附表二、含氟气体之GWP值'!G3</f>
        <v>0</v>
      </c>
      <c r="O210" s="16">
        <f>IF(M210="","",M210*N210)</f>
        <v>0</v>
      </c>
      <c r="P210" s="8">
        <f>IF('2-定性盘查'!Y211&lt;&gt;"",IF('2-定性盘查'!Y211&lt;&gt;0,'2-定性盘查'!Y211,""),"")</f>
        <v>0</v>
      </c>
      <c r="Q210" s="15">
        <f>IF('3.1-排放系数'!J210="", "", '3.1-排放系数'!J210)</f>
        <v>0</v>
      </c>
      <c r="R210" s="11">
        <f>IF(Q210="","",'3.1-排放系数'!K210)</f>
        <v>0</v>
      </c>
      <c r="S210" s="16">
        <f>IF(P210="","",H210*Q210)</f>
        <v>0</v>
      </c>
      <c r="T210" s="11">
        <f>IF(S210="", "", '附表二、含氟气体之GWP值'!G4)</f>
        <v>0</v>
      </c>
      <c r="U210" s="16">
        <f>IF(S210="","",S210*T210)</f>
        <v>0</v>
      </c>
      <c r="V210" s="8">
        <f>IF('2-定性盘查'!Z211&lt;&gt;"",IF('2-定性盘查'!Z211&lt;&gt;0,'2-定性盘查'!Z211,""),"")</f>
        <v>0</v>
      </c>
      <c r="W210" s="15">
        <f>IF('3.1-排放系数'!N210 ="", "", '3.1-排放系数'!N210)</f>
        <v>0</v>
      </c>
      <c r="X210" s="11">
        <f>IF(W210="","",'3.1-排放系数'!O210)</f>
        <v>0</v>
      </c>
      <c r="Y210" s="16">
        <f>IF(V210="","",H210*W210)</f>
        <v>0</v>
      </c>
      <c r="Z210" s="11">
        <f>IF(Y210="", "", '附表二、含氟气体之GWP值'!G5)</f>
        <v>0</v>
      </c>
      <c r="AA210" s="16">
        <f>IF(Y210="","",Y210*Z210)</f>
        <v>0</v>
      </c>
      <c r="AB210" s="16">
        <f>IF('2-定性盘查'!E211="是",IF(J210="CO2",SUM(U210,AA210),SUM(O210,U210,AA210)),IF(SUM(O210,U210,AA210)&lt;&gt;0,SUM(O210,U210,AA210),0))</f>
        <v>0</v>
      </c>
      <c r="AC210" s="16">
        <f>IF('2-定性盘查'!E211="是",IF(J210="CO2",O210,""),"")</f>
        <v>0</v>
      </c>
      <c r="AD210" s="17">
        <f>IF(AB210&lt;&gt;"",AB210/'6-彚总表'!$J$5,"")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IF('2-定性盘查'!A212&lt;&gt;"",'2-定性盘查'!A212,"")</f>
        <v>0</v>
      </c>
      <c r="B211" s="8">
        <f>IF('2-定性盘查'!B212&lt;&gt;"",'2-定性盘查'!B212,"")</f>
        <v>0</v>
      </c>
      <c r="C211" s="8">
        <f>IF('2-定性盘查'!C212&lt;&gt;"",'2-定性盘查'!C212,"")</f>
        <v>0</v>
      </c>
      <c r="D211" s="8">
        <f>IF('2-定性盘查'!D212&lt;&gt;"",'2-定性盘查'!D212,"")</f>
        <v>0</v>
      </c>
      <c r="E211" s="8">
        <f>IF('2-定性盘查'!E212&lt;&gt;"",'2-定性盘查'!E212,"")</f>
        <v>0</v>
      </c>
      <c r="F211" s="8">
        <f>IF('2-定性盘查'!F212&lt;&gt;"",'2-定性盘查'!F212,"")</f>
        <v>0</v>
      </c>
      <c r="G211" s="8">
        <f>IF('2-定性盘查'!G212&lt;&gt;"",'2-定性盘查'!G212,"")</f>
        <v>0</v>
      </c>
      <c r="H211" s="11" t="s">
        <v>464</v>
      </c>
      <c r="I211" s="11"/>
      <c r="J211" s="8">
        <f>IF('2-定性盘查'!X212&lt;&gt;"",IF('2-定性盘查'!X212&lt;&gt;0,'2-定性盘查'!X212,""),"")</f>
        <v>0</v>
      </c>
      <c r="K211" s="15">
        <f>'3.1-排放系数'!F211</f>
        <v>0</v>
      </c>
      <c r="L211" s="11">
        <f>'3.1-排放系数'!G211</f>
        <v>0</v>
      </c>
      <c r="M211" s="16">
        <f>IF(J211="","",H211*K211)</f>
        <v>0</v>
      </c>
      <c r="N211" s="11">
        <f>'附表二、含氟气体之GWP值'!G3</f>
        <v>0</v>
      </c>
      <c r="O211" s="16">
        <f>IF(M211="","",M211*N211)</f>
        <v>0</v>
      </c>
      <c r="P211" s="8">
        <f>IF('2-定性盘查'!Y212&lt;&gt;"",IF('2-定性盘查'!Y212&lt;&gt;0,'2-定性盘查'!Y212,""),"")</f>
        <v>0</v>
      </c>
      <c r="Q211" s="15">
        <f>IF('3.1-排放系数'!J211="", "", '3.1-排放系数'!J211)</f>
        <v>0</v>
      </c>
      <c r="R211" s="11">
        <f>IF(Q211="","",'3.1-排放系数'!K211)</f>
        <v>0</v>
      </c>
      <c r="S211" s="16">
        <f>IF(P211="","",H211*Q211)</f>
        <v>0</v>
      </c>
      <c r="T211" s="11">
        <f>IF(S211="", "", '附表二、含氟气体之GWP值'!G4)</f>
        <v>0</v>
      </c>
      <c r="U211" s="16">
        <f>IF(S211="","",S211*T211)</f>
        <v>0</v>
      </c>
      <c r="V211" s="8">
        <f>IF('2-定性盘查'!Z212&lt;&gt;"",IF('2-定性盘查'!Z212&lt;&gt;0,'2-定性盘查'!Z212,""),"")</f>
        <v>0</v>
      </c>
      <c r="W211" s="15">
        <f>IF('3.1-排放系数'!N211 ="", "", '3.1-排放系数'!N211)</f>
        <v>0</v>
      </c>
      <c r="X211" s="11">
        <f>IF(W211="","",'3.1-排放系数'!O211)</f>
        <v>0</v>
      </c>
      <c r="Y211" s="16">
        <f>IF(V211="","",H211*W211)</f>
        <v>0</v>
      </c>
      <c r="Z211" s="11">
        <f>IF(Y211="", "", '附表二、含氟气体之GWP值'!G5)</f>
        <v>0</v>
      </c>
      <c r="AA211" s="16">
        <f>IF(Y211="","",Y211*Z211)</f>
        <v>0</v>
      </c>
      <c r="AB211" s="16">
        <f>IF('2-定性盘查'!E212="是",IF(J211="CO2",SUM(U211,AA211),SUM(O211,U211,AA211)),IF(SUM(O211,U211,AA211)&lt;&gt;0,SUM(O211,U211,AA211),0))</f>
        <v>0</v>
      </c>
      <c r="AC211" s="16">
        <f>IF('2-定性盘查'!E212="是",IF(J211="CO2",O211,""),"")</f>
        <v>0</v>
      </c>
      <c r="AD211" s="17">
        <f>IF(AB211&lt;&gt;"",AB211/'6-彚总表'!$J$5,"")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IF('2-定性盘查'!A213&lt;&gt;"",'2-定性盘查'!A213,"")</f>
        <v>0</v>
      </c>
      <c r="B212" s="8">
        <f>IF('2-定性盘查'!B213&lt;&gt;"",'2-定性盘查'!B213,"")</f>
        <v>0</v>
      </c>
      <c r="C212" s="8">
        <f>IF('2-定性盘查'!C213&lt;&gt;"",'2-定性盘查'!C213,"")</f>
        <v>0</v>
      </c>
      <c r="D212" s="8">
        <f>IF('2-定性盘查'!D213&lt;&gt;"",'2-定性盘查'!D213,"")</f>
        <v>0</v>
      </c>
      <c r="E212" s="8">
        <f>IF('2-定性盘查'!E213&lt;&gt;"",'2-定性盘查'!E213,"")</f>
        <v>0</v>
      </c>
      <c r="F212" s="8">
        <f>IF('2-定性盘查'!F213&lt;&gt;"",'2-定性盘查'!F213,"")</f>
        <v>0</v>
      </c>
      <c r="G212" s="8">
        <f>IF('2-定性盘查'!G213&lt;&gt;"",'2-定性盘查'!G213,"")</f>
        <v>0</v>
      </c>
      <c r="H212" s="11" t="s">
        <v>464</v>
      </c>
      <c r="I212" s="11"/>
      <c r="J212" s="8">
        <f>IF('2-定性盘查'!X213&lt;&gt;"",IF('2-定性盘查'!X213&lt;&gt;0,'2-定性盘查'!X213,""),"")</f>
        <v>0</v>
      </c>
      <c r="K212" s="15">
        <f>'3.1-排放系数'!F212</f>
        <v>0</v>
      </c>
      <c r="L212" s="11">
        <f>'3.1-排放系数'!G212</f>
        <v>0</v>
      </c>
      <c r="M212" s="16">
        <f>IF(J212="","",H212*K212)</f>
        <v>0</v>
      </c>
      <c r="N212" s="11">
        <f>'附表二、含氟气体之GWP值'!G3</f>
        <v>0</v>
      </c>
      <c r="O212" s="16">
        <f>IF(M212="","",M212*N212)</f>
        <v>0</v>
      </c>
      <c r="P212" s="8">
        <f>IF('2-定性盘查'!Y213&lt;&gt;"",IF('2-定性盘查'!Y213&lt;&gt;0,'2-定性盘查'!Y213,""),"")</f>
        <v>0</v>
      </c>
      <c r="Q212" s="15">
        <f>IF('3.1-排放系数'!J212="", "", '3.1-排放系数'!J212)</f>
        <v>0</v>
      </c>
      <c r="R212" s="11">
        <f>IF(Q212="","",'3.1-排放系数'!K212)</f>
        <v>0</v>
      </c>
      <c r="S212" s="16">
        <f>IF(P212="","",H212*Q212)</f>
        <v>0</v>
      </c>
      <c r="T212" s="11">
        <f>IF(S212="", "", '附表二、含氟气体之GWP值'!G4)</f>
        <v>0</v>
      </c>
      <c r="U212" s="16">
        <f>IF(S212="","",S212*T212)</f>
        <v>0</v>
      </c>
      <c r="V212" s="8">
        <f>IF('2-定性盘查'!Z213&lt;&gt;"",IF('2-定性盘查'!Z213&lt;&gt;0,'2-定性盘查'!Z213,""),"")</f>
        <v>0</v>
      </c>
      <c r="W212" s="15">
        <f>IF('3.1-排放系数'!N212 ="", "", '3.1-排放系数'!N212)</f>
        <v>0</v>
      </c>
      <c r="X212" s="11">
        <f>IF(W212="","",'3.1-排放系数'!O212)</f>
        <v>0</v>
      </c>
      <c r="Y212" s="16">
        <f>IF(V212="","",H212*W212)</f>
        <v>0</v>
      </c>
      <c r="Z212" s="11">
        <f>IF(Y212="", "", '附表二、含氟气体之GWP值'!G5)</f>
        <v>0</v>
      </c>
      <c r="AA212" s="16">
        <f>IF(Y212="","",Y212*Z212)</f>
        <v>0</v>
      </c>
      <c r="AB212" s="16">
        <f>IF('2-定性盘查'!E213="是",IF(J212="CO2",SUM(U212,AA212),SUM(O212,U212,AA212)),IF(SUM(O212,U212,AA212)&lt;&gt;0,SUM(O212,U212,AA212),0))</f>
        <v>0</v>
      </c>
      <c r="AC212" s="16">
        <f>IF('2-定性盘查'!E213="是",IF(J212="CO2",O212,""),"")</f>
        <v>0</v>
      </c>
      <c r="AD212" s="17">
        <f>IF(AB212&lt;&gt;"",AB212/'6-彚总表'!$J$5,"")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IF('2-定性盘查'!A214&lt;&gt;"",'2-定性盘查'!A214,"")</f>
        <v>0</v>
      </c>
      <c r="B213" s="8">
        <f>IF('2-定性盘查'!B214&lt;&gt;"",'2-定性盘查'!B214,"")</f>
        <v>0</v>
      </c>
      <c r="C213" s="8">
        <f>IF('2-定性盘查'!C214&lt;&gt;"",'2-定性盘查'!C214,"")</f>
        <v>0</v>
      </c>
      <c r="D213" s="8">
        <f>IF('2-定性盘查'!D214&lt;&gt;"",'2-定性盘查'!D214,"")</f>
        <v>0</v>
      </c>
      <c r="E213" s="8">
        <f>IF('2-定性盘查'!E214&lt;&gt;"",'2-定性盘查'!E214,"")</f>
        <v>0</v>
      </c>
      <c r="F213" s="8">
        <f>IF('2-定性盘查'!F214&lt;&gt;"",'2-定性盘查'!F214,"")</f>
        <v>0</v>
      </c>
      <c r="G213" s="8">
        <f>IF('2-定性盘查'!G214&lt;&gt;"",'2-定性盘查'!G214,"")</f>
        <v>0</v>
      </c>
      <c r="H213" s="11" t="s">
        <v>464</v>
      </c>
      <c r="I213" s="11"/>
      <c r="J213" s="8">
        <f>IF('2-定性盘查'!X214&lt;&gt;"",IF('2-定性盘查'!X214&lt;&gt;0,'2-定性盘查'!X214,""),"")</f>
        <v>0</v>
      </c>
      <c r="K213" s="15">
        <f>'3.1-排放系数'!F213</f>
        <v>0</v>
      </c>
      <c r="L213" s="11">
        <f>'3.1-排放系数'!G213</f>
        <v>0</v>
      </c>
      <c r="M213" s="16">
        <f>IF(J213="","",H213*K213)</f>
        <v>0</v>
      </c>
      <c r="N213" s="11">
        <f>'附表二、含氟气体之GWP值'!G3</f>
        <v>0</v>
      </c>
      <c r="O213" s="16">
        <f>IF(M213="","",M213*N213)</f>
        <v>0</v>
      </c>
      <c r="P213" s="8">
        <f>IF('2-定性盘查'!Y214&lt;&gt;"",IF('2-定性盘查'!Y214&lt;&gt;0,'2-定性盘查'!Y214,""),"")</f>
        <v>0</v>
      </c>
      <c r="Q213" s="15">
        <f>IF('3.1-排放系数'!J213="", "", '3.1-排放系数'!J213)</f>
        <v>0</v>
      </c>
      <c r="R213" s="11">
        <f>IF(Q213="","",'3.1-排放系数'!K213)</f>
        <v>0</v>
      </c>
      <c r="S213" s="16">
        <f>IF(P213="","",H213*Q213)</f>
        <v>0</v>
      </c>
      <c r="T213" s="11">
        <f>IF(S213="", "", '附表二、含氟气体之GWP值'!G4)</f>
        <v>0</v>
      </c>
      <c r="U213" s="16">
        <f>IF(S213="","",S213*T213)</f>
        <v>0</v>
      </c>
      <c r="V213" s="8">
        <f>IF('2-定性盘查'!Z214&lt;&gt;"",IF('2-定性盘查'!Z214&lt;&gt;0,'2-定性盘查'!Z214,""),"")</f>
        <v>0</v>
      </c>
      <c r="W213" s="15">
        <f>IF('3.1-排放系数'!N213 ="", "", '3.1-排放系数'!N213)</f>
        <v>0</v>
      </c>
      <c r="X213" s="11">
        <f>IF(W213="","",'3.1-排放系数'!O213)</f>
        <v>0</v>
      </c>
      <c r="Y213" s="16">
        <f>IF(V213="","",H213*W213)</f>
        <v>0</v>
      </c>
      <c r="Z213" s="11">
        <f>IF(Y213="", "", '附表二、含氟气体之GWP值'!G5)</f>
        <v>0</v>
      </c>
      <c r="AA213" s="16">
        <f>IF(Y213="","",Y213*Z213)</f>
        <v>0</v>
      </c>
      <c r="AB213" s="16">
        <f>IF('2-定性盘查'!E214="是",IF(J213="CO2",SUM(U213,AA213),SUM(O213,U213,AA213)),IF(SUM(O213,U213,AA213)&lt;&gt;0,SUM(O213,U213,AA213),0))</f>
        <v>0</v>
      </c>
      <c r="AC213" s="16">
        <f>IF('2-定性盘查'!E214="是",IF(J213="CO2",O213,""),"")</f>
        <v>0</v>
      </c>
      <c r="AD213" s="17">
        <f>IF(AB213&lt;&gt;"",AB213/'6-彚总表'!$J$5,"")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IF('2-定性盘查'!A215&lt;&gt;"",'2-定性盘查'!A215,"")</f>
        <v>0</v>
      </c>
      <c r="B214" s="8">
        <f>IF('2-定性盘查'!B215&lt;&gt;"",'2-定性盘查'!B215,"")</f>
        <v>0</v>
      </c>
      <c r="C214" s="8">
        <f>IF('2-定性盘查'!C215&lt;&gt;"",'2-定性盘查'!C215,"")</f>
        <v>0</v>
      </c>
      <c r="D214" s="8">
        <f>IF('2-定性盘查'!D215&lt;&gt;"",'2-定性盘查'!D215,"")</f>
        <v>0</v>
      </c>
      <c r="E214" s="8">
        <f>IF('2-定性盘查'!E215&lt;&gt;"",'2-定性盘查'!E215,"")</f>
        <v>0</v>
      </c>
      <c r="F214" s="8">
        <f>IF('2-定性盘查'!F215&lt;&gt;"",'2-定性盘查'!F215,"")</f>
        <v>0</v>
      </c>
      <c r="G214" s="8">
        <f>IF('2-定性盘查'!G215&lt;&gt;"",'2-定性盘查'!G215,"")</f>
        <v>0</v>
      </c>
      <c r="H214" s="11" t="s">
        <v>464</v>
      </c>
      <c r="I214" s="11"/>
      <c r="J214" s="8">
        <f>IF('2-定性盘查'!X215&lt;&gt;"",IF('2-定性盘查'!X215&lt;&gt;0,'2-定性盘查'!X215,""),"")</f>
        <v>0</v>
      </c>
      <c r="K214" s="15">
        <f>'3.1-排放系数'!F214</f>
        <v>0</v>
      </c>
      <c r="L214" s="11">
        <f>'3.1-排放系数'!G214</f>
        <v>0</v>
      </c>
      <c r="M214" s="16">
        <f>IF(J214="","",H214*K214)</f>
        <v>0</v>
      </c>
      <c r="N214" s="11">
        <f>'附表二、含氟气体之GWP值'!G3</f>
        <v>0</v>
      </c>
      <c r="O214" s="16">
        <f>IF(M214="","",M214*N214)</f>
        <v>0</v>
      </c>
      <c r="P214" s="8">
        <f>IF('2-定性盘查'!Y215&lt;&gt;"",IF('2-定性盘查'!Y215&lt;&gt;0,'2-定性盘查'!Y215,""),"")</f>
        <v>0</v>
      </c>
      <c r="Q214" s="15">
        <f>IF('3.1-排放系数'!J214="", "", '3.1-排放系数'!J214)</f>
        <v>0</v>
      </c>
      <c r="R214" s="11">
        <f>IF(Q214="","",'3.1-排放系数'!K214)</f>
        <v>0</v>
      </c>
      <c r="S214" s="16">
        <f>IF(P214="","",H214*Q214)</f>
        <v>0</v>
      </c>
      <c r="T214" s="11">
        <f>IF(S214="", "", '附表二、含氟气体之GWP值'!G4)</f>
        <v>0</v>
      </c>
      <c r="U214" s="16">
        <f>IF(S214="","",S214*T214)</f>
        <v>0</v>
      </c>
      <c r="V214" s="8">
        <f>IF('2-定性盘查'!Z215&lt;&gt;"",IF('2-定性盘查'!Z215&lt;&gt;0,'2-定性盘查'!Z215,""),"")</f>
        <v>0</v>
      </c>
      <c r="W214" s="15">
        <f>IF('3.1-排放系数'!N214 ="", "", '3.1-排放系数'!N214)</f>
        <v>0</v>
      </c>
      <c r="X214" s="11">
        <f>IF(W214="","",'3.1-排放系数'!O214)</f>
        <v>0</v>
      </c>
      <c r="Y214" s="16">
        <f>IF(V214="","",H214*W214)</f>
        <v>0</v>
      </c>
      <c r="Z214" s="11">
        <f>IF(Y214="", "", '附表二、含氟气体之GWP值'!G5)</f>
        <v>0</v>
      </c>
      <c r="AA214" s="16">
        <f>IF(Y214="","",Y214*Z214)</f>
        <v>0</v>
      </c>
      <c r="AB214" s="16">
        <f>IF('2-定性盘查'!E215="是",IF(J214="CO2",SUM(U214,AA214),SUM(O214,U214,AA214)),IF(SUM(O214,U214,AA214)&lt;&gt;0,SUM(O214,U214,AA214),0))</f>
        <v>0</v>
      </c>
      <c r="AC214" s="16">
        <f>IF('2-定性盘查'!E215="是",IF(J214="CO2",O214,""),"")</f>
        <v>0</v>
      </c>
      <c r="AD214" s="17">
        <f>IF(AB214&lt;&gt;"",AB214/'6-彚总表'!$J$5,"")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IF('2-定性盘查'!A216&lt;&gt;"",'2-定性盘查'!A216,"")</f>
        <v>0</v>
      </c>
      <c r="B215" s="8">
        <f>IF('2-定性盘查'!B216&lt;&gt;"",'2-定性盘查'!B216,"")</f>
        <v>0</v>
      </c>
      <c r="C215" s="8">
        <f>IF('2-定性盘查'!C216&lt;&gt;"",'2-定性盘查'!C216,"")</f>
        <v>0</v>
      </c>
      <c r="D215" s="8">
        <f>IF('2-定性盘查'!D216&lt;&gt;"",'2-定性盘查'!D216,"")</f>
        <v>0</v>
      </c>
      <c r="E215" s="8">
        <f>IF('2-定性盘查'!E216&lt;&gt;"",'2-定性盘查'!E216,"")</f>
        <v>0</v>
      </c>
      <c r="F215" s="8">
        <f>IF('2-定性盘查'!F216&lt;&gt;"",'2-定性盘查'!F216,"")</f>
        <v>0</v>
      </c>
      <c r="G215" s="8">
        <f>IF('2-定性盘查'!G216&lt;&gt;"",'2-定性盘查'!G216,"")</f>
        <v>0</v>
      </c>
      <c r="H215" s="11" t="s">
        <v>464</v>
      </c>
      <c r="I215" s="11"/>
      <c r="J215" s="8">
        <f>IF('2-定性盘查'!X216&lt;&gt;"",IF('2-定性盘查'!X216&lt;&gt;0,'2-定性盘查'!X216,""),"")</f>
        <v>0</v>
      </c>
      <c r="K215" s="15">
        <f>'3.1-排放系数'!F215</f>
        <v>0</v>
      </c>
      <c r="L215" s="11">
        <f>'3.1-排放系数'!G215</f>
        <v>0</v>
      </c>
      <c r="M215" s="16">
        <f>IF(J215="","",H215*K215)</f>
        <v>0</v>
      </c>
      <c r="N215" s="11">
        <f>'附表二、含氟气体之GWP值'!G3</f>
        <v>0</v>
      </c>
      <c r="O215" s="16">
        <f>IF(M215="","",M215*N215)</f>
        <v>0</v>
      </c>
      <c r="P215" s="8">
        <f>IF('2-定性盘查'!Y216&lt;&gt;"",IF('2-定性盘查'!Y216&lt;&gt;0,'2-定性盘查'!Y216,""),"")</f>
        <v>0</v>
      </c>
      <c r="Q215" s="15">
        <f>IF('3.1-排放系数'!J215="", "", '3.1-排放系数'!J215)</f>
        <v>0</v>
      </c>
      <c r="R215" s="11">
        <f>IF(Q215="","",'3.1-排放系数'!K215)</f>
        <v>0</v>
      </c>
      <c r="S215" s="16">
        <f>IF(P215="","",H215*Q215)</f>
        <v>0</v>
      </c>
      <c r="T215" s="11">
        <f>IF(S215="", "", '附表二、含氟气体之GWP值'!G4)</f>
        <v>0</v>
      </c>
      <c r="U215" s="16">
        <f>IF(S215="","",S215*T215)</f>
        <v>0</v>
      </c>
      <c r="V215" s="8">
        <f>IF('2-定性盘查'!Z216&lt;&gt;"",IF('2-定性盘查'!Z216&lt;&gt;0,'2-定性盘查'!Z216,""),"")</f>
        <v>0</v>
      </c>
      <c r="W215" s="15">
        <f>IF('3.1-排放系数'!N215 ="", "", '3.1-排放系数'!N215)</f>
        <v>0</v>
      </c>
      <c r="X215" s="11">
        <f>IF(W215="","",'3.1-排放系数'!O215)</f>
        <v>0</v>
      </c>
      <c r="Y215" s="16">
        <f>IF(V215="","",H215*W215)</f>
        <v>0</v>
      </c>
      <c r="Z215" s="11">
        <f>IF(Y215="", "", '附表二、含氟气体之GWP值'!G5)</f>
        <v>0</v>
      </c>
      <c r="AA215" s="16">
        <f>IF(Y215="","",Y215*Z215)</f>
        <v>0</v>
      </c>
      <c r="AB215" s="16">
        <f>IF('2-定性盘查'!E216="是",IF(J215="CO2",SUM(U215,AA215),SUM(O215,U215,AA215)),IF(SUM(O215,U215,AA215)&lt;&gt;0,SUM(O215,U215,AA215),0))</f>
        <v>0</v>
      </c>
      <c r="AC215" s="16">
        <f>IF('2-定性盘查'!E216="是",IF(J215="CO2",O215,""),"")</f>
        <v>0</v>
      </c>
      <c r="AD215" s="17">
        <f>IF(AB215&lt;&gt;"",AB215/'6-彚总表'!$J$5,"")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IF('2-定性盘查'!A217&lt;&gt;"",'2-定性盘查'!A217,"")</f>
        <v>0</v>
      </c>
      <c r="B216" s="8">
        <f>IF('2-定性盘查'!B217&lt;&gt;"",'2-定性盘查'!B217,"")</f>
        <v>0</v>
      </c>
      <c r="C216" s="8">
        <f>IF('2-定性盘查'!C217&lt;&gt;"",'2-定性盘查'!C217,"")</f>
        <v>0</v>
      </c>
      <c r="D216" s="8">
        <f>IF('2-定性盘查'!D217&lt;&gt;"",'2-定性盘查'!D217,"")</f>
        <v>0</v>
      </c>
      <c r="E216" s="8">
        <f>IF('2-定性盘查'!E217&lt;&gt;"",'2-定性盘查'!E217,"")</f>
        <v>0</v>
      </c>
      <c r="F216" s="8">
        <f>IF('2-定性盘查'!F217&lt;&gt;"",'2-定性盘查'!F217,"")</f>
        <v>0</v>
      </c>
      <c r="G216" s="8">
        <f>IF('2-定性盘查'!G217&lt;&gt;"",'2-定性盘查'!G217,"")</f>
        <v>0</v>
      </c>
      <c r="H216" s="11" t="s">
        <v>528</v>
      </c>
      <c r="I216" s="11" t="s">
        <v>527</v>
      </c>
      <c r="J216" s="8">
        <f>IF('2-定性盘查'!X217&lt;&gt;"",IF('2-定性盘查'!X217&lt;&gt;0,'2-定性盘查'!X217,""),"")</f>
        <v>0</v>
      </c>
      <c r="K216" s="15">
        <f>'3.1-排放系数'!F216</f>
        <v>0</v>
      </c>
      <c r="L216" s="11">
        <f>'3.1-排放系数'!G216</f>
        <v>0</v>
      </c>
      <c r="M216" s="16">
        <f>IF(J216="","",H216*K216)</f>
        <v>0</v>
      </c>
      <c r="N216" s="11">
        <f>'附表二、含氟气体之GWP值'!G3</f>
        <v>0</v>
      </c>
      <c r="O216" s="16">
        <f>IF(M216="","",M216*N216)</f>
        <v>0</v>
      </c>
      <c r="P216" s="8">
        <f>IF('2-定性盘查'!Y217&lt;&gt;"",IF('2-定性盘查'!Y217&lt;&gt;0,'2-定性盘查'!Y217,""),"")</f>
        <v>0</v>
      </c>
      <c r="Q216" s="15">
        <f>IF('3.1-排放系数'!J216="", "", '3.1-排放系数'!J216)</f>
        <v>0</v>
      </c>
      <c r="R216" s="11">
        <f>IF(Q216="","",'3.1-排放系数'!K216)</f>
        <v>0</v>
      </c>
      <c r="S216" s="16">
        <f>IF(P216="","",H216*Q216)</f>
        <v>0</v>
      </c>
      <c r="T216" s="11">
        <f>IF(S216="", "", '附表二、含氟气体之GWP值'!G4)</f>
        <v>0</v>
      </c>
      <c r="U216" s="16">
        <f>IF(S216="","",S216*T216)</f>
        <v>0</v>
      </c>
      <c r="V216" s="8">
        <f>IF('2-定性盘查'!Z217&lt;&gt;"",IF('2-定性盘查'!Z217&lt;&gt;0,'2-定性盘查'!Z217,""),"")</f>
        <v>0</v>
      </c>
      <c r="W216" s="15">
        <f>IF('3.1-排放系数'!N216 ="", "", '3.1-排放系数'!N216)</f>
        <v>0</v>
      </c>
      <c r="X216" s="11">
        <f>IF(W216="","",'3.1-排放系数'!O216)</f>
        <v>0</v>
      </c>
      <c r="Y216" s="16">
        <f>IF(V216="","",H216*W216)</f>
        <v>0</v>
      </c>
      <c r="Z216" s="11">
        <f>IF(Y216="", "", '附表二、含氟气体之GWP值'!G5)</f>
        <v>0</v>
      </c>
      <c r="AA216" s="16">
        <f>IF(Y216="","",Y216*Z216)</f>
        <v>0</v>
      </c>
      <c r="AB216" s="16">
        <f>IF('2-定性盘查'!E217="是",IF(J216="CO2",SUM(U216,AA216),SUM(O216,U216,AA216)),IF(SUM(O216,U216,AA216)&lt;&gt;0,SUM(O216,U216,AA216),0))</f>
        <v>0</v>
      </c>
      <c r="AC216" s="16">
        <f>IF('2-定性盘查'!E217="是",IF(J216="CO2",O216,""),"")</f>
        <v>0</v>
      </c>
      <c r="AD216" s="17">
        <f>IF(AB216&lt;&gt;"",AB216/'6-彚总表'!$J$5,"")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IF('2-定性盘查'!A218&lt;&gt;"",'2-定性盘查'!A218,"")</f>
        <v>0</v>
      </c>
      <c r="B217" s="8">
        <f>IF('2-定性盘查'!B218&lt;&gt;"",'2-定性盘查'!B218,"")</f>
        <v>0</v>
      </c>
      <c r="C217" s="8">
        <f>IF('2-定性盘查'!C218&lt;&gt;"",'2-定性盘查'!C218,"")</f>
        <v>0</v>
      </c>
      <c r="D217" s="8">
        <f>IF('2-定性盘查'!D218&lt;&gt;"",'2-定性盘查'!D218,"")</f>
        <v>0</v>
      </c>
      <c r="E217" s="8">
        <f>IF('2-定性盘查'!E218&lt;&gt;"",'2-定性盘查'!E218,"")</f>
        <v>0</v>
      </c>
      <c r="F217" s="8">
        <f>IF('2-定性盘查'!F218&lt;&gt;"",'2-定性盘查'!F218,"")</f>
        <v>0</v>
      </c>
      <c r="G217" s="8">
        <f>IF('2-定性盘查'!G218&lt;&gt;"",'2-定性盘查'!G218,"")</f>
        <v>0</v>
      </c>
      <c r="H217" s="11" t="s">
        <v>529</v>
      </c>
      <c r="I217" s="11" t="s">
        <v>527</v>
      </c>
      <c r="J217" s="8">
        <f>IF('2-定性盘查'!X218&lt;&gt;"",IF('2-定性盘查'!X218&lt;&gt;0,'2-定性盘查'!X218,""),"")</f>
        <v>0</v>
      </c>
      <c r="K217" s="15">
        <f>'3.1-排放系数'!F217</f>
        <v>0</v>
      </c>
      <c r="L217" s="11">
        <f>'3.1-排放系数'!G217</f>
        <v>0</v>
      </c>
      <c r="M217" s="16">
        <f>IF(J217="","",H217*K217)</f>
        <v>0</v>
      </c>
      <c r="N217" s="11">
        <f>'附表二、含氟气体之GWP值'!G3</f>
        <v>0</v>
      </c>
      <c r="O217" s="16">
        <f>IF(M217="","",M217*N217)</f>
        <v>0</v>
      </c>
      <c r="P217" s="8">
        <f>IF('2-定性盘查'!Y218&lt;&gt;"",IF('2-定性盘查'!Y218&lt;&gt;0,'2-定性盘查'!Y218,""),"")</f>
        <v>0</v>
      </c>
      <c r="Q217" s="15">
        <f>IF('3.1-排放系数'!J217="", "", '3.1-排放系数'!J217)</f>
        <v>0</v>
      </c>
      <c r="R217" s="11">
        <f>IF(Q217="","",'3.1-排放系数'!K217)</f>
        <v>0</v>
      </c>
      <c r="S217" s="16">
        <f>IF(P217="","",H217*Q217)</f>
        <v>0</v>
      </c>
      <c r="T217" s="11">
        <f>IF(S217="", "", '附表二、含氟气体之GWP值'!G4)</f>
        <v>0</v>
      </c>
      <c r="U217" s="16">
        <f>IF(S217="","",S217*T217)</f>
        <v>0</v>
      </c>
      <c r="V217" s="8">
        <f>IF('2-定性盘查'!Z218&lt;&gt;"",IF('2-定性盘查'!Z218&lt;&gt;0,'2-定性盘查'!Z218,""),"")</f>
        <v>0</v>
      </c>
      <c r="W217" s="15">
        <f>IF('3.1-排放系数'!N217 ="", "", '3.1-排放系数'!N217)</f>
        <v>0</v>
      </c>
      <c r="X217" s="11">
        <f>IF(W217="","",'3.1-排放系数'!O217)</f>
        <v>0</v>
      </c>
      <c r="Y217" s="16">
        <f>IF(V217="","",H217*W217)</f>
        <v>0</v>
      </c>
      <c r="Z217" s="11">
        <f>IF(Y217="", "", '附表二、含氟气体之GWP值'!G5)</f>
        <v>0</v>
      </c>
      <c r="AA217" s="16">
        <f>IF(Y217="","",Y217*Z217)</f>
        <v>0</v>
      </c>
      <c r="AB217" s="16">
        <f>IF('2-定性盘查'!E218="是",IF(J217="CO2",SUM(U217,AA217),SUM(O217,U217,AA217)),IF(SUM(O217,U217,AA217)&lt;&gt;0,SUM(O217,U217,AA217),0))</f>
        <v>0</v>
      </c>
      <c r="AC217" s="16">
        <f>IF('2-定性盘查'!E218="是",IF(J217="CO2",O217,""),"")</f>
        <v>0</v>
      </c>
      <c r="AD217" s="17">
        <f>IF(AB217&lt;&gt;"",AB217/'6-彚总表'!$J$5,"")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IF('2-定性盘查'!A219&lt;&gt;"",'2-定性盘查'!A219,"")</f>
        <v>0</v>
      </c>
      <c r="B218" s="8">
        <f>IF('2-定性盘查'!B219&lt;&gt;"",'2-定性盘查'!B219,"")</f>
        <v>0</v>
      </c>
      <c r="C218" s="8">
        <f>IF('2-定性盘查'!C219&lt;&gt;"",'2-定性盘查'!C219,"")</f>
        <v>0</v>
      </c>
      <c r="D218" s="8">
        <f>IF('2-定性盘查'!D219&lt;&gt;"",'2-定性盘查'!D219,"")</f>
        <v>0</v>
      </c>
      <c r="E218" s="8">
        <f>IF('2-定性盘查'!E219&lt;&gt;"",'2-定性盘查'!E219,"")</f>
        <v>0</v>
      </c>
      <c r="F218" s="8">
        <f>IF('2-定性盘查'!F219&lt;&gt;"",'2-定性盘查'!F219,"")</f>
        <v>0</v>
      </c>
      <c r="G218" s="8">
        <f>IF('2-定性盘查'!G219&lt;&gt;"",'2-定性盘查'!G219,"")</f>
        <v>0</v>
      </c>
      <c r="H218" s="11" t="s">
        <v>530</v>
      </c>
      <c r="I218" s="11" t="s">
        <v>527</v>
      </c>
      <c r="J218" s="8">
        <f>IF('2-定性盘查'!X219&lt;&gt;"",IF('2-定性盘查'!X219&lt;&gt;0,'2-定性盘查'!X219,""),"")</f>
        <v>0</v>
      </c>
      <c r="K218" s="15">
        <f>'3.1-排放系数'!F218</f>
        <v>0</v>
      </c>
      <c r="L218" s="11">
        <f>'3.1-排放系数'!G218</f>
        <v>0</v>
      </c>
      <c r="M218" s="16">
        <f>IF(J218="","",H218*K218)</f>
        <v>0</v>
      </c>
      <c r="N218" s="11">
        <f>'附表二、含氟气体之GWP值'!G3</f>
        <v>0</v>
      </c>
      <c r="O218" s="16">
        <f>IF(M218="","",M218*N218)</f>
        <v>0</v>
      </c>
      <c r="P218" s="8">
        <f>IF('2-定性盘查'!Y219&lt;&gt;"",IF('2-定性盘查'!Y219&lt;&gt;0,'2-定性盘查'!Y219,""),"")</f>
        <v>0</v>
      </c>
      <c r="Q218" s="15">
        <f>IF('3.1-排放系数'!J218="", "", '3.1-排放系数'!J218)</f>
        <v>0</v>
      </c>
      <c r="R218" s="11">
        <f>IF(Q218="","",'3.1-排放系数'!K218)</f>
        <v>0</v>
      </c>
      <c r="S218" s="16">
        <f>IF(P218="","",H218*Q218)</f>
        <v>0</v>
      </c>
      <c r="T218" s="11">
        <f>IF(S218="", "", '附表二、含氟气体之GWP值'!G4)</f>
        <v>0</v>
      </c>
      <c r="U218" s="16">
        <f>IF(S218="","",S218*T218)</f>
        <v>0</v>
      </c>
      <c r="V218" s="8">
        <f>IF('2-定性盘查'!Z219&lt;&gt;"",IF('2-定性盘查'!Z219&lt;&gt;0,'2-定性盘查'!Z219,""),"")</f>
        <v>0</v>
      </c>
      <c r="W218" s="15">
        <f>IF('3.1-排放系数'!N218 ="", "", '3.1-排放系数'!N218)</f>
        <v>0</v>
      </c>
      <c r="X218" s="11">
        <f>IF(W218="","",'3.1-排放系数'!O218)</f>
        <v>0</v>
      </c>
      <c r="Y218" s="16">
        <f>IF(V218="","",H218*W218)</f>
        <v>0</v>
      </c>
      <c r="Z218" s="11">
        <f>IF(Y218="", "", '附表二、含氟气体之GWP值'!G5)</f>
        <v>0</v>
      </c>
      <c r="AA218" s="16">
        <f>IF(Y218="","",Y218*Z218)</f>
        <v>0</v>
      </c>
      <c r="AB218" s="16">
        <f>IF('2-定性盘查'!E219="是",IF(J218="CO2",SUM(U218,AA218),SUM(O218,U218,AA218)),IF(SUM(O218,U218,AA218)&lt;&gt;0,SUM(O218,U218,AA218),0))</f>
        <v>0</v>
      </c>
      <c r="AC218" s="16">
        <f>IF('2-定性盘查'!E219="是",IF(J218="CO2",O218,""),"")</f>
        <v>0</v>
      </c>
      <c r="AD218" s="17">
        <f>IF(AB218&lt;&gt;"",AB218/'6-彚总表'!$J$5,"")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IF('2-定性盘查'!A220&lt;&gt;"",'2-定性盘查'!A220,"")</f>
        <v>0</v>
      </c>
      <c r="B219" s="8">
        <f>IF('2-定性盘查'!B220&lt;&gt;"",'2-定性盘查'!B220,"")</f>
        <v>0</v>
      </c>
      <c r="C219" s="8">
        <f>IF('2-定性盘查'!C220&lt;&gt;"",'2-定性盘查'!C220,"")</f>
        <v>0</v>
      </c>
      <c r="D219" s="8">
        <f>IF('2-定性盘查'!D220&lt;&gt;"",'2-定性盘查'!D220,"")</f>
        <v>0</v>
      </c>
      <c r="E219" s="8">
        <f>IF('2-定性盘查'!E220&lt;&gt;"",'2-定性盘查'!E220,"")</f>
        <v>0</v>
      </c>
      <c r="F219" s="8">
        <f>IF('2-定性盘查'!F220&lt;&gt;"",'2-定性盘查'!F220,"")</f>
        <v>0</v>
      </c>
      <c r="G219" s="8">
        <f>IF('2-定性盘查'!G220&lt;&gt;"",'2-定性盘查'!G220,"")</f>
        <v>0</v>
      </c>
      <c r="H219" s="11" t="s">
        <v>531</v>
      </c>
      <c r="I219" s="11" t="s">
        <v>527</v>
      </c>
      <c r="J219" s="8">
        <f>IF('2-定性盘查'!X220&lt;&gt;"",IF('2-定性盘查'!X220&lt;&gt;0,'2-定性盘查'!X220,""),"")</f>
        <v>0</v>
      </c>
      <c r="K219" s="15">
        <f>'3.1-排放系数'!F219</f>
        <v>0</v>
      </c>
      <c r="L219" s="11">
        <f>'3.1-排放系数'!G219</f>
        <v>0</v>
      </c>
      <c r="M219" s="16">
        <f>IF(J219="","",H219*K219)</f>
        <v>0</v>
      </c>
      <c r="N219" s="11">
        <f>'附表二、含氟气体之GWP值'!G3</f>
        <v>0</v>
      </c>
      <c r="O219" s="16">
        <f>IF(M219="","",M219*N219)</f>
        <v>0</v>
      </c>
      <c r="P219" s="8">
        <f>IF('2-定性盘查'!Y220&lt;&gt;"",IF('2-定性盘查'!Y220&lt;&gt;0,'2-定性盘查'!Y220,""),"")</f>
        <v>0</v>
      </c>
      <c r="Q219" s="15">
        <f>IF('3.1-排放系数'!J219="", "", '3.1-排放系数'!J219)</f>
        <v>0</v>
      </c>
      <c r="R219" s="11">
        <f>IF(Q219="","",'3.1-排放系数'!K219)</f>
        <v>0</v>
      </c>
      <c r="S219" s="16">
        <f>IF(P219="","",H219*Q219)</f>
        <v>0</v>
      </c>
      <c r="T219" s="11">
        <f>IF(S219="", "", '附表二、含氟气体之GWP值'!G4)</f>
        <v>0</v>
      </c>
      <c r="U219" s="16">
        <f>IF(S219="","",S219*T219)</f>
        <v>0</v>
      </c>
      <c r="V219" s="8">
        <f>IF('2-定性盘查'!Z220&lt;&gt;"",IF('2-定性盘查'!Z220&lt;&gt;0,'2-定性盘查'!Z220,""),"")</f>
        <v>0</v>
      </c>
      <c r="W219" s="15">
        <f>IF('3.1-排放系数'!N219 ="", "", '3.1-排放系数'!N219)</f>
        <v>0</v>
      </c>
      <c r="X219" s="11">
        <f>IF(W219="","",'3.1-排放系数'!O219)</f>
        <v>0</v>
      </c>
      <c r="Y219" s="16">
        <f>IF(V219="","",H219*W219)</f>
        <v>0</v>
      </c>
      <c r="Z219" s="11">
        <f>IF(Y219="", "", '附表二、含氟气体之GWP值'!G5)</f>
        <v>0</v>
      </c>
      <c r="AA219" s="16">
        <f>IF(Y219="","",Y219*Z219)</f>
        <v>0</v>
      </c>
      <c r="AB219" s="16">
        <f>IF('2-定性盘查'!E220="是",IF(J219="CO2",SUM(U219,AA219),SUM(O219,U219,AA219)),IF(SUM(O219,U219,AA219)&lt;&gt;0,SUM(O219,U219,AA219),0))</f>
        <v>0</v>
      </c>
      <c r="AC219" s="16">
        <f>IF('2-定性盘查'!E220="是",IF(J219="CO2",O219,""),"")</f>
        <v>0</v>
      </c>
      <c r="AD219" s="17">
        <f>IF(AB219&lt;&gt;"",AB219/'6-彚总表'!$J$5,"")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IF('2-定性盘查'!A221&lt;&gt;"",'2-定性盘查'!A221,"")</f>
        <v>0</v>
      </c>
      <c r="B220" s="8">
        <f>IF('2-定性盘查'!B221&lt;&gt;"",'2-定性盘查'!B221,"")</f>
        <v>0</v>
      </c>
      <c r="C220" s="8">
        <f>IF('2-定性盘查'!C221&lt;&gt;"",'2-定性盘查'!C221,"")</f>
        <v>0</v>
      </c>
      <c r="D220" s="8">
        <f>IF('2-定性盘查'!D221&lt;&gt;"",'2-定性盘查'!D221,"")</f>
        <v>0</v>
      </c>
      <c r="E220" s="8">
        <f>IF('2-定性盘查'!E221&lt;&gt;"",'2-定性盘查'!E221,"")</f>
        <v>0</v>
      </c>
      <c r="F220" s="8">
        <f>IF('2-定性盘查'!F221&lt;&gt;"",'2-定性盘查'!F221,"")</f>
        <v>0</v>
      </c>
      <c r="G220" s="8">
        <f>IF('2-定性盘查'!G221&lt;&gt;"",'2-定性盘查'!G221,"")</f>
        <v>0</v>
      </c>
      <c r="H220" s="11" t="s">
        <v>464</v>
      </c>
      <c r="I220" s="11"/>
      <c r="J220" s="8">
        <f>IF('2-定性盘查'!X221&lt;&gt;"",IF('2-定性盘查'!X221&lt;&gt;0,'2-定性盘查'!X221,""),"")</f>
        <v>0</v>
      </c>
      <c r="K220" s="15">
        <f>'3.1-排放系数'!F220</f>
        <v>0</v>
      </c>
      <c r="L220" s="11">
        <f>'3.1-排放系数'!G220</f>
        <v>0</v>
      </c>
      <c r="M220" s="16">
        <f>IF(J220="","",H220*K220)</f>
        <v>0</v>
      </c>
      <c r="N220" s="11">
        <f>'附表二、含氟气体之GWP值'!G3</f>
        <v>0</v>
      </c>
      <c r="O220" s="16">
        <f>IF(M220="","",M220*N220)</f>
        <v>0</v>
      </c>
      <c r="P220" s="8">
        <f>IF('2-定性盘查'!Y221&lt;&gt;"",IF('2-定性盘查'!Y221&lt;&gt;0,'2-定性盘查'!Y221,""),"")</f>
        <v>0</v>
      </c>
      <c r="Q220" s="15">
        <f>IF('3.1-排放系数'!J220="", "", '3.1-排放系数'!J220)</f>
        <v>0</v>
      </c>
      <c r="R220" s="11">
        <f>IF(Q220="","",'3.1-排放系数'!K220)</f>
        <v>0</v>
      </c>
      <c r="S220" s="16">
        <f>IF(P220="","",H220*Q220)</f>
        <v>0</v>
      </c>
      <c r="T220" s="11">
        <f>IF(S220="", "", '附表二、含氟气体之GWP值'!G4)</f>
        <v>0</v>
      </c>
      <c r="U220" s="16">
        <f>IF(S220="","",S220*T220)</f>
        <v>0</v>
      </c>
      <c r="V220" s="8">
        <f>IF('2-定性盘查'!Z221&lt;&gt;"",IF('2-定性盘查'!Z221&lt;&gt;0,'2-定性盘查'!Z221,""),"")</f>
        <v>0</v>
      </c>
      <c r="W220" s="15">
        <f>IF('3.1-排放系数'!N220 ="", "", '3.1-排放系数'!N220)</f>
        <v>0</v>
      </c>
      <c r="X220" s="11">
        <f>IF(W220="","",'3.1-排放系数'!O220)</f>
        <v>0</v>
      </c>
      <c r="Y220" s="16">
        <f>IF(V220="","",H220*W220)</f>
        <v>0</v>
      </c>
      <c r="Z220" s="11">
        <f>IF(Y220="", "", '附表二、含氟气体之GWP值'!G5)</f>
        <v>0</v>
      </c>
      <c r="AA220" s="16">
        <f>IF(Y220="","",Y220*Z220)</f>
        <v>0</v>
      </c>
      <c r="AB220" s="16">
        <f>IF('2-定性盘查'!E221="是",IF(J220="CO2",SUM(U220,AA220),SUM(O220,U220,AA220)),IF(SUM(O220,U220,AA220)&lt;&gt;0,SUM(O220,U220,AA220),0))</f>
        <v>0</v>
      </c>
      <c r="AC220" s="16">
        <f>IF('2-定性盘查'!E221="是",IF(J220="CO2",O220,""),"")</f>
        <v>0</v>
      </c>
      <c r="AD220" s="17">
        <f>IF(AB220&lt;&gt;"",AB220/'6-彚总表'!$J$5,"")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IF('2-定性盘查'!A222&lt;&gt;"",'2-定性盘查'!A222,"")</f>
        <v>0</v>
      </c>
      <c r="B221" s="8">
        <f>IF('2-定性盘查'!B222&lt;&gt;"",'2-定性盘查'!B222,"")</f>
        <v>0</v>
      </c>
      <c r="C221" s="8">
        <f>IF('2-定性盘查'!C222&lt;&gt;"",'2-定性盘查'!C222,"")</f>
        <v>0</v>
      </c>
      <c r="D221" s="8">
        <f>IF('2-定性盘查'!D222&lt;&gt;"",'2-定性盘查'!D222,"")</f>
        <v>0</v>
      </c>
      <c r="E221" s="8">
        <f>IF('2-定性盘查'!E222&lt;&gt;"",'2-定性盘查'!E222,"")</f>
        <v>0</v>
      </c>
      <c r="F221" s="8">
        <f>IF('2-定性盘查'!F222&lt;&gt;"",'2-定性盘查'!F222,"")</f>
        <v>0</v>
      </c>
      <c r="G221" s="8">
        <f>IF('2-定性盘查'!G222&lt;&gt;"",'2-定性盘查'!G222,"")</f>
        <v>0</v>
      </c>
      <c r="H221" s="11" t="s">
        <v>532</v>
      </c>
      <c r="I221" s="11" t="s">
        <v>533</v>
      </c>
      <c r="J221" s="8">
        <f>IF('2-定性盘查'!X222&lt;&gt;"",IF('2-定性盘查'!X222&lt;&gt;0,'2-定性盘查'!X222,""),"")</f>
        <v>0</v>
      </c>
      <c r="K221" s="15">
        <f>'3.1-排放系数'!F221</f>
        <v>0</v>
      </c>
      <c r="L221" s="11">
        <f>'3.1-排放系数'!G221</f>
        <v>0</v>
      </c>
      <c r="M221" s="16">
        <f>IF(J221="","",H221*K221)</f>
        <v>0</v>
      </c>
      <c r="N221" s="11">
        <f>'附表二、含氟气体之GWP值'!G3</f>
        <v>0</v>
      </c>
      <c r="O221" s="16">
        <f>IF(M221="","",M221*N221)</f>
        <v>0</v>
      </c>
      <c r="P221" s="8">
        <f>IF('2-定性盘查'!Y222&lt;&gt;"",IF('2-定性盘查'!Y222&lt;&gt;0,'2-定性盘查'!Y222,""),"")</f>
        <v>0</v>
      </c>
      <c r="Q221" s="15">
        <f>IF('3.1-排放系数'!J221="", "", '3.1-排放系数'!J221)</f>
        <v>0</v>
      </c>
      <c r="R221" s="11">
        <f>IF(Q221="","",'3.1-排放系数'!K221)</f>
        <v>0</v>
      </c>
      <c r="S221" s="16">
        <f>IF(P221="","",H221*Q221)</f>
        <v>0</v>
      </c>
      <c r="T221" s="11">
        <f>IF(S221="", "", '附表二、含氟气体之GWP值'!G4)</f>
        <v>0</v>
      </c>
      <c r="U221" s="16">
        <f>IF(S221="","",S221*T221)</f>
        <v>0</v>
      </c>
      <c r="V221" s="8">
        <f>IF('2-定性盘查'!Z222&lt;&gt;"",IF('2-定性盘查'!Z222&lt;&gt;0,'2-定性盘查'!Z222,""),"")</f>
        <v>0</v>
      </c>
      <c r="W221" s="15">
        <f>IF('3.1-排放系数'!N221 ="", "", '3.1-排放系数'!N221)</f>
        <v>0</v>
      </c>
      <c r="X221" s="11">
        <f>IF(W221="","",'3.1-排放系数'!O221)</f>
        <v>0</v>
      </c>
      <c r="Y221" s="16">
        <f>IF(V221="","",H221*W221)</f>
        <v>0</v>
      </c>
      <c r="Z221" s="11">
        <f>IF(Y221="", "", '附表二、含氟气体之GWP值'!G5)</f>
        <v>0</v>
      </c>
      <c r="AA221" s="16">
        <f>IF(Y221="","",Y221*Z221)</f>
        <v>0</v>
      </c>
      <c r="AB221" s="16">
        <f>IF('2-定性盘查'!E222="是",IF(J221="CO2",SUM(U221,AA221),SUM(O221,U221,AA221)),IF(SUM(O221,U221,AA221)&lt;&gt;0,SUM(O221,U221,AA221),0))</f>
        <v>0</v>
      </c>
      <c r="AC221" s="16">
        <f>IF('2-定性盘查'!E222="是",IF(J221="CO2",O221,""),"")</f>
        <v>0</v>
      </c>
      <c r="AD221" s="17">
        <f>IF(AB221&lt;&gt;"",AB221/'6-彚总表'!$J$5,"")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IF('2-定性盘查'!A223&lt;&gt;"",'2-定性盘查'!A223,"")</f>
        <v>0</v>
      </c>
      <c r="B222" s="8">
        <f>IF('2-定性盘查'!B223&lt;&gt;"",'2-定性盘查'!B223,"")</f>
        <v>0</v>
      </c>
      <c r="C222" s="8">
        <f>IF('2-定性盘查'!C223&lt;&gt;"",'2-定性盘查'!C223,"")</f>
        <v>0</v>
      </c>
      <c r="D222" s="8">
        <f>IF('2-定性盘查'!D223&lt;&gt;"",'2-定性盘查'!D223,"")</f>
        <v>0</v>
      </c>
      <c r="E222" s="8">
        <f>IF('2-定性盘查'!E223&lt;&gt;"",'2-定性盘查'!E223,"")</f>
        <v>0</v>
      </c>
      <c r="F222" s="8">
        <f>IF('2-定性盘查'!F223&lt;&gt;"",'2-定性盘查'!F223,"")</f>
        <v>0</v>
      </c>
      <c r="G222" s="8">
        <f>IF('2-定性盘查'!G223&lt;&gt;"",'2-定性盘查'!G223,"")</f>
        <v>0</v>
      </c>
      <c r="H222" s="11" t="s">
        <v>464</v>
      </c>
      <c r="I222" s="11"/>
      <c r="J222" s="8">
        <f>IF('2-定性盘查'!X223&lt;&gt;"",IF('2-定性盘查'!X223&lt;&gt;0,'2-定性盘查'!X223,""),"")</f>
        <v>0</v>
      </c>
      <c r="K222" s="15">
        <f>'3.1-排放系数'!F222</f>
        <v>0</v>
      </c>
      <c r="L222" s="11">
        <f>'3.1-排放系数'!G222</f>
        <v>0</v>
      </c>
      <c r="M222" s="16">
        <f>IF(J222="","",H222*K222)</f>
        <v>0</v>
      </c>
      <c r="N222" s="11">
        <f>'附表二、含氟气体之GWP值'!G3</f>
        <v>0</v>
      </c>
      <c r="O222" s="16">
        <f>IF(M222="","",M222*N222)</f>
        <v>0</v>
      </c>
      <c r="P222" s="8">
        <f>IF('2-定性盘查'!Y223&lt;&gt;"",IF('2-定性盘查'!Y223&lt;&gt;0,'2-定性盘查'!Y223,""),"")</f>
        <v>0</v>
      </c>
      <c r="Q222" s="15">
        <f>IF('3.1-排放系数'!J222="", "", '3.1-排放系数'!J222)</f>
        <v>0</v>
      </c>
      <c r="R222" s="11">
        <f>IF(Q222="","",'3.1-排放系数'!K222)</f>
        <v>0</v>
      </c>
      <c r="S222" s="16">
        <f>IF(P222="","",H222*Q222)</f>
        <v>0</v>
      </c>
      <c r="T222" s="11">
        <f>IF(S222="", "", '附表二、含氟气体之GWP值'!G4)</f>
        <v>0</v>
      </c>
      <c r="U222" s="16">
        <f>IF(S222="","",S222*T222)</f>
        <v>0</v>
      </c>
      <c r="V222" s="8">
        <f>IF('2-定性盘查'!Z223&lt;&gt;"",IF('2-定性盘查'!Z223&lt;&gt;0,'2-定性盘查'!Z223,""),"")</f>
        <v>0</v>
      </c>
      <c r="W222" s="15">
        <f>IF('3.1-排放系数'!N222 ="", "", '3.1-排放系数'!N222)</f>
        <v>0</v>
      </c>
      <c r="X222" s="11">
        <f>IF(W222="","",'3.1-排放系数'!O222)</f>
        <v>0</v>
      </c>
      <c r="Y222" s="16">
        <f>IF(V222="","",H222*W222)</f>
        <v>0</v>
      </c>
      <c r="Z222" s="11">
        <f>IF(Y222="", "", '附表二、含氟气体之GWP值'!G5)</f>
        <v>0</v>
      </c>
      <c r="AA222" s="16">
        <f>IF(Y222="","",Y222*Z222)</f>
        <v>0</v>
      </c>
      <c r="AB222" s="16">
        <f>IF('2-定性盘查'!E223="是",IF(J222="CO2",SUM(U222,AA222),SUM(O222,U222,AA222)),IF(SUM(O222,U222,AA222)&lt;&gt;0,SUM(O222,U222,AA222),0))</f>
        <v>0</v>
      </c>
      <c r="AC222" s="16">
        <f>IF('2-定性盘查'!E223="是",IF(J222="CO2",O222,""),"")</f>
        <v>0</v>
      </c>
      <c r="AD222" s="17">
        <f>IF(AB222&lt;&gt;"",AB222/'6-彚总表'!$J$5,"")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IF('2-定性盘查'!A224&lt;&gt;"",'2-定性盘查'!A224,"")</f>
        <v>0</v>
      </c>
      <c r="B223" s="8">
        <f>IF('2-定性盘查'!B224&lt;&gt;"",'2-定性盘查'!B224,"")</f>
        <v>0</v>
      </c>
      <c r="C223" s="8">
        <f>IF('2-定性盘查'!C224&lt;&gt;"",'2-定性盘查'!C224,"")</f>
        <v>0</v>
      </c>
      <c r="D223" s="8">
        <f>IF('2-定性盘查'!D224&lt;&gt;"",'2-定性盘查'!D224,"")</f>
        <v>0</v>
      </c>
      <c r="E223" s="8">
        <f>IF('2-定性盘查'!E224&lt;&gt;"",'2-定性盘查'!E224,"")</f>
        <v>0</v>
      </c>
      <c r="F223" s="8">
        <f>IF('2-定性盘查'!F224&lt;&gt;"",'2-定性盘查'!F224,"")</f>
        <v>0</v>
      </c>
      <c r="G223" s="8">
        <f>IF('2-定性盘查'!G224&lt;&gt;"",'2-定性盘查'!G224,"")</f>
        <v>0</v>
      </c>
      <c r="H223" s="11" t="s">
        <v>464</v>
      </c>
      <c r="I223" s="11"/>
      <c r="J223" s="8">
        <f>IF('2-定性盘查'!X224&lt;&gt;"",IF('2-定性盘查'!X224&lt;&gt;0,'2-定性盘查'!X224,""),"")</f>
        <v>0</v>
      </c>
      <c r="K223" s="15">
        <f>'3.1-排放系数'!F223</f>
        <v>0</v>
      </c>
      <c r="L223" s="11">
        <f>'3.1-排放系数'!G223</f>
        <v>0</v>
      </c>
      <c r="M223" s="16">
        <f>IF(J223="","",H223*K223)</f>
        <v>0</v>
      </c>
      <c r="N223" s="11">
        <f>'附表二、含氟气体之GWP值'!G3</f>
        <v>0</v>
      </c>
      <c r="O223" s="16">
        <f>IF(M223="","",M223*N223)</f>
        <v>0</v>
      </c>
      <c r="P223" s="8">
        <f>IF('2-定性盘查'!Y224&lt;&gt;"",IF('2-定性盘查'!Y224&lt;&gt;0,'2-定性盘查'!Y224,""),"")</f>
        <v>0</v>
      </c>
      <c r="Q223" s="15">
        <f>IF('3.1-排放系数'!J223="", "", '3.1-排放系数'!J223)</f>
        <v>0</v>
      </c>
      <c r="R223" s="11">
        <f>IF(Q223="","",'3.1-排放系数'!K223)</f>
        <v>0</v>
      </c>
      <c r="S223" s="16">
        <f>IF(P223="","",H223*Q223)</f>
        <v>0</v>
      </c>
      <c r="T223" s="11">
        <f>IF(S223="", "", '附表二、含氟气体之GWP值'!G4)</f>
        <v>0</v>
      </c>
      <c r="U223" s="16">
        <f>IF(S223="","",S223*T223)</f>
        <v>0</v>
      </c>
      <c r="V223" s="8">
        <f>IF('2-定性盘查'!Z224&lt;&gt;"",IF('2-定性盘查'!Z224&lt;&gt;0,'2-定性盘查'!Z224,""),"")</f>
        <v>0</v>
      </c>
      <c r="W223" s="15">
        <f>IF('3.1-排放系数'!N223 ="", "", '3.1-排放系数'!N223)</f>
        <v>0</v>
      </c>
      <c r="X223" s="11">
        <f>IF(W223="","",'3.1-排放系数'!O223)</f>
        <v>0</v>
      </c>
      <c r="Y223" s="16">
        <f>IF(V223="","",H223*W223)</f>
        <v>0</v>
      </c>
      <c r="Z223" s="11">
        <f>IF(Y223="", "", '附表二、含氟气体之GWP值'!G5)</f>
        <v>0</v>
      </c>
      <c r="AA223" s="16">
        <f>IF(Y223="","",Y223*Z223)</f>
        <v>0</v>
      </c>
      <c r="AB223" s="16">
        <f>IF('2-定性盘查'!E224="是",IF(J223="CO2",SUM(U223,AA223),SUM(O223,U223,AA223)),IF(SUM(O223,U223,AA223)&lt;&gt;0,SUM(O223,U223,AA223),0))</f>
        <v>0</v>
      </c>
      <c r="AC223" s="16">
        <f>IF('2-定性盘查'!E224="是",IF(J223="CO2",O223,""),"")</f>
        <v>0</v>
      </c>
      <c r="AD223" s="17">
        <f>IF(AB223&lt;&gt;"",AB223/'6-彚总表'!$J$5,"")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IF('2-定性盘查'!A225&lt;&gt;"",'2-定性盘查'!A225,"")</f>
        <v>0</v>
      </c>
      <c r="B224" s="8">
        <f>IF('2-定性盘查'!B225&lt;&gt;"",'2-定性盘查'!B225,"")</f>
        <v>0</v>
      </c>
      <c r="C224" s="8">
        <f>IF('2-定性盘查'!C225&lt;&gt;"",'2-定性盘查'!C225,"")</f>
        <v>0</v>
      </c>
      <c r="D224" s="8">
        <f>IF('2-定性盘查'!D225&lt;&gt;"",'2-定性盘查'!D225,"")</f>
        <v>0</v>
      </c>
      <c r="E224" s="8">
        <f>IF('2-定性盘查'!E225&lt;&gt;"",'2-定性盘查'!E225,"")</f>
        <v>0</v>
      </c>
      <c r="F224" s="8">
        <f>IF('2-定性盘查'!F225&lt;&gt;"",'2-定性盘查'!F225,"")</f>
        <v>0</v>
      </c>
      <c r="G224" s="8">
        <f>IF('2-定性盘查'!G225&lt;&gt;"",'2-定性盘查'!G225,"")</f>
        <v>0</v>
      </c>
      <c r="H224" s="11" t="s">
        <v>464</v>
      </c>
      <c r="I224" s="11"/>
      <c r="J224" s="8">
        <f>IF('2-定性盘查'!X225&lt;&gt;"",IF('2-定性盘查'!X225&lt;&gt;0,'2-定性盘查'!X225,""),"")</f>
        <v>0</v>
      </c>
      <c r="K224" s="15">
        <f>'3.1-排放系数'!F224</f>
        <v>0</v>
      </c>
      <c r="L224" s="11">
        <f>'3.1-排放系数'!G224</f>
        <v>0</v>
      </c>
      <c r="M224" s="16">
        <f>IF(J224="","",H224*K224)</f>
        <v>0</v>
      </c>
      <c r="N224" s="11">
        <f>'附表二、含氟气体之GWP值'!G3</f>
        <v>0</v>
      </c>
      <c r="O224" s="16">
        <f>IF(M224="","",M224*N224)</f>
        <v>0</v>
      </c>
      <c r="P224" s="8">
        <f>IF('2-定性盘查'!Y225&lt;&gt;"",IF('2-定性盘查'!Y225&lt;&gt;0,'2-定性盘查'!Y225,""),"")</f>
        <v>0</v>
      </c>
      <c r="Q224" s="15">
        <f>IF('3.1-排放系数'!J224="", "", '3.1-排放系数'!J224)</f>
        <v>0</v>
      </c>
      <c r="R224" s="11">
        <f>IF(Q224="","",'3.1-排放系数'!K224)</f>
        <v>0</v>
      </c>
      <c r="S224" s="16">
        <f>IF(P224="","",H224*Q224)</f>
        <v>0</v>
      </c>
      <c r="T224" s="11">
        <f>IF(S224="", "", '附表二、含氟气体之GWP值'!G4)</f>
        <v>0</v>
      </c>
      <c r="U224" s="16">
        <f>IF(S224="","",S224*T224)</f>
        <v>0</v>
      </c>
      <c r="V224" s="8">
        <f>IF('2-定性盘查'!Z225&lt;&gt;"",IF('2-定性盘查'!Z225&lt;&gt;0,'2-定性盘查'!Z225,""),"")</f>
        <v>0</v>
      </c>
      <c r="W224" s="15">
        <f>IF('3.1-排放系数'!N224 ="", "", '3.1-排放系数'!N224)</f>
        <v>0</v>
      </c>
      <c r="X224" s="11">
        <f>IF(W224="","",'3.1-排放系数'!O224)</f>
        <v>0</v>
      </c>
      <c r="Y224" s="16">
        <f>IF(V224="","",H224*W224)</f>
        <v>0</v>
      </c>
      <c r="Z224" s="11">
        <f>IF(Y224="", "", '附表二、含氟气体之GWP值'!G5)</f>
        <v>0</v>
      </c>
      <c r="AA224" s="16">
        <f>IF(Y224="","",Y224*Z224)</f>
        <v>0</v>
      </c>
      <c r="AB224" s="16">
        <f>IF('2-定性盘查'!E225="是",IF(J224="CO2",SUM(U224,AA224),SUM(O224,U224,AA224)),IF(SUM(O224,U224,AA224)&lt;&gt;0,SUM(O224,U224,AA224),0))</f>
        <v>0</v>
      </c>
      <c r="AC224" s="16">
        <f>IF('2-定性盘查'!E225="是",IF(J224="CO2",O224,""),"")</f>
        <v>0</v>
      </c>
      <c r="AD224" s="17">
        <f>IF(AB224&lt;&gt;"",AB224/'6-彚总表'!$J$5,"")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IF('2-定性盘查'!A226&lt;&gt;"",'2-定性盘查'!A226,"")</f>
        <v>0</v>
      </c>
      <c r="B225" s="8">
        <f>IF('2-定性盘查'!B226&lt;&gt;"",'2-定性盘查'!B226,"")</f>
        <v>0</v>
      </c>
      <c r="C225" s="8">
        <f>IF('2-定性盘查'!C226&lt;&gt;"",'2-定性盘查'!C226,"")</f>
        <v>0</v>
      </c>
      <c r="D225" s="8">
        <f>IF('2-定性盘查'!D226&lt;&gt;"",'2-定性盘查'!D226,"")</f>
        <v>0</v>
      </c>
      <c r="E225" s="8">
        <f>IF('2-定性盘查'!E226&lt;&gt;"",'2-定性盘查'!E226,"")</f>
        <v>0</v>
      </c>
      <c r="F225" s="8">
        <f>IF('2-定性盘查'!F226&lt;&gt;"",'2-定性盘查'!F226,"")</f>
        <v>0</v>
      </c>
      <c r="G225" s="8">
        <f>IF('2-定性盘查'!G226&lt;&gt;"",'2-定性盘查'!G226,"")</f>
        <v>0</v>
      </c>
      <c r="H225" s="11" t="s">
        <v>464</v>
      </c>
      <c r="I225" s="11"/>
      <c r="J225" s="8">
        <f>IF('2-定性盘查'!X226&lt;&gt;"",IF('2-定性盘查'!X226&lt;&gt;0,'2-定性盘查'!X226,""),"")</f>
        <v>0</v>
      </c>
      <c r="K225" s="15">
        <f>'3.1-排放系数'!F225</f>
        <v>0</v>
      </c>
      <c r="L225" s="11">
        <f>'3.1-排放系数'!G225</f>
        <v>0</v>
      </c>
      <c r="M225" s="16">
        <f>IF(J225="","",H225*K225)</f>
        <v>0</v>
      </c>
      <c r="N225" s="11">
        <f>'附表二、含氟气体之GWP值'!G3</f>
        <v>0</v>
      </c>
      <c r="O225" s="16">
        <f>IF(M225="","",M225*N225)</f>
        <v>0</v>
      </c>
      <c r="P225" s="8">
        <f>IF('2-定性盘查'!Y226&lt;&gt;"",IF('2-定性盘查'!Y226&lt;&gt;0,'2-定性盘查'!Y226,""),"")</f>
        <v>0</v>
      </c>
      <c r="Q225" s="15">
        <f>IF('3.1-排放系数'!J225="", "", '3.1-排放系数'!J225)</f>
        <v>0</v>
      </c>
      <c r="R225" s="11">
        <f>IF(Q225="","",'3.1-排放系数'!K225)</f>
        <v>0</v>
      </c>
      <c r="S225" s="16">
        <f>IF(P225="","",H225*Q225)</f>
        <v>0</v>
      </c>
      <c r="T225" s="11">
        <f>IF(S225="", "", '附表二、含氟气体之GWP值'!G4)</f>
        <v>0</v>
      </c>
      <c r="U225" s="16">
        <f>IF(S225="","",S225*T225)</f>
        <v>0</v>
      </c>
      <c r="V225" s="8">
        <f>IF('2-定性盘查'!Z226&lt;&gt;"",IF('2-定性盘查'!Z226&lt;&gt;0,'2-定性盘查'!Z226,""),"")</f>
        <v>0</v>
      </c>
      <c r="W225" s="15">
        <f>IF('3.1-排放系数'!N225 ="", "", '3.1-排放系数'!N225)</f>
        <v>0</v>
      </c>
      <c r="X225" s="11">
        <f>IF(W225="","",'3.1-排放系数'!O225)</f>
        <v>0</v>
      </c>
      <c r="Y225" s="16">
        <f>IF(V225="","",H225*W225)</f>
        <v>0</v>
      </c>
      <c r="Z225" s="11">
        <f>IF(Y225="", "", '附表二、含氟气体之GWP值'!G5)</f>
        <v>0</v>
      </c>
      <c r="AA225" s="16">
        <f>IF(Y225="","",Y225*Z225)</f>
        <v>0</v>
      </c>
      <c r="AB225" s="16">
        <f>IF('2-定性盘查'!E226="是",IF(J225="CO2",SUM(U225,AA225),SUM(O225,U225,AA225)),IF(SUM(O225,U225,AA225)&lt;&gt;0,SUM(O225,U225,AA225),0))</f>
        <v>0</v>
      </c>
      <c r="AC225" s="16">
        <f>IF('2-定性盘查'!E226="是",IF(J225="CO2",O225,""),"")</f>
        <v>0</v>
      </c>
      <c r="AD225" s="17">
        <f>IF(AB225&lt;&gt;"",AB225/'6-彚总表'!$J$5,"")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IF('2-定性盘查'!A227&lt;&gt;"",'2-定性盘查'!A227,"")</f>
        <v>0</v>
      </c>
      <c r="B226" s="8">
        <f>IF('2-定性盘查'!B227&lt;&gt;"",'2-定性盘查'!B227,"")</f>
        <v>0</v>
      </c>
      <c r="C226" s="8">
        <f>IF('2-定性盘查'!C227&lt;&gt;"",'2-定性盘查'!C227,"")</f>
        <v>0</v>
      </c>
      <c r="D226" s="8">
        <f>IF('2-定性盘查'!D227&lt;&gt;"",'2-定性盘查'!D227,"")</f>
        <v>0</v>
      </c>
      <c r="E226" s="8">
        <f>IF('2-定性盘查'!E227&lt;&gt;"",'2-定性盘查'!E227,"")</f>
        <v>0</v>
      </c>
      <c r="F226" s="8">
        <f>IF('2-定性盘查'!F227&lt;&gt;"",'2-定性盘查'!F227,"")</f>
        <v>0</v>
      </c>
      <c r="G226" s="8">
        <f>IF('2-定性盘查'!G227&lt;&gt;"",'2-定性盘查'!G227,"")</f>
        <v>0</v>
      </c>
      <c r="H226" s="11" t="s">
        <v>464</v>
      </c>
      <c r="I226" s="11"/>
      <c r="J226" s="8">
        <f>IF('2-定性盘查'!X227&lt;&gt;"",IF('2-定性盘查'!X227&lt;&gt;0,'2-定性盘查'!X227,""),"")</f>
        <v>0</v>
      </c>
      <c r="K226" s="15">
        <f>'3.1-排放系数'!F226</f>
        <v>0</v>
      </c>
      <c r="L226" s="11">
        <f>'3.1-排放系数'!G226</f>
        <v>0</v>
      </c>
      <c r="M226" s="16">
        <f>IF(J226="","",H226*K226)</f>
        <v>0</v>
      </c>
      <c r="N226" s="11">
        <f>'附表二、含氟气体之GWP值'!G3</f>
        <v>0</v>
      </c>
      <c r="O226" s="16">
        <f>IF(M226="","",M226*N226)</f>
        <v>0</v>
      </c>
      <c r="P226" s="8">
        <f>IF('2-定性盘查'!Y227&lt;&gt;"",IF('2-定性盘查'!Y227&lt;&gt;0,'2-定性盘查'!Y227,""),"")</f>
        <v>0</v>
      </c>
      <c r="Q226" s="15">
        <f>IF('3.1-排放系数'!J226="", "", '3.1-排放系数'!J226)</f>
        <v>0</v>
      </c>
      <c r="R226" s="11">
        <f>IF(Q226="","",'3.1-排放系数'!K226)</f>
        <v>0</v>
      </c>
      <c r="S226" s="16">
        <f>IF(P226="","",H226*Q226)</f>
        <v>0</v>
      </c>
      <c r="T226" s="11">
        <f>IF(S226="", "", '附表二、含氟气体之GWP值'!G4)</f>
        <v>0</v>
      </c>
      <c r="U226" s="16">
        <f>IF(S226="","",S226*T226)</f>
        <v>0</v>
      </c>
      <c r="V226" s="8">
        <f>IF('2-定性盘查'!Z227&lt;&gt;"",IF('2-定性盘查'!Z227&lt;&gt;0,'2-定性盘查'!Z227,""),"")</f>
        <v>0</v>
      </c>
      <c r="W226" s="15">
        <f>IF('3.1-排放系数'!N226 ="", "", '3.1-排放系数'!N226)</f>
        <v>0</v>
      </c>
      <c r="X226" s="11">
        <f>IF(W226="","",'3.1-排放系数'!O226)</f>
        <v>0</v>
      </c>
      <c r="Y226" s="16">
        <f>IF(V226="","",H226*W226)</f>
        <v>0</v>
      </c>
      <c r="Z226" s="11">
        <f>IF(Y226="", "", '附表二、含氟气体之GWP值'!G5)</f>
        <v>0</v>
      </c>
      <c r="AA226" s="16">
        <f>IF(Y226="","",Y226*Z226)</f>
        <v>0</v>
      </c>
      <c r="AB226" s="16">
        <f>IF('2-定性盘查'!E227="是",IF(J226="CO2",SUM(U226,AA226),SUM(O226,U226,AA226)),IF(SUM(O226,U226,AA226)&lt;&gt;0,SUM(O226,U226,AA226),0))</f>
        <v>0</v>
      </c>
      <c r="AC226" s="16">
        <f>IF('2-定性盘查'!E227="是",IF(J226="CO2",O226,""),"")</f>
        <v>0</v>
      </c>
      <c r="AD226" s="17">
        <f>IF(AB226&lt;&gt;"",AB226/'6-彚总表'!$J$5,"")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IF('2-定性盘查'!A228&lt;&gt;"",'2-定性盘查'!A228,"")</f>
        <v>0</v>
      </c>
      <c r="B227" s="8">
        <f>IF('2-定性盘查'!B228&lt;&gt;"",'2-定性盘查'!B228,"")</f>
        <v>0</v>
      </c>
      <c r="C227" s="8">
        <f>IF('2-定性盘查'!C228&lt;&gt;"",'2-定性盘查'!C228,"")</f>
        <v>0</v>
      </c>
      <c r="D227" s="8">
        <f>IF('2-定性盘查'!D228&lt;&gt;"",'2-定性盘查'!D228,"")</f>
        <v>0</v>
      </c>
      <c r="E227" s="8">
        <f>IF('2-定性盘查'!E228&lt;&gt;"",'2-定性盘查'!E228,"")</f>
        <v>0</v>
      </c>
      <c r="F227" s="8">
        <f>IF('2-定性盘查'!F228&lt;&gt;"",'2-定性盘查'!F228,"")</f>
        <v>0</v>
      </c>
      <c r="G227" s="8">
        <f>IF('2-定性盘查'!G228&lt;&gt;"",'2-定性盘查'!G228,"")</f>
        <v>0</v>
      </c>
      <c r="H227" s="11" t="s">
        <v>464</v>
      </c>
      <c r="I227" s="11"/>
      <c r="J227" s="8">
        <f>IF('2-定性盘查'!X228&lt;&gt;"",IF('2-定性盘查'!X228&lt;&gt;0,'2-定性盘查'!X228,""),"")</f>
        <v>0</v>
      </c>
      <c r="K227" s="15">
        <f>'3.1-排放系数'!F227</f>
        <v>0</v>
      </c>
      <c r="L227" s="11">
        <f>'3.1-排放系数'!G227</f>
        <v>0</v>
      </c>
      <c r="M227" s="16">
        <f>IF(J227="","",H227*K227)</f>
        <v>0</v>
      </c>
      <c r="N227" s="11">
        <f>'附表二、含氟气体之GWP值'!G3</f>
        <v>0</v>
      </c>
      <c r="O227" s="16">
        <f>IF(M227="","",M227*N227)</f>
        <v>0</v>
      </c>
      <c r="P227" s="8">
        <f>IF('2-定性盘查'!Y228&lt;&gt;"",IF('2-定性盘查'!Y228&lt;&gt;0,'2-定性盘查'!Y228,""),"")</f>
        <v>0</v>
      </c>
      <c r="Q227" s="15">
        <f>IF('3.1-排放系数'!J227="", "", '3.1-排放系数'!J227)</f>
        <v>0</v>
      </c>
      <c r="R227" s="11">
        <f>IF(Q227="","",'3.1-排放系数'!K227)</f>
        <v>0</v>
      </c>
      <c r="S227" s="16">
        <f>IF(P227="","",H227*Q227)</f>
        <v>0</v>
      </c>
      <c r="T227" s="11">
        <f>IF(S227="", "", '附表二、含氟气体之GWP值'!G4)</f>
        <v>0</v>
      </c>
      <c r="U227" s="16">
        <f>IF(S227="","",S227*T227)</f>
        <v>0</v>
      </c>
      <c r="V227" s="8">
        <f>IF('2-定性盘查'!Z228&lt;&gt;"",IF('2-定性盘查'!Z228&lt;&gt;0,'2-定性盘查'!Z228,""),"")</f>
        <v>0</v>
      </c>
      <c r="W227" s="15">
        <f>IF('3.1-排放系数'!N227 ="", "", '3.1-排放系数'!N227)</f>
        <v>0</v>
      </c>
      <c r="X227" s="11">
        <f>IF(W227="","",'3.1-排放系数'!O227)</f>
        <v>0</v>
      </c>
      <c r="Y227" s="16">
        <f>IF(V227="","",H227*W227)</f>
        <v>0</v>
      </c>
      <c r="Z227" s="11">
        <f>IF(Y227="", "", '附表二、含氟气体之GWP值'!G5)</f>
        <v>0</v>
      </c>
      <c r="AA227" s="16">
        <f>IF(Y227="","",Y227*Z227)</f>
        <v>0</v>
      </c>
      <c r="AB227" s="16">
        <f>IF('2-定性盘查'!E228="是",IF(J227="CO2",SUM(U227,AA227),SUM(O227,U227,AA227)),IF(SUM(O227,U227,AA227)&lt;&gt;0,SUM(O227,U227,AA227),0))</f>
        <v>0</v>
      </c>
      <c r="AC227" s="16">
        <f>IF('2-定性盘查'!E228="是",IF(J227="CO2",O227,""),"")</f>
        <v>0</v>
      </c>
      <c r="AD227" s="17">
        <f>IF(AB227&lt;&gt;"",AB227/'6-彚总表'!$J$5,"")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IF('2-定性盘查'!A229&lt;&gt;"",'2-定性盘查'!A229,"")</f>
        <v>0</v>
      </c>
      <c r="B228" s="8">
        <f>IF('2-定性盘查'!B229&lt;&gt;"",'2-定性盘查'!B229,"")</f>
        <v>0</v>
      </c>
      <c r="C228" s="8">
        <f>IF('2-定性盘查'!C229&lt;&gt;"",'2-定性盘查'!C229,"")</f>
        <v>0</v>
      </c>
      <c r="D228" s="8">
        <f>IF('2-定性盘查'!D229&lt;&gt;"",'2-定性盘查'!D229,"")</f>
        <v>0</v>
      </c>
      <c r="E228" s="8">
        <f>IF('2-定性盘查'!E229&lt;&gt;"",'2-定性盘查'!E229,"")</f>
        <v>0</v>
      </c>
      <c r="F228" s="8">
        <f>IF('2-定性盘查'!F229&lt;&gt;"",'2-定性盘查'!F229,"")</f>
        <v>0</v>
      </c>
      <c r="G228" s="8">
        <f>IF('2-定性盘查'!G229&lt;&gt;"",'2-定性盘查'!G229,"")</f>
        <v>0</v>
      </c>
      <c r="H228" s="11" t="s">
        <v>464</v>
      </c>
      <c r="I228" s="11"/>
      <c r="J228" s="8">
        <f>IF('2-定性盘查'!X229&lt;&gt;"",IF('2-定性盘查'!X229&lt;&gt;0,'2-定性盘查'!X229,""),"")</f>
        <v>0</v>
      </c>
      <c r="K228" s="15">
        <f>'3.1-排放系数'!F228</f>
        <v>0</v>
      </c>
      <c r="L228" s="11">
        <f>'3.1-排放系数'!G228</f>
        <v>0</v>
      </c>
      <c r="M228" s="16">
        <f>IF(J228="","",H228*K228)</f>
        <v>0</v>
      </c>
      <c r="N228" s="11">
        <f>'附表二、含氟气体之GWP值'!G3</f>
        <v>0</v>
      </c>
      <c r="O228" s="16">
        <f>IF(M228="","",M228*N228)</f>
        <v>0</v>
      </c>
      <c r="P228" s="8">
        <f>IF('2-定性盘查'!Y229&lt;&gt;"",IF('2-定性盘查'!Y229&lt;&gt;0,'2-定性盘查'!Y229,""),"")</f>
        <v>0</v>
      </c>
      <c r="Q228" s="15">
        <f>IF('3.1-排放系数'!J228="", "", '3.1-排放系数'!J228)</f>
        <v>0</v>
      </c>
      <c r="R228" s="11">
        <f>IF(Q228="","",'3.1-排放系数'!K228)</f>
        <v>0</v>
      </c>
      <c r="S228" s="16">
        <f>IF(P228="","",H228*Q228)</f>
        <v>0</v>
      </c>
      <c r="T228" s="11">
        <f>IF(S228="", "", '附表二、含氟气体之GWP值'!G4)</f>
        <v>0</v>
      </c>
      <c r="U228" s="16">
        <f>IF(S228="","",S228*T228)</f>
        <v>0</v>
      </c>
      <c r="V228" s="8">
        <f>IF('2-定性盘查'!Z229&lt;&gt;"",IF('2-定性盘查'!Z229&lt;&gt;0,'2-定性盘查'!Z229,""),"")</f>
        <v>0</v>
      </c>
      <c r="W228" s="15">
        <f>IF('3.1-排放系数'!N228 ="", "", '3.1-排放系数'!N228)</f>
        <v>0</v>
      </c>
      <c r="X228" s="11">
        <f>IF(W228="","",'3.1-排放系数'!O228)</f>
        <v>0</v>
      </c>
      <c r="Y228" s="16">
        <f>IF(V228="","",H228*W228)</f>
        <v>0</v>
      </c>
      <c r="Z228" s="11">
        <f>IF(Y228="", "", '附表二、含氟气体之GWP值'!G5)</f>
        <v>0</v>
      </c>
      <c r="AA228" s="16">
        <f>IF(Y228="","",Y228*Z228)</f>
        <v>0</v>
      </c>
      <c r="AB228" s="16">
        <f>IF('2-定性盘查'!E229="是",IF(J228="CO2",SUM(U228,AA228),SUM(O228,U228,AA228)),IF(SUM(O228,U228,AA228)&lt;&gt;0,SUM(O228,U228,AA228),0))</f>
        <v>0</v>
      </c>
      <c r="AC228" s="16">
        <f>IF('2-定性盘查'!E229="是",IF(J228="CO2",O228,""),"")</f>
        <v>0</v>
      </c>
      <c r="AD228" s="17">
        <f>IF(AB228&lt;&gt;"",AB228/'6-彚总表'!$J$5,"")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IF('2-定性盘查'!A230&lt;&gt;"",'2-定性盘查'!A230,"")</f>
        <v>0</v>
      </c>
      <c r="B229" s="8">
        <f>IF('2-定性盘查'!B230&lt;&gt;"",'2-定性盘查'!B230,"")</f>
        <v>0</v>
      </c>
      <c r="C229" s="8">
        <f>IF('2-定性盘查'!C230&lt;&gt;"",'2-定性盘查'!C230,"")</f>
        <v>0</v>
      </c>
      <c r="D229" s="8">
        <f>IF('2-定性盘查'!D230&lt;&gt;"",'2-定性盘查'!D230,"")</f>
        <v>0</v>
      </c>
      <c r="E229" s="8">
        <f>IF('2-定性盘查'!E230&lt;&gt;"",'2-定性盘查'!E230,"")</f>
        <v>0</v>
      </c>
      <c r="F229" s="8">
        <f>IF('2-定性盘查'!F230&lt;&gt;"",'2-定性盘查'!F230,"")</f>
        <v>0</v>
      </c>
      <c r="G229" s="8">
        <f>IF('2-定性盘查'!G230&lt;&gt;"",'2-定性盘查'!G230,"")</f>
        <v>0</v>
      </c>
      <c r="H229" s="11" t="s">
        <v>464</v>
      </c>
      <c r="I229" s="11"/>
      <c r="J229" s="8">
        <f>IF('2-定性盘查'!X230&lt;&gt;"",IF('2-定性盘查'!X230&lt;&gt;0,'2-定性盘查'!X230,""),"")</f>
        <v>0</v>
      </c>
      <c r="K229" s="15">
        <f>'3.1-排放系数'!F229</f>
        <v>0</v>
      </c>
      <c r="L229" s="11">
        <f>'3.1-排放系数'!G229</f>
        <v>0</v>
      </c>
      <c r="M229" s="16">
        <f>IF(J229="","",H229*K229)</f>
        <v>0</v>
      </c>
      <c r="N229" s="11">
        <f>'附表二、含氟气体之GWP值'!G3</f>
        <v>0</v>
      </c>
      <c r="O229" s="16">
        <f>IF(M229="","",M229*N229)</f>
        <v>0</v>
      </c>
      <c r="P229" s="8">
        <f>IF('2-定性盘查'!Y230&lt;&gt;"",IF('2-定性盘查'!Y230&lt;&gt;0,'2-定性盘查'!Y230,""),"")</f>
        <v>0</v>
      </c>
      <c r="Q229" s="15">
        <f>IF('3.1-排放系数'!J229="", "", '3.1-排放系数'!J229)</f>
        <v>0</v>
      </c>
      <c r="R229" s="11">
        <f>IF(Q229="","",'3.1-排放系数'!K229)</f>
        <v>0</v>
      </c>
      <c r="S229" s="16">
        <f>IF(P229="","",H229*Q229)</f>
        <v>0</v>
      </c>
      <c r="T229" s="11">
        <f>IF(S229="", "", '附表二、含氟气体之GWP值'!G4)</f>
        <v>0</v>
      </c>
      <c r="U229" s="16">
        <f>IF(S229="","",S229*T229)</f>
        <v>0</v>
      </c>
      <c r="V229" s="8">
        <f>IF('2-定性盘查'!Z230&lt;&gt;"",IF('2-定性盘查'!Z230&lt;&gt;0,'2-定性盘查'!Z230,""),"")</f>
        <v>0</v>
      </c>
      <c r="W229" s="15">
        <f>IF('3.1-排放系数'!N229 ="", "", '3.1-排放系数'!N229)</f>
        <v>0</v>
      </c>
      <c r="X229" s="11">
        <f>IF(W229="","",'3.1-排放系数'!O229)</f>
        <v>0</v>
      </c>
      <c r="Y229" s="16">
        <f>IF(V229="","",H229*W229)</f>
        <v>0</v>
      </c>
      <c r="Z229" s="11">
        <f>IF(Y229="", "", '附表二、含氟气体之GWP值'!G5)</f>
        <v>0</v>
      </c>
      <c r="AA229" s="16">
        <f>IF(Y229="","",Y229*Z229)</f>
        <v>0</v>
      </c>
      <c r="AB229" s="16">
        <f>IF('2-定性盘查'!E230="是",IF(J229="CO2",SUM(U229,AA229),SUM(O229,U229,AA229)),IF(SUM(O229,U229,AA229)&lt;&gt;0,SUM(O229,U229,AA229),0))</f>
        <v>0</v>
      </c>
      <c r="AC229" s="16">
        <f>IF('2-定性盘查'!E230="是",IF(J229="CO2",O229,""),"")</f>
        <v>0</v>
      </c>
      <c r="AD229" s="17">
        <f>IF(AB229&lt;&gt;"",AB229/'6-彚总表'!$J$5,"")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IF('2-定性盘查'!A231&lt;&gt;"",'2-定性盘查'!A231,"")</f>
        <v>0</v>
      </c>
      <c r="B230" s="8">
        <f>IF('2-定性盘查'!B231&lt;&gt;"",'2-定性盘查'!B231,"")</f>
        <v>0</v>
      </c>
      <c r="C230" s="8">
        <f>IF('2-定性盘查'!C231&lt;&gt;"",'2-定性盘查'!C231,"")</f>
        <v>0</v>
      </c>
      <c r="D230" s="8">
        <f>IF('2-定性盘查'!D231&lt;&gt;"",'2-定性盘查'!D231,"")</f>
        <v>0</v>
      </c>
      <c r="E230" s="8">
        <f>IF('2-定性盘查'!E231&lt;&gt;"",'2-定性盘查'!E231,"")</f>
        <v>0</v>
      </c>
      <c r="F230" s="8">
        <f>IF('2-定性盘查'!F231&lt;&gt;"",'2-定性盘查'!F231,"")</f>
        <v>0</v>
      </c>
      <c r="G230" s="8">
        <f>IF('2-定性盘查'!G231&lt;&gt;"",'2-定性盘查'!G231,"")</f>
        <v>0</v>
      </c>
      <c r="H230" s="11" t="s">
        <v>464</v>
      </c>
      <c r="I230" s="11"/>
      <c r="J230" s="8">
        <f>IF('2-定性盘查'!X231&lt;&gt;"",IF('2-定性盘查'!X231&lt;&gt;0,'2-定性盘查'!X231,""),"")</f>
        <v>0</v>
      </c>
      <c r="K230" s="15">
        <f>'3.1-排放系数'!F230</f>
        <v>0</v>
      </c>
      <c r="L230" s="11">
        <f>'3.1-排放系数'!G230</f>
        <v>0</v>
      </c>
      <c r="M230" s="16">
        <f>IF(J230="","",H230*K230)</f>
        <v>0</v>
      </c>
      <c r="N230" s="11">
        <f>'附表二、含氟气体之GWP值'!G3</f>
        <v>0</v>
      </c>
      <c r="O230" s="16">
        <f>IF(M230="","",M230*N230)</f>
        <v>0</v>
      </c>
      <c r="P230" s="8">
        <f>IF('2-定性盘查'!Y231&lt;&gt;"",IF('2-定性盘查'!Y231&lt;&gt;0,'2-定性盘查'!Y231,""),"")</f>
        <v>0</v>
      </c>
      <c r="Q230" s="15">
        <f>IF('3.1-排放系数'!J230="", "", '3.1-排放系数'!J230)</f>
        <v>0</v>
      </c>
      <c r="R230" s="11">
        <f>IF(Q230="","",'3.1-排放系数'!K230)</f>
        <v>0</v>
      </c>
      <c r="S230" s="16">
        <f>IF(P230="","",H230*Q230)</f>
        <v>0</v>
      </c>
      <c r="T230" s="11">
        <f>IF(S230="", "", '附表二、含氟气体之GWP值'!G4)</f>
        <v>0</v>
      </c>
      <c r="U230" s="16">
        <f>IF(S230="","",S230*T230)</f>
        <v>0</v>
      </c>
      <c r="V230" s="8">
        <f>IF('2-定性盘查'!Z231&lt;&gt;"",IF('2-定性盘查'!Z231&lt;&gt;0,'2-定性盘查'!Z231,""),"")</f>
        <v>0</v>
      </c>
      <c r="W230" s="15">
        <f>IF('3.1-排放系数'!N230 ="", "", '3.1-排放系数'!N230)</f>
        <v>0</v>
      </c>
      <c r="X230" s="11">
        <f>IF(W230="","",'3.1-排放系数'!O230)</f>
        <v>0</v>
      </c>
      <c r="Y230" s="16">
        <f>IF(V230="","",H230*W230)</f>
        <v>0</v>
      </c>
      <c r="Z230" s="11">
        <f>IF(Y230="", "", '附表二、含氟气体之GWP值'!G5)</f>
        <v>0</v>
      </c>
      <c r="AA230" s="16">
        <f>IF(Y230="","",Y230*Z230)</f>
        <v>0</v>
      </c>
      <c r="AB230" s="16">
        <f>IF('2-定性盘查'!E231="是",IF(J230="CO2",SUM(U230,AA230),SUM(O230,U230,AA230)),IF(SUM(O230,U230,AA230)&lt;&gt;0,SUM(O230,U230,AA230),0))</f>
        <v>0</v>
      </c>
      <c r="AC230" s="16">
        <f>IF('2-定性盘查'!E231="是",IF(J230="CO2",O230,""),"")</f>
        <v>0</v>
      </c>
      <c r="AD230" s="17">
        <f>IF(AB230&lt;&gt;"",AB230/'6-彚总表'!$J$5,"")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IF('2-定性盘查'!A232&lt;&gt;"",'2-定性盘查'!A232,"")</f>
        <v>0</v>
      </c>
      <c r="B231" s="8">
        <f>IF('2-定性盘查'!B232&lt;&gt;"",'2-定性盘查'!B232,"")</f>
        <v>0</v>
      </c>
      <c r="C231" s="8">
        <f>IF('2-定性盘查'!C232&lt;&gt;"",'2-定性盘查'!C232,"")</f>
        <v>0</v>
      </c>
      <c r="D231" s="8">
        <f>IF('2-定性盘查'!D232&lt;&gt;"",'2-定性盘查'!D232,"")</f>
        <v>0</v>
      </c>
      <c r="E231" s="8">
        <f>IF('2-定性盘查'!E232&lt;&gt;"",'2-定性盘查'!E232,"")</f>
        <v>0</v>
      </c>
      <c r="F231" s="8">
        <f>IF('2-定性盘查'!F232&lt;&gt;"",'2-定性盘查'!F232,"")</f>
        <v>0</v>
      </c>
      <c r="G231" s="8">
        <f>IF('2-定性盘查'!G232&lt;&gt;"",'2-定性盘查'!G232,"")</f>
        <v>0</v>
      </c>
      <c r="H231" s="11" t="s">
        <v>534</v>
      </c>
      <c r="I231" s="11" t="s">
        <v>533</v>
      </c>
      <c r="J231" s="8">
        <f>IF('2-定性盘查'!X232&lt;&gt;"",IF('2-定性盘查'!X232&lt;&gt;0,'2-定性盘查'!X232,""),"")</f>
        <v>0</v>
      </c>
      <c r="K231" s="15">
        <f>'3.1-排放系数'!F231</f>
        <v>0</v>
      </c>
      <c r="L231" s="11">
        <f>'3.1-排放系数'!G231</f>
        <v>0</v>
      </c>
      <c r="M231" s="16">
        <f>IF(J231="","",H231*K231)</f>
        <v>0</v>
      </c>
      <c r="N231" s="11">
        <f>'附表二、含氟气体之GWP值'!G3</f>
        <v>0</v>
      </c>
      <c r="O231" s="16">
        <f>IF(M231="","",M231*N231)</f>
        <v>0</v>
      </c>
      <c r="P231" s="8">
        <f>IF('2-定性盘查'!Y232&lt;&gt;"",IF('2-定性盘查'!Y232&lt;&gt;0,'2-定性盘查'!Y232,""),"")</f>
        <v>0</v>
      </c>
      <c r="Q231" s="15">
        <f>IF('3.1-排放系数'!J231="", "", '3.1-排放系数'!J231)</f>
        <v>0</v>
      </c>
      <c r="R231" s="11">
        <f>IF(Q231="","",'3.1-排放系数'!K231)</f>
        <v>0</v>
      </c>
      <c r="S231" s="16">
        <f>IF(P231="","",H231*Q231)</f>
        <v>0</v>
      </c>
      <c r="T231" s="11">
        <f>IF(S231="", "", '附表二、含氟气体之GWP值'!G4)</f>
        <v>0</v>
      </c>
      <c r="U231" s="16">
        <f>IF(S231="","",S231*T231)</f>
        <v>0</v>
      </c>
      <c r="V231" s="8">
        <f>IF('2-定性盘查'!Z232&lt;&gt;"",IF('2-定性盘查'!Z232&lt;&gt;0,'2-定性盘查'!Z232,""),"")</f>
        <v>0</v>
      </c>
      <c r="W231" s="15">
        <f>IF('3.1-排放系数'!N231 ="", "", '3.1-排放系数'!N231)</f>
        <v>0</v>
      </c>
      <c r="X231" s="11">
        <f>IF(W231="","",'3.1-排放系数'!O231)</f>
        <v>0</v>
      </c>
      <c r="Y231" s="16">
        <f>IF(V231="","",H231*W231)</f>
        <v>0</v>
      </c>
      <c r="Z231" s="11">
        <f>IF(Y231="", "", '附表二、含氟气体之GWP值'!G5)</f>
        <v>0</v>
      </c>
      <c r="AA231" s="16">
        <f>IF(Y231="","",Y231*Z231)</f>
        <v>0</v>
      </c>
      <c r="AB231" s="16">
        <f>IF('2-定性盘查'!E232="是",IF(J231="CO2",SUM(U231,AA231),SUM(O231,U231,AA231)),IF(SUM(O231,U231,AA231)&lt;&gt;0,SUM(O231,U231,AA231),0))</f>
        <v>0</v>
      </c>
      <c r="AC231" s="16">
        <f>IF('2-定性盘查'!E232="是",IF(J231="CO2",O231,""),"")</f>
        <v>0</v>
      </c>
      <c r="AD231" s="17">
        <f>IF(AB231&lt;&gt;"",AB231/'6-彚总表'!$J$5,"")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IF('2-定性盘查'!A233&lt;&gt;"",'2-定性盘查'!A233,"")</f>
        <v>0</v>
      </c>
      <c r="B232" s="8">
        <f>IF('2-定性盘查'!B233&lt;&gt;"",'2-定性盘查'!B233,"")</f>
        <v>0</v>
      </c>
      <c r="C232" s="8">
        <f>IF('2-定性盘查'!C233&lt;&gt;"",'2-定性盘查'!C233,"")</f>
        <v>0</v>
      </c>
      <c r="D232" s="8">
        <f>IF('2-定性盘查'!D233&lt;&gt;"",'2-定性盘查'!D233,"")</f>
        <v>0</v>
      </c>
      <c r="E232" s="8">
        <f>IF('2-定性盘查'!E233&lt;&gt;"",'2-定性盘查'!E233,"")</f>
        <v>0</v>
      </c>
      <c r="F232" s="8">
        <f>IF('2-定性盘查'!F233&lt;&gt;"",'2-定性盘查'!F233,"")</f>
        <v>0</v>
      </c>
      <c r="G232" s="8">
        <f>IF('2-定性盘查'!G233&lt;&gt;"",'2-定性盘查'!G233,"")</f>
        <v>0</v>
      </c>
      <c r="H232" s="11" t="s">
        <v>535</v>
      </c>
      <c r="I232" s="11" t="s">
        <v>533</v>
      </c>
      <c r="J232" s="8">
        <f>IF('2-定性盘查'!X233&lt;&gt;"",IF('2-定性盘查'!X233&lt;&gt;0,'2-定性盘查'!X233,""),"")</f>
        <v>0</v>
      </c>
      <c r="K232" s="15">
        <f>'3.1-排放系数'!F232</f>
        <v>0</v>
      </c>
      <c r="L232" s="11">
        <f>'3.1-排放系数'!G232</f>
        <v>0</v>
      </c>
      <c r="M232" s="16">
        <f>IF(J232="","",H232*K232)</f>
        <v>0</v>
      </c>
      <c r="N232" s="11">
        <f>'附表二、含氟气体之GWP值'!G3</f>
        <v>0</v>
      </c>
      <c r="O232" s="16">
        <f>IF(M232="","",M232*N232)</f>
        <v>0</v>
      </c>
      <c r="P232" s="8">
        <f>IF('2-定性盘查'!Y233&lt;&gt;"",IF('2-定性盘查'!Y233&lt;&gt;0,'2-定性盘查'!Y233,""),"")</f>
        <v>0</v>
      </c>
      <c r="Q232" s="15">
        <f>IF('3.1-排放系数'!J232="", "", '3.1-排放系数'!J232)</f>
        <v>0</v>
      </c>
      <c r="R232" s="11">
        <f>IF(Q232="","",'3.1-排放系数'!K232)</f>
        <v>0</v>
      </c>
      <c r="S232" s="16">
        <f>IF(P232="","",H232*Q232)</f>
        <v>0</v>
      </c>
      <c r="T232" s="11">
        <f>IF(S232="", "", '附表二、含氟气体之GWP值'!G4)</f>
        <v>0</v>
      </c>
      <c r="U232" s="16">
        <f>IF(S232="","",S232*T232)</f>
        <v>0</v>
      </c>
      <c r="V232" s="8">
        <f>IF('2-定性盘查'!Z233&lt;&gt;"",IF('2-定性盘查'!Z233&lt;&gt;0,'2-定性盘查'!Z233,""),"")</f>
        <v>0</v>
      </c>
      <c r="W232" s="15">
        <f>IF('3.1-排放系数'!N232 ="", "", '3.1-排放系数'!N232)</f>
        <v>0</v>
      </c>
      <c r="X232" s="11">
        <f>IF(W232="","",'3.1-排放系数'!O232)</f>
        <v>0</v>
      </c>
      <c r="Y232" s="16">
        <f>IF(V232="","",H232*W232)</f>
        <v>0</v>
      </c>
      <c r="Z232" s="11">
        <f>IF(Y232="", "", '附表二、含氟气体之GWP值'!G5)</f>
        <v>0</v>
      </c>
      <c r="AA232" s="16">
        <f>IF(Y232="","",Y232*Z232)</f>
        <v>0</v>
      </c>
      <c r="AB232" s="16">
        <f>IF('2-定性盘查'!E233="是",IF(J232="CO2",SUM(U232,AA232),SUM(O232,U232,AA232)),IF(SUM(O232,U232,AA232)&lt;&gt;0,SUM(O232,U232,AA232),0))</f>
        <v>0</v>
      </c>
      <c r="AC232" s="16">
        <f>IF('2-定性盘查'!E233="是",IF(J232="CO2",O232,""),"")</f>
        <v>0</v>
      </c>
      <c r="AD232" s="17">
        <f>IF(AB232&lt;&gt;"",AB232/'6-彚总表'!$J$5,"")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IF('2-定性盘查'!A234&lt;&gt;"",'2-定性盘查'!A234,"")</f>
        <v>0</v>
      </c>
      <c r="B233" s="8">
        <f>IF('2-定性盘查'!B234&lt;&gt;"",'2-定性盘查'!B234,"")</f>
        <v>0</v>
      </c>
      <c r="C233" s="8">
        <f>IF('2-定性盘查'!C234&lt;&gt;"",'2-定性盘查'!C234,"")</f>
        <v>0</v>
      </c>
      <c r="D233" s="8">
        <f>IF('2-定性盘查'!D234&lt;&gt;"",'2-定性盘查'!D234,"")</f>
        <v>0</v>
      </c>
      <c r="E233" s="8">
        <f>IF('2-定性盘查'!E234&lt;&gt;"",'2-定性盘查'!E234,"")</f>
        <v>0</v>
      </c>
      <c r="F233" s="8">
        <f>IF('2-定性盘查'!F234&lt;&gt;"",'2-定性盘查'!F234,"")</f>
        <v>0</v>
      </c>
      <c r="G233" s="8">
        <f>IF('2-定性盘查'!G234&lt;&gt;"",'2-定性盘查'!G234,"")</f>
        <v>0</v>
      </c>
      <c r="H233" s="11" t="s">
        <v>464</v>
      </c>
      <c r="I233" s="11"/>
      <c r="J233" s="8">
        <f>IF('2-定性盘查'!X234&lt;&gt;"",IF('2-定性盘查'!X234&lt;&gt;0,'2-定性盘查'!X234,""),"")</f>
        <v>0</v>
      </c>
      <c r="K233" s="15">
        <f>'3.1-排放系数'!F233</f>
        <v>0</v>
      </c>
      <c r="L233" s="11">
        <f>'3.1-排放系数'!G233</f>
        <v>0</v>
      </c>
      <c r="M233" s="16">
        <f>IF(J233="","",H233*K233)</f>
        <v>0</v>
      </c>
      <c r="N233" s="11">
        <f>'附表二、含氟气体之GWP值'!G3</f>
        <v>0</v>
      </c>
      <c r="O233" s="16">
        <f>IF(M233="","",M233*N233)</f>
        <v>0</v>
      </c>
      <c r="P233" s="8">
        <f>IF('2-定性盘查'!Y234&lt;&gt;"",IF('2-定性盘查'!Y234&lt;&gt;0,'2-定性盘查'!Y234,""),"")</f>
        <v>0</v>
      </c>
      <c r="Q233" s="15">
        <f>IF('3.1-排放系数'!J233="", "", '3.1-排放系数'!J233)</f>
        <v>0</v>
      </c>
      <c r="R233" s="11">
        <f>IF(Q233="","",'3.1-排放系数'!K233)</f>
        <v>0</v>
      </c>
      <c r="S233" s="16">
        <f>IF(P233="","",H233*Q233)</f>
        <v>0</v>
      </c>
      <c r="T233" s="11">
        <f>IF(S233="", "", '附表二、含氟气体之GWP值'!G4)</f>
        <v>0</v>
      </c>
      <c r="U233" s="16">
        <f>IF(S233="","",S233*T233)</f>
        <v>0</v>
      </c>
      <c r="V233" s="8">
        <f>IF('2-定性盘查'!Z234&lt;&gt;"",IF('2-定性盘查'!Z234&lt;&gt;0,'2-定性盘查'!Z234,""),"")</f>
        <v>0</v>
      </c>
      <c r="W233" s="15">
        <f>IF('3.1-排放系数'!N233 ="", "", '3.1-排放系数'!N233)</f>
        <v>0</v>
      </c>
      <c r="X233" s="11">
        <f>IF(W233="","",'3.1-排放系数'!O233)</f>
        <v>0</v>
      </c>
      <c r="Y233" s="16">
        <f>IF(V233="","",H233*W233)</f>
        <v>0</v>
      </c>
      <c r="Z233" s="11">
        <f>IF(Y233="", "", '附表二、含氟气体之GWP值'!G5)</f>
        <v>0</v>
      </c>
      <c r="AA233" s="16">
        <f>IF(Y233="","",Y233*Z233)</f>
        <v>0</v>
      </c>
      <c r="AB233" s="16">
        <f>IF('2-定性盘查'!E234="是",IF(J233="CO2",SUM(U233,AA233),SUM(O233,U233,AA233)),IF(SUM(O233,U233,AA233)&lt;&gt;0,SUM(O233,U233,AA233),0))</f>
        <v>0</v>
      </c>
      <c r="AC233" s="16">
        <f>IF('2-定性盘查'!E234="是",IF(J233="CO2",O233,""),"")</f>
        <v>0</v>
      </c>
      <c r="AD233" s="17">
        <f>IF(AB233&lt;&gt;"",AB233/'6-彚总表'!$J$5,"")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IF('2-定性盘查'!A235&lt;&gt;"",'2-定性盘查'!A235,"")</f>
        <v>0</v>
      </c>
      <c r="B234" s="8">
        <f>IF('2-定性盘查'!B235&lt;&gt;"",'2-定性盘查'!B235,"")</f>
        <v>0</v>
      </c>
      <c r="C234" s="8">
        <f>IF('2-定性盘查'!C235&lt;&gt;"",'2-定性盘查'!C235,"")</f>
        <v>0</v>
      </c>
      <c r="D234" s="8">
        <f>IF('2-定性盘查'!D235&lt;&gt;"",'2-定性盘查'!D235,"")</f>
        <v>0</v>
      </c>
      <c r="E234" s="8">
        <f>IF('2-定性盘查'!E235&lt;&gt;"",'2-定性盘查'!E235,"")</f>
        <v>0</v>
      </c>
      <c r="F234" s="8">
        <f>IF('2-定性盘查'!F235&lt;&gt;"",'2-定性盘查'!F235,"")</f>
        <v>0</v>
      </c>
      <c r="G234" s="8">
        <f>IF('2-定性盘查'!G235&lt;&gt;"",'2-定性盘查'!G235,"")</f>
        <v>0</v>
      </c>
      <c r="H234" s="11" t="s">
        <v>464</v>
      </c>
      <c r="I234" s="11"/>
      <c r="J234" s="8">
        <f>IF('2-定性盘查'!X235&lt;&gt;"",IF('2-定性盘查'!X235&lt;&gt;0,'2-定性盘查'!X235,""),"")</f>
        <v>0</v>
      </c>
      <c r="K234" s="15">
        <f>'3.1-排放系数'!F234</f>
        <v>0</v>
      </c>
      <c r="L234" s="11">
        <f>'3.1-排放系数'!G234</f>
        <v>0</v>
      </c>
      <c r="M234" s="16">
        <f>IF(J234="","",H234*K234)</f>
        <v>0</v>
      </c>
      <c r="N234" s="11">
        <f>'附表二、含氟气体之GWP值'!G3</f>
        <v>0</v>
      </c>
      <c r="O234" s="16">
        <f>IF(M234="","",M234*N234)</f>
        <v>0</v>
      </c>
      <c r="P234" s="8">
        <f>IF('2-定性盘查'!Y235&lt;&gt;"",IF('2-定性盘查'!Y235&lt;&gt;0,'2-定性盘查'!Y235,""),"")</f>
        <v>0</v>
      </c>
      <c r="Q234" s="15">
        <f>IF('3.1-排放系数'!J234="", "", '3.1-排放系数'!J234)</f>
        <v>0</v>
      </c>
      <c r="R234" s="11">
        <f>IF(Q234="","",'3.1-排放系数'!K234)</f>
        <v>0</v>
      </c>
      <c r="S234" s="16">
        <f>IF(P234="","",H234*Q234)</f>
        <v>0</v>
      </c>
      <c r="T234" s="11">
        <f>IF(S234="", "", '附表二、含氟气体之GWP值'!G4)</f>
        <v>0</v>
      </c>
      <c r="U234" s="16">
        <f>IF(S234="","",S234*T234)</f>
        <v>0</v>
      </c>
      <c r="V234" s="8">
        <f>IF('2-定性盘查'!Z235&lt;&gt;"",IF('2-定性盘查'!Z235&lt;&gt;0,'2-定性盘查'!Z235,""),"")</f>
        <v>0</v>
      </c>
      <c r="W234" s="15">
        <f>IF('3.1-排放系数'!N234 ="", "", '3.1-排放系数'!N234)</f>
        <v>0</v>
      </c>
      <c r="X234" s="11">
        <f>IF(W234="","",'3.1-排放系数'!O234)</f>
        <v>0</v>
      </c>
      <c r="Y234" s="16">
        <f>IF(V234="","",H234*W234)</f>
        <v>0</v>
      </c>
      <c r="Z234" s="11">
        <f>IF(Y234="", "", '附表二、含氟气体之GWP值'!G5)</f>
        <v>0</v>
      </c>
      <c r="AA234" s="16">
        <f>IF(Y234="","",Y234*Z234)</f>
        <v>0</v>
      </c>
      <c r="AB234" s="16">
        <f>IF('2-定性盘查'!E235="是",IF(J234="CO2",SUM(U234,AA234),SUM(O234,U234,AA234)),IF(SUM(O234,U234,AA234)&lt;&gt;0,SUM(O234,U234,AA234),0))</f>
        <v>0</v>
      </c>
      <c r="AC234" s="16">
        <f>IF('2-定性盘查'!E235="是",IF(J234="CO2",O234,""),"")</f>
        <v>0</v>
      </c>
      <c r="AD234" s="17">
        <f>IF(AB234&lt;&gt;"",AB234/'6-彚总表'!$J$5,"")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IF('2-定性盘查'!A236&lt;&gt;"",'2-定性盘查'!A236,"")</f>
        <v>0</v>
      </c>
      <c r="B235" s="8">
        <f>IF('2-定性盘查'!B236&lt;&gt;"",'2-定性盘查'!B236,"")</f>
        <v>0</v>
      </c>
      <c r="C235" s="8">
        <f>IF('2-定性盘查'!C236&lt;&gt;"",'2-定性盘查'!C236,"")</f>
        <v>0</v>
      </c>
      <c r="D235" s="8">
        <f>IF('2-定性盘查'!D236&lt;&gt;"",'2-定性盘查'!D236,"")</f>
        <v>0</v>
      </c>
      <c r="E235" s="8">
        <f>IF('2-定性盘查'!E236&lt;&gt;"",'2-定性盘查'!E236,"")</f>
        <v>0</v>
      </c>
      <c r="F235" s="8">
        <f>IF('2-定性盘查'!F236&lt;&gt;"",'2-定性盘查'!F236,"")</f>
        <v>0</v>
      </c>
      <c r="G235" s="8">
        <f>IF('2-定性盘查'!G236&lt;&gt;"",'2-定性盘查'!G236,"")</f>
        <v>0</v>
      </c>
      <c r="H235" s="11" t="s">
        <v>464</v>
      </c>
      <c r="I235" s="11"/>
      <c r="J235" s="8">
        <f>IF('2-定性盘查'!X236&lt;&gt;"",IF('2-定性盘查'!X236&lt;&gt;0,'2-定性盘查'!X236,""),"")</f>
        <v>0</v>
      </c>
      <c r="K235" s="15">
        <f>'3.1-排放系数'!F235</f>
        <v>0</v>
      </c>
      <c r="L235" s="11">
        <f>'3.1-排放系数'!G235</f>
        <v>0</v>
      </c>
      <c r="M235" s="16">
        <f>IF(J235="","",H235*K235)</f>
        <v>0</v>
      </c>
      <c r="N235" s="11">
        <f>'附表二、含氟气体之GWP值'!G3</f>
        <v>0</v>
      </c>
      <c r="O235" s="16">
        <f>IF(M235="","",M235*N235)</f>
        <v>0</v>
      </c>
      <c r="P235" s="8">
        <f>IF('2-定性盘查'!Y236&lt;&gt;"",IF('2-定性盘查'!Y236&lt;&gt;0,'2-定性盘查'!Y236,""),"")</f>
        <v>0</v>
      </c>
      <c r="Q235" s="15">
        <f>IF('3.1-排放系数'!J235="", "", '3.1-排放系数'!J235)</f>
        <v>0</v>
      </c>
      <c r="R235" s="11">
        <f>IF(Q235="","",'3.1-排放系数'!K235)</f>
        <v>0</v>
      </c>
      <c r="S235" s="16">
        <f>IF(P235="","",H235*Q235)</f>
        <v>0</v>
      </c>
      <c r="T235" s="11">
        <f>IF(S235="", "", '附表二、含氟气体之GWP值'!G4)</f>
        <v>0</v>
      </c>
      <c r="U235" s="16">
        <f>IF(S235="","",S235*T235)</f>
        <v>0</v>
      </c>
      <c r="V235" s="8">
        <f>IF('2-定性盘查'!Z236&lt;&gt;"",IF('2-定性盘查'!Z236&lt;&gt;0,'2-定性盘查'!Z236,""),"")</f>
        <v>0</v>
      </c>
      <c r="W235" s="15">
        <f>IF('3.1-排放系数'!N235 ="", "", '3.1-排放系数'!N235)</f>
        <v>0</v>
      </c>
      <c r="X235" s="11">
        <f>IF(W235="","",'3.1-排放系数'!O235)</f>
        <v>0</v>
      </c>
      <c r="Y235" s="16">
        <f>IF(V235="","",H235*W235)</f>
        <v>0</v>
      </c>
      <c r="Z235" s="11">
        <f>IF(Y235="", "", '附表二、含氟气体之GWP值'!G5)</f>
        <v>0</v>
      </c>
      <c r="AA235" s="16">
        <f>IF(Y235="","",Y235*Z235)</f>
        <v>0</v>
      </c>
      <c r="AB235" s="16">
        <f>IF('2-定性盘查'!E236="是",IF(J235="CO2",SUM(U235,AA235),SUM(O235,U235,AA235)),IF(SUM(O235,U235,AA235)&lt;&gt;0,SUM(O235,U235,AA235),0))</f>
        <v>0</v>
      </c>
      <c r="AC235" s="16">
        <f>IF('2-定性盘查'!E236="是",IF(J235="CO2",O235,""),"")</f>
        <v>0</v>
      </c>
      <c r="AD235" s="17">
        <f>IF(AB235&lt;&gt;"",AB235/'6-彚总表'!$J$5,"")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IF('2-定性盘查'!A237&lt;&gt;"",'2-定性盘查'!A237,"")</f>
        <v>0</v>
      </c>
      <c r="B236" s="8">
        <f>IF('2-定性盘查'!B237&lt;&gt;"",'2-定性盘查'!B237,"")</f>
        <v>0</v>
      </c>
      <c r="C236" s="8">
        <f>IF('2-定性盘查'!C237&lt;&gt;"",'2-定性盘查'!C237,"")</f>
        <v>0</v>
      </c>
      <c r="D236" s="8">
        <f>IF('2-定性盘查'!D237&lt;&gt;"",'2-定性盘查'!D237,"")</f>
        <v>0</v>
      </c>
      <c r="E236" s="8">
        <f>IF('2-定性盘查'!E237&lt;&gt;"",'2-定性盘查'!E237,"")</f>
        <v>0</v>
      </c>
      <c r="F236" s="8">
        <f>IF('2-定性盘查'!F237&lt;&gt;"",'2-定性盘查'!F237,"")</f>
        <v>0</v>
      </c>
      <c r="G236" s="8">
        <f>IF('2-定性盘查'!G237&lt;&gt;"",'2-定性盘查'!G237,"")</f>
        <v>0</v>
      </c>
      <c r="H236" s="11" t="s">
        <v>464</v>
      </c>
      <c r="I236" s="11"/>
      <c r="J236" s="8">
        <f>IF('2-定性盘查'!X237&lt;&gt;"",IF('2-定性盘查'!X237&lt;&gt;0,'2-定性盘查'!X237,""),"")</f>
        <v>0</v>
      </c>
      <c r="K236" s="15">
        <f>'3.1-排放系数'!F236</f>
        <v>0</v>
      </c>
      <c r="L236" s="11">
        <f>'3.1-排放系数'!G236</f>
        <v>0</v>
      </c>
      <c r="M236" s="16">
        <f>IF(J236="","",H236*K236)</f>
        <v>0</v>
      </c>
      <c r="N236" s="11">
        <f>'附表二、含氟气体之GWP值'!G3</f>
        <v>0</v>
      </c>
      <c r="O236" s="16">
        <f>IF(M236="","",M236*N236)</f>
        <v>0</v>
      </c>
      <c r="P236" s="8">
        <f>IF('2-定性盘查'!Y237&lt;&gt;"",IF('2-定性盘查'!Y237&lt;&gt;0,'2-定性盘查'!Y237,""),"")</f>
        <v>0</v>
      </c>
      <c r="Q236" s="15">
        <f>IF('3.1-排放系数'!J236="", "", '3.1-排放系数'!J236)</f>
        <v>0</v>
      </c>
      <c r="R236" s="11">
        <f>IF(Q236="","",'3.1-排放系数'!K236)</f>
        <v>0</v>
      </c>
      <c r="S236" s="16">
        <f>IF(P236="","",H236*Q236)</f>
        <v>0</v>
      </c>
      <c r="T236" s="11">
        <f>IF(S236="", "", '附表二、含氟气体之GWP值'!G4)</f>
        <v>0</v>
      </c>
      <c r="U236" s="16">
        <f>IF(S236="","",S236*T236)</f>
        <v>0</v>
      </c>
      <c r="V236" s="8">
        <f>IF('2-定性盘查'!Z237&lt;&gt;"",IF('2-定性盘查'!Z237&lt;&gt;0,'2-定性盘查'!Z237,""),"")</f>
        <v>0</v>
      </c>
      <c r="W236" s="15">
        <f>IF('3.1-排放系数'!N236 ="", "", '3.1-排放系数'!N236)</f>
        <v>0</v>
      </c>
      <c r="X236" s="11">
        <f>IF(W236="","",'3.1-排放系数'!O236)</f>
        <v>0</v>
      </c>
      <c r="Y236" s="16">
        <f>IF(V236="","",H236*W236)</f>
        <v>0</v>
      </c>
      <c r="Z236" s="11">
        <f>IF(Y236="", "", '附表二、含氟气体之GWP值'!G5)</f>
        <v>0</v>
      </c>
      <c r="AA236" s="16">
        <f>IF(Y236="","",Y236*Z236)</f>
        <v>0</v>
      </c>
      <c r="AB236" s="16">
        <f>IF('2-定性盘查'!E237="是",IF(J236="CO2",SUM(U236,AA236),SUM(O236,U236,AA236)),IF(SUM(O236,U236,AA236)&lt;&gt;0,SUM(O236,U236,AA236),0))</f>
        <v>0</v>
      </c>
      <c r="AC236" s="16">
        <f>IF('2-定性盘查'!E237="是",IF(J236="CO2",O236,""),"")</f>
        <v>0</v>
      </c>
      <c r="AD236" s="17">
        <f>IF(AB236&lt;&gt;"",AB236/'6-彚总表'!$J$5,"")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IF('2-定性盘查'!A238&lt;&gt;"",'2-定性盘查'!A238,"")</f>
        <v>0</v>
      </c>
      <c r="B237" s="8">
        <f>IF('2-定性盘查'!B238&lt;&gt;"",'2-定性盘查'!B238,"")</f>
        <v>0</v>
      </c>
      <c r="C237" s="8">
        <f>IF('2-定性盘查'!C238&lt;&gt;"",'2-定性盘查'!C238,"")</f>
        <v>0</v>
      </c>
      <c r="D237" s="8">
        <f>IF('2-定性盘查'!D238&lt;&gt;"",'2-定性盘查'!D238,"")</f>
        <v>0</v>
      </c>
      <c r="E237" s="8">
        <f>IF('2-定性盘查'!E238&lt;&gt;"",'2-定性盘查'!E238,"")</f>
        <v>0</v>
      </c>
      <c r="F237" s="8">
        <f>IF('2-定性盘查'!F238&lt;&gt;"",'2-定性盘查'!F238,"")</f>
        <v>0</v>
      </c>
      <c r="G237" s="8">
        <f>IF('2-定性盘查'!G238&lt;&gt;"",'2-定性盘查'!G238,"")</f>
        <v>0</v>
      </c>
      <c r="H237" s="11" t="s">
        <v>464</v>
      </c>
      <c r="I237" s="11"/>
      <c r="J237" s="8">
        <f>IF('2-定性盘查'!X238&lt;&gt;"",IF('2-定性盘查'!X238&lt;&gt;0,'2-定性盘查'!X238,""),"")</f>
        <v>0</v>
      </c>
      <c r="K237" s="15">
        <f>'3.1-排放系数'!F237</f>
        <v>0</v>
      </c>
      <c r="L237" s="11">
        <f>'3.1-排放系数'!G237</f>
        <v>0</v>
      </c>
      <c r="M237" s="16">
        <f>IF(J237="","",H237*K237)</f>
        <v>0</v>
      </c>
      <c r="N237" s="11">
        <f>'附表二、含氟气体之GWP值'!G3</f>
        <v>0</v>
      </c>
      <c r="O237" s="16">
        <f>IF(M237="","",M237*N237)</f>
        <v>0</v>
      </c>
      <c r="P237" s="8">
        <f>IF('2-定性盘查'!Y238&lt;&gt;"",IF('2-定性盘查'!Y238&lt;&gt;0,'2-定性盘查'!Y238,""),"")</f>
        <v>0</v>
      </c>
      <c r="Q237" s="15">
        <f>IF('3.1-排放系数'!J237="", "", '3.1-排放系数'!J237)</f>
        <v>0</v>
      </c>
      <c r="R237" s="11">
        <f>IF(Q237="","",'3.1-排放系数'!K237)</f>
        <v>0</v>
      </c>
      <c r="S237" s="16">
        <f>IF(P237="","",H237*Q237)</f>
        <v>0</v>
      </c>
      <c r="T237" s="11">
        <f>IF(S237="", "", '附表二、含氟气体之GWP值'!G4)</f>
        <v>0</v>
      </c>
      <c r="U237" s="16">
        <f>IF(S237="","",S237*T237)</f>
        <v>0</v>
      </c>
      <c r="V237" s="8">
        <f>IF('2-定性盘查'!Z238&lt;&gt;"",IF('2-定性盘查'!Z238&lt;&gt;0,'2-定性盘查'!Z238,""),"")</f>
        <v>0</v>
      </c>
      <c r="W237" s="15">
        <f>IF('3.1-排放系数'!N237 ="", "", '3.1-排放系数'!N237)</f>
        <v>0</v>
      </c>
      <c r="X237" s="11">
        <f>IF(W237="","",'3.1-排放系数'!O237)</f>
        <v>0</v>
      </c>
      <c r="Y237" s="16">
        <f>IF(V237="","",H237*W237)</f>
        <v>0</v>
      </c>
      <c r="Z237" s="11">
        <f>IF(Y237="", "", '附表二、含氟气体之GWP值'!G5)</f>
        <v>0</v>
      </c>
      <c r="AA237" s="16">
        <f>IF(Y237="","",Y237*Z237)</f>
        <v>0</v>
      </c>
      <c r="AB237" s="16">
        <f>IF('2-定性盘查'!E238="是",IF(J237="CO2",SUM(U237,AA237),SUM(O237,U237,AA237)),IF(SUM(O237,U237,AA237)&lt;&gt;0,SUM(O237,U237,AA237),0))</f>
        <v>0</v>
      </c>
      <c r="AC237" s="16">
        <f>IF('2-定性盘查'!E238="是",IF(J237="CO2",O237,""),"")</f>
        <v>0</v>
      </c>
      <c r="AD237" s="17">
        <f>IF(AB237&lt;&gt;"",AB237/'6-彚总表'!$J$5,"")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IF('2-定性盘查'!A239&lt;&gt;"",'2-定性盘查'!A239,"")</f>
        <v>0</v>
      </c>
      <c r="B238" s="8">
        <f>IF('2-定性盘查'!B239&lt;&gt;"",'2-定性盘查'!B239,"")</f>
        <v>0</v>
      </c>
      <c r="C238" s="8">
        <f>IF('2-定性盘查'!C239&lt;&gt;"",'2-定性盘查'!C239,"")</f>
        <v>0</v>
      </c>
      <c r="D238" s="8">
        <f>IF('2-定性盘查'!D239&lt;&gt;"",'2-定性盘查'!D239,"")</f>
        <v>0</v>
      </c>
      <c r="E238" s="8">
        <f>IF('2-定性盘查'!E239&lt;&gt;"",'2-定性盘查'!E239,"")</f>
        <v>0</v>
      </c>
      <c r="F238" s="8">
        <f>IF('2-定性盘查'!F239&lt;&gt;"",'2-定性盘查'!F239,"")</f>
        <v>0</v>
      </c>
      <c r="G238" s="8">
        <f>IF('2-定性盘查'!G239&lt;&gt;"",'2-定性盘查'!G239,"")</f>
        <v>0</v>
      </c>
      <c r="H238" s="11" t="s">
        <v>464</v>
      </c>
      <c r="I238" s="11"/>
      <c r="J238" s="8">
        <f>IF('2-定性盘查'!X239&lt;&gt;"",IF('2-定性盘查'!X239&lt;&gt;0,'2-定性盘查'!X239,""),"")</f>
        <v>0</v>
      </c>
      <c r="K238" s="15">
        <f>'3.1-排放系数'!F238</f>
        <v>0</v>
      </c>
      <c r="L238" s="11">
        <f>'3.1-排放系数'!G238</f>
        <v>0</v>
      </c>
      <c r="M238" s="16">
        <f>IF(J238="","",H238*K238)</f>
        <v>0</v>
      </c>
      <c r="N238" s="11">
        <f>'附表二、含氟气体之GWP值'!G3</f>
        <v>0</v>
      </c>
      <c r="O238" s="16">
        <f>IF(M238="","",M238*N238)</f>
        <v>0</v>
      </c>
      <c r="P238" s="8">
        <f>IF('2-定性盘查'!Y239&lt;&gt;"",IF('2-定性盘查'!Y239&lt;&gt;0,'2-定性盘查'!Y239,""),"")</f>
        <v>0</v>
      </c>
      <c r="Q238" s="15">
        <f>IF('3.1-排放系数'!J238="", "", '3.1-排放系数'!J238)</f>
        <v>0</v>
      </c>
      <c r="R238" s="11">
        <f>IF(Q238="","",'3.1-排放系数'!K238)</f>
        <v>0</v>
      </c>
      <c r="S238" s="16">
        <f>IF(P238="","",H238*Q238)</f>
        <v>0</v>
      </c>
      <c r="T238" s="11">
        <f>IF(S238="", "", '附表二、含氟气体之GWP值'!G4)</f>
        <v>0</v>
      </c>
      <c r="U238" s="16">
        <f>IF(S238="","",S238*T238)</f>
        <v>0</v>
      </c>
      <c r="V238" s="8">
        <f>IF('2-定性盘查'!Z239&lt;&gt;"",IF('2-定性盘查'!Z239&lt;&gt;0,'2-定性盘查'!Z239,""),"")</f>
        <v>0</v>
      </c>
      <c r="W238" s="15">
        <f>IF('3.1-排放系数'!N238 ="", "", '3.1-排放系数'!N238)</f>
        <v>0</v>
      </c>
      <c r="X238" s="11">
        <f>IF(W238="","",'3.1-排放系数'!O238)</f>
        <v>0</v>
      </c>
      <c r="Y238" s="16">
        <f>IF(V238="","",H238*W238)</f>
        <v>0</v>
      </c>
      <c r="Z238" s="11">
        <f>IF(Y238="", "", '附表二、含氟气体之GWP值'!G5)</f>
        <v>0</v>
      </c>
      <c r="AA238" s="16">
        <f>IF(Y238="","",Y238*Z238)</f>
        <v>0</v>
      </c>
      <c r="AB238" s="16">
        <f>IF('2-定性盘查'!E239="是",IF(J238="CO2",SUM(U238,AA238),SUM(O238,U238,AA238)),IF(SUM(O238,U238,AA238)&lt;&gt;0,SUM(O238,U238,AA238),0))</f>
        <v>0</v>
      </c>
      <c r="AC238" s="16">
        <f>IF('2-定性盘查'!E239="是",IF(J238="CO2",O238,""),"")</f>
        <v>0</v>
      </c>
      <c r="AD238" s="17">
        <f>IF(AB238&lt;&gt;"",AB238/'6-彚总表'!$J$5,"")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IF('2-定性盘查'!A240&lt;&gt;"",'2-定性盘查'!A240,"")</f>
        <v>0</v>
      </c>
      <c r="B239" s="8">
        <f>IF('2-定性盘查'!B240&lt;&gt;"",'2-定性盘查'!B240,"")</f>
        <v>0</v>
      </c>
      <c r="C239" s="8">
        <f>IF('2-定性盘查'!C240&lt;&gt;"",'2-定性盘查'!C240,"")</f>
        <v>0</v>
      </c>
      <c r="D239" s="8">
        <f>IF('2-定性盘查'!D240&lt;&gt;"",'2-定性盘查'!D240,"")</f>
        <v>0</v>
      </c>
      <c r="E239" s="8">
        <f>IF('2-定性盘查'!E240&lt;&gt;"",'2-定性盘查'!E240,"")</f>
        <v>0</v>
      </c>
      <c r="F239" s="8">
        <f>IF('2-定性盘查'!F240&lt;&gt;"",'2-定性盘查'!F240,"")</f>
        <v>0</v>
      </c>
      <c r="G239" s="8">
        <f>IF('2-定性盘查'!G240&lt;&gt;"",'2-定性盘查'!G240,"")</f>
        <v>0</v>
      </c>
      <c r="H239" s="11" t="s">
        <v>464</v>
      </c>
      <c r="I239" s="11"/>
      <c r="J239" s="8">
        <f>IF('2-定性盘查'!X240&lt;&gt;"",IF('2-定性盘查'!X240&lt;&gt;0,'2-定性盘查'!X240,""),"")</f>
        <v>0</v>
      </c>
      <c r="K239" s="15">
        <f>'3.1-排放系数'!F239</f>
        <v>0</v>
      </c>
      <c r="L239" s="11">
        <f>'3.1-排放系数'!G239</f>
        <v>0</v>
      </c>
      <c r="M239" s="16">
        <f>IF(J239="","",H239*K239)</f>
        <v>0</v>
      </c>
      <c r="N239" s="11">
        <f>'附表二、含氟气体之GWP值'!G3</f>
        <v>0</v>
      </c>
      <c r="O239" s="16">
        <f>IF(M239="","",M239*N239)</f>
        <v>0</v>
      </c>
      <c r="P239" s="8">
        <f>IF('2-定性盘查'!Y240&lt;&gt;"",IF('2-定性盘查'!Y240&lt;&gt;0,'2-定性盘查'!Y240,""),"")</f>
        <v>0</v>
      </c>
      <c r="Q239" s="15">
        <f>IF('3.1-排放系数'!J239="", "", '3.1-排放系数'!J239)</f>
        <v>0</v>
      </c>
      <c r="R239" s="11">
        <f>IF(Q239="","",'3.1-排放系数'!K239)</f>
        <v>0</v>
      </c>
      <c r="S239" s="16">
        <f>IF(P239="","",H239*Q239)</f>
        <v>0</v>
      </c>
      <c r="T239" s="11">
        <f>IF(S239="", "", '附表二、含氟气体之GWP值'!G4)</f>
        <v>0</v>
      </c>
      <c r="U239" s="16">
        <f>IF(S239="","",S239*T239)</f>
        <v>0</v>
      </c>
      <c r="V239" s="8">
        <f>IF('2-定性盘查'!Z240&lt;&gt;"",IF('2-定性盘查'!Z240&lt;&gt;0,'2-定性盘查'!Z240,""),"")</f>
        <v>0</v>
      </c>
      <c r="W239" s="15">
        <f>IF('3.1-排放系数'!N239 ="", "", '3.1-排放系数'!N239)</f>
        <v>0</v>
      </c>
      <c r="X239" s="11">
        <f>IF(W239="","",'3.1-排放系数'!O239)</f>
        <v>0</v>
      </c>
      <c r="Y239" s="16">
        <f>IF(V239="","",H239*W239)</f>
        <v>0</v>
      </c>
      <c r="Z239" s="11">
        <f>IF(Y239="", "", '附表二、含氟气体之GWP值'!G5)</f>
        <v>0</v>
      </c>
      <c r="AA239" s="16">
        <f>IF(Y239="","",Y239*Z239)</f>
        <v>0</v>
      </c>
      <c r="AB239" s="16">
        <f>IF('2-定性盘查'!E240="是",IF(J239="CO2",SUM(U239,AA239),SUM(O239,U239,AA239)),IF(SUM(O239,U239,AA239)&lt;&gt;0,SUM(O239,U239,AA239),0))</f>
        <v>0</v>
      </c>
      <c r="AC239" s="16">
        <f>IF('2-定性盘查'!E240="是",IF(J239="CO2",O239,""),"")</f>
        <v>0</v>
      </c>
      <c r="AD239" s="17">
        <f>IF(AB239&lt;&gt;"",AB239/'6-彚总表'!$J$5,"")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IF('2-定性盘查'!A241&lt;&gt;"",'2-定性盘查'!A241,"")</f>
        <v>0</v>
      </c>
      <c r="B240" s="8">
        <f>IF('2-定性盘查'!B241&lt;&gt;"",'2-定性盘查'!B241,"")</f>
        <v>0</v>
      </c>
      <c r="C240" s="8">
        <f>IF('2-定性盘查'!C241&lt;&gt;"",'2-定性盘查'!C241,"")</f>
        <v>0</v>
      </c>
      <c r="D240" s="8">
        <f>IF('2-定性盘查'!D241&lt;&gt;"",'2-定性盘查'!D241,"")</f>
        <v>0</v>
      </c>
      <c r="E240" s="8">
        <f>IF('2-定性盘查'!E241&lt;&gt;"",'2-定性盘查'!E241,"")</f>
        <v>0</v>
      </c>
      <c r="F240" s="8">
        <f>IF('2-定性盘查'!F241&lt;&gt;"",'2-定性盘查'!F241,"")</f>
        <v>0</v>
      </c>
      <c r="G240" s="8">
        <f>IF('2-定性盘查'!G241&lt;&gt;"",'2-定性盘查'!G241,"")</f>
        <v>0</v>
      </c>
      <c r="H240" s="11" t="s">
        <v>464</v>
      </c>
      <c r="I240" s="11"/>
      <c r="J240" s="8">
        <f>IF('2-定性盘查'!X241&lt;&gt;"",IF('2-定性盘查'!X241&lt;&gt;0,'2-定性盘查'!X241,""),"")</f>
        <v>0</v>
      </c>
      <c r="K240" s="15">
        <f>'3.1-排放系数'!F240</f>
        <v>0</v>
      </c>
      <c r="L240" s="11">
        <f>'3.1-排放系数'!G240</f>
        <v>0</v>
      </c>
      <c r="M240" s="16">
        <f>IF(J240="","",H240*K240)</f>
        <v>0</v>
      </c>
      <c r="N240" s="11">
        <f>'附表二、含氟气体之GWP值'!G3</f>
        <v>0</v>
      </c>
      <c r="O240" s="16">
        <f>IF(M240="","",M240*N240)</f>
        <v>0</v>
      </c>
      <c r="P240" s="8">
        <f>IF('2-定性盘查'!Y241&lt;&gt;"",IF('2-定性盘查'!Y241&lt;&gt;0,'2-定性盘查'!Y241,""),"")</f>
        <v>0</v>
      </c>
      <c r="Q240" s="15">
        <f>IF('3.1-排放系数'!J240="", "", '3.1-排放系数'!J240)</f>
        <v>0</v>
      </c>
      <c r="R240" s="11">
        <f>IF(Q240="","",'3.1-排放系数'!K240)</f>
        <v>0</v>
      </c>
      <c r="S240" s="16">
        <f>IF(P240="","",H240*Q240)</f>
        <v>0</v>
      </c>
      <c r="T240" s="11">
        <f>IF(S240="", "", '附表二、含氟气体之GWP值'!G4)</f>
        <v>0</v>
      </c>
      <c r="U240" s="16">
        <f>IF(S240="","",S240*T240)</f>
        <v>0</v>
      </c>
      <c r="V240" s="8">
        <f>IF('2-定性盘查'!Z241&lt;&gt;"",IF('2-定性盘查'!Z241&lt;&gt;0,'2-定性盘查'!Z241,""),"")</f>
        <v>0</v>
      </c>
      <c r="W240" s="15">
        <f>IF('3.1-排放系数'!N240 ="", "", '3.1-排放系数'!N240)</f>
        <v>0</v>
      </c>
      <c r="X240" s="11">
        <f>IF(W240="","",'3.1-排放系数'!O240)</f>
        <v>0</v>
      </c>
      <c r="Y240" s="16">
        <f>IF(V240="","",H240*W240)</f>
        <v>0</v>
      </c>
      <c r="Z240" s="11">
        <f>IF(Y240="", "", '附表二、含氟气体之GWP值'!G5)</f>
        <v>0</v>
      </c>
      <c r="AA240" s="16">
        <f>IF(Y240="","",Y240*Z240)</f>
        <v>0</v>
      </c>
      <c r="AB240" s="16">
        <f>IF('2-定性盘查'!E241="是",IF(J240="CO2",SUM(U240,AA240),SUM(O240,U240,AA240)),IF(SUM(O240,U240,AA240)&lt;&gt;0,SUM(O240,U240,AA240),0))</f>
        <v>0</v>
      </c>
      <c r="AC240" s="16">
        <f>IF('2-定性盘查'!E241="是",IF(J240="CO2",O240,""),"")</f>
        <v>0</v>
      </c>
      <c r="AD240" s="17">
        <f>IF(AB240&lt;&gt;"",AB240/'6-彚总表'!$J$5,"")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IF('2-定性盘查'!A242&lt;&gt;"",'2-定性盘查'!A242,"")</f>
        <v>0</v>
      </c>
      <c r="B241" s="8">
        <f>IF('2-定性盘查'!B242&lt;&gt;"",'2-定性盘查'!B242,"")</f>
        <v>0</v>
      </c>
      <c r="C241" s="8">
        <f>IF('2-定性盘查'!C242&lt;&gt;"",'2-定性盘查'!C242,"")</f>
        <v>0</v>
      </c>
      <c r="D241" s="8">
        <f>IF('2-定性盘查'!D242&lt;&gt;"",'2-定性盘查'!D242,"")</f>
        <v>0</v>
      </c>
      <c r="E241" s="8">
        <f>IF('2-定性盘查'!E242&lt;&gt;"",'2-定性盘查'!E242,"")</f>
        <v>0</v>
      </c>
      <c r="F241" s="8">
        <f>IF('2-定性盘查'!F242&lt;&gt;"",'2-定性盘查'!F242,"")</f>
        <v>0</v>
      </c>
      <c r="G241" s="8">
        <f>IF('2-定性盘查'!G242&lt;&gt;"",'2-定性盘查'!G242,"")</f>
        <v>0</v>
      </c>
      <c r="H241" s="11" t="s">
        <v>464</v>
      </c>
      <c r="I241" s="11"/>
      <c r="J241" s="8">
        <f>IF('2-定性盘查'!X242&lt;&gt;"",IF('2-定性盘查'!X242&lt;&gt;0,'2-定性盘查'!X242,""),"")</f>
        <v>0</v>
      </c>
      <c r="K241" s="15">
        <f>'3.1-排放系数'!F241</f>
        <v>0</v>
      </c>
      <c r="L241" s="11">
        <f>'3.1-排放系数'!G241</f>
        <v>0</v>
      </c>
      <c r="M241" s="16">
        <f>IF(J241="","",H241*K241)</f>
        <v>0</v>
      </c>
      <c r="N241" s="11">
        <f>'附表二、含氟气体之GWP值'!G3</f>
        <v>0</v>
      </c>
      <c r="O241" s="16">
        <f>IF(M241="","",M241*N241)</f>
        <v>0</v>
      </c>
      <c r="P241" s="8">
        <f>IF('2-定性盘查'!Y242&lt;&gt;"",IF('2-定性盘查'!Y242&lt;&gt;0,'2-定性盘查'!Y242,""),"")</f>
        <v>0</v>
      </c>
      <c r="Q241" s="15">
        <f>IF('3.1-排放系数'!J241="", "", '3.1-排放系数'!J241)</f>
        <v>0</v>
      </c>
      <c r="R241" s="11">
        <f>IF(Q241="","",'3.1-排放系数'!K241)</f>
        <v>0</v>
      </c>
      <c r="S241" s="16">
        <f>IF(P241="","",H241*Q241)</f>
        <v>0</v>
      </c>
      <c r="T241" s="11">
        <f>IF(S241="", "", '附表二、含氟气体之GWP值'!G4)</f>
        <v>0</v>
      </c>
      <c r="U241" s="16">
        <f>IF(S241="","",S241*T241)</f>
        <v>0</v>
      </c>
      <c r="V241" s="8">
        <f>IF('2-定性盘查'!Z242&lt;&gt;"",IF('2-定性盘查'!Z242&lt;&gt;0,'2-定性盘查'!Z242,""),"")</f>
        <v>0</v>
      </c>
      <c r="W241" s="15">
        <f>IF('3.1-排放系数'!N241 ="", "", '3.1-排放系数'!N241)</f>
        <v>0</v>
      </c>
      <c r="X241" s="11">
        <f>IF(W241="","",'3.1-排放系数'!O241)</f>
        <v>0</v>
      </c>
      <c r="Y241" s="16">
        <f>IF(V241="","",H241*W241)</f>
        <v>0</v>
      </c>
      <c r="Z241" s="11">
        <f>IF(Y241="", "", '附表二、含氟气体之GWP值'!G5)</f>
        <v>0</v>
      </c>
      <c r="AA241" s="16">
        <f>IF(Y241="","",Y241*Z241)</f>
        <v>0</v>
      </c>
      <c r="AB241" s="16">
        <f>IF('2-定性盘查'!E242="是",IF(J241="CO2",SUM(U241,AA241),SUM(O241,U241,AA241)),IF(SUM(O241,U241,AA241)&lt;&gt;0,SUM(O241,U241,AA241),0))</f>
        <v>0</v>
      </c>
      <c r="AC241" s="16">
        <f>IF('2-定性盘查'!E242="是",IF(J241="CO2",O241,""),"")</f>
        <v>0</v>
      </c>
      <c r="AD241" s="17">
        <f>IF(AB241&lt;&gt;"",AB241/'6-彚总表'!$J$5,"")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IF('2-定性盘查'!A243&lt;&gt;"",'2-定性盘查'!A243,"")</f>
        <v>0</v>
      </c>
      <c r="B242" s="8">
        <f>IF('2-定性盘查'!B243&lt;&gt;"",'2-定性盘查'!B243,"")</f>
        <v>0</v>
      </c>
      <c r="C242" s="8">
        <f>IF('2-定性盘查'!C243&lt;&gt;"",'2-定性盘查'!C243,"")</f>
        <v>0</v>
      </c>
      <c r="D242" s="8">
        <f>IF('2-定性盘查'!D243&lt;&gt;"",'2-定性盘查'!D243,"")</f>
        <v>0</v>
      </c>
      <c r="E242" s="8">
        <f>IF('2-定性盘查'!E243&lt;&gt;"",'2-定性盘查'!E243,"")</f>
        <v>0</v>
      </c>
      <c r="F242" s="8">
        <f>IF('2-定性盘查'!F243&lt;&gt;"",'2-定性盘查'!F243,"")</f>
        <v>0</v>
      </c>
      <c r="G242" s="8">
        <f>IF('2-定性盘查'!G243&lt;&gt;"",'2-定性盘查'!G243,"")</f>
        <v>0</v>
      </c>
      <c r="H242" s="11" t="s">
        <v>464</v>
      </c>
      <c r="I242" s="11"/>
      <c r="J242" s="8">
        <f>IF('2-定性盘查'!X243&lt;&gt;"",IF('2-定性盘查'!X243&lt;&gt;0,'2-定性盘查'!X243,""),"")</f>
        <v>0</v>
      </c>
      <c r="K242" s="15">
        <f>'3.1-排放系数'!F242</f>
        <v>0</v>
      </c>
      <c r="L242" s="11">
        <f>'3.1-排放系数'!G242</f>
        <v>0</v>
      </c>
      <c r="M242" s="16">
        <f>IF(J242="","",H242*K242)</f>
        <v>0</v>
      </c>
      <c r="N242" s="11">
        <f>'附表二、含氟气体之GWP值'!G3</f>
        <v>0</v>
      </c>
      <c r="O242" s="16">
        <f>IF(M242="","",M242*N242)</f>
        <v>0</v>
      </c>
      <c r="P242" s="8">
        <f>IF('2-定性盘查'!Y243&lt;&gt;"",IF('2-定性盘查'!Y243&lt;&gt;0,'2-定性盘查'!Y243,""),"")</f>
        <v>0</v>
      </c>
      <c r="Q242" s="15">
        <f>IF('3.1-排放系数'!J242="", "", '3.1-排放系数'!J242)</f>
        <v>0</v>
      </c>
      <c r="R242" s="11">
        <f>IF(Q242="","",'3.1-排放系数'!K242)</f>
        <v>0</v>
      </c>
      <c r="S242" s="16">
        <f>IF(P242="","",H242*Q242)</f>
        <v>0</v>
      </c>
      <c r="T242" s="11">
        <f>IF(S242="", "", '附表二、含氟气体之GWP值'!G4)</f>
        <v>0</v>
      </c>
      <c r="U242" s="16">
        <f>IF(S242="","",S242*T242)</f>
        <v>0</v>
      </c>
      <c r="V242" s="8">
        <f>IF('2-定性盘查'!Z243&lt;&gt;"",IF('2-定性盘查'!Z243&lt;&gt;0,'2-定性盘查'!Z243,""),"")</f>
        <v>0</v>
      </c>
      <c r="W242" s="15">
        <f>IF('3.1-排放系数'!N242 ="", "", '3.1-排放系数'!N242)</f>
        <v>0</v>
      </c>
      <c r="X242" s="11">
        <f>IF(W242="","",'3.1-排放系数'!O242)</f>
        <v>0</v>
      </c>
      <c r="Y242" s="16">
        <f>IF(V242="","",H242*W242)</f>
        <v>0</v>
      </c>
      <c r="Z242" s="11">
        <f>IF(Y242="", "", '附表二、含氟气体之GWP值'!G5)</f>
        <v>0</v>
      </c>
      <c r="AA242" s="16">
        <f>IF(Y242="","",Y242*Z242)</f>
        <v>0</v>
      </c>
      <c r="AB242" s="16">
        <f>IF('2-定性盘查'!E243="是",IF(J242="CO2",SUM(U242,AA242),SUM(O242,U242,AA242)),IF(SUM(O242,U242,AA242)&lt;&gt;0,SUM(O242,U242,AA242),0))</f>
        <v>0</v>
      </c>
      <c r="AC242" s="16">
        <f>IF('2-定性盘查'!E243="是",IF(J242="CO2",O242,""),"")</f>
        <v>0</v>
      </c>
      <c r="AD242" s="17">
        <f>IF(AB242&lt;&gt;"",AB242/'6-彚总表'!$J$5,"")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IF('2-定性盘查'!A244&lt;&gt;"",'2-定性盘查'!A244,"")</f>
        <v>0</v>
      </c>
      <c r="B243" s="8">
        <f>IF('2-定性盘查'!B244&lt;&gt;"",'2-定性盘查'!B244,"")</f>
        <v>0</v>
      </c>
      <c r="C243" s="8">
        <f>IF('2-定性盘查'!C244&lt;&gt;"",'2-定性盘查'!C244,"")</f>
        <v>0</v>
      </c>
      <c r="D243" s="8">
        <f>IF('2-定性盘查'!D244&lt;&gt;"",'2-定性盘查'!D244,"")</f>
        <v>0</v>
      </c>
      <c r="E243" s="8">
        <f>IF('2-定性盘查'!E244&lt;&gt;"",'2-定性盘查'!E244,"")</f>
        <v>0</v>
      </c>
      <c r="F243" s="8">
        <f>IF('2-定性盘查'!F244&lt;&gt;"",'2-定性盘查'!F244,"")</f>
        <v>0</v>
      </c>
      <c r="G243" s="8">
        <f>IF('2-定性盘查'!G244&lt;&gt;"",'2-定性盘查'!G244,"")</f>
        <v>0</v>
      </c>
      <c r="H243" s="11" t="s">
        <v>464</v>
      </c>
      <c r="I243" s="11"/>
      <c r="J243" s="8">
        <f>IF('2-定性盘查'!X244&lt;&gt;"",IF('2-定性盘查'!X244&lt;&gt;0,'2-定性盘查'!X244,""),"")</f>
        <v>0</v>
      </c>
      <c r="K243" s="15">
        <f>'3.1-排放系数'!F243</f>
        <v>0</v>
      </c>
      <c r="L243" s="11">
        <f>'3.1-排放系数'!G243</f>
        <v>0</v>
      </c>
      <c r="M243" s="16">
        <f>IF(J243="","",H243*K243)</f>
        <v>0</v>
      </c>
      <c r="N243" s="11">
        <f>'附表二、含氟气体之GWP值'!G3</f>
        <v>0</v>
      </c>
      <c r="O243" s="16">
        <f>IF(M243="","",M243*N243)</f>
        <v>0</v>
      </c>
      <c r="P243" s="8">
        <f>IF('2-定性盘查'!Y244&lt;&gt;"",IF('2-定性盘查'!Y244&lt;&gt;0,'2-定性盘查'!Y244,""),"")</f>
        <v>0</v>
      </c>
      <c r="Q243" s="15">
        <f>IF('3.1-排放系数'!J243="", "", '3.1-排放系数'!J243)</f>
        <v>0</v>
      </c>
      <c r="R243" s="11">
        <f>IF(Q243="","",'3.1-排放系数'!K243)</f>
        <v>0</v>
      </c>
      <c r="S243" s="16">
        <f>IF(P243="","",H243*Q243)</f>
        <v>0</v>
      </c>
      <c r="T243" s="11">
        <f>IF(S243="", "", '附表二、含氟气体之GWP值'!G4)</f>
        <v>0</v>
      </c>
      <c r="U243" s="16">
        <f>IF(S243="","",S243*T243)</f>
        <v>0</v>
      </c>
      <c r="V243" s="8">
        <f>IF('2-定性盘查'!Z244&lt;&gt;"",IF('2-定性盘查'!Z244&lt;&gt;0,'2-定性盘查'!Z244,""),"")</f>
        <v>0</v>
      </c>
      <c r="W243" s="15">
        <f>IF('3.1-排放系数'!N243 ="", "", '3.1-排放系数'!N243)</f>
        <v>0</v>
      </c>
      <c r="X243" s="11">
        <f>IF(W243="","",'3.1-排放系数'!O243)</f>
        <v>0</v>
      </c>
      <c r="Y243" s="16">
        <f>IF(V243="","",H243*W243)</f>
        <v>0</v>
      </c>
      <c r="Z243" s="11">
        <f>IF(Y243="", "", '附表二、含氟气体之GWP值'!G5)</f>
        <v>0</v>
      </c>
      <c r="AA243" s="16">
        <f>IF(Y243="","",Y243*Z243)</f>
        <v>0</v>
      </c>
      <c r="AB243" s="16">
        <f>IF('2-定性盘查'!E244="是",IF(J243="CO2",SUM(U243,AA243),SUM(O243,U243,AA243)),IF(SUM(O243,U243,AA243)&lt;&gt;0,SUM(O243,U243,AA243),0))</f>
        <v>0</v>
      </c>
      <c r="AC243" s="16">
        <f>IF('2-定性盘查'!E244="是",IF(J243="CO2",O243,""),"")</f>
        <v>0</v>
      </c>
      <c r="AD243" s="17">
        <f>IF(AB243&lt;&gt;"",AB243/'6-彚总表'!$J$5,"")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IF('2-定性盘查'!A245&lt;&gt;"",'2-定性盘查'!A245,"")</f>
        <v>0</v>
      </c>
      <c r="B244" s="8">
        <f>IF('2-定性盘查'!B245&lt;&gt;"",'2-定性盘查'!B245,"")</f>
        <v>0</v>
      </c>
      <c r="C244" s="8">
        <f>IF('2-定性盘查'!C245&lt;&gt;"",'2-定性盘查'!C245,"")</f>
        <v>0</v>
      </c>
      <c r="D244" s="8">
        <f>IF('2-定性盘查'!D245&lt;&gt;"",'2-定性盘查'!D245,"")</f>
        <v>0</v>
      </c>
      <c r="E244" s="8">
        <f>IF('2-定性盘查'!E245&lt;&gt;"",'2-定性盘查'!E245,"")</f>
        <v>0</v>
      </c>
      <c r="F244" s="8">
        <f>IF('2-定性盘查'!F245&lt;&gt;"",'2-定性盘查'!F245,"")</f>
        <v>0</v>
      </c>
      <c r="G244" s="8">
        <f>IF('2-定性盘查'!G245&lt;&gt;"",'2-定性盘查'!G245,"")</f>
        <v>0</v>
      </c>
      <c r="H244" s="11" t="s">
        <v>536</v>
      </c>
      <c r="I244" s="11" t="s">
        <v>533</v>
      </c>
      <c r="J244" s="8">
        <f>IF('2-定性盘查'!X245&lt;&gt;"",IF('2-定性盘查'!X245&lt;&gt;0,'2-定性盘查'!X245,""),"")</f>
        <v>0</v>
      </c>
      <c r="K244" s="15">
        <f>'3.1-排放系数'!F244</f>
        <v>0</v>
      </c>
      <c r="L244" s="11">
        <f>'3.1-排放系数'!G244</f>
        <v>0</v>
      </c>
      <c r="M244" s="16">
        <f>IF(J244="","",H244*K244)</f>
        <v>0</v>
      </c>
      <c r="N244" s="11">
        <f>'附表二、含氟气体之GWP值'!G3</f>
        <v>0</v>
      </c>
      <c r="O244" s="16">
        <f>IF(M244="","",M244*N244)</f>
        <v>0</v>
      </c>
      <c r="P244" s="8">
        <f>IF('2-定性盘查'!Y245&lt;&gt;"",IF('2-定性盘查'!Y245&lt;&gt;0,'2-定性盘查'!Y245,""),"")</f>
        <v>0</v>
      </c>
      <c r="Q244" s="15">
        <f>IF('3.1-排放系数'!J244="", "", '3.1-排放系数'!J244)</f>
        <v>0</v>
      </c>
      <c r="R244" s="11">
        <f>IF(Q244="","",'3.1-排放系数'!K244)</f>
        <v>0</v>
      </c>
      <c r="S244" s="16">
        <f>IF(P244="","",H244*Q244)</f>
        <v>0</v>
      </c>
      <c r="T244" s="11">
        <f>IF(S244="", "", '附表二、含氟气体之GWP值'!G4)</f>
        <v>0</v>
      </c>
      <c r="U244" s="16">
        <f>IF(S244="","",S244*T244)</f>
        <v>0</v>
      </c>
      <c r="V244" s="8">
        <f>IF('2-定性盘查'!Z245&lt;&gt;"",IF('2-定性盘查'!Z245&lt;&gt;0,'2-定性盘查'!Z245,""),"")</f>
        <v>0</v>
      </c>
      <c r="W244" s="15">
        <f>IF('3.1-排放系数'!N244 ="", "", '3.1-排放系数'!N244)</f>
        <v>0</v>
      </c>
      <c r="X244" s="11">
        <f>IF(W244="","",'3.1-排放系数'!O244)</f>
        <v>0</v>
      </c>
      <c r="Y244" s="16">
        <f>IF(V244="","",H244*W244)</f>
        <v>0</v>
      </c>
      <c r="Z244" s="11">
        <f>IF(Y244="", "", '附表二、含氟气体之GWP值'!G5)</f>
        <v>0</v>
      </c>
      <c r="AA244" s="16">
        <f>IF(Y244="","",Y244*Z244)</f>
        <v>0</v>
      </c>
      <c r="AB244" s="16">
        <f>IF('2-定性盘查'!E245="是",IF(J244="CO2",SUM(U244,AA244),SUM(O244,U244,AA244)),IF(SUM(O244,U244,AA244)&lt;&gt;0,SUM(O244,U244,AA244),0))</f>
        <v>0</v>
      </c>
      <c r="AC244" s="16">
        <f>IF('2-定性盘查'!E245="是",IF(J244="CO2",O244,""),"")</f>
        <v>0</v>
      </c>
      <c r="AD244" s="17">
        <f>IF(AB244&lt;&gt;"",AB244/'6-彚总表'!$J$5,"")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IF('2-定性盘查'!A246&lt;&gt;"",'2-定性盘查'!A246,"")</f>
        <v>0</v>
      </c>
      <c r="B245" s="8">
        <f>IF('2-定性盘查'!B246&lt;&gt;"",'2-定性盘查'!B246,"")</f>
        <v>0</v>
      </c>
      <c r="C245" s="8">
        <f>IF('2-定性盘查'!C246&lt;&gt;"",'2-定性盘查'!C246,"")</f>
        <v>0</v>
      </c>
      <c r="D245" s="8">
        <f>IF('2-定性盘查'!D246&lt;&gt;"",'2-定性盘查'!D246,"")</f>
        <v>0</v>
      </c>
      <c r="E245" s="8">
        <f>IF('2-定性盘查'!E246&lt;&gt;"",'2-定性盘查'!E246,"")</f>
        <v>0</v>
      </c>
      <c r="F245" s="8">
        <f>IF('2-定性盘查'!F246&lt;&gt;"",'2-定性盘查'!F246,"")</f>
        <v>0</v>
      </c>
      <c r="G245" s="8">
        <f>IF('2-定性盘查'!G246&lt;&gt;"",'2-定性盘查'!G246,"")</f>
        <v>0</v>
      </c>
      <c r="H245" s="11" t="s">
        <v>537</v>
      </c>
      <c r="I245" s="11" t="s">
        <v>533</v>
      </c>
      <c r="J245" s="8">
        <f>IF('2-定性盘查'!X246&lt;&gt;"",IF('2-定性盘查'!X246&lt;&gt;0,'2-定性盘查'!X246,""),"")</f>
        <v>0</v>
      </c>
      <c r="K245" s="15">
        <f>'3.1-排放系数'!F245</f>
        <v>0</v>
      </c>
      <c r="L245" s="11">
        <f>'3.1-排放系数'!G245</f>
        <v>0</v>
      </c>
      <c r="M245" s="16">
        <f>IF(J245="","",H245*K245)</f>
        <v>0</v>
      </c>
      <c r="N245" s="11">
        <f>'附表二、含氟气体之GWP值'!G3</f>
        <v>0</v>
      </c>
      <c r="O245" s="16">
        <f>IF(M245="","",M245*N245)</f>
        <v>0</v>
      </c>
      <c r="P245" s="8">
        <f>IF('2-定性盘查'!Y246&lt;&gt;"",IF('2-定性盘查'!Y246&lt;&gt;0,'2-定性盘查'!Y246,""),"")</f>
        <v>0</v>
      </c>
      <c r="Q245" s="15">
        <f>IF('3.1-排放系数'!J245="", "", '3.1-排放系数'!J245)</f>
        <v>0</v>
      </c>
      <c r="R245" s="11">
        <f>IF(Q245="","",'3.1-排放系数'!K245)</f>
        <v>0</v>
      </c>
      <c r="S245" s="16">
        <f>IF(P245="","",H245*Q245)</f>
        <v>0</v>
      </c>
      <c r="T245" s="11">
        <f>IF(S245="", "", '附表二、含氟气体之GWP值'!G4)</f>
        <v>0</v>
      </c>
      <c r="U245" s="16">
        <f>IF(S245="","",S245*T245)</f>
        <v>0</v>
      </c>
      <c r="V245" s="8">
        <f>IF('2-定性盘查'!Z246&lt;&gt;"",IF('2-定性盘查'!Z246&lt;&gt;0,'2-定性盘查'!Z246,""),"")</f>
        <v>0</v>
      </c>
      <c r="W245" s="15">
        <f>IF('3.1-排放系数'!N245 ="", "", '3.1-排放系数'!N245)</f>
        <v>0</v>
      </c>
      <c r="X245" s="11">
        <f>IF(W245="","",'3.1-排放系数'!O245)</f>
        <v>0</v>
      </c>
      <c r="Y245" s="16">
        <f>IF(V245="","",H245*W245)</f>
        <v>0</v>
      </c>
      <c r="Z245" s="11">
        <f>IF(Y245="", "", '附表二、含氟气体之GWP值'!G5)</f>
        <v>0</v>
      </c>
      <c r="AA245" s="16">
        <f>IF(Y245="","",Y245*Z245)</f>
        <v>0</v>
      </c>
      <c r="AB245" s="16">
        <f>IF('2-定性盘查'!E246="是",IF(J245="CO2",SUM(U245,AA245),SUM(O245,U245,AA245)),IF(SUM(O245,U245,AA245)&lt;&gt;0,SUM(O245,U245,AA245),0))</f>
        <v>0</v>
      </c>
      <c r="AC245" s="16">
        <f>IF('2-定性盘查'!E246="是",IF(J245="CO2",O245,""),"")</f>
        <v>0</v>
      </c>
      <c r="AD245" s="17">
        <f>IF(AB245&lt;&gt;"",AB245/'6-彚总表'!$J$5,"")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IF('2-定性盘查'!A247&lt;&gt;"",'2-定性盘查'!A247,"")</f>
        <v>0</v>
      </c>
      <c r="B246" s="8">
        <f>IF('2-定性盘查'!B247&lt;&gt;"",'2-定性盘查'!B247,"")</f>
        <v>0</v>
      </c>
      <c r="C246" s="8">
        <f>IF('2-定性盘查'!C247&lt;&gt;"",'2-定性盘查'!C247,"")</f>
        <v>0</v>
      </c>
      <c r="D246" s="8">
        <f>IF('2-定性盘查'!D247&lt;&gt;"",'2-定性盘查'!D247,"")</f>
        <v>0</v>
      </c>
      <c r="E246" s="8">
        <f>IF('2-定性盘查'!E247&lt;&gt;"",'2-定性盘查'!E247,"")</f>
        <v>0</v>
      </c>
      <c r="F246" s="8">
        <f>IF('2-定性盘查'!F247&lt;&gt;"",'2-定性盘查'!F247,"")</f>
        <v>0</v>
      </c>
      <c r="G246" s="8">
        <f>IF('2-定性盘查'!G247&lt;&gt;"",'2-定性盘查'!G247,"")</f>
        <v>0</v>
      </c>
      <c r="H246" s="11" t="s">
        <v>538</v>
      </c>
      <c r="I246" s="11" t="s">
        <v>533</v>
      </c>
      <c r="J246" s="8">
        <f>IF('2-定性盘查'!X247&lt;&gt;"",IF('2-定性盘查'!X247&lt;&gt;0,'2-定性盘查'!X247,""),"")</f>
        <v>0</v>
      </c>
      <c r="K246" s="15">
        <f>'3.1-排放系数'!F246</f>
        <v>0</v>
      </c>
      <c r="L246" s="11">
        <f>'3.1-排放系数'!G246</f>
        <v>0</v>
      </c>
      <c r="M246" s="16">
        <f>IF(J246="","",H246*K246)</f>
        <v>0</v>
      </c>
      <c r="N246" s="11">
        <f>'附表二、含氟气体之GWP值'!G3</f>
        <v>0</v>
      </c>
      <c r="O246" s="16">
        <f>IF(M246="","",M246*N246)</f>
        <v>0</v>
      </c>
      <c r="P246" s="8">
        <f>IF('2-定性盘查'!Y247&lt;&gt;"",IF('2-定性盘查'!Y247&lt;&gt;0,'2-定性盘查'!Y247,""),"")</f>
        <v>0</v>
      </c>
      <c r="Q246" s="15">
        <f>IF('3.1-排放系数'!J246="", "", '3.1-排放系数'!J246)</f>
        <v>0</v>
      </c>
      <c r="R246" s="11">
        <f>IF(Q246="","",'3.1-排放系数'!K246)</f>
        <v>0</v>
      </c>
      <c r="S246" s="16">
        <f>IF(P246="","",H246*Q246)</f>
        <v>0</v>
      </c>
      <c r="T246" s="11">
        <f>IF(S246="", "", '附表二、含氟气体之GWP值'!G4)</f>
        <v>0</v>
      </c>
      <c r="U246" s="16">
        <f>IF(S246="","",S246*T246)</f>
        <v>0</v>
      </c>
      <c r="V246" s="8">
        <f>IF('2-定性盘查'!Z247&lt;&gt;"",IF('2-定性盘查'!Z247&lt;&gt;0,'2-定性盘查'!Z247,""),"")</f>
        <v>0</v>
      </c>
      <c r="W246" s="15">
        <f>IF('3.1-排放系数'!N246 ="", "", '3.1-排放系数'!N246)</f>
        <v>0</v>
      </c>
      <c r="X246" s="11">
        <f>IF(W246="","",'3.1-排放系数'!O246)</f>
        <v>0</v>
      </c>
      <c r="Y246" s="16">
        <f>IF(V246="","",H246*W246)</f>
        <v>0</v>
      </c>
      <c r="Z246" s="11">
        <f>IF(Y246="", "", '附表二、含氟气体之GWP值'!G5)</f>
        <v>0</v>
      </c>
      <c r="AA246" s="16">
        <f>IF(Y246="","",Y246*Z246)</f>
        <v>0</v>
      </c>
      <c r="AB246" s="16">
        <f>IF('2-定性盘查'!E247="是",IF(J246="CO2",SUM(U246,AA246),SUM(O246,U246,AA246)),IF(SUM(O246,U246,AA246)&lt;&gt;0,SUM(O246,U246,AA246),0))</f>
        <v>0</v>
      </c>
      <c r="AC246" s="16">
        <f>IF('2-定性盘查'!E247="是",IF(J246="CO2",O246,""),"")</f>
        <v>0</v>
      </c>
      <c r="AD246" s="17">
        <f>IF(AB246&lt;&gt;"",AB246/'6-彚总表'!$J$5,"")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IF('2-定性盘查'!A248&lt;&gt;"",'2-定性盘查'!A248,"")</f>
        <v>0</v>
      </c>
      <c r="B247" s="8">
        <f>IF('2-定性盘查'!B248&lt;&gt;"",'2-定性盘查'!B248,"")</f>
        <v>0</v>
      </c>
      <c r="C247" s="8">
        <f>IF('2-定性盘查'!C248&lt;&gt;"",'2-定性盘查'!C248,"")</f>
        <v>0</v>
      </c>
      <c r="D247" s="8">
        <f>IF('2-定性盘查'!D248&lt;&gt;"",'2-定性盘查'!D248,"")</f>
        <v>0</v>
      </c>
      <c r="E247" s="8">
        <f>IF('2-定性盘查'!E248&lt;&gt;"",'2-定性盘查'!E248,"")</f>
        <v>0</v>
      </c>
      <c r="F247" s="8">
        <f>IF('2-定性盘查'!F248&lt;&gt;"",'2-定性盘查'!F248,"")</f>
        <v>0</v>
      </c>
      <c r="G247" s="8">
        <f>IF('2-定性盘查'!G248&lt;&gt;"",'2-定性盘查'!G248,"")</f>
        <v>0</v>
      </c>
      <c r="H247" s="11" t="s">
        <v>539</v>
      </c>
      <c r="I247" s="11" t="s">
        <v>533</v>
      </c>
      <c r="J247" s="8">
        <f>IF('2-定性盘查'!X248&lt;&gt;"",IF('2-定性盘查'!X248&lt;&gt;0,'2-定性盘查'!X248,""),"")</f>
        <v>0</v>
      </c>
      <c r="K247" s="15">
        <f>'3.1-排放系数'!F247</f>
        <v>0</v>
      </c>
      <c r="L247" s="11">
        <f>'3.1-排放系数'!G247</f>
        <v>0</v>
      </c>
      <c r="M247" s="16">
        <f>IF(J247="","",H247*K247)</f>
        <v>0</v>
      </c>
      <c r="N247" s="11">
        <f>'附表二、含氟气体之GWP值'!G3</f>
        <v>0</v>
      </c>
      <c r="O247" s="16">
        <f>IF(M247="","",M247*N247)</f>
        <v>0</v>
      </c>
      <c r="P247" s="8">
        <f>IF('2-定性盘查'!Y248&lt;&gt;"",IF('2-定性盘查'!Y248&lt;&gt;0,'2-定性盘查'!Y248,""),"")</f>
        <v>0</v>
      </c>
      <c r="Q247" s="15">
        <f>IF('3.1-排放系数'!J247="", "", '3.1-排放系数'!J247)</f>
        <v>0</v>
      </c>
      <c r="R247" s="11">
        <f>IF(Q247="","",'3.1-排放系数'!K247)</f>
        <v>0</v>
      </c>
      <c r="S247" s="16">
        <f>IF(P247="","",H247*Q247)</f>
        <v>0</v>
      </c>
      <c r="T247" s="11">
        <f>IF(S247="", "", '附表二、含氟气体之GWP值'!G4)</f>
        <v>0</v>
      </c>
      <c r="U247" s="16">
        <f>IF(S247="","",S247*T247)</f>
        <v>0</v>
      </c>
      <c r="V247" s="8">
        <f>IF('2-定性盘查'!Z248&lt;&gt;"",IF('2-定性盘查'!Z248&lt;&gt;0,'2-定性盘查'!Z248,""),"")</f>
        <v>0</v>
      </c>
      <c r="W247" s="15">
        <f>IF('3.1-排放系数'!N247 ="", "", '3.1-排放系数'!N247)</f>
        <v>0</v>
      </c>
      <c r="X247" s="11">
        <f>IF(W247="","",'3.1-排放系数'!O247)</f>
        <v>0</v>
      </c>
      <c r="Y247" s="16">
        <f>IF(V247="","",H247*W247)</f>
        <v>0</v>
      </c>
      <c r="Z247" s="11">
        <f>IF(Y247="", "", '附表二、含氟气体之GWP值'!G5)</f>
        <v>0</v>
      </c>
      <c r="AA247" s="16">
        <f>IF(Y247="","",Y247*Z247)</f>
        <v>0</v>
      </c>
      <c r="AB247" s="16">
        <f>IF('2-定性盘查'!E248="是",IF(J247="CO2",SUM(U247,AA247),SUM(O247,U247,AA247)),IF(SUM(O247,U247,AA247)&lt;&gt;0,SUM(O247,U247,AA247),0))</f>
        <v>0</v>
      </c>
      <c r="AC247" s="16">
        <f>IF('2-定性盘查'!E248="是",IF(J247="CO2",O247,""),"")</f>
        <v>0</v>
      </c>
      <c r="AD247" s="17">
        <f>IF(AB247&lt;&gt;"",AB247/'6-彚总表'!$J$5,"")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IF('2-定性盘查'!A249&lt;&gt;"",'2-定性盘查'!A249,"")</f>
        <v>0</v>
      </c>
      <c r="B248" s="8">
        <f>IF('2-定性盘查'!B249&lt;&gt;"",'2-定性盘查'!B249,"")</f>
        <v>0</v>
      </c>
      <c r="C248" s="8">
        <f>IF('2-定性盘查'!C249&lt;&gt;"",'2-定性盘查'!C249,"")</f>
        <v>0</v>
      </c>
      <c r="D248" s="8">
        <f>IF('2-定性盘查'!D249&lt;&gt;"",'2-定性盘查'!D249,"")</f>
        <v>0</v>
      </c>
      <c r="E248" s="8">
        <f>IF('2-定性盘查'!E249&lt;&gt;"",'2-定性盘查'!E249,"")</f>
        <v>0</v>
      </c>
      <c r="F248" s="8">
        <f>IF('2-定性盘查'!F249&lt;&gt;"",'2-定性盘查'!F249,"")</f>
        <v>0</v>
      </c>
      <c r="G248" s="8">
        <f>IF('2-定性盘查'!G249&lt;&gt;"",'2-定性盘查'!G249,"")</f>
        <v>0</v>
      </c>
      <c r="H248" s="11" t="s">
        <v>540</v>
      </c>
      <c r="I248" s="11" t="s">
        <v>533</v>
      </c>
      <c r="J248" s="8">
        <f>IF('2-定性盘查'!X249&lt;&gt;"",IF('2-定性盘查'!X249&lt;&gt;0,'2-定性盘查'!X249,""),"")</f>
        <v>0</v>
      </c>
      <c r="K248" s="15">
        <f>'3.1-排放系数'!F248</f>
        <v>0</v>
      </c>
      <c r="L248" s="11">
        <f>'3.1-排放系数'!G248</f>
        <v>0</v>
      </c>
      <c r="M248" s="16">
        <f>IF(J248="","",H248*K248)</f>
        <v>0</v>
      </c>
      <c r="N248" s="11">
        <f>'附表二、含氟气体之GWP值'!G3</f>
        <v>0</v>
      </c>
      <c r="O248" s="16">
        <f>IF(M248="","",M248*N248)</f>
        <v>0</v>
      </c>
      <c r="P248" s="8">
        <f>IF('2-定性盘查'!Y249&lt;&gt;"",IF('2-定性盘查'!Y249&lt;&gt;0,'2-定性盘查'!Y249,""),"")</f>
        <v>0</v>
      </c>
      <c r="Q248" s="15">
        <f>IF('3.1-排放系数'!J248="", "", '3.1-排放系数'!J248)</f>
        <v>0</v>
      </c>
      <c r="R248" s="11">
        <f>IF(Q248="","",'3.1-排放系数'!K248)</f>
        <v>0</v>
      </c>
      <c r="S248" s="16">
        <f>IF(P248="","",H248*Q248)</f>
        <v>0</v>
      </c>
      <c r="T248" s="11">
        <f>IF(S248="", "", '附表二、含氟气体之GWP值'!G4)</f>
        <v>0</v>
      </c>
      <c r="U248" s="16">
        <f>IF(S248="","",S248*T248)</f>
        <v>0</v>
      </c>
      <c r="V248" s="8">
        <f>IF('2-定性盘查'!Z249&lt;&gt;"",IF('2-定性盘查'!Z249&lt;&gt;0,'2-定性盘查'!Z249,""),"")</f>
        <v>0</v>
      </c>
      <c r="W248" s="15">
        <f>IF('3.1-排放系数'!N248 ="", "", '3.1-排放系数'!N248)</f>
        <v>0</v>
      </c>
      <c r="X248" s="11">
        <f>IF(W248="","",'3.1-排放系数'!O248)</f>
        <v>0</v>
      </c>
      <c r="Y248" s="16">
        <f>IF(V248="","",H248*W248)</f>
        <v>0</v>
      </c>
      <c r="Z248" s="11">
        <f>IF(Y248="", "", '附表二、含氟气体之GWP值'!G5)</f>
        <v>0</v>
      </c>
      <c r="AA248" s="16">
        <f>IF(Y248="","",Y248*Z248)</f>
        <v>0</v>
      </c>
      <c r="AB248" s="16">
        <f>IF('2-定性盘查'!E249="是",IF(J248="CO2",SUM(U248,AA248),SUM(O248,U248,AA248)),IF(SUM(O248,U248,AA248)&lt;&gt;0,SUM(O248,U248,AA248),0))</f>
        <v>0</v>
      </c>
      <c r="AC248" s="16">
        <f>IF('2-定性盘查'!E249="是",IF(J248="CO2",O248,""),"")</f>
        <v>0</v>
      </c>
      <c r="AD248" s="17">
        <f>IF(AB248&lt;&gt;"",AB248/'6-彚总表'!$J$5,"")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IF('2-定性盘查'!A250&lt;&gt;"",'2-定性盘查'!A250,"")</f>
        <v>0</v>
      </c>
      <c r="B249" s="8">
        <f>IF('2-定性盘查'!B250&lt;&gt;"",'2-定性盘查'!B250,"")</f>
        <v>0</v>
      </c>
      <c r="C249" s="8">
        <f>IF('2-定性盘查'!C250&lt;&gt;"",'2-定性盘查'!C250,"")</f>
        <v>0</v>
      </c>
      <c r="D249" s="8">
        <f>IF('2-定性盘查'!D250&lt;&gt;"",'2-定性盘查'!D250,"")</f>
        <v>0</v>
      </c>
      <c r="E249" s="8">
        <f>IF('2-定性盘查'!E250&lt;&gt;"",'2-定性盘查'!E250,"")</f>
        <v>0</v>
      </c>
      <c r="F249" s="8">
        <f>IF('2-定性盘查'!F250&lt;&gt;"",'2-定性盘查'!F250,"")</f>
        <v>0</v>
      </c>
      <c r="G249" s="8">
        <f>IF('2-定性盘查'!G250&lt;&gt;"",'2-定性盘查'!G250,"")</f>
        <v>0</v>
      </c>
      <c r="H249" s="11" t="s">
        <v>541</v>
      </c>
      <c r="I249" s="11" t="s">
        <v>533</v>
      </c>
      <c r="J249" s="8">
        <f>IF('2-定性盘查'!X250&lt;&gt;"",IF('2-定性盘查'!X250&lt;&gt;0,'2-定性盘查'!X250,""),"")</f>
        <v>0</v>
      </c>
      <c r="K249" s="15">
        <f>'3.1-排放系数'!F249</f>
        <v>0</v>
      </c>
      <c r="L249" s="11">
        <f>'3.1-排放系数'!G249</f>
        <v>0</v>
      </c>
      <c r="M249" s="16">
        <f>IF(J249="","",H249*K249)</f>
        <v>0</v>
      </c>
      <c r="N249" s="11">
        <f>'附表二、含氟气体之GWP值'!G3</f>
        <v>0</v>
      </c>
      <c r="O249" s="16">
        <f>IF(M249="","",M249*N249)</f>
        <v>0</v>
      </c>
      <c r="P249" s="8">
        <f>IF('2-定性盘查'!Y250&lt;&gt;"",IF('2-定性盘查'!Y250&lt;&gt;0,'2-定性盘查'!Y250,""),"")</f>
        <v>0</v>
      </c>
      <c r="Q249" s="15">
        <f>IF('3.1-排放系数'!J249="", "", '3.1-排放系数'!J249)</f>
        <v>0</v>
      </c>
      <c r="R249" s="11">
        <f>IF(Q249="","",'3.1-排放系数'!K249)</f>
        <v>0</v>
      </c>
      <c r="S249" s="16">
        <f>IF(P249="","",H249*Q249)</f>
        <v>0</v>
      </c>
      <c r="T249" s="11">
        <f>IF(S249="", "", '附表二、含氟气体之GWP值'!G4)</f>
        <v>0</v>
      </c>
      <c r="U249" s="16">
        <f>IF(S249="","",S249*T249)</f>
        <v>0</v>
      </c>
      <c r="V249" s="8">
        <f>IF('2-定性盘查'!Z250&lt;&gt;"",IF('2-定性盘查'!Z250&lt;&gt;0,'2-定性盘查'!Z250,""),"")</f>
        <v>0</v>
      </c>
      <c r="W249" s="15">
        <f>IF('3.1-排放系数'!N249 ="", "", '3.1-排放系数'!N249)</f>
        <v>0</v>
      </c>
      <c r="X249" s="11">
        <f>IF(W249="","",'3.1-排放系数'!O249)</f>
        <v>0</v>
      </c>
      <c r="Y249" s="16">
        <f>IF(V249="","",H249*W249)</f>
        <v>0</v>
      </c>
      <c r="Z249" s="11">
        <f>IF(Y249="", "", '附表二、含氟气体之GWP值'!G5)</f>
        <v>0</v>
      </c>
      <c r="AA249" s="16">
        <f>IF(Y249="","",Y249*Z249)</f>
        <v>0</v>
      </c>
      <c r="AB249" s="16">
        <f>IF('2-定性盘查'!E250="是",IF(J249="CO2",SUM(U249,AA249),SUM(O249,U249,AA249)),IF(SUM(O249,U249,AA249)&lt;&gt;0,SUM(O249,U249,AA249),0))</f>
        <v>0</v>
      </c>
      <c r="AC249" s="16">
        <f>IF('2-定性盘查'!E250="是",IF(J249="CO2",O249,""),"")</f>
        <v>0</v>
      </c>
      <c r="AD249" s="17">
        <f>IF(AB249&lt;&gt;"",AB249/'6-彚总表'!$J$5,"")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IF('2-定性盘查'!A251&lt;&gt;"",'2-定性盘查'!A251,"")</f>
        <v>0</v>
      </c>
      <c r="B250" s="8">
        <f>IF('2-定性盘查'!B251&lt;&gt;"",'2-定性盘查'!B251,"")</f>
        <v>0</v>
      </c>
      <c r="C250" s="8">
        <f>IF('2-定性盘查'!C251&lt;&gt;"",'2-定性盘查'!C251,"")</f>
        <v>0</v>
      </c>
      <c r="D250" s="8">
        <f>IF('2-定性盘查'!D251&lt;&gt;"",'2-定性盘查'!D251,"")</f>
        <v>0</v>
      </c>
      <c r="E250" s="8">
        <f>IF('2-定性盘查'!E251&lt;&gt;"",'2-定性盘查'!E251,"")</f>
        <v>0</v>
      </c>
      <c r="F250" s="8">
        <f>IF('2-定性盘查'!F251&lt;&gt;"",'2-定性盘查'!F251,"")</f>
        <v>0</v>
      </c>
      <c r="G250" s="8">
        <f>IF('2-定性盘查'!G251&lt;&gt;"",'2-定性盘查'!G251,"")</f>
        <v>0</v>
      </c>
      <c r="H250" s="11" t="s">
        <v>542</v>
      </c>
      <c r="I250" s="11" t="s">
        <v>533</v>
      </c>
      <c r="J250" s="8">
        <f>IF('2-定性盘查'!X251&lt;&gt;"",IF('2-定性盘查'!X251&lt;&gt;0,'2-定性盘查'!X251,""),"")</f>
        <v>0</v>
      </c>
      <c r="K250" s="15">
        <f>'3.1-排放系数'!F250</f>
        <v>0</v>
      </c>
      <c r="L250" s="11">
        <f>'3.1-排放系数'!G250</f>
        <v>0</v>
      </c>
      <c r="M250" s="16">
        <f>IF(J250="","",H250*K250)</f>
        <v>0</v>
      </c>
      <c r="N250" s="11">
        <f>'附表二、含氟气体之GWP值'!G3</f>
        <v>0</v>
      </c>
      <c r="O250" s="16">
        <f>IF(M250="","",M250*N250)</f>
        <v>0</v>
      </c>
      <c r="P250" s="8">
        <f>IF('2-定性盘查'!Y251&lt;&gt;"",IF('2-定性盘查'!Y251&lt;&gt;0,'2-定性盘查'!Y251,""),"")</f>
        <v>0</v>
      </c>
      <c r="Q250" s="15">
        <f>IF('3.1-排放系数'!J250="", "", '3.1-排放系数'!J250)</f>
        <v>0</v>
      </c>
      <c r="R250" s="11">
        <f>IF(Q250="","",'3.1-排放系数'!K250)</f>
        <v>0</v>
      </c>
      <c r="S250" s="16">
        <f>IF(P250="","",H250*Q250)</f>
        <v>0</v>
      </c>
      <c r="T250" s="11">
        <f>IF(S250="", "", '附表二、含氟气体之GWP值'!G4)</f>
        <v>0</v>
      </c>
      <c r="U250" s="16">
        <f>IF(S250="","",S250*T250)</f>
        <v>0</v>
      </c>
      <c r="V250" s="8">
        <f>IF('2-定性盘查'!Z251&lt;&gt;"",IF('2-定性盘查'!Z251&lt;&gt;0,'2-定性盘查'!Z251,""),"")</f>
        <v>0</v>
      </c>
      <c r="W250" s="15">
        <f>IF('3.1-排放系数'!N250 ="", "", '3.1-排放系数'!N250)</f>
        <v>0</v>
      </c>
      <c r="X250" s="11">
        <f>IF(W250="","",'3.1-排放系数'!O250)</f>
        <v>0</v>
      </c>
      <c r="Y250" s="16">
        <f>IF(V250="","",H250*W250)</f>
        <v>0</v>
      </c>
      <c r="Z250" s="11">
        <f>IF(Y250="", "", '附表二、含氟气体之GWP值'!G5)</f>
        <v>0</v>
      </c>
      <c r="AA250" s="16">
        <f>IF(Y250="","",Y250*Z250)</f>
        <v>0</v>
      </c>
      <c r="AB250" s="16">
        <f>IF('2-定性盘查'!E251="是",IF(J250="CO2",SUM(U250,AA250),SUM(O250,U250,AA250)),IF(SUM(O250,U250,AA250)&lt;&gt;0,SUM(O250,U250,AA250),0))</f>
        <v>0</v>
      </c>
      <c r="AC250" s="16">
        <f>IF('2-定性盘查'!E251="是",IF(J250="CO2",O250,""),"")</f>
        <v>0</v>
      </c>
      <c r="AD250" s="17">
        <f>IF(AB250&lt;&gt;"",AB250/'6-彚总表'!$J$5,"")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IF('2-定性盘查'!A252&lt;&gt;"",'2-定性盘查'!A252,"")</f>
        <v>0</v>
      </c>
      <c r="B251" s="8">
        <f>IF('2-定性盘查'!B252&lt;&gt;"",'2-定性盘查'!B252,"")</f>
        <v>0</v>
      </c>
      <c r="C251" s="8">
        <f>IF('2-定性盘查'!C252&lt;&gt;"",'2-定性盘查'!C252,"")</f>
        <v>0</v>
      </c>
      <c r="D251" s="8">
        <f>IF('2-定性盘查'!D252&lt;&gt;"",'2-定性盘查'!D252,"")</f>
        <v>0</v>
      </c>
      <c r="E251" s="8">
        <f>IF('2-定性盘查'!E252&lt;&gt;"",'2-定性盘查'!E252,"")</f>
        <v>0</v>
      </c>
      <c r="F251" s="8">
        <f>IF('2-定性盘查'!F252&lt;&gt;"",'2-定性盘查'!F252,"")</f>
        <v>0</v>
      </c>
      <c r="G251" s="8">
        <f>IF('2-定性盘查'!G252&lt;&gt;"",'2-定性盘查'!G252,"")</f>
        <v>0</v>
      </c>
      <c r="H251" s="11" t="s">
        <v>543</v>
      </c>
      <c r="I251" s="11" t="s">
        <v>533</v>
      </c>
      <c r="J251" s="8">
        <f>IF('2-定性盘查'!X252&lt;&gt;"",IF('2-定性盘查'!X252&lt;&gt;0,'2-定性盘查'!X252,""),"")</f>
        <v>0</v>
      </c>
      <c r="K251" s="15">
        <f>'3.1-排放系数'!F251</f>
        <v>0</v>
      </c>
      <c r="L251" s="11">
        <f>'3.1-排放系数'!G251</f>
        <v>0</v>
      </c>
      <c r="M251" s="16">
        <f>IF(J251="","",H251*K251)</f>
        <v>0</v>
      </c>
      <c r="N251" s="11">
        <f>'附表二、含氟气体之GWP值'!G3</f>
        <v>0</v>
      </c>
      <c r="O251" s="16">
        <f>IF(M251="","",M251*N251)</f>
        <v>0</v>
      </c>
      <c r="P251" s="8">
        <f>IF('2-定性盘查'!Y252&lt;&gt;"",IF('2-定性盘查'!Y252&lt;&gt;0,'2-定性盘查'!Y252,""),"")</f>
        <v>0</v>
      </c>
      <c r="Q251" s="15">
        <f>IF('3.1-排放系数'!J251="", "", '3.1-排放系数'!J251)</f>
        <v>0</v>
      </c>
      <c r="R251" s="11">
        <f>IF(Q251="","",'3.1-排放系数'!K251)</f>
        <v>0</v>
      </c>
      <c r="S251" s="16">
        <f>IF(P251="","",H251*Q251)</f>
        <v>0</v>
      </c>
      <c r="T251" s="11">
        <f>IF(S251="", "", '附表二、含氟气体之GWP值'!G4)</f>
        <v>0</v>
      </c>
      <c r="U251" s="16">
        <f>IF(S251="","",S251*T251)</f>
        <v>0</v>
      </c>
      <c r="V251" s="8">
        <f>IF('2-定性盘查'!Z252&lt;&gt;"",IF('2-定性盘查'!Z252&lt;&gt;0,'2-定性盘查'!Z252,""),"")</f>
        <v>0</v>
      </c>
      <c r="W251" s="15">
        <f>IF('3.1-排放系数'!N251 ="", "", '3.1-排放系数'!N251)</f>
        <v>0</v>
      </c>
      <c r="X251" s="11">
        <f>IF(W251="","",'3.1-排放系数'!O251)</f>
        <v>0</v>
      </c>
      <c r="Y251" s="16">
        <f>IF(V251="","",H251*W251)</f>
        <v>0</v>
      </c>
      <c r="Z251" s="11">
        <f>IF(Y251="", "", '附表二、含氟气体之GWP值'!G5)</f>
        <v>0</v>
      </c>
      <c r="AA251" s="16">
        <f>IF(Y251="","",Y251*Z251)</f>
        <v>0</v>
      </c>
      <c r="AB251" s="16">
        <f>IF('2-定性盘查'!E252="是",IF(J251="CO2",SUM(U251,AA251),SUM(O251,U251,AA251)),IF(SUM(O251,U251,AA251)&lt;&gt;0,SUM(O251,U251,AA251),0))</f>
        <v>0</v>
      </c>
      <c r="AC251" s="16">
        <f>IF('2-定性盘查'!E252="是",IF(J251="CO2",O251,""),"")</f>
        <v>0</v>
      </c>
      <c r="AD251" s="17">
        <f>IF(AB251&lt;&gt;"",AB251/'6-彚总表'!$J$5,"")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IF('2-定性盘查'!A253&lt;&gt;"",'2-定性盘查'!A253,"")</f>
        <v>0</v>
      </c>
      <c r="B252" s="8">
        <f>IF('2-定性盘查'!B253&lt;&gt;"",'2-定性盘查'!B253,"")</f>
        <v>0</v>
      </c>
      <c r="C252" s="8">
        <f>IF('2-定性盘查'!C253&lt;&gt;"",'2-定性盘查'!C253,"")</f>
        <v>0</v>
      </c>
      <c r="D252" s="8">
        <f>IF('2-定性盘查'!D253&lt;&gt;"",'2-定性盘查'!D253,"")</f>
        <v>0</v>
      </c>
      <c r="E252" s="8">
        <f>IF('2-定性盘查'!E253&lt;&gt;"",'2-定性盘查'!E253,"")</f>
        <v>0</v>
      </c>
      <c r="F252" s="8">
        <f>IF('2-定性盘查'!F253&lt;&gt;"",'2-定性盘查'!F253,"")</f>
        <v>0</v>
      </c>
      <c r="G252" s="8">
        <f>IF('2-定性盘查'!G253&lt;&gt;"",'2-定性盘查'!G253,"")</f>
        <v>0</v>
      </c>
      <c r="H252" s="11" t="s">
        <v>464</v>
      </c>
      <c r="I252" s="11"/>
      <c r="J252" s="8">
        <f>IF('2-定性盘查'!X253&lt;&gt;"",IF('2-定性盘查'!X253&lt;&gt;0,'2-定性盘查'!X253,""),"")</f>
        <v>0</v>
      </c>
      <c r="K252" s="15">
        <f>'3.1-排放系数'!F252</f>
        <v>0</v>
      </c>
      <c r="L252" s="11">
        <f>'3.1-排放系数'!G252</f>
        <v>0</v>
      </c>
      <c r="M252" s="16">
        <f>IF(J252="","",H252*K252)</f>
        <v>0</v>
      </c>
      <c r="N252" s="11">
        <f>'附表二、含氟气体之GWP值'!G3</f>
        <v>0</v>
      </c>
      <c r="O252" s="16">
        <f>IF(M252="","",M252*N252)</f>
        <v>0</v>
      </c>
      <c r="P252" s="8">
        <f>IF('2-定性盘查'!Y253&lt;&gt;"",IF('2-定性盘查'!Y253&lt;&gt;0,'2-定性盘查'!Y253,""),"")</f>
        <v>0</v>
      </c>
      <c r="Q252" s="15">
        <f>IF('3.1-排放系数'!J252="", "", '3.1-排放系数'!J252)</f>
        <v>0</v>
      </c>
      <c r="R252" s="11">
        <f>IF(Q252="","",'3.1-排放系数'!K252)</f>
        <v>0</v>
      </c>
      <c r="S252" s="16">
        <f>IF(P252="","",H252*Q252)</f>
        <v>0</v>
      </c>
      <c r="T252" s="11">
        <f>IF(S252="", "", '附表二、含氟气体之GWP值'!G4)</f>
        <v>0</v>
      </c>
      <c r="U252" s="16">
        <f>IF(S252="","",S252*T252)</f>
        <v>0</v>
      </c>
      <c r="V252" s="8">
        <f>IF('2-定性盘查'!Z253&lt;&gt;"",IF('2-定性盘查'!Z253&lt;&gt;0,'2-定性盘查'!Z253,""),"")</f>
        <v>0</v>
      </c>
      <c r="W252" s="15">
        <f>IF('3.1-排放系数'!N252 ="", "", '3.1-排放系数'!N252)</f>
        <v>0</v>
      </c>
      <c r="X252" s="11">
        <f>IF(W252="","",'3.1-排放系数'!O252)</f>
        <v>0</v>
      </c>
      <c r="Y252" s="16">
        <f>IF(V252="","",H252*W252)</f>
        <v>0</v>
      </c>
      <c r="Z252" s="11">
        <f>IF(Y252="", "", '附表二、含氟气体之GWP值'!G5)</f>
        <v>0</v>
      </c>
      <c r="AA252" s="16">
        <f>IF(Y252="","",Y252*Z252)</f>
        <v>0</v>
      </c>
      <c r="AB252" s="16">
        <f>IF('2-定性盘查'!E253="是",IF(J252="CO2",SUM(U252,AA252),SUM(O252,U252,AA252)),IF(SUM(O252,U252,AA252)&lt;&gt;0,SUM(O252,U252,AA252),0))</f>
        <v>0</v>
      </c>
      <c r="AC252" s="16">
        <f>IF('2-定性盘查'!E253="是",IF(J252="CO2",O252,""),"")</f>
        <v>0</v>
      </c>
      <c r="AD252" s="17">
        <f>IF(AB252&lt;&gt;"",AB252/'6-彚总表'!$J$5,"")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IF('2-定性盘查'!A254&lt;&gt;"",'2-定性盘查'!A254,"")</f>
        <v>0</v>
      </c>
      <c r="B253" s="8">
        <f>IF('2-定性盘查'!B254&lt;&gt;"",'2-定性盘查'!B254,"")</f>
        <v>0</v>
      </c>
      <c r="C253" s="8">
        <f>IF('2-定性盘查'!C254&lt;&gt;"",'2-定性盘查'!C254,"")</f>
        <v>0</v>
      </c>
      <c r="D253" s="8">
        <f>IF('2-定性盘查'!D254&lt;&gt;"",'2-定性盘查'!D254,"")</f>
        <v>0</v>
      </c>
      <c r="E253" s="8">
        <f>IF('2-定性盘查'!E254&lt;&gt;"",'2-定性盘查'!E254,"")</f>
        <v>0</v>
      </c>
      <c r="F253" s="8">
        <f>IF('2-定性盘查'!F254&lt;&gt;"",'2-定性盘查'!F254,"")</f>
        <v>0</v>
      </c>
      <c r="G253" s="8">
        <f>IF('2-定性盘查'!G254&lt;&gt;"",'2-定性盘查'!G254,"")</f>
        <v>0</v>
      </c>
      <c r="H253" s="11" t="s">
        <v>464</v>
      </c>
      <c r="I253" s="11"/>
      <c r="J253" s="8">
        <f>IF('2-定性盘查'!X254&lt;&gt;"",IF('2-定性盘查'!X254&lt;&gt;0,'2-定性盘查'!X254,""),"")</f>
        <v>0</v>
      </c>
      <c r="K253" s="15">
        <f>'3.1-排放系数'!F253</f>
        <v>0</v>
      </c>
      <c r="L253" s="11">
        <f>'3.1-排放系数'!G253</f>
        <v>0</v>
      </c>
      <c r="M253" s="16">
        <f>IF(J253="","",H253*K253)</f>
        <v>0</v>
      </c>
      <c r="N253" s="11">
        <f>'附表二、含氟气体之GWP值'!G3</f>
        <v>0</v>
      </c>
      <c r="O253" s="16">
        <f>IF(M253="","",M253*N253)</f>
        <v>0</v>
      </c>
      <c r="P253" s="8">
        <f>IF('2-定性盘查'!Y254&lt;&gt;"",IF('2-定性盘查'!Y254&lt;&gt;0,'2-定性盘查'!Y254,""),"")</f>
        <v>0</v>
      </c>
      <c r="Q253" s="15">
        <f>IF('3.1-排放系数'!J253="", "", '3.1-排放系数'!J253)</f>
        <v>0</v>
      </c>
      <c r="R253" s="11">
        <f>IF(Q253="","",'3.1-排放系数'!K253)</f>
        <v>0</v>
      </c>
      <c r="S253" s="16">
        <f>IF(P253="","",H253*Q253)</f>
        <v>0</v>
      </c>
      <c r="T253" s="11">
        <f>IF(S253="", "", '附表二、含氟气体之GWP值'!G4)</f>
        <v>0</v>
      </c>
      <c r="U253" s="16">
        <f>IF(S253="","",S253*T253)</f>
        <v>0</v>
      </c>
      <c r="V253" s="8">
        <f>IF('2-定性盘查'!Z254&lt;&gt;"",IF('2-定性盘查'!Z254&lt;&gt;0,'2-定性盘查'!Z254,""),"")</f>
        <v>0</v>
      </c>
      <c r="W253" s="15">
        <f>IF('3.1-排放系数'!N253 ="", "", '3.1-排放系数'!N253)</f>
        <v>0</v>
      </c>
      <c r="X253" s="11">
        <f>IF(W253="","",'3.1-排放系数'!O253)</f>
        <v>0</v>
      </c>
      <c r="Y253" s="16">
        <f>IF(V253="","",H253*W253)</f>
        <v>0</v>
      </c>
      <c r="Z253" s="11">
        <f>IF(Y253="", "", '附表二、含氟气体之GWP值'!G5)</f>
        <v>0</v>
      </c>
      <c r="AA253" s="16">
        <f>IF(Y253="","",Y253*Z253)</f>
        <v>0</v>
      </c>
      <c r="AB253" s="16">
        <f>IF('2-定性盘查'!E254="是",IF(J253="CO2",SUM(U253,AA253),SUM(O253,U253,AA253)),IF(SUM(O253,U253,AA253)&lt;&gt;0,SUM(O253,U253,AA253),0))</f>
        <v>0</v>
      </c>
      <c r="AC253" s="16">
        <f>IF('2-定性盘查'!E254="是",IF(J253="CO2",O253,""),"")</f>
        <v>0</v>
      </c>
      <c r="AD253" s="17">
        <f>IF(AB253&lt;&gt;"",AB253/'6-彚总表'!$J$5,"")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IF('2-定性盘查'!A255&lt;&gt;"",'2-定性盘查'!A255,"")</f>
        <v>0</v>
      </c>
      <c r="B254" s="8">
        <f>IF('2-定性盘查'!B255&lt;&gt;"",'2-定性盘查'!B255,"")</f>
        <v>0</v>
      </c>
      <c r="C254" s="8">
        <f>IF('2-定性盘查'!C255&lt;&gt;"",'2-定性盘查'!C255,"")</f>
        <v>0</v>
      </c>
      <c r="D254" s="8">
        <f>IF('2-定性盘查'!D255&lt;&gt;"",'2-定性盘查'!D255,"")</f>
        <v>0</v>
      </c>
      <c r="E254" s="8">
        <f>IF('2-定性盘查'!E255&lt;&gt;"",'2-定性盘查'!E255,"")</f>
        <v>0</v>
      </c>
      <c r="F254" s="8">
        <f>IF('2-定性盘查'!F255&lt;&gt;"",'2-定性盘查'!F255,"")</f>
        <v>0</v>
      </c>
      <c r="G254" s="8">
        <f>IF('2-定性盘查'!G255&lt;&gt;"",'2-定性盘查'!G255,"")</f>
        <v>0</v>
      </c>
      <c r="H254" s="11" t="s">
        <v>464</v>
      </c>
      <c r="I254" s="11"/>
      <c r="J254" s="8">
        <f>IF('2-定性盘查'!X255&lt;&gt;"",IF('2-定性盘查'!X255&lt;&gt;0,'2-定性盘查'!X255,""),"")</f>
        <v>0</v>
      </c>
      <c r="K254" s="15">
        <f>'3.1-排放系数'!F254</f>
        <v>0</v>
      </c>
      <c r="L254" s="11">
        <f>'3.1-排放系数'!G254</f>
        <v>0</v>
      </c>
      <c r="M254" s="16">
        <f>IF(J254="","",H254*K254)</f>
        <v>0</v>
      </c>
      <c r="N254" s="11">
        <f>'附表二、含氟气体之GWP值'!G3</f>
        <v>0</v>
      </c>
      <c r="O254" s="16">
        <f>IF(M254="","",M254*N254)</f>
        <v>0</v>
      </c>
      <c r="P254" s="8">
        <f>IF('2-定性盘查'!Y255&lt;&gt;"",IF('2-定性盘查'!Y255&lt;&gt;0,'2-定性盘查'!Y255,""),"")</f>
        <v>0</v>
      </c>
      <c r="Q254" s="15">
        <f>IF('3.1-排放系数'!J254="", "", '3.1-排放系数'!J254)</f>
        <v>0</v>
      </c>
      <c r="R254" s="11">
        <f>IF(Q254="","",'3.1-排放系数'!K254)</f>
        <v>0</v>
      </c>
      <c r="S254" s="16">
        <f>IF(P254="","",H254*Q254)</f>
        <v>0</v>
      </c>
      <c r="T254" s="11">
        <f>IF(S254="", "", '附表二、含氟气体之GWP值'!G4)</f>
        <v>0</v>
      </c>
      <c r="U254" s="16">
        <f>IF(S254="","",S254*T254)</f>
        <v>0</v>
      </c>
      <c r="V254" s="8">
        <f>IF('2-定性盘查'!Z255&lt;&gt;"",IF('2-定性盘查'!Z255&lt;&gt;0,'2-定性盘查'!Z255,""),"")</f>
        <v>0</v>
      </c>
      <c r="W254" s="15">
        <f>IF('3.1-排放系数'!N254 ="", "", '3.1-排放系数'!N254)</f>
        <v>0</v>
      </c>
      <c r="X254" s="11">
        <f>IF(W254="","",'3.1-排放系数'!O254)</f>
        <v>0</v>
      </c>
      <c r="Y254" s="16">
        <f>IF(V254="","",H254*W254)</f>
        <v>0</v>
      </c>
      <c r="Z254" s="11">
        <f>IF(Y254="", "", '附表二、含氟气体之GWP值'!G5)</f>
        <v>0</v>
      </c>
      <c r="AA254" s="16">
        <f>IF(Y254="","",Y254*Z254)</f>
        <v>0</v>
      </c>
      <c r="AB254" s="16">
        <f>IF('2-定性盘查'!E255="是",IF(J254="CO2",SUM(U254,AA254),SUM(O254,U254,AA254)),IF(SUM(O254,U254,AA254)&lt;&gt;0,SUM(O254,U254,AA254),0))</f>
        <v>0</v>
      </c>
      <c r="AC254" s="16">
        <f>IF('2-定性盘查'!E255="是",IF(J254="CO2",O254,""),"")</f>
        <v>0</v>
      </c>
      <c r="AD254" s="17">
        <f>IF(AB254&lt;&gt;"",AB254/'6-彚总表'!$J$5,"")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IF('2-定性盘查'!A256&lt;&gt;"",'2-定性盘查'!A256,"")</f>
        <v>0</v>
      </c>
      <c r="B255" s="8">
        <f>IF('2-定性盘查'!B256&lt;&gt;"",'2-定性盘查'!B256,"")</f>
        <v>0</v>
      </c>
      <c r="C255" s="8">
        <f>IF('2-定性盘查'!C256&lt;&gt;"",'2-定性盘查'!C256,"")</f>
        <v>0</v>
      </c>
      <c r="D255" s="8">
        <f>IF('2-定性盘查'!D256&lt;&gt;"",'2-定性盘查'!D256,"")</f>
        <v>0</v>
      </c>
      <c r="E255" s="8">
        <f>IF('2-定性盘查'!E256&lt;&gt;"",'2-定性盘查'!E256,"")</f>
        <v>0</v>
      </c>
      <c r="F255" s="8">
        <f>IF('2-定性盘查'!F256&lt;&gt;"",'2-定性盘查'!F256,"")</f>
        <v>0</v>
      </c>
      <c r="G255" s="8">
        <f>IF('2-定性盘查'!G256&lt;&gt;"",'2-定性盘查'!G256,"")</f>
        <v>0</v>
      </c>
      <c r="H255" s="11" t="s">
        <v>464</v>
      </c>
      <c r="I255" s="11"/>
      <c r="J255" s="8">
        <f>IF('2-定性盘查'!X256&lt;&gt;"",IF('2-定性盘查'!X256&lt;&gt;0,'2-定性盘查'!X256,""),"")</f>
        <v>0</v>
      </c>
      <c r="K255" s="15">
        <f>'3.1-排放系数'!F255</f>
        <v>0</v>
      </c>
      <c r="L255" s="11">
        <f>'3.1-排放系数'!G255</f>
        <v>0</v>
      </c>
      <c r="M255" s="16">
        <f>IF(J255="","",H255*K255)</f>
        <v>0</v>
      </c>
      <c r="N255" s="11">
        <f>'附表二、含氟气体之GWP值'!G3</f>
        <v>0</v>
      </c>
      <c r="O255" s="16">
        <f>IF(M255="","",M255*N255)</f>
        <v>0</v>
      </c>
      <c r="P255" s="8">
        <f>IF('2-定性盘查'!Y256&lt;&gt;"",IF('2-定性盘查'!Y256&lt;&gt;0,'2-定性盘查'!Y256,""),"")</f>
        <v>0</v>
      </c>
      <c r="Q255" s="15">
        <f>IF('3.1-排放系数'!J255="", "", '3.1-排放系数'!J255)</f>
        <v>0</v>
      </c>
      <c r="R255" s="11">
        <f>IF(Q255="","",'3.1-排放系数'!K255)</f>
        <v>0</v>
      </c>
      <c r="S255" s="16">
        <f>IF(P255="","",H255*Q255)</f>
        <v>0</v>
      </c>
      <c r="T255" s="11">
        <f>IF(S255="", "", '附表二、含氟气体之GWP值'!G4)</f>
        <v>0</v>
      </c>
      <c r="U255" s="16">
        <f>IF(S255="","",S255*T255)</f>
        <v>0</v>
      </c>
      <c r="V255" s="8">
        <f>IF('2-定性盘查'!Z256&lt;&gt;"",IF('2-定性盘查'!Z256&lt;&gt;0,'2-定性盘查'!Z256,""),"")</f>
        <v>0</v>
      </c>
      <c r="W255" s="15">
        <f>IF('3.1-排放系数'!N255 ="", "", '3.1-排放系数'!N255)</f>
        <v>0</v>
      </c>
      <c r="X255" s="11">
        <f>IF(W255="","",'3.1-排放系数'!O255)</f>
        <v>0</v>
      </c>
      <c r="Y255" s="16">
        <f>IF(V255="","",H255*W255)</f>
        <v>0</v>
      </c>
      <c r="Z255" s="11">
        <f>IF(Y255="", "", '附表二、含氟气体之GWP值'!G5)</f>
        <v>0</v>
      </c>
      <c r="AA255" s="16">
        <f>IF(Y255="","",Y255*Z255)</f>
        <v>0</v>
      </c>
      <c r="AB255" s="16">
        <f>IF('2-定性盘查'!E256="是",IF(J255="CO2",SUM(U255,AA255),SUM(O255,U255,AA255)),IF(SUM(O255,U255,AA255)&lt;&gt;0,SUM(O255,U255,AA255),0))</f>
        <v>0</v>
      </c>
      <c r="AC255" s="16">
        <f>IF('2-定性盘查'!E256="是",IF(J255="CO2",O255,""),"")</f>
        <v>0</v>
      </c>
      <c r="AD255" s="17">
        <f>IF(AB255&lt;&gt;"",AB255/'6-彚总表'!$J$5,"")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IF('2-定性盘查'!A257&lt;&gt;"",'2-定性盘查'!A257,"")</f>
        <v>0</v>
      </c>
      <c r="B256" s="8">
        <f>IF('2-定性盘查'!B257&lt;&gt;"",'2-定性盘查'!B257,"")</f>
        <v>0</v>
      </c>
      <c r="C256" s="8">
        <f>IF('2-定性盘查'!C257&lt;&gt;"",'2-定性盘查'!C257,"")</f>
        <v>0</v>
      </c>
      <c r="D256" s="8">
        <f>IF('2-定性盘查'!D257&lt;&gt;"",'2-定性盘查'!D257,"")</f>
        <v>0</v>
      </c>
      <c r="E256" s="8">
        <f>IF('2-定性盘查'!E257&lt;&gt;"",'2-定性盘查'!E257,"")</f>
        <v>0</v>
      </c>
      <c r="F256" s="8">
        <f>IF('2-定性盘查'!F257&lt;&gt;"",'2-定性盘查'!F257,"")</f>
        <v>0</v>
      </c>
      <c r="G256" s="8">
        <f>IF('2-定性盘查'!G257&lt;&gt;"",'2-定性盘查'!G257,"")</f>
        <v>0</v>
      </c>
      <c r="H256" s="11" t="s">
        <v>464</v>
      </c>
      <c r="I256" s="11"/>
      <c r="J256" s="8">
        <f>IF('2-定性盘查'!X257&lt;&gt;"",IF('2-定性盘查'!X257&lt;&gt;0,'2-定性盘查'!X257,""),"")</f>
        <v>0</v>
      </c>
      <c r="K256" s="15">
        <f>'3.1-排放系数'!F256</f>
        <v>0</v>
      </c>
      <c r="L256" s="11">
        <f>'3.1-排放系数'!G256</f>
        <v>0</v>
      </c>
      <c r="M256" s="16">
        <f>IF(J256="","",H256*K256)</f>
        <v>0</v>
      </c>
      <c r="N256" s="11">
        <f>'附表二、含氟气体之GWP值'!G3</f>
        <v>0</v>
      </c>
      <c r="O256" s="16">
        <f>IF(M256="","",M256*N256)</f>
        <v>0</v>
      </c>
      <c r="P256" s="8">
        <f>IF('2-定性盘查'!Y257&lt;&gt;"",IF('2-定性盘查'!Y257&lt;&gt;0,'2-定性盘查'!Y257,""),"")</f>
        <v>0</v>
      </c>
      <c r="Q256" s="15">
        <f>IF('3.1-排放系数'!J256="", "", '3.1-排放系数'!J256)</f>
        <v>0</v>
      </c>
      <c r="R256" s="11">
        <f>IF(Q256="","",'3.1-排放系数'!K256)</f>
        <v>0</v>
      </c>
      <c r="S256" s="16">
        <f>IF(P256="","",H256*Q256)</f>
        <v>0</v>
      </c>
      <c r="T256" s="11">
        <f>IF(S256="", "", '附表二、含氟气体之GWP值'!G4)</f>
        <v>0</v>
      </c>
      <c r="U256" s="16">
        <f>IF(S256="","",S256*T256)</f>
        <v>0</v>
      </c>
      <c r="V256" s="8">
        <f>IF('2-定性盘查'!Z257&lt;&gt;"",IF('2-定性盘查'!Z257&lt;&gt;0,'2-定性盘查'!Z257,""),"")</f>
        <v>0</v>
      </c>
      <c r="W256" s="15">
        <f>IF('3.1-排放系数'!N256 ="", "", '3.1-排放系数'!N256)</f>
        <v>0</v>
      </c>
      <c r="X256" s="11">
        <f>IF(W256="","",'3.1-排放系数'!O256)</f>
        <v>0</v>
      </c>
      <c r="Y256" s="16">
        <f>IF(V256="","",H256*W256)</f>
        <v>0</v>
      </c>
      <c r="Z256" s="11">
        <f>IF(Y256="", "", '附表二、含氟气体之GWP值'!G5)</f>
        <v>0</v>
      </c>
      <c r="AA256" s="16">
        <f>IF(Y256="","",Y256*Z256)</f>
        <v>0</v>
      </c>
      <c r="AB256" s="16">
        <f>IF('2-定性盘查'!E257="是",IF(J256="CO2",SUM(U256,AA256),SUM(O256,U256,AA256)),IF(SUM(O256,U256,AA256)&lt;&gt;0,SUM(O256,U256,AA256),0))</f>
        <v>0</v>
      </c>
      <c r="AC256" s="16">
        <f>IF('2-定性盘查'!E257="是",IF(J256="CO2",O256,""),"")</f>
        <v>0</v>
      </c>
      <c r="AD256" s="17">
        <f>IF(AB256&lt;&gt;"",AB256/'6-彚总表'!$J$5,"")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IF('2-定性盘查'!A258&lt;&gt;"",'2-定性盘查'!A258,"")</f>
        <v>0</v>
      </c>
      <c r="B257" s="8">
        <f>IF('2-定性盘查'!B258&lt;&gt;"",'2-定性盘查'!B258,"")</f>
        <v>0</v>
      </c>
      <c r="C257" s="8">
        <f>IF('2-定性盘查'!C258&lt;&gt;"",'2-定性盘查'!C258,"")</f>
        <v>0</v>
      </c>
      <c r="D257" s="8">
        <f>IF('2-定性盘查'!D258&lt;&gt;"",'2-定性盘查'!D258,"")</f>
        <v>0</v>
      </c>
      <c r="E257" s="8">
        <f>IF('2-定性盘查'!E258&lt;&gt;"",'2-定性盘查'!E258,"")</f>
        <v>0</v>
      </c>
      <c r="F257" s="8">
        <f>IF('2-定性盘查'!F258&lt;&gt;"",'2-定性盘查'!F258,"")</f>
        <v>0</v>
      </c>
      <c r="G257" s="8">
        <f>IF('2-定性盘查'!G258&lt;&gt;"",'2-定性盘查'!G258,"")</f>
        <v>0</v>
      </c>
      <c r="H257" s="11" t="s">
        <v>464</v>
      </c>
      <c r="I257" s="11"/>
      <c r="J257" s="8">
        <f>IF('2-定性盘查'!X258&lt;&gt;"",IF('2-定性盘查'!X258&lt;&gt;0,'2-定性盘查'!X258,""),"")</f>
        <v>0</v>
      </c>
      <c r="K257" s="15">
        <f>'3.1-排放系数'!F257</f>
        <v>0</v>
      </c>
      <c r="L257" s="11">
        <f>'3.1-排放系数'!G257</f>
        <v>0</v>
      </c>
      <c r="M257" s="16">
        <f>IF(J257="","",H257*K257)</f>
        <v>0</v>
      </c>
      <c r="N257" s="11">
        <f>'附表二、含氟气体之GWP值'!G3</f>
        <v>0</v>
      </c>
      <c r="O257" s="16">
        <f>IF(M257="","",M257*N257)</f>
        <v>0</v>
      </c>
      <c r="P257" s="8">
        <f>IF('2-定性盘查'!Y258&lt;&gt;"",IF('2-定性盘查'!Y258&lt;&gt;0,'2-定性盘查'!Y258,""),"")</f>
        <v>0</v>
      </c>
      <c r="Q257" s="15">
        <f>IF('3.1-排放系数'!J257="", "", '3.1-排放系数'!J257)</f>
        <v>0</v>
      </c>
      <c r="R257" s="11">
        <f>IF(Q257="","",'3.1-排放系数'!K257)</f>
        <v>0</v>
      </c>
      <c r="S257" s="16">
        <f>IF(P257="","",H257*Q257)</f>
        <v>0</v>
      </c>
      <c r="T257" s="11">
        <f>IF(S257="", "", '附表二、含氟气体之GWP值'!G4)</f>
        <v>0</v>
      </c>
      <c r="U257" s="16">
        <f>IF(S257="","",S257*T257)</f>
        <v>0</v>
      </c>
      <c r="V257" s="8">
        <f>IF('2-定性盘查'!Z258&lt;&gt;"",IF('2-定性盘查'!Z258&lt;&gt;0,'2-定性盘查'!Z258,""),"")</f>
        <v>0</v>
      </c>
      <c r="W257" s="15">
        <f>IF('3.1-排放系数'!N257 ="", "", '3.1-排放系数'!N257)</f>
        <v>0</v>
      </c>
      <c r="X257" s="11">
        <f>IF(W257="","",'3.1-排放系数'!O257)</f>
        <v>0</v>
      </c>
      <c r="Y257" s="16">
        <f>IF(V257="","",H257*W257)</f>
        <v>0</v>
      </c>
      <c r="Z257" s="11">
        <f>IF(Y257="", "", '附表二、含氟气体之GWP值'!G5)</f>
        <v>0</v>
      </c>
      <c r="AA257" s="16">
        <f>IF(Y257="","",Y257*Z257)</f>
        <v>0</v>
      </c>
      <c r="AB257" s="16">
        <f>IF('2-定性盘查'!E258="是",IF(J257="CO2",SUM(U257,AA257),SUM(O257,U257,AA257)),IF(SUM(O257,U257,AA257)&lt;&gt;0,SUM(O257,U257,AA257),0))</f>
        <v>0</v>
      </c>
      <c r="AC257" s="16">
        <f>IF('2-定性盘查'!E258="是",IF(J257="CO2",O257,""),"")</f>
        <v>0</v>
      </c>
      <c r="AD257" s="17">
        <f>IF(AB257&lt;&gt;"",AB257/'6-彚总表'!$J$5,"")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IF('2-定性盘查'!A259&lt;&gt;"",'2-定性盘查'!A259,"")</f>
        <v>0</v>
      </c>
      <c r="B258" s="8">
        <f>IF('2-定性盘查'!B259&lt;&gt;"",'2-定性盘查'!B259,"")</f>
        <v>0</v>
      </c>
      <c r="C258" s="8">
        <f>IF('2-定性盘查'!C259&lt;&gt;"",'2-定性盘查'!C259,"")</f>
        <v>0</v>
      </c>
      <c r="D258" s="8">
        <f>IF('2-定性盘查'!D259&lt;&gt;"",'2-定性盘查'!D259,"")</f>
        <v>0</v>
      </c>
      <c r="E258" s="8">
        <f>IF('2-定性盘查'!E259&lt;&gt;"",'2-定性盘查'!E259,"")</f>
        <v>0</v>
      </c>
      <c r="F258" s="8">
        <f>IF('2-定性盘查'!F259&lt;&gt;"",'2-定性盘查'!F259,"")</f>
        <v>0</v>
      </c>
      <c r="G258" s="8">
        <f>IF('2-定性盘查'!G259&lt;&gt;"",'2-定性盘查'!G259,"")</f>
        <v>0</v>
      </c>
      <c r="H258" s="11" t="s">
        <v>544</v>
      </c>
      <c r="I258" s="11" t="s">
        <v>533</v>
      </c>
      <c r="J258" s="8">
        <f>IF('2-定性盘查'!X259&lt;&gt;"",IF('2-定性盘查'!X259&lt;&gt;0,'2-定性盘查'!X259,""),"")</f>
        <v>0</v>
      </c>
      <c r="K258" s="15">
        <f>'3.1-排放系数'!F258</f>
        <v>0</v>
      </c>
      <c r="L258" s="11">
        <f>'3.1-排放系数'!G258</f>
        <v>0</v>
      </c>
      <c r="M258" s="16">
        <f>IF(J258="","",H258*K258)</f>
        <v>0</v>
      </c>
      <c r="N258" s="11">
        <f>'附表二、含氟气体之GWP值'!G3</f>
        <v>0</v>
      </c>
      <c r="O258" s="16">
        <f>IF(M258="","",M258*N258)</f>
        <v>0</v>
      </c>
      <c r="P258" s="8">
        <f>IF('2-定性盘查'!Y259&lt;&gt;"",IF('2-定性盘查'!Y259&lt;&gt;0,'2-定性盘查'!Y259,""),"")</f>
        <v>0</v>
      </c>
      <c r="Q258" s="15">
        <f>IF('3.1-排放系数'!J258="", "", '3.1-排放系数'!J258)</f>
        <v>0</v>
      </c>
      <c r="R258" s="11">
        <f>IF(Q258="","",'3.1-排放系数'!K258)</f>
        <v>0</v>
      </c>
      <c r="S258" s="16">
        <f>IF(P258="","",H258*Q258)</f>
        <v>0</v>
      </c>
      <c r="T258" s="11">
        <f>IF(S258="", "", '附表二、含氟气体之GWP值'!G4)</f>
        <v>0</v>
      </c>
      <c r="U258" s="16">
        <f>IF(S258="","",S258*T258)</f>
        <v>0</v>
      </c>
      <c r="V258" s="8">
        <f>IF('2-定性盘查'!Z259&lt;&gt;"",IF('2-定性盘查'!Z259&lt;&gt;0,'2-定性盘查'!Z259,""),"")</f>
        <v>0</v>
      </c>
      <c r="W258" s="15">
        <f>IF('3.1-排放系数'!N258 ="", "", '3.1-排放系数'!N258)</f>
        <v>0</v>
      </c>
      <c r="X258" s="11">
        <f>IF(W258="","",'3.1-排放系数'!O258)</f>
        <v>0</v>
      </c>
      <c r="Y258" s="16">
        <f>IF(V258="","",H258*W258)</f>
        <v>0</v>
      </c>
      <c r="Z258" s="11">
        <f>IF(Y258="", "", '附表二、含氟气体之GWP值'!G5)</f>
        <v>0</v>
      </c>
      <c r="AA258" s="16">
        <f>IF(Y258="","",Y258*Z258)</f>
        <v>0</v>
      </c>
      <c r="AB258" s="16">
        <f>IF('2-定性盘查'!E259="是",IF(J258="CO2",SUM(U258,AA258),SUM(O258,U258,AA258)),IF(SUM(O258,U258,AA258)&lt;&gt;0,SUM(O258,U258,AA258),0))</f>
        <v>0</v>
      </c>
      <c r="AC258" s="16">
        <f>IF('2-定性盘查'!E259="是",IF(J258="CO2",O258,""),"")</f>
        <v>0</v>
      </c>
      <c r="AD258" s="17">
        <f>IF(AB258&lt;&gt;"",AB258/'6-彚总表'!$J$5,"")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IF('2-定性盘查'!A260&lt;&gt;"",'2-定性盘查'!A260,"")</f>
        <v>0</v>
      </c>
      <c r="B259" s="8">
        <f>IF('2-定性盘查'!B260&lt;&gt;"",'2-定性盘查'!B260,"")</f>
        <v>0</v>
      </c>
      <c r="C259" s="8">
        <f>IF('2-定性盘查'!C260&lt;&gt;"",'2-定性盘查'!C260,"")</f>
        <v>0</v>
      </c>
      <c r="D259" s="8">
        <f>IF('2-定性盘查'!D260&lt;&gt;"",'2-定性盘查'!D260,"")</f>
        <v>0</v>
      </c>
      <c r="E259" s="8">
        <f>IF('2-定性盘查'!E260&lt;&gt;"",'2-定性盘查'!E260,"")</f>
        <v>0</v>
      </c>
      <c r="F259" s="8">
        <f>IF('2-定性盘查'!F260&lt;&gt;"",'2-定性盘查'!F260,"")</f>
        <v>0</v>
      </c>
      <c r="G259" s="8">
        <f>IF('2-定性盘查'!G260&lt;&gt;"",'2-定性盘查'!G260,"")</f>
        <v>0</v>
      </c>
      <c r="H259" s="11" t="s">
        <v>545</v>
      </c>
      <c r="I259" s="11" t="s">
        <v>533</v>
      </c>
      <c r="J259" s="8">
        <f>IF('2-定性盘查'!X260&lt;&gt;"",IF('2-定性盘查'!X260&lt;&gt;0,'2-定性盘查'!X260,""),"")</f>
        <v>0</v>
      </c>
      <c r="K259" s="15">
        <f>'3.1-排放系数'!F259</f>
        <v>0</v>
      </c>
      <c r="L259" s="11">
        <f>'3.1-排放系数'!G259</f>
        <v>0</v>
      </c>
      <c r="M259" s="16">
        <f>IF(J259="","",H259*K259)</f>
        <v>0</v>
      </c>
      <c r="N259" s="11">
        <f>'附表二、含氟气体之GWP值'!G3</f>
        <v>0</v>
      </c>
      <c r="O259" s="16">
        <f>IF(M259="","",M259*N259)</f>
        <v>0</v>
      </c>
      <c r="P259" s="8">
        <f>IF('2-定性盘查'!Y260&lt;&gt;"",IF('2-定性盘查'!Y260&lt;&gt;0,'2-定性盘查'!Y260,""),"")</f>
        <v>0</v>
      </c>
      <c r="Q259" s="15">
        <f>IF('3.1-排放系数'!J259="", "", '3.1-排放系数'!J259)</f>
        <v>0</v>
      </c>
      <c r="R259" s="11">
        <f>IF(Q259="","",'3.1-排放系数'!K259)</f>
        <v>0</v>
      </c>
      <c r="S259" s="16">
        <f>IF(P259="","",H259*Q259)</f>
        <v>0</v>
      </c>
      <c r="T259" s="11">
        <f>IF(S259="", "", '附表二、含氟气体之GWP值'!G4)</f>
        <v>0</v>
      </c>
      <c r="U259" s="16">
        <f>IF(S259="","",S259*T259)</f>
        <v>0</v>
      </c>
      <c r="V259" s="8">
        <f>IF('2-定性盘查'!Z260&lt;&gt;"",IF('2-定性盘查'!Z260&lt;&gt;0,'2-定性盘查'!Z260,""),"")</f>
        <v>0</v>
      </c>
      <c r="W259" s="15">
        <f>IF('3.1-排放系数'!N259 ="", "", '3.1-排放系数'!N259)</f>
        <v>0</v>
      </c>
      <c r="X259" s="11">
        <f>IF(W259="","",'3.1-排放系数'!O259)</f>
        <v>0</v>
      </c>
      <c r="Y259" s="16">
        <f>IF(V259="","",H259*W259)</f>
        <v>0</v>
      </c>
      <c r="Z259" s="11">
        <f>IF(Y259="", "", '附表二、含氟气体之GWP值'!G5)</f>
        <v>0</v>
      </c>
      <c r="AA259" s="16">
        <f>IF(Y259="","",Y259*Z259)</f>
        <v>0</v>
      </c>
      <c r="AB259" s="16">
        <f>IF('2-定性盘查'!E260="是",IF(J259="CO2",SUM(U259,AA259),SUM(O259,U259,AA259)),IF(SUM(O259,U259,AA259)&lt;&gt;0,SUM(O259,U259,AA259),0))</f>
        <v>0</v>
      </c>
      <c r="AC259" s="16">
        <f>IF('2-定性盘查'!E260="是",IF(J259="CO2",O259,""),"")</f>
        <v>0</v>
      </c>
      <c r="AD259" s="17">
        <f>IF(AB259&lt;&gt;"",AB259/'6-彚总表'!$J$5,"")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IF('2-定性盘查'!A261&lt;&gt;"",'2-定性盘查'!A261,"")</f>
        <v>0</v>
      </c>
      <c r="B260" s="8">
        <f>IF('2-定性盘查'!B261&lt;&gt;"",'2-定性盘查'!B261,"")</f>
        <v>0</v>
      </c>
      <c r="C260" s="8">
        <f>IF('2-定性盘查'!C261&lt;&gt;"",'2-定性盘查'!C261,"")</f>
        <v>0</v>
      </c>
      <c r="D260" s="8">
        <f>IF('2-定性盘查'!D261&lt;&gt;"",'2-定性盘查'!D261,"")</f>
        <v>0</v>
      </c>
      <c r="E260" s="8">
        <f>IF('2-定性盘查'!E261&lt;&gt;"",'2-定性盘查'!E261,"")</f>
        <v>0</v>
      </c>
      <c r="F260" s="8">
        <f>IF('2-定性盘查'!F261&lt;&gt;"",'2-定性盘查'!F261,"")</f>
        <v>0</v>
      </c>
      <c r="G260" s="8">
        <f>IF('2-定性盘查'!G261&lt;&gt;"",'2-定性盘查'!G261,"")</f>
        <v>0</v>
      </c>
      <c r="H260" s="11" t="s">
        <v>546</v>
      </c>
      <c r="I260" s="11" t="s">
        <v>533</v>
      </c>
      <c r="J260" s="8">
        <f>IF('2-定性盘查'!X261&lt;&gt;"",IF('2-定性盘查'!X261&lt;&gt;0,'2-定性盘查'!X261,""),"")</f>
        <v>0</v>
      </c>
      <c r="K260" s="15">
        <f>'3.1-排放系数'!F260</f>
        <v>0</v>
      </c>
      <c r="L260" s="11">
        <f>'3.1-排放系数'!G260</f>
        <v>0</v>
      </c>
      <c r="M260" s="16">
        <f>IF(J260="","",H260*K260)</f>
        <v>0</v>
      </c>
      <c r="N260" s="11">
        <f>'附表二、含氟气体之GWP值'!G3</f>
        <v>0</v>
      </c>
      <c r="O260" s="16">
        <f>IF(M260="","",M260*N260)</f>
        <v>0</v>
      </c>
      <c r="P260" s="8">
        <f>IF('2-定性盘查'!Y261&lt;&gt;"",IF('2-定性盘查'!Y261&lt;&gt;0,'2-定性盘查'!Y261,""),"")</f>
        <v>0</v>
      </c>
      <c r="Q260" s="15">
        <f>IF('3.1-排放系数'!J260="", "", '3.1-排放系数'!J260)</f>
        <v>0</v>
      </c>
      <c r="R260" s="11">
        <f>IF(Q260="","",'3.1-排放系数'!K260)</f>
        <v>0</v>
      </c>
      <c r="S260" s="16">
        <f>IF(P260="","",H260*Q260)</f>
        <v>0</v>
      </c>
      <c r="T260" s="11">
        <f>IF(S260="", "", '附表二、含氟气体之GWP值'!G4)</f>
        <v>0</v>
      </c>
      <c r="U260" s="16">
        <f>IF(S260="","",S260*T260)</f>
        <v>0</v>
      </c>
      <c r="V260" s="8">
        <f>IF('2-定性盘查'!Z261&lt;&gt;"",IF('2-定性盘查'!Z261&lt;&gt;0,'2-定性盘查'!Z261,""),"")</f>
        <v>0</v>
      </c>
      <c r="W260" s="15">
        <f>IF('3.1-排放系数'!N260 ="", "", '3.1-排放系数'!N260)</f>
        <v>0</v>
      </c>
      <c r="X260" s="11">
        <f>IF(W260="","",'3.1-排放系数'!O260)</f>
        <v>0</v>
      </c>
      <c r="Y260" s="16">
        <f>IF(V260="","",H260*W260)</f>
        <v>0</v>
      </c>
      <c r="Z260" s="11">
        <f>IF(Y260="", "", '附表二、含氟气体之GWP值'!G5)</f>
        <v>0</v>
      </c>
      <c r="AA260" s="16">
        <f>IF(Y260="","",Y260*Z260)</f>
        <v>0</v>
      </c>
      <c r="AB260" s="16">
        <f>IF('2-定性盘查'!E261="是",IF(J260="CO2",SUM(U260,AA260),SUM(O260,U260,AA260)),IF(SUM(O260,U260,AA260)&lt;&gt;0,SUM(O260,U260,AA260),0))</f>
        <v>0</v>
      </c>
      <c r="AC260" s="16">
        <f>IF('2-定性盘查'!E261="是",IF(J260="CO2",O260,""),"")</f>
        <v>0</v>
      </c>
      <c r="AD260" s="17">
        <f>IF(AB260&lt;&gt;"",AB260/'6-彚总表'!$J$5,"")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IF('2-定性盘查'!A262&lt;&gt;"",'2-定性盘查'!A262,"")</f>
        <v>0</v>
      </c>
      <c r="B261" s="8">
        <f>IF('2-定性盘查'!B262&lt;&gt;"",'2-定性盘查'!B262,"")</f>
        <v>0</v>
      </c>
      <c r="C261" s="8">
        <f>IF('2-定性盘查'!C262&lt;&gt;"",'2-定性盘查'!C262,"")</f>
        <v>0</v>
      </c>
      <c r="D261" s="8">
        <f>IF('2-定性盘查'!D262&lt;&gt;"",'2-定性盘查'!D262,"")</f>
        <v>0</v>
      </c>
      <c r="E261" s="8">
        <f>IF('2-定性盘查'!E262&lt;&gt;"",'2-定性盘查'!E262,"")</f>
        <v>0</v>
      </c>
      <c r="F261" s="8">
        <f>IF('2-定性盘查'!F262&lt;&gt;"",'2-定性盘查'!F262,"")</f>
        <v>0</v>
      </c>
      <c r="G261" s="8">
        <f>IF('2-定性盘查'!G262&lt;&gt;"",'2-定性盘查'!G262,"")</f>
        <v>0</v>
      </c>
      <c r="H261" s="11" t="s">
        <v>464</v>
      </c>
      <c r="I261" s="11"/>
      <c r="J261" s="8">
        <f>IF('2-定性盘查'!X262&lt;&gt;"",IF('2-定性盘查'!X262&lt;&gt;0,'2-定性盘查'!X262,""),"")</f>
        <v>0</v>
      </c>
      <c r="K261" s="15">
        <f>'3.1-排放系数'!F261</f>
        <v>0</v>
      </c>
      <c r="L261" s="11">
        <f>'3.1-排放系数'!G261</f>
        <v>0</v>
      </c>
      <c r="M261" s="16">
        <f>IF(J261="","",H261*K261)</f>
        <v>0</v>
      </c>
      <c r="N261" s="11">
        <f>'附表二、含氟气体之GWP值'!G3</f>
        <v>0</v>
      </c>
      <c r="O261" s="16">
        <f>IF(M261="","",M261*N261)</f>
        <v>0</v>
      </c>
      <c r="P261" s="8">
        <f>IF('2-定性盘查'!Y262&lt;&gt;"",IF('2-定性盘查'!Y262&lt;&gt;0,'2-定性盘查'!Y262,""),"")</f>
        <v>0</v>
      </c>
      <c r="Q261" s="15">
        <f>IF('3.1-排放系数'!J261="", "", '3.1-排放系数'!J261)</f>
        <v>0</v>
      </c>
      <c r="R261" s="11">
        <f>IF(Q261="","",'3.1-排放系数'!K261)</f>
        <v>0</v>
      </c>
      <c r="S261" s="16">
        <f>IF(P261="","",H261*Q261)</f>
        <v>0</v>
      </c>
      <c r="T261" s="11">
        <f>IF(S261="", "", '附表二、含氟气体之GWP值'!G4)</f>
        <v>0</v>
      </c>
      <c r="U261" s="16">
        <f>IF(S261="","",S261*T261)</f>
        <v>0</v>
      </c>
      <c r="V261" s="8">
        <f>IF('2-定性盘查'!Z262&lt;&gt;"",IF('2-定性盘查'!Z262&lt;&gt;0,'2-定性盘查'!Z262,""),"")</f>
        <v>0</v>
      </c>
      <c r="W261" s="15">
        <f>IF('3.1-排放系数'!N261 ="", "", '3.1-排放系数'!N261)</f>
        <v>0</v>
      </c>
      <c r="X261" s="11">
        <f>IF(W261="","",'3.1-排放系数'!O261)</f>
        <v>0</v>
      </c>
      <c r="Y261" s="16">
        <f>IF(V261="","",H261*W261)</f>
        <v>0</v>
      </c>
      <c r="Z261" s="11">
        <f>IF(Y261="", "", '附表二、含氟气体之GWP值'!G5)</f>
        <v>0</v>
      </c>
      <c r="AA261" s="16">
        <f>IF(Y261="","",Y261*Z261)</f>
        <v>0</v>
      </c>
      <c r="AB261" s="16">
        <f>IF('2-定性盘查'!E262="是",IF(J261="CO2",SUM(U261,AA261),SUM(O261,U261,AA261)),IF(SUM(O261,U261,AA261)&lt;&gt;0,SUM(O261,U261,AA261),0))</f>
        <v>0</v>
      </c>
      <c r="AC261" s="16">
        <f>IF('2-定性盘查'!E262="是",IF(J261="CO2",O261,""),"")</f>
        <v>0</v>
      </c>
      <c r="AD261" s="17">
        <f>IF(AB261&lt;&gt;"",AB261/'6-彚总表'!$J$5,"")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IF('2-定性盘查'!A263&lt;&gt;"",'2-定性盘查'!A263,"")</f>
        <v>0</v>
      </c>
      <c r="B262" s="8">
        <f>IF('2-定性盘查'!B263&lt;&gt;"",'2-定性盘查'!B263,"")</f>
        <v>0</v>
      </c>
      <c r="C262" s="8">
        <f>IF('2-定性盘查'!C263&lt;&gt;"",'2-定性盘查'!C263,"")</f>
        <v>0</v>
      </c>
      <c r="D262" s="8">
        <f>IF('2-定性盘查'!D263&lt;&gt;"",'2-定性盘查'!D263,"")</f>
        <v>0</v>
      </c>
      <c r="E262" s="8">
        <f>IF('2-定性盘查'!E263&lt;&gt;"",'2-定性盘查'!E263,"")</f>
        <v>0</v>
      </c>
      <c r="F262" s="8">
        <f>IF('2-定性盘查'!F263&lt;&gt;"",'2-定性盘查'!F263,"")</f>
        <v>0</v>
      </c>
      <c r="G262" s="8">
        <f>IF('2-定性盘查'!G263&lt;&gt;"",'2-定性盘查'!G263,"")</f>
        <v>0</v>
      </c>
      <c r="H262" s="11" t="s">
        <v>464</v>
      </c>
      <c r="I262" s="11"/>
      <c r="J262" s="8">
        <f>IF('2-定性盘查'!X263&lt;&gt;"",IF('2-定性盘查'!X263&lt;&gt;0,'2-定性盘查'!X263,""),"")</f>
        <v>0</v>
      </c>
      <c r="K262" s="15">
        <f>'3.1-排放系数'!F262</f>
        <v>0</v>
      </c>
      <c r="L262" s="11">
        <f>'3.1-排放系数'!G262</f>
        <v>0</v>
      </c>
      <c r="M262" s="16">
        <f>IF(J262="","",H262*K262)</f>
        <v>0</v>
      </c>
      <c r="N262" s="11">
        <f>'附表二、含氟气体之GWP值'!G3</f>
        <v>0</v>
      </c>
      <c r="O262" s="16">
        <f>IF(M262="","",M262*N262)</f>
        <v>0</v>
      </c>
      <c r="P262" s="8">
        <f>IF('2-定性盘查'!Y263&lt;&gt;"",IF('2-定性盘查'!Y263&lt;&gt;0,'2-定性盘查'!Y263,""),"")</f>
        <v>0</v>
      </c>
      <c r="Q262" s="15">
        <f>IF('3.1-排放系数'!J262="", "", '3.1-排放系数'!J262)</f>
        <v>0</v>
      </c>
      <c r="R262" s="11">
        <f>IF(Q262="","",'3.1-排放系数'!K262)</f>
        <v>0</v>
      </c>
      <c r="S262" s="16">
        <f>IF(P262="","",H262*Q262)</f>
        <v>0</v>
      </c>
      <c r="T262" s="11">
        <f>IF(S262="", "", '附表二、含氟气体之GWP值'!G4)</f>
        <v>0</v>
      </c>
      <c r="U262" s="16">
        <f>IF(S262="","",S262*T262)</f>
        <v>0</v>
      </c>
      <c r="V262" s="8">
        <f>IF('2-定性盘查'!Z263&lt;&gt;"",IF('2-定性盘查'!Z263&lt;&gt;0,'2-定性盘查'!Z263,""),"")</f>
        <v>0</v>
      </c>
      <c r="W262" s="15">
        <f>IF('3.1-排放系数'!N262 ="", "", '3.1-排放系数'!N262)</f>
        <v>0</v>
      </c>
      <c r="X262" s="11">
        <f>IF(W262="","",'3.1-排放系数'!O262)</f>
        <v>0</v>
      </c>
      <c r="Y262" s="16">
        <f>IF(V262="","",H262*W262)</f>
        <v>0</v>
      </c>
      <c r="Z262" s="11">
        <f>IF(Y262="", "", '附表二、含氟气体之GWP值'!G5)</f>
        <v>0</v>
      </c>
      <c r="AA262" s="16">
        <f>IF(Y262="","",Y262*Z262)</f>
        <v>0</v>
      </c>
      <c r="AB262" s="16">
        <f>IF('2-定性盘查'!E263="是",IF(J262="CO2",SUM(U262,AA262),SUM(O262,U262,AA262)),IF(SUM(O262,U262,AA262)&lt;&gt;0,SUM(O262,U262,AA262),0))</f>
        <v>0</v>
      </c>
      <c r="AC262" s="16">
        <f>IF('2-定性盘查'!E263="是",IF(J262="CO2",O262,""),"")</f>
        <v>0</v>
      </c>
      <c r="AD262" s="17">
        <f>IF(AB262&lt;&gt;"",AB262/'6-彚总表'!$J$5,"")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IF('2-定性盘查'!A264&lt;&gt;"",'2-定性盘查'!A264,"")</f>
        <v>0</v>
      </c>
      <c r="B263" s="8">
        <f>IF('2-定性盘查'!B264&lt;&gt;"",'2-定性盘查'!B264,"")</f>
        <v>0</v>
      </c>
      <c r="C263" s="8">
        <f>IF('2-定性盘查'!C264&lt;&gt;"",'2-定性盘查'!C264,"")</f>
        <v>0</v>
      </c>
      <c r="D263" s="8">
        <f>IF('2-定性盘查'!D264&lt;&gt;"",'2-定性盘查'!D264,"")</f>
        <v>0</v>
      </c>
      <c r="E263" s="8">
        <f>IF('2-定性盘查'!E264&lt;&gt;"",'2-定性盘查'!E264,"")</f>
        <v>0</v>
      </c>
      <c r="F263" s="8">
        <f>IF('2-定性盘查'!F264&lt;&gt;"",'2-定性盘查'!F264,"")</f>
        <v>0</v>
      </c>
      <c r="G263" s="8">
        <f>IF('2-定性盘查'!G264&lt;&gt;"",'2-定性盘查'!G264,"")</f>
        <v>0</v>
      </c>
      <c r="H263" s="11" t="s">
        <v>464</v>
      </c>
      <c r="I263" s="11"/>
      <c r="J263" s="8">
        <f>IF('2-定性盘查'!X264&lt;&gt;"",IF('2-定性盘查'!X264&lt;&gt;0,'2-定性盘查'!X264,""),"")</f>
        <v>0</v>
      </c>
      <c r="K263" s="15">
        <f>'3.1-排放系数'!F263</f>
        <v>0</v>
      </c>
      <c r="L263" s="11">
        <f>'3.1-排放系数'!G263</f>
        <v>0</v>
      </c>
      <c r="M263" s="16">
        <f>IF(J263="","",H263*K263)</f>
        <v>0</v>
      </c>
      <c r="N263" s="11">
        <f>'附表二、含氟气体之GWP值'!G3</f>
        <v>0</v>
      </c>
      <c r="O263" s="16">
        <f>IF(M263="","",M263*N263)</f>
        <v>0</v>
      </c>
      <c r="P263" s="8">
        <f>IF('2-定性盘查'!Y264&lt;&gt;"",IF('2-定性盘查'!Y264&lt;&gt;0,'2-定性盘查'!Y264,""),"")</f>
        <v>0</v>
      </c>
      <c r="Q263" s="15">
        <f>IF('3.1-排放系数'!J263="", "", '3.1-排放系数'!J263)</f>
        <v>0</v>
      </c>
      <c r="R263" s="11">
        <f>IF(Q263="","",'3.1-排放系数'!K263)</f>
        <v>0</v>
      </c>
      <c r="S263" s="16">
        <f>IF(P263="","",H263*Q263)</f>
        <v>0</v>
      </c>
      <c r="T263" s="11">
        <f>IF(S263="", "", '附表二、含氟气体之GWP值'!G4)</f>
        <v>0</v>
      </c>
      <c r="U263" s="16">
        <f>IF(S263="","",S263*T263)</f>
        <v>0</v>
      </c>
      <c r="V263" s="8">
        <f>IF('2-定性盘查'!Z264&lt;&gt;"",IF('2-定性盘查'!Z264&lt;&gt;0,'2-定性盘查'!Z264,""),"")</f>
        <v>0</v>
      </c>
      <c r="W263" s="15">
        <f>IF('3.1-排放系数'!N263 ="", "", '3.1-排放系数'!N263)</f>
        <v>0</v>
      </c>
      <c r="X263" s="11">
        <f>IF(W263="","",'3.1-排放系数'!O263)</f>
        <v>0</v>
      </c>
      <c r="Y263" s="16">
        <f>IF(V263="","",H263*W263)</f>
        <v>0</v>
      </c>
      <c r="Z263" s="11">
        <f>IF(Y263="", "", '附表二、含氟气体之GWP值'!G5)</f>
        <v>0</v>
      </c>
      <c r="AA263" s="16">
        <f>IF(Y263="","",Y263*Z263)</f>
        <v>0</v>
      </c>
      <c r="AB263" s="16">
        <f>IF('2-定性盘查'!E264="是",IF(J263="CO2",SUM(U263,AA263),SUM(O263,U263,AA263)),IF(SUM(O263,U263,AA263)&lt;&gt;0,SUM(O263,U263,AA263),0))</f>
        <v>0</v>
      </c>
      <c r="AC263" s="16">
        <f>IF('2-定性盘查'!E264="是",IF(J263="CO2",O263,""),"")</f>
        <v>0</v>
      </c>
      <c r="AD263" s="17">
        <f>IF(AB263&lt;&gt;"",AB263/'6-彚总表'!$J$5,"")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IF('2-定性盘查'!A265&lt;&gt;"",'2-定性盘查'!A265,"")</f>
        <v>0</v>
      </c>
      <c r="B264" s="8">
        <f>IF('2-定性盘查'!B265&lt;&gt;"",'2-定性盘查'!B265,"")</f>
        <v>0</v>
      </c>
      <c r="C264" s="8">
        <f>IF('2-定性盘查'!C265&lt;&gt;"",'2-定性盘查'!C265,"")</f>
        <v>0</v>
      </c>
      <c r="D264" s="8">
        <f>IF('2-定性盘查'!D265&lt;&gt;"",'2-定性盘查'!D265,"")</f>
        <v>0</v>
      </c>
      <c r="E264" s="8">
        <f>IF('2-定性盘查'!E265&lt;&gt;"",'2-定性盘查'!E265,"")</f>
        <v>0</v>
      </c>
      <c r="F264" s="8">
        <f>IF('2-定性盘查'!F265&lt;&gt;"",'2-定性盘查'!F265,"")</f>
        <v>0</v>
      </c>
      <c r="G264" s="8">
        <f>IF('2-定性盘查'!G265&lt;&gt;"",'2-定性盘查'!G265,"")</f>
        <v>0</v>
      </c>
      <c r="H264" s="11" t="s">
        <v>547</v>
      </c>
      <c r="I264" s="11" t="s">
        <v>548</v>
      </c>
      <c r="J264" s="8">
        <f>IF('2-定性盘查'!X265&lt;&gt;"",IF('2-定性盘查'!X265&lt;&gt;0,'2-定性盘查'!X265,""),"")</f>
        <v>0</v>
      </c>
      <c r="K264" s="15">
        <f>'3.1-排放系数'!F264</f>
        <v>0</v>
      </c>
      <c r="L264" s="11">
        <f>'3.1-排放系数'!G264</f>
        <v>0</v>
      </c>
      <c r="M264" s="16">
        <f>IF(J264="","",H264*K264)</f>
        <v>0</v>
      </c>
      <c r="N264" s="11">
        <f>'附表二、含氟气体之GWP值'!G3</f>
        <v>0</v>
      </c>
      <c r="O264" s="16">
        <f>IF(M264="","",M264*N264)</f>
        <v>0</v>
      </c>
      <c r="P264" s="8">
        <f>IF('2-定性盘查'!Y265&lt;&gt;"",IF('2-定性盘查'!Y265&lt;&gt;0,'2-定性盘查'!Y265,""),"")</f>
        <v>0</v>
      </c>
      <c r="Q264" s="15">
        <f>IF('3.1-排放系数'!J264="", "", '3.1-排放系数'!J264)</f>
        <v>0</v>
      </c>
      <c r="R264" s="11">
        <f>IF(Q264="","",'3.1-排放系数'!K264)</f>
        <v>0</v>
      </c>
      <c r="S264" s="16">
        <f>IF(P264="","",H264*Q264)</f>
        <v>0</v>
      </c>
      <c r="T264" s="11">
        <f>IF(S264="", "", '附表二、含氟气体之GWP值'!G4)</f>
        <v>0</v>
      </c>
      <c r="U264" s="16">
        <f>IF(S264="","",S264*T264)</f>
        <v>0</v>
      </c>
      <c r="V264" s="8">
        <f>IF('2-定性盘查'!Z265&lt;&gt;"",IF('2-定性盘查'!Z265&lt;&gt;0,'2-定性盘查'!Z265,""),"")</f>
        <v>0</v>
      </c>
      <c r="W264" s="15">
        <f>IF('3.1-排放系数'!N264 ="", "", '3.1-排放系数'!N264)</f>
        <v>0</v>
      </c>
      <c r="X264" s="11">
        <f>IF(W264="","",'3.1-排放系数'!O264)</f>
        <v>0</v>
      </c>
      <c r="Y264" s="16">
        <f>IF(V264="","",H264*W264)</f>
        <v>0</v>
      </c>
      <c r="Z264" s="11">
        <f>IF(Y264="", "", '附表二、含氟气体之GWP值'!G5)</f>
        <v>0</v>
      </c>
      <c r="AA264" s="16">
        <f>IF(Y264="","",Y264*Z264)</f>
        <v>0</v>
      </c>
      <c r="AB264" s="16">
        <f>IF('2-定性盘查'!E265="是",IF(J264="CO2",SUM(U264,AA264),SUM(O264,U264,AA264)),IF(SUM(O264,U264,AA264)&lt;&gt;0,SUM(O264,U264,AA264),0))</f>
        <v>0</v>
      </c>
      <c r="AC264" s="16">
        <f>IF('2-定性盘查'!E265="是",IF(J264="CO2",O264,""),"")</f>
        <v>0</v>
      </c>
      <c r="AD264" s="17">
        <f>IF(AB264&lt;&gt;"",AB264/'6-彚总表'!$J$5,"")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IF('2-定性盘查'!A266&lt;&gt;"",'2-定性盘查'!A266,"")</f>
        <v>0</v>
      </c>
      <c r="B265" s="8">
        <f>IF('2-定性盘查'!B266&lt;&gt;"",'2-定性盘查'!B266,"")</f>
        <v>0</v>
      </c>
      <c r="C265" s="8">
        <f>IF('2-定性盘查'!C266&lt;&gt;"",'2-定性盘查'!C266,"")</f>
        <v>0</v>
      </c>
      <c r="D265" s="8">
        <f>IF('2-定性盘查'!D266&lt;&gt;"",'2-定性盘查'!D266,"")</f>
        <v>0</v>
      </c>
      <c r="E265" s="8">
        <f>IF('2-定性盘查'!E266&lt;&gt;"",'2-定性盘查'!E266,"")</f>
        <v>0</v>
      </c>
      <c r="F265" s="8">
        <f>IF('2-定性盘查'!F266&lt;&gt;"",'2-定性盘查'!F266,"")</f>
        <v>0</v>
      </c>
      <c r="G265" s="8">
        <f>IF('2-定性盘查'!G266&lt;&gt;"",'2-定性盘查'!G266,"")</f>
        <v>0</v>
      </c>
      <c r="H265" s="11" t="s">
        <v>549</v>
      </c>
      <c r="I265" s="11" t="s">
        <v>550</v>
      </c>
      <c r="J265" s="8">
        <f>IF('2-定性盘查'!X266&lt;&gt;"",IF('2-定性盘查'!X266&lt;&gt;0,'2-定性盘查'!X266,""),"")</f>
        <v>0</v>
      </c>
      <c r="K265" s="15">
        <f>'3.1-排放系数'!F265</f>
        <v>0</v>
      </c>
      <c r="L265" s="11">
        <f>'3.1-排放系数'!G265</f>
        <v>0</v>
      </c>
      <c r="M265" s="16">
        <f>IF(J265="","",H265*K265)</f>
        <v>0</v>
      </c>
      <c r="N265" s="11">
        <f>'附表二、含氟气体之GWP值'!G3</f>
        <v>0</v>
      </c>
      <c r="O265" s="16">
        <f>IF(M265="","",M265*N265)</f>
        <v>0</v>
      </c>
      <c r="P265" s="8">
        <f>IF('2-定性盘查'!Y266&lt;&gt;"",IF('2-定性盘查'!Y266&lt;&gt;0,'2-定性盘查'!Y266,""),"")</f>
        <v>0</v>
      </c>
      <c r="Q265" s="15">
        <f>IF('3.1-排放系数'!J265="", "", '3.1-排放系数'!J265)</f>
        <v>0</v>
      </c>
      <c r="R265" s="11">
        <f>IF(Q265="","",'3.1-排放系数'!K265)</f>
        <v>0</v>
      </c>
      <c r="S265" s="16">
        <f>IF(P265="","",H265*Q265)</f>
        <v>0</v>
      </c>
      <c r="T265" s="11">
        <f>IF(S265="", "", '附表二、含氟气体之GWP值'!G4)</f>
        <v>0</v>
      </c>
      <c r="U265" s="16">
        <f>IF(S265="","",S265*T265)</f>
        <v>0</v>
      </c>
      <c r="V265" s="8">
        <f>IF('2-定性盘查'!Z266&lt;&gt;"",IF('2-定性盘查'!Z266&lt;&gt;0,'2-定性盘查'!Z266,""),"")</f>
        <v>0</v>
      </c>
      <c r="W265" s="15">
        <f>IF('3.1-排放系数'!N265 ="", "", '3.1-排放系数'!N265)</f>
        <v>0</v>
      </c>
      <c r="X265" s="11">
        <f>IF(W265="","",'3.1-排放系数'!O265)</f>
        <v>0</v>
      </c>
      <c r="Y265" s="16">
        <f>IF(V265="","",H265*W265)</f>
        <v>0</v>
      </c>
      <c r="Z265" s="11">
        <f>IF(Y265="", "", '附表二、含氟气体之GWP值'!G5)</f>
        <v>0</v>
      </c>
      <c r="AA265" s="16">
        <f>IF(Y265="","",Y265*Z265)</f>
        <v>0</v>
      </c>
      <c r="AB265" s="16">
        <f>IF('2-定性盘查'!E266="是",IF(J265="CO2",SUM(U265,AA265),SUM(O265,U265,AA265)),IF(SUM(O265,U265,AA265)&lt;&gt;0,SUM(O265,U265,AA265),0))</f>
        <v>0</v>
      </c>
      <c r="AC265" s="16">
        <f>IF('2-定性盘查'!E266="是",IF(J265="CO2",O265,""),"")</f>
        <v>0</v>
      </c>
      <c r="AD265" s="17">
        <f>IF(AB265&lt;&gt;"",AB265/'6-彚总表'!$J$5,"")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IF('2-定性盘查'!A267&lt;&gt;"",'2-定性盘查'!A267,"")</f>
        <v>0</v>
      </c>
      <c r="B266" s="8">
        <f>IF('2-定性盘查'!B267&lt;&gt;"",'2-定性盘查'!B267,"")</f>
        <v>0</v>
      </c>
      <c r="C266" s="8">
        <f>IF('2-定性盘查'!C267&lt;&gt;"",'2-定性盘查'!C267,"")</f>
        <v>0</v>
      </c>
      <c r="D266" s="8">
        <f>IF('2-定性盘查'!D267&lt;&gt;"",'2-定性盘查'!D267,"")</f>
        <v>0</v>
      </c>
      <c r="E266" s="8">
        <f>IF('2-定性盘查'!E267&lt;&gt;"",'2-定性盘查'!E267,"")</f>
        <v>0</v>
      </c>
      <c r="F266" s="8">
        <f>IF('2-定性盘查'!F267&lt;&gt;"",'2-定性盘查'!F267,"")</f>
        <v>0</v>
      </c>
      <c r="G266" s="8">
        <f>IF('2-定性盘查'!G267&lt;&gt;"",'2-定性盘查'!G267,"")</f>
        <v>0</v>
      </c>
      <c r="H266" s="11" t="s">
        <v>551</v>
      </c>
      <c r="I266" s="11" t="s">
        <v>550</v>
      </c>
      <c r="J266" s="8">
        <f>IF('2-定性盘查'!X267&lt;&gt;"",IF('2-定性盘查'!X267&lt;&gt;0,'2-定性盘查'!X267,""),"")</f>
        <v>0</v>
      </c>
      <c r="K266" s="15">
        <f>'3.1-排放系数'!F266</f>
        <v>0</v>
      </c>
      <c r="L266" s="11">
        <f>'3.1-排放系数'!G266</f>
        <v>0</v>
      </c>
      <c r="M266" s="16">
        <f>IF(J266="","",H266*K266)</f>
        <v>0</v>
      </c>
      <c r="N266" s="11">
        <f>'附表二、含氟气体之GWP值'!G3</f>
        <v>0</v>
      </c>
      <c r="O266" s="16">
        <f>IF(M266="","",M266*N266)</f>
        <v>0</v>
      </c>
      <c r="P266" s="8">
        <f>IF('2-定性盘查'!Y267&lt;&gt;"",IF('2-定性盘查'!Y267&lt;&gt;0,'2-定性盘查'!Y267,""),"")</f>
        <v>0</v>
      </c>
      <c r="Q266" s="15">
        <f>IF('3.1-排放系数'!J266="", "", '3.1-排放系数'!J266)</f>
        <v>0</v>
      </c>
      <c r="R266" s="11">
        <f>IF(Q266="","",'3.1-排放系数'!K266)</f>
        <v>0</v>
      </c>
      <c r="S266" s="16">
        <f>IF(P266="","",H266*Q266)</f>
        <v>0</v>
      </c>
      <c r="T266" s="11">
        <f>IF(S266="", "", '附表二、含氟气体之GWP值'!G4)</f>
        <v>0</v>
      </c>
      <c r="U266" s="16">
        <f>IF(S266="","",S266*T266)</f>
        <v>0</v>
      </c>
      <c r="V266" s="8">
        <f>IF('2-定性盘查'!Z267&lt;&gt;"",IF('2-定性盘查'!Z267&lt;&gt;0,'2-定性盘查'!Z267,""),"")</f>
        <v>0</v>
      </c>
      <c r="W266" s="15">
        <f>IF('3.1-排放系数'!N266 ="", "", '3.1-排放系数'!N266)</f>
        <v>0</v>
      </c>
      <c r="X266" s="11">
        <f>IF(W266="","",'3.1-排放系数'!O266)</f>
        <v>0</v>
      </c>
      <c r="Y266" s="16">
        <f>IF(V266="","",H266*W266)</f>
        <v>0</v>
      </c>
      <c r="Z266" s="11">
        <f>IF(Y266="", "", '附表二、含氟气体之GWP值'!G5)</f>
        <v>0</v>
      </c>
      <c r="AA266" s="16">
        <f>IF(Y266="","",Y266*Z266)</f>
        <v>0</v>
      </c>
      <c r="AB266" s="16">
        <f>IF('2-定性盘查'!E267="是",IF(J266="CO2",SUM(U266,AA266),SUM(O266,U266,AA266)),IF(SUM(O266,U266,AA266)&lt;&gt;0,SUM(O266,U266,AA266),0))</f>
        <v>0</v>
      </c>
      <c r="AC266" s="16">
        <f>IF('2-定性盘查'!E267="是",IF(J266="CO2",O266,""),"")</f>
        <v>0</v>
      </c>
      <c r="AD266" s="17">
        <f>IF(AB266&lt;&gt;"",AB266/'6-彚总表'!$J$5,"")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IF('2-定性盘查'!A268&lt;&gt;"",'2-定性盘查'!A268,"")</f>
        <v>0</v>
      </c>
      <c r="B267" s="8">
        <f>IF('2-定性盘查'!B268&lt;&gt;"",'2-定性盘查'!B268,"")</f>
        <v>0</v>
      </c>
      <c r="C267" s="8">
        <f>IF('2-定性盘查'!C268&lt;&gt;"",'2-定性盘查'!C268,"")</f>
        <v>0</v>
      </c>
      <c r="D267" s="8">
        <f>IF('2-定性盘查'!D268&lt;&gt;"",'2-定性盘查'!D268,"")</f>
        <v>0</v>
      </c>
      <c r="E267" s="8">
        <f>IF('2-定性盘查'!E268&lt;&gt;"",'2-定性盘查'!E268,"")</f>
        <v>0</v>
      </c>
      <c r="F267" s="8">
        <f>IF('2-定性盘查'!F268&lt;&gt;"",'2-定性盘查'!F268,"")</f>
        <v>0</v>
      </c>
      <c r="G267" s="8">
        <f>IF('2-定性盘查'!G268&lt;&gt;"",'2-定性盘查'!G268,"")</f>
        <v>0</v>
      </c>
      <c r="H267" s="11" t="s">
        <v>552</v>
      </c>
      <c r="I267" s="11" t="s">
        <v>550</v>
      </c>
      <c r="J267" s="8">
        <f>IF('2-定性盘查'!X268&lt;&gt;"",IF('2-定性盘查'!X268&lt;&gt;0,'2-定性盘查'!X268,""),"")</f>
        <v>0</v>
      </c>
      <c r="K267" s="15">
        <f>'3.1-排放系数'!F267</f>
        <v>0</v>
      </c>
      <c r="L267" s="11">
        <f>'3.1-排放系数'!G267</f>
        <v>0</v>
      </c>
      <c r="M267" s="16">
        <f>IF(J267="","",H267*K267)</f>
        <v>0</v>
      </c>
      <c r="N267" s="11">
        <f>'附表二、含氟气体之GWP值'!G3</f>
        <v>0</v>
      </c>
      <c r="O267" s="16">
        <f>IF(M267="","",M267*N267)</f>
        <v>0</v>
      </c>
      <c r="P267" s="8">
        <f>IF('2-定性盘查'!Y268&lt;&gt;"",IF('2-定性盘查'!Y268&lt;&gt;0,'2-定性盘查'!Y268,""),"")</f>
        <v>0</v>
      </c>
      <c r="Q267" s="15">
        <f>IF('3.1-排放系数'!J267="", "", '3.1-排放系数'!J267)</f>
        <v>0</v>
      </c>
      <c r="R267" s="11">
        <f>IF(Q267="","",'3.1-排放系数'!K267)</f>
        <v>0</v>
      </c>
      <c r="S267" s="16">
        <f>IF(P267="","",H267*Q267)</f>
        <v>0</v>
      </c>
      <c r="T267" s="11">
        <f>IF(S267="", "", '附表二、含氟气体之GWP值'!G4)</f>
        <v>0</v>
      </c>
      <c r="U267" s="16">
        <f>IF(S267="","",S267*T267)</f>
        <v>0</v>
      </c>
      <c r="V267" s="8">
        <f>IF('2-定性盘查'!Z268&lt;&gt;"",IF('2-定性盘查'!Z268&lt;&gt;0,'2-定性盘查'!Z268,""),"")</f>
        <v>0</v>
      </c>
      <c r="W267" s="15">
        <f>IF('3.1-排放系数'!N267 ="", "", '3.1-排放系数'!N267)</f>
        <v>0</v>
      </c>
      <c r="X267" s="11">
        <f>IF(W267="","",'3.1-排放系数'!O267)</f>
        <v>0</v>
      </c>
      <c r="Y267" s="16">
        <f>IF(V267="","",H267*W267)</f>
        <v>0</v>
      </c>
      <c r="Z267" s="11">
        <f>IF(Y267="", "", '附表二、含氟气体之GWP值'!G5)</f>
        <v>0</v>
      </c>
      <c r="AA267" s="16">
        <f>IF(Y267="","",Y267*Z267)</f>
        <v>0</v>
      </c>
      <c r="AB267" s="16">
        <f>IF('2-定性盘查'!E268="是",IF(J267="CO2",SUM(U267,AA267),SUM(O267,U267,AA267)),IF(SUM(O267,U267,AA267)&lt;&gt;0,SUM(O267,U267,AA267),0))</f>
        <v>0</v>
      </c>
      <c r="AC267" s="16">
        <f>IF('2-定性盘查'!E268="是",IF(J267="CO2",O267,""),"")</f>
        <v>0</v>
      </c>
      <c r="AD267" s="17">
        <f>IF(AB267&lt;&gt;"",AB267/'6-彚总表'!$J$5,"")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IF('2-定性盘查'!A269&lt;&gt;"",'2-定性盘查'!A269,"")</f>
        <v>0</v>
      </c>
      <c r="B268" s="8">
        <f>IF('2-定性盘查'!B269&lt;&gt;"",'2-定性盘查'!B269,"")</f>
        <v>0</v>
      </c>
      <c r="C268" s="8">
        <f>IF('2-定性盘查'!C269&lt;&gt;"",'2-定性盘查'!C269,"")</f>
        <v>0</v>
      </c>
      <c r="D268" s="8">
        <f>IF('2-定性盘查'!D269&lt;&gt;"",'2-定性盘查'!D269,"")</f>
        <v>0</v>
      </c>
      <c r="E268" s="8">
        <f>IF('2-定性盘查'!E269&lt;&gt;"",'2-定性盘查'!E269,"")</f>
        <v>0</v>
      </c>
      <c r="F268" s="8">
        <f>IF('2-定性盘查'!F269&lt;&gt;"",'2-定性盘查'!F269,"")</f>
        <v>0</v>
      </c>
      <c r="G268" s="8">
        <f>IF('2-定性盘查'!G269&lt;&gt;"",'2-定性盘查'!G269,"")</f>
        <v>0</v>
      </c>
      <c r="H268" s="11" t="s">
        <v>464</v>
      </c>
      <c r="I268" s="11"/>
      <c r="J268" s="8">
        <f>IF('2-定性盘查'!X269&lt;&gt;"",IF('2-定性盘查'!X269&lt;&gt;0,'2-定性盘查'!X269,""),"")</f>
        <v>0</v>
      </c>
      <c r="K268" s="15">
        <f>'3.1-排放系数'!F268</f>
        <v>0</v>
      </c>
      <c r="L268" s="11">
        <f>'3.1-排放系数'!G268</f>
        <v>0</v>
      </c>
      <c r="M268" s="16">
        <f>IF(J268="","",H268*K268)</f>
        <v>0</v>
      </c>
      <c r="N268" s="11">
        <f>'附表二、含氟气体之GWP值'!G3</f>
        <v>0</v>
      </c>
      <c r="O268" s="16">
        <f>IF(M268="","",M268*N268)</f>
        <v>0</v>
      </c>
      <c r="P268" s="8">
        <f>IF('2-定性盘查'!Y269&lt;&gt;"",IF('2-定性盘查'!Y269&lt;&gt;0,'2-定性盘查'!Y269,""),"")</f>
        <v>0</v>
      </c>
      <c r="Q268" s="15">
        <f>IF('3.1-排放系数'!J268="", "", '3.1-排放系数'!J268)</f>
        <v>0</v>
      </c>
      <c r="R268" s="11">
        <f>IF(Q268="","",'3.1-排放系数'!K268)</f>
        <v>0</v>
      </c>
      <c r="S268" s="16">
        <f>IF(P268="","",H268*Q268)</f>
        <v>0</v>
      </c>
      <c r="T268" s="11">
        <f>IF(S268="", "", '附表二、含氟气体之GWP值'!G4)</f>
        <v>0</v>
      </c>
      <c r="U268" s="16">
        <f>IF(S268="","",S268*T268)</f>
        <v>0</v>
      </c>
      <c r="V268" s="8">
        <f>IF('2-定性盘查'!Z269&lt;&gt;"",IF('2-定性盘查'!Z269&lt;&gt;0,'2-定性盘查'!Z269,""),"")</f>
        <v>0</v>
      </c>
      <c r="W268" s="15">
        <f>IF('3.1-排放系数'!N268 ="", "", '3.1-排放系数'!N268)</f>
        <v>0</v>
      </c>
      <c r="X268" s="11">
        <f>IF(W268="","",'3.1-排放系数'!O268)</f>
        <v>0</v>
      </c>
      <c r="Y268" s="16">
        <f>IF(V268="","",H268*W268)</f>
        <v>0</v>
      </c>
      <c r="Z268" s="11">
        <f>IF(Y268="", "", '附表二、含氟气体之GWP值'!G5)</f>
        <v>0</v>
      </c>
      <c r="AA268" s="16">
        <f>IF(Y268="","",Y268*Z268)</f>
        <v>0</v>
      </c>
      <c r="AB268" s="16">
        <f>IF('2-定性盘查'!E269="是",IF(J268="CO2",SUM(U268,AA268),SUM(O268,U268,AA268)),IF(SUM(O268,U268,AA268)&lt;&gt;0,SUM(O268,U268,AA268),0))</f>
        <v>0</v>
      </c>
      <c r="AC268" s="16">
        <f>IF('2-定性盘查'!E269="是",IF(J268="CO2",O268,""),"")</f>
        <v>0</v>
      </c>
      <c r="AD268" s="17">
        <f>IF(AB268&lt;&gt;"",AB268/'6-彚总表'!$J$5,"")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IF('2-定性盘查'!A270&lt;&gt;"",'2-定性盘查'!A270,"")</f>
        <v>0</v>
      </c>
      <c r="B269" s="8">
        <f>IF('2-定性盘查'!B270&lt;&gt;"",'2-定性盘查'!B270,"")</f>
        <v>0</v>
      </c>
      <c r="C269" s="8">
        <f>IF('2-定性盘查'!C270&lt;&gt;"",'2-定性盘查'!C270,"")</f>
        <v>0</v>
      </c>
      <c r="D269" s="8">
        <f>IF('2-定性盘查'!D270&lt;&gt;"",'2-定性盘查'!D270,"")</f>
        <v>0</v>
      </c>
      <c r="E269" s="8">
        <f>IF('2-定性盘查'!E270&lt;&gt;"",'2-定性盘查'!E270,"")</f>
        <v>0</v>
      </c>
      <c r="F269" s="8">
        <f>IF('2-定性盘查'!F270&lt;&gt;"",'2-定性盘查'!F270,"")</f>
        <v>0</v>
      </c>
      <c r="G269" s="8">
        <f>IF('2-定性盘查'!G270&lt;&gt;"",'2-定性盘查'!G270,"")</f>
        <v>0</v>
      </c>
      <c r="H269" s="11" t="s">
        <v>464</v>
      </c>
      <c r="I269" s="11"/>
      <c r="J269" s="8">
        <f>IF('2-定性盘查'!X270&lt;&gt;"",IF('2-定性盘查'!X270&lt;&gt;0,'2-定性盘查'!X270,""),"")</f>
        <v>0</v>
      </c>
      <c r="K269" s="15">
        <f>'3.1-排放系数'!F269</f>
        <v>0</v>
      </c>
      <c r="L269" s="11">
        <f>'3.1-排放系数'!G269</f>
        <v>0</v>
      </c>
      <c r="M269" s="16">
        <f>IF(J269="","",H269*K269)</f>
        <v>0</v>
      </c>
      <c r="N269" s="11">
        <f>'附表二、含氟气体之GWP值'!G3</f>
        <v>0</v>
      </c>
      <c r="O269" s="16">
        <f>IF(M269="","",M269*N269)</f>
        <v>0</v>
      </c>
      <c r="P269" s="8">
        <f>IF('2-定性盘查'!Y270&lt;&gt;"",IF('2-定性盘查'!Y270&lt;&gt;0,'2-定性盘查'!Y270,""),"")</f>
        <v>0</v>
      </c>
      <c r="Q269" s="15">
        <f>IF('3.1-排放系数'!J269="", "", '3.1-排放系数'!J269)</f>
        <v>0</v>
      </c>
      <c r="R269" s="11">
        <f>IF(Q269="","",'3.1-排放系数'!K269)</f>
        <v>0</v>
      </c>
      <c r="S269" s="16">
        <f>IF(P269="","",H269*Q269)</f>
        <v>0</v>
      </c>
      <c r="T269" s="11">
        <f>IF(S269="", "", '附表二、含氟气体之GWP值'!G4)</f>
        <v>0</v>
      </c>
      <c r="U269" s="16">
        <f>IF(S269="","",S269*T269)</f>
        <v>0</v>
      </c>
      <c r="V269" s="8">
        <f>IF('2-定性盘查'!Z270&lt;&gt;"",IF('2-定性盘查'!Z270&lt;&gt;0,'2-定性盘查'!Z270,""),"")</f>
        <v>0</v>
      </c>
      <c r="W269" s="15">
        <f>IF('3.1-排放系数'!N269 ="", "", '3.1-排放系数'!N269)</f>
        <v>0</v>
      </c>
      <c r="X269" s="11">
        <f>IF(W269="","",'3.1-排放系数'!O269)</f>
        <v>0</v>
      </c>
      <c r="Y269" s="16">
        <f>IF(V269="","",H269*W269)</f>
        <v>0</v>
      </c>
      <c r="Z269" s="11">
        <f>IF(Y269="", "", '附表二、含氟气体之GWP值'!G5)</f>
        <v>0</v>
      </c>
      <c r="AA269" s="16">
        <f>IF(Y269="","",Y269*Z269)</f>
        <v>0</v>
      </c>
      <c r="AB269" s="16">
        <f>IF('2-定性盘查'!E270="是",IF(J269="CO2",SUM(U269,AA269),SUM(O269,U269,AA269)),IF(SUM(O269,U269,AA269)&lt;&gt;0,SUM(O269,U269,AA269),0))</f>
        <v>0</v>
      </c>
      <c r="AC269" s="16">
        <f>IF('2-定性盘查'!E270="是",IF(J269="CO2",O269,""),"")</f>
        <v>0</v>
      </c>
      <c r="AD269" s="17">
        <f>IF(AB269&lt;&gt;"",AB269/'6-彚总表'!$J$5,"")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IF('2-定性盘查'!A271&lt;&gt;"",'2-定性盘查'!A271,"")</f>
        <v>0</v>
      </c>
      <c r="B270" s="8">
        <f>IF('2-定性盘查'!B271&lt;&gt;"",'2-定性盘查'!B271,"")</f>
        <v>0</v>
      </c>
      <c r="C270" s="8">
        <f>IF('2-定性盘查'!C271&lt;&gt;"",'2-定性盘查'!C271,"")</f>
        <v>0</v>
      </c>
      <c r="D270" s="8">
        <f>IF('2-定性盘查'!D271&lt;&gt;"",'2-定性盘查'!D271,"")</f>
        <v>0</v>
      </c>
      <c r="E270" s="8">
        <f>IF('2-定性盘查'!E271&lt;&gt;"",'2-定性盘查'!E271,"")</f>
        <v>0</v>
      </c>
      <c r="F270" s="8">
        <f>IF('2-定性盘查'!F271&lt;&gt;"",'2-定性盘查'!F271,"")</f>
        <v>0</v>
      </c>
      <c r="G270" s="8">
        <f>IF('2-定性盘查'!G271&lt;&gt;"",'2-定性盘查'!G271,"")</f>
        <v>0</v>
      </c>
      <c r="H270" s="11" t="s">
        <v>464</v>
      </c>
      <c r="I270" s="11"/>
      <c r="J270" s="8">
        <f>IF('2-定性盘查'!X271&lt;&gt;"",IF('2-定性盘查'!X271&lt;&gt;0,'2-定性盘查'!X271,""),"")</f>
        <v>0</v>
      </c>
      <c r="K270" s="15">
        <f>'3.1-排放系数'!F270</f>
        <v>0</v>
      </c>
      <c r="L270" s="11">
        <f>'3.1-排放系数'!G270</f>
        <v>0</v>
      </c>
      <c r="M270" s="16">
        <f>IF(J270="","",H270*K270)</f>
        <v>0</v>
      </c>
      <c r="N270" s="11">
        <f>'附表二、含氟气体之GWP值'!G3</f>
        <v>0</v>
      </c>
      <c r="O270" s="16">
        <f>IF(M270="","",M270*N270)</f>
        <v>0</v>
      </c>
      <c r="P270" s="8">
        <f>IF('2-定性盘查'!Y271&lt;&gt;"",IF('2-定性盘查'!Y271&lt;&gt;0,'2-定性盘查'!Y271,""),"")</f>
        <v>0</v>
      </c>
      <c r="Q270" s="15">
        <f>IF('3.1-排放系数'!J270="", "", '3.1-排放系数'!J270)</f>
        <v>0</v>
      </c>
      <c r="R270" s="11">
        <f>IF(Q270="","",'3.1-排放系数'!K270)</f>
        <v>0</v>
      </c>
      <c r="S270" s="16">
        <f>IF(P270="","",H270*Q270)</f>
        <v>0</v>
      </c>
      <c r="T270" s="11">
        <f>IF(S270="", "", '附表二、含氟气体之GWP值'!G4)</f>
        <v>0</v>
      </c>
      <c r="U270" s="16">
        <f>IF(S270="","",S270*T270)</f>
        <v>0</v>
      </c>
      <c r="V270" s="8">
        <f>IF('2-定性盘查'!Z271&lt;&gt;"",IF('2-定性盘查'!Z271&lt;&gt;0,'2-定性盘查'!Z271,""),"")</f>
        <v>0</v>
      </c>
      <c r="W270" s="15">
        <f>IF('3.1-排放系数'!N270 ="", "", '3.1-排放系数'!N270)</f>
        <v>0</v>
      </c>
      <c r="X270" s="11">
        <f>IF(W270="","",'3.1-排放系数'!O270)</f>
        <v>0</v>
      </c>
      <c r="Y270" s="16">
        <f>IF(V270="","",H270*W270)</f>
        <v>0</v>
      </c>
      <c r="Z270" s="11">
        <f>IF(Y270="", "", '附表二、含氟气体之GWP值'!G5)</f>
        <v>0</v>
      </c>
      <c r="AA270" s="16">
        <f>IF(Y270="","",Y270*Z270)</f>
        <v>0</v>
      </c>
      <c r="AB270" s="16">
        <f>IF('2-定性盘查'!E271="是",IF(J270="CO2",SUM(U270,AA270),SUM(O270,U270,AA270)),IF(SUM(O270,U270,AA270)&lt;&gt;0,SUM(O270,U270,AA270),0))</f>
        <v>0</v>
      </c>
      <c r="AC270" s="16">
        <f>IF('2-定性盘查'!E271="是",IF(J270="CO2",O270,""),"")</f>
        <v>0</v>
      </c>
      <c r="AD270" s="17">
        <f>IF(AB270&lt;&gt;"",AB270/'6-彚总表'!$J$5,"")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IF('2-定性盘查'!A272&lt;&gt;"",'2-定性盘查'!A272,"")</f>
        <v>0</v>
      </c>
      <c r="B271" s="8">
        <f>IF('2-定性盘查'!B272&lt;&gt;"",'2-定性盘查'!B272,"")</f>
        <v>0</v>
      </c>
      <c r="C271" s="8">
        <f>IF('2-定性盘查'!C272&lt;&gt;"",'2-定性盘查'!C272,"")</f>
        <v>0</v>
      </c>
      <c r="D271" s="8">
        <f>IF('2-定性盘查'!D272&lt;&gt;"",'2-定性盘查'!D272,"")</f>
        <v>0</v>
      </c>
      <c r="E271" s="8">
        <f>IF('2-定性盘查'!E272&lt;&gt;"",'2-定性盘查'!E272,"")</f>
        <v>0</v>
      </c>
      <c r="F271" s="8">
        <f>IF('2-定性盘查'!F272&lt;&gt;"",'2-定性盘查'!F272,"")</f>
        <v>0</v>
      </c>
      <c r="G271" s="8">
        <f>IF('2-定性盘查'!G272&lt;&gt;"",'2-定性盘查'!G272,"")</f>
        <v>0</v>
      </c>
      <c r="H271" s="11" t="s">
        <v>464</v>
      </c>
      <c r="I271" s="11"/>
      <c r="J271" s="8">
        <f>IF('2-定性盘查'!X272&lt;&gt;"",IF('2-定性盘查'!X272&lt;&gt;0,'2-定性盘查'!X272,""),"")</f>
        <v>0</v>
      </c>
      <c r="K271" s="15">
        <f>'3.1-排放系数'!F271</f>
        <v>0</v>
      </c>
      <c r="L271" s="11">
        <f>'3.1-排放系数'!G271</f>
        <v>0</v>
      </c>
      <c r="M271" s="16">
        <f>IF(J271="","",H271*K271)</f>
        <v>0</v>
      </c>
      <c r="N271" s="11">
        <f>'附表二、含氟气体之GWP值'!G3</f>
        <v>0</v>
      </c>
      <c r="O271" s="16">
        <f>IF(M271="","",M271*N271)</f>
        <v>0</v>
      </c>
      <c r="P271" s="8">
        <f>IF('2-定性盘查'!Y272&lt;&gt;"",IF('2-定性盘查'!Y272&lt;&gt;0,'2-定性盘查'!Y272,""),"")</f>
        <v>0</v>
      </c>
      <c r="Q271" s="15">
        <f>IF('3.1-排放系数'!J271="", "", '3.1-排放系数'!J271)</f>
        <v>0</v>
      </c>
      <c r="R271" s="11">
        <f>IF(Q271="","",'3.1-排放系数'!K271)</f>
        <v>0</v>
      </c>
      <c r="S271" s="16">
        <f>IF(P271="","",H271*Q271)</f>
        <v>0</v>
      </c>
      <c r="T271" s="11">
        <f>IF(S271="", "", '附表二、含氟气体之GWP值'!G4)</f>
        <v>0</v>
      </c>
      <c r="U271" s="16">
        <f>IF(S271="","",S271*T271)</f>
        <v>0</v>
      </c>
      <c r="V271" s="8">
        <f>IF('2-定性盘查'!Z272&lt;&gt;"",IF('2-定性盘查'!Z272&lt;&gt;0,'2-定性盘查'!Z272,""),"")</f>
        <v>0</v>
      </c>
      <c r="W271" s="15">
        <f>IF('3.1-排放系数'!N271 ="", "", '3.1-排放系数'!N271)</f>
        <v>0</v>
      </c>
      <c r="X271" s="11">
        <f>IF(W271="","",'3.1-排放系数'!O271)</f>
        <v>0</v>
      </c>
      <c r="Y271" s="16">
        <f>IF(V271="","",H271*W271)</f>
        <v>0</v>
      </c>
      <c r="Z271" s="11">
        <f>IF(Y271="", "", '附表二、含氟气体之GWP值'!G5)</f>
        <v>0</v>
      </c>
      <c r="AA271" s="16">
        <f>IF(Y271="","",Y271*Z271)</f>
        <v>0</v>
      </c>
      <c r="AB271" s="16">
        <f>IF('2-定性盘查'!E272="是",IF(J271="CO2",SUM(U271,AA271),SUM(O271,U271,AA271)),IF(SUM(O271,U271,AA271)&lt;&gt;0,SUM(O271,U271,AA271),0))</f>
        <v>0</v>
      </c>
      <c r="AC271" s="16">
        <f>IF('2-定性盘查'!E272="是",IF(J271="CO2",O271,""),"")</f>
        <v>0</v>
      </c>
      <c r="AD271" s="17">
        <f>IF(AB271&lt;&gt;"",AB271/'6-彚总表'!$J$5,"")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555</v>
      </c>
      <c r="D1" s="7" t="s">
        <v>22</v>
      </c>
      <c r="E1" s="7" t="s">
        <v>23</v>
      </c>
      <c r="F1" s="7" t="s">
        <v>556</v>
      </c>
      <c r="G1" s="7"/>
      <c r="H1" s="7"/>
      <c r="I1" s="7"/>
      <c r="J1" s="7" t="s">
        <v>557</v>
      </c>
      <c r="K1" s="7"/>
      <c r="L1" s="7"/>
      <c r="M1" s="7"/>
      <c r="N1" s="7" t="s">
        <v>558</v>
      </c>
      <c r="O1" s="7"/>
      <c r="P1" s="7"/>
      <c r="Q1" s="7"/>
      <c r="R1" s="7" t="s">
        <v>559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560</v>
      </c>
      <c r="G2" s="7" t="s">
        <v>561</v>
      </c>
      <c r="H2" s="7" t="s">
        <v>25</v>
      </c>
      <c r="I2" s="7" t="s">
        <v>562</v>
      </c>
      <c r="J2" s="7" t="s">
        <v>560</v>
      </c>
      <c r="K2" s="7" t="s">
        <v>561</v>
      </c>
      <c r="L2" s="7" t="s">
        <v>563</v>
      </c>
      <c r="M2" s="7" t="s">
        <v>562</v>
      </c>
      <c r="N2" s="7" t="s">
        <v>560</v>
      </c>
      <c r="O2" s="7" t="s">
        <v>561</v>
      </c>
      <c r="P2" s="7" t="s">
        <v>563</v>
      </c>
      <c r="Q2" s="7" t="s">
        <v>562</v>
      </c>
      <c r="R2" s="7" t="s">
        <v>23</v>
      </c>
      <c r="S2" s="7" t="s">
        <v>560</v>
      </c>
      <c r="T2" s="7" t="s">
        <v>561</v>
      </c>
      <c r="U2" s="7" t="s">
        <v>563</v>
      </c>
      <c r="V2" s="7" t="s">
        <v>562</v>
      </c>
    </row>
    <row r="3" spans="2:22">
      <c r="B3" s="7">
        <f>'2-定性盘查'!A4</f>
        <v>0</v>
      </c>
      <c r="C3" s="7">
        <f>'2-定性盘查'!B4</f>
        <v>0</v>
      </c>
      <c r="D3" s="7">
        <f>'2-定性盘查'!C4</f>
        <v>0</v>
      </c>
      <c r="E3" s="7">
        <f>'2-定性盘查'!D4</f>
        <v>0</v>
      </c>
      <c r="F3" s="15">
        <v>2.606031792</v>
      </c>
      <c r="G3" s="9" t="s">
        <v>564</v>
      </c>
      <c r="H3" s="9" t="s">
        <v>565</v>
      </c>
      <c r="I3" s="9" t="s">
        <v>566</v>
      </c>
      <c r="J3" s="15">
        <v>0.0001055074</v>
      </c>
      <c r="K3" s="9">
        <f>IF(H3="", "", "kgCH₄/Liter")</f>
        <v>0</v>
      </c>
      <c r="L3" s="9">
        <f>IF(H3="", "", "(3) Failure to perform instrument calibration or record compilation")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Failure to perform instrument calibration or record compilation")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'2-定性盘查'!A5</f>
        <v>0</v>
      </c>
      <c r="C4" s="7">
        <f>'2-定性盘查'!B5</f>
        <v>0</v>
      </c>
      <c r="D4" s="7">
        <f>'2-定性盘查'!C5</f>
        <v>0</v>
      </c>
      <c r="E4" s="7">
        <f>'2-定性盘查'!D5</f>
        <v>0</v>
      </c>
      <c r="F4" s="15">
        <v>2.606031792</v>
      </c>
      <c r="G4" s="9" t="s">
        <v>564</v>
      </c>
      <c r="H4" s="9" t="s">
        <v>565</v>
      </c>
      <c r="I4" s="9" t="s">
        <v>566</v>
      </c>
      <c r="J4" s="15">
        <v>0.0001055074</v>
      </c>
      <c r="K4" s="9">
        <f>IF(H4="", "", "kgCH₄/Liter")</f>
        <v>0</v>
      </c>
      <c r="L4" s="9">
        <f>IF(H4="", "", "(3) Failure to perform instrument calibration or record compilation")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Failure to perform instrument calibration or record compilation")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'2-定性盘查'!A6</f>
        <v>0</v>
      </c>
      <c r="C5" s="7">
        <f>'2-定性盘查'!B6</f>
        <v>0</v>
      </c>
      <c r="D5" s="7">
        <f>'2-定性盘查'!C6</f>
        <v>0</v>
      </c>
      <c r="E5" s="7">
        <f>'2-定性盘查'!D6</f>
        <v>0</v>
      </c>
      <c r="F5" s="15">
        <v>2.606031792</v>
      </c>
      <c r="G5" s="9" t="s">
        <v>564</v>
      </c>
      <c r="H5" s="9" t="s">
        <v>565</v>
      </c>
      <c r="I5" s="9" t="s">
        <v>566</v>
      </c>
      <c r="J5" s="15">
        <v>0.0001055074</v>
      </c>
      <c r="K5" s="9">
        <f>IF(H5="", "", "kgCH₄/Liter")</f>
        <v>0</v>
      </c>
      <c r="L5" s="9">
        <f>IF(H5="", "", "(3) Failure to perform instrument calibration or record compilation")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Failure to perform instrument calibration or record compilation")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'2-定性盘查'!A7</f>
        <v>0</v>
      </c>
      <c r="C6" s="7">
        <f>'2-定性盘查'!B7</f>
        <v>0</v>
      </c>
      <c r="D6" s="7">
        <f>'2-定性盘查'!C7</f>
        <v>0</v>
      </c>
      <c r="E6" s="7">
        <f>'2-定性盘查'!D7</f>
        <v>0</v>
      </c>
      <c r="F6" s="15">
        <v>2.606031792</v>
      </c>
      <c r="G6" s="9" t="s">
        <v>564</v>
      </c>
      <c r="H6" s="9" t="s">
        <v>565</v>
      </c>
      <c r="I6" s="9" t="s">
        <v>566</v>
      </c>
      <c r="J6" s="15">
        <v>0.0001055074</v>
      </c>
      <c r="K6" s="9">
        <f>IF(H6="", "", "kgCH₄/Liter")</f>
        <v>0</v>
      </c>
      <c r="L6" s="9">
        <f>IF(H6="", "", "(3) Failure to perform instrument calibration or record compilation")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Failure to perform instrument calibration or record compilation")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'2-定性盘查'!A8</f>
        <v>0</v>
      </c>
      <c r="C7" s="7">
        <f>'2-定性盘查'!B8</f>
        <v>0</v>
      </c>
      <c r="D7" s="7">
        <f>'2-定性盘查'!C8</f>
        <v>0</v>
      </c>
      <c r="E7" s="7">
        <f>'2-定性盘查'!D8</f>
        <v>0</v>
      </c>
      <c r="F7" s="15">
        <v>2.606031792</v>
      </c>
      <c r="G7" s="9" t="s">
        <v>564</v>
      </c>
      <c r="H7" s="9" t="s">
        <v>565</v>
      </c>
      <c r="I7" s="9" t="s">
        <v>566</v>
      </c>
      <c r="J7" s="15">
        <v>0.0001055074</v>
      </c>
      <c r="K7" s="9">
        <f>IF(H7="", "", "kgCH₄/Liter")</f>
        <v>0</v>
      </c>
      <c r="L7" s="9">
        <f>IF(H7="", "", "(3) Failure to perform instrument calibration or record compilation")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Failure to perform instrument calibration or record compilation")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'2-定性盘查'!A9</f>
        <v>0</v>
      </c>
      <c r="C8" s="7">
        <f>'2-定性盘查'!B9</f>
        <v>0</v>
      </c>
      <c r="D8" s="7">
        <f>'2-定性盘查'!C9</f>
        <v>0</v>
      </c>
      <c r="E8" s="7">
        <f>'2-定性盘查'!D9</f>
        <v>0</v>
      </c>
      <c r="F8" s="15">
        <v>2.606031792</v>
      </c>
      <c r="G8" s="9" t="s">
        <v>564</v>
      </c>
      <c r="H8" s="9" t="s">
        <v>567</v>
      </c>
      <c r="I8" s="9" t="s">
        <v>566</v>
      </c>
      <c r="J8" s="15">
        <v>0.0001055074</v>
      </c>
      <c r="K8" s="9">
        <f>IF(H8="", "", "kgCH₄/Liter")</f>
        <v>0</v>
      </c>
      <c r="L8" s="9">
        <f>IF(H8="", "", "(1) Those who have performed external calibration or have multiple sets of data to support this")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Those who have performed external calibration or have multiple sets of data to support this")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'2-定性盘查'!A10</f>
        <v>0</v>
      </c>
      <c r="C9" s="7">
        <f>'2-定性盘查'!B10</f>
        <v>0</v>
      </c>
      <c r="D9" s="7">
        <f>'2-定性盘查'!C10</f>
        <v>0</v>
      </c>
      <c r="E9" s="7">
        <f>'2-定性盘查'!D10</f>
        <v>0</v>
      </c>
      <c r="F9" s="15">
        <v>2.606031792</v>
      </c>
      <c r="G9" s="9" t="s">
        <v>564</v>
      </c>
      <c r="H9" s="9" t="s">
        <v>567</v>
      </c>
      <c r="I9" s="9" t="s">
        <v>566</v>
      </c>
      <c r="J9" s="15">
        <v>0.0001055074</v>
      </c>
      <c r="K9" s="9">
        <f>IF(H9="", "", "kgCH₄/Liter")</f>
        <v>0</v>
      </c>
      <c r="L9" s="9">
        <f>IF(H9="", "", "(1) Those who have performed external calibration or have multiple sets of data to support this")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Those who have performed external calibration or have multiple sets of data to support this")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'2-定性盘查'!A11</f>
        <v>0</v>
      </c>
      <c r="C10" s="7">
        <f>'2-定性盘查'!B11</f>
        <v>0</v>
      </c>
      <c r="D10" s="7">
        <f>'2-定性盘查'!C11</f>
        <v>0</v>
      </c>
      <c r="E10" s="7">
        <f>'2-定性盘查'!D11</f>
        <v>0</v>
      </c>
      <c r="F10" s="15">
        <v>73.25</v>
      </c>
      <c r="G10" s="9" t="s">
        <v>568</v>
      </c>
      <c r="H10" s="9" t="s">
        <v>565</v>
      </c>
      <c r="I10" s="9" t="s">
        <v>569</v>
      </c>
      <c r="J10" s="15">
        <v>0.003</v>
      </c>
      <c r="K10" s="9">
        <f>IF(H10="", "", "kgCH₄/mmBtu")</f>
        <v>0</v>
      </c>
      <c r="L10" s="9">
        <f>IF(H10="", "", "(3) Failure to perform instrument calibration or record compilation")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Failure to perform instrument calibration or record compilation")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'2-定性盘查'!A12</f>
        <v>0</v>
      </c>
      <c r="C11" s="7">
        <f>'2-定性盘查'!B12</f>
        <v>0</v>
      </c>
      <c r="D11" s="7">
        <f>'2-定性盘查'!C12</f>
        <v>0</v>
      </c>
      <c r="E11" s="7">
        <f>'2-定性盘查'!D12</f>
        <v>0</v>
      </c>
      <c r="F11" s="15">
        <v>73.25</v>
      </c>
      <c r="G11" s="9" t="s">
        <v>568</v>
      </c>
      <c r="H11" s="9" t="s">
        <v>565</v>
      </c>
      <c r="I11" s="9" t="s">
        <v>569</v>
      </c>
      <c r="J11" s="15">
        <v>0.003</v>
      </c>
      <c r="K11" s="9">
        <f>IF(H11="", "", "kgCH₄/mmBtu")</f>
        <v>0</v>
      </c>
      <c r="L11" s="9">
        <f>IF(H11="", "", "(3) Failure to perform instrument calibration or record compilation")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Failure to perform instrument calibration or record compilation")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'2-定性盘查'!A13</f>
        <v>0</v>
      </c>
      <c r="C12" s="7">
        <f>'2-定性盘查'!B13</f>
        <v>0</v>
      </c>
      <c r="D12" s="7">
        <f>'2-定性盘查'!C13</f>
        <v>0</v>
      </c>
      <c r="E12" s="7">
        <f>'2-定性盘查'!D13</f>
        <v>0</v>
      </c>
      <c r="F12" s="15">
        <v>2.606031792</v>
      </c>
      <c r="G12" s="9" t="s">
        <v>564</v>
      </c>
      <c r="H12" s="9" t="s">
        <v>567</v>
      </c>
      <c r="I12" s="9" t="s">
        <v>566</v>
      </c>
      <c r="J12" s="15">
        <v>0.0001055074</v>
      </c>
      <c r="K12" s="9">
        <f>IF(H12="", "", "kgCH₄/Liter")</f>
        <v>0</v>
      </c>
      <c r="L12" s="9">
        <f>IF(H12="", "", "(1) Those who have performed external calibration or have multiple sets of data to support this")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Those who have performed external calibration or have multiple sets of data to support this")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'2-定性盘查'!A14</f>
        <v>0</v>
      </c>
      <c r="C13" s="7">
        <f>'2-定性盘查'!B14</f>
        <v>0</v>
      </c>
      <c r="D13" s="7">
        <f>'2-定性盘查'!C14</f>
        <v>0</v>
      </c>
      <c r="E13" s="7">
        <f>'2-定性盘查'!D14</f>
        <v>0</v>
      </c>
      <c r="F13" s="15">
        <v>2.606031792</v>
      </c>
      <c r="G13" s="9" t="s">
        <v>564</v>
      </c>
      <c r="H13" s="9" t="s">
        <v>565</v>
      </c>
      <c r="I13" s="9" t="s">
        <v>566</v>
      </c>
      <c r="J13" s="15">
        <v>0.0001055074</v>
      </c>
      <c r="K13" s="9">
        <f>IF(H13="", "", "kgCH₄/Liter")</f>
        <v>0</v>
      </c>
      <c r="L13" s="9">
        <f>IF(H13="", "", "(3) Failure to perform instrument calibration or record compilation")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Failure to perform instrument calibration or record compilation")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'2-定性盘查'!A15</f>
        <v>0</v>
      </c>
      <c r="C14" s="7">
        <f>'2-定性盘查'!B15</f>
        <v>0</v>
      </c>
      <c r="D14" s="7">
        <f>'2-定性盘查'!C15</f>
        <v>0</v>
      </c>
      <c r="E14" s="7">
        <f>'2-定性盘查'!D15</f>
        <v>0</v>
      </c>
      <c r="F14" s="15">
        <v>73.25</v>
      </c>
      <c r="G14" s="9" t="s">
        <v>568</v>
      </c>
      <c r="H14" s="9" t="s">
        <v>565</v>
      </c>
      <c r="I14" s="9" t="s">
        <v>569</v>
      </c>
      <c r="J14" s="15">
        <v>0.003</v>
      </c>
      <c r="K14" s="9">
        <f>IF(H14="", "", "kgCH₄/mmBtu")</f>
        <v>0</v>
      </c>
      <c r="L14" s="9">
        <f>IF(H14="", "", "(3) Failure to perform instrument calibration or record compilation")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Failure to perform instrument calibration or record compilation")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'2-定性盘查'!A16</f>
        <v>0</v>
      </c>
      <c r="C15" s="7">
        <f>'2-定性盘查'!B16</f>
        <v>0</v>
      </c>
      <c r="D15" s="7">
        <f>'2-定性盘查'!C16</f>
        <v>0</v>
      </c>
      <c r="E15" s="7">
        <f>'2-定性盘查'!D16</f>
        <v>0</v>
      </c>
      <c r="F15" s="15">
        <v>2.263132872</v>
      </c>
      <c r="G15" s="9" t="s">
        <v>564</v>
      </c>
      <c r="H15" s="9"/>
      <c r="I15" s="9" t="s">
        <v>566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'2-定性盘查'!A17</f>
        <v>0</v>
      </c>
      <c r="C16" s="7">
        <f>'2-定性盘查'!B17</f>
        <v>0</v>
      </c>
      <c r="D16" s="7">
        <f>'2-定性盘查'!C17</f>
        <v>0</v>
      </c>
      <c r="E16" s="7">
        <f>'2-定性盘查'!D17</f>
        <v>0</v>
      </c>
      <c r="F16" s="15">
        <v>2.263132872</v>
      </c>
      <c r="G16" s="9" t="s">
        <v>564</v>
      </c>
      <c r="H16" s="9"/>
      <c r="I16" s="9" t="s">
        <v>566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'2-定性盘查'!A18</f>
        <v>0</v>
      </c>
      <c r="C17" s="7">
        <f>'2-定性盘查'!B18</f>
        <v>0</v>
      </c>
      <c r="D17" s="7">
        <f>'2-定性盘查'!C18</f>
        <v>0</v>
      </c>
      <c r="E17" s="7">
        <f>'2-定性盘查'!D18</f>
        <v>0</v>
      </c>
      <c r="F17" s="15">
        <v>2.263132872</v>
      </c>
      <c r="G17" s="9" t="s">
        <v>564</v>
      </c>
      <c r="H17" s="9"/>
      <c r="I17" s="9" t="s">
        <v>566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'2-定性盘查'!A19</f>
        <v>0</v>
      </c>
      <c r="C18" s="7">
        <f>'2-定性盘查'!B19</f>
        <v>0</v>
      </c>
      <c r="D18" s="7">
        <f>'2-定性盘查'!C19</f>
        <v>0</v>
      </c>
      <c r="E18" s="7">
        <f>'2-定性盘查'!D19</f>
        <v>0</v>
      </c>
      <c r="F18" s="15">
        <v>2.606031792</v>
      </c>
      <c r="G18" s="9" t="s">
        <v>564</v>
      </c>
      <c r="H18" s="9"/>
      <c r="I18" s="9" t="s">
        <v>566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'2-定性盘查'!A20</f>
        <v>0</v>
      </c>
      <c r="C19" s="7">
        <f>'2-定性盘查'!B20</f>
        <v>0</v>
      </c>
      <c r="D19" s="7">
        <f>'2-定性盘查'!C20</f>
        <v>0</v>
      </c>
      <c r="E19" s="7">
        <f>'2-定性盘查'!D20</f>
        <v>0</v>
      </c>
      <c r="F19" s="15">
        <v>2.263132872</v>
      </c>
      <c r="G19" s="9" t="s">
        <v>564</v>
      </c>
      <c r="H19" s="9"/>
      <c r="I19" s="9" t="s">
        <v>566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'2-定性盘查'!A21</f>
        <v>0</v>
      </c>
      <c r="C20" s="7">
        <f>'2-定性盘查'!B21</f>
        <v>0</v>
      </c>
      <c r="D20" s="7">
        <f>'2-定性盘查'!C21</f>
        <v>0</v>
      </c>
      <c r="E20" s="7">
        <f>'2-定性盘查'!D21</f>
        <v>0</v>
      </c>
      <c r="F20" s="15">
        <v>2.263132872</v>
      </c>
      <c r="G20" s="9" t="s">
        <v>564</v>
      </c>
      <c r="H20" s="9"/>
      <c r="I20" s="9" t="s">
        <v>566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'2-定性盘查'!A22</f>
        <v>0</v>
      </c>
      <c r="C21" s="7">
        <f>'2-定性盘查'!B22</f>
        <v>0</v>
      </c>
      <c r="D21" s="7">
        <f>'2-定性盘查'!C22</f>
        <v>0</v>
      </c>
      <c r="E21" s="7">
        <f>'2-定性盘查'!D22</f>
        <v>0</v>
      </c>
      <c r="F21" s="15">
        <v>2.263132872</v>
      </c>
      <c r="G21" s="9" t="s">
        <v>564</v>
      </c>
      <c r="H21" s="9"/>
      <c r="I21" s="9" t="s">
        <v>566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'2-定性盘查'!A23</f>
        <v>0</v>
      </c>
      <c r="C22" s="7">
        <f>'2-定性盘查'!B23</f>
        <v>0</v>
      </c>
      <c r="D22" s="7">
        <f>'2-定性盘查'!C23</f>
        <v>0</v>
      </c>
      <c r="E22" s="7">
        <f>'2-定性盘查'!D23</f>
        <v>0</v>
      </c>
      <c r="F22" s="15">
        <v>2.606031792</v>
      </c>
      <c r="G22" s="9" t="s">
        <v>564</v>
      </c>
      <c r="H22" s="9"/>
      <c r="I22" s="9" t="s">
        <v>566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'2-定性盘查'!A24</f>
        <v>0</v>
      </c>
      <c r="C23" s="7">
        <f>'2-定性盘查'!B24</f>
        <v>0</v>
      </c>
      <c r="D23" s="7">
        <f>'2-定性盘查'!C24</f>
        <v>0</v>
      </c>
      <c r="E23" s="7">
        <f>'2-定性盘查'!D24</f>
        <v>0</v>
      </c>
      <c r="F23" s="15">
        <v>2.606031792</v>
      </c>
      <c r="G23" s="9" t="s">
        <v>564</v>
      </c>
      <c r="H23" s="9" t="s">
        <v>565</v>
      </c>
      <c r="I23" s="9" t="s">
        <v>566</v>
      </c>
      <c r="J23" s="15">
        <v>0.0001371596</v>
      </c>
      <c r="K23" s="9">
        <f>IF(H23="", "", "kgCH₄/Liter")</f>
        <v>0</v>
      </c>
      <c r="L23" s="9">
        <f>IF(H23="", "", "(3) Failure to perform instrument calibration or record compilation")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Failure to perform instrument calibration or record compilation")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'2-定性盘查'!A25</f>
        <v>0</v>
      </c>
      <c r="C24" s="7">
        <f>'2-定性盘查'!B25</f>
        <v>0</v>
      </c>
      <c r="D24" s="7">
        <f>'2-定性盘查'!C25</f>
        <v>0</v>
      </c>
      <c r="E24" s="7">
        <f>'2-定性盘查'!D25</f>
        <v>0</v>
      </c>
      <c r="F24" s="15">
        <v>2.263132872</v>
      </c>
      <c r="G24" s="9" t="s">
        <v>564</v>
      </c>
      <c r="H24" s="9" t="s">
        <v>565</v>
      </c>
      <c r="I24" s="9" t="s">
        <v>566</v>
      </c>
      <c r="J24" s="15">
        <v>0.000816426</v>
      </c>
      <c r="K24" s="9">
        <f>IF(H24="", "", "kgCH₄/Liter")</f>
        <v>0</v>
      </c>
      <c r="L24" s="9">
        <f>IF(H24="", "", "(3) Failure to perform instrument calibration or record compilation")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Failure to perform instrument calibration or record compilation")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'2-定性盘查'!A26</f>
        <v>0</v>
      </c>
      <c r="C25" s="7">
        <f>'2-定性盘查'!B26</f>
        <v>0</v>
      </c>
      <c r="D25" s="7">
        <f>'2-定性盘查'!C26</f>
        <v>0</v>
      </c>
      <c r="E25" s="7">
        <f>'2-定性盘查'!D26</f>
        <v>0</v>
      </c>
      <c r="F25" s="15">
        <v>2.606031792</v>
      </c>
      <c r="G25" s="9" t="s">
        <v>564</v>
      </c>
      <c r="H25" s="9" t="s">
        <v>565</v>
      </c>
      <c r="I25" s="9" t="s">
        <v>566</v>
      </c>
      <c r="J25" s="15">
        <v>0.0001371596</v>
      </c>
      <c r="K25" s="9">
        <f>IF(H25="", "", "kgCH₄/Liter")</f>
        <v>0</v>
      </c>
      <c r="L25" s="9">
        <f>IF(H25="", "", "(3) Failure to perform instrument calibration or record compilation")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Failure to perform instrument calibration or record compilation")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'2-定性盘查'!A27</f>
        <v>0</v>
      </c>
      <c r="C26" s="7">
        <f>'2-定性盘查'!B27</f>
        <v>0</v>
      </c>
      <c r="D26" s="7">
        <f>'2-定性盘查'!C27</f>
        <v>0</v>
      </c>
      <c r="E26" s="7">
        <f>'2-定性盘查'!D27</f>
        <v>0</v>
      </c>
      <c r="F26" s="15">
        <v>2.263132872</v>
      </c>
      <c r="G26" s="9" t="s">
        <v>564</v>
      </c>
      <c r="H26" s="9" t="s">
        <v>567</v>
      </c>
      <c r="I26" s="9" t="s">
        <v>566</v>
      </c>
      <c r="J26" s="15">
        <v>0.000816426</v>
      </c>
      <c r="K26" s="9">
        <f>IF(H26="", "", "kgCH₄/Liter")</f>
        <v>0</v>
      </c>
      <c r="L26" s="9">
        <f>IF(H26="", "", "(1) Those who have performed external calibration or have multiple sets of data to support this")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Those who have performed external calibration or have multiple sets of data to support this")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'2-定性盘查'!A28</f>
        <v>0</v>
      </c>
      <c r="C27" s="7">
        <f>'2-定性盘查'!B28</f>
        <v>0</v>
      </c>
      <c r="D27" s="7">
        <f>'2-定性盘查'!C28</f>
        <v>0</v>
      </c>
      <c r="E27" s="7">
        <f>'2-定性盘查'!D28</f>
        <v>0</v>
      </c>
      <c r="F27" s="15">
        <v>2.606031792</v>
      </c>
      <c r="G27" s="9" t="s">
        <v>564</v>
      </c>
      <c r="H27" s="9" t="s">
        <v>567</v>
      </c>
      <c r="I27" s="9" t="s">
        <v>566</v>
      </c>
      <c r="J27" s="15">
        <v>0.0001371596</v>
      </c>
      <c r="K27" s="9">
        <f>IF(H27="", "", "kgCH₄/Liter")</f>
        <v>0</v>
      </c>
      <c r="L27" s="9">
        <f>IF(H27="", "", "(1) Those who have performed external calibration or have multiple sets of data to support this")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Those who have performed external calibration or have multiple sets of data to support this")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'2-定性盘查'!A29</f>
        <v>0</v>
      </c>
      <c r="C28" s="7">
        <f>'2-定性盘查'!B29</f>
        <v>0</v>
      </c>
      <c r="D28" s="7">
        <f>'2-定性盘查'!C29</f>
        <v>0</v>
      </c>
      <c r="E28" s="7">
        <f>'2-定性盘查'!D29</f>
        <v>0</v>
      </c>
      <c r="F28" s="15">
        <v>2.606031792</v>
      </c>
      <c r="G28" s="9" t="s">
        <v>564</v>
      </c>
      <c r="H28" s="9" t="s">
        <v>567</v>
      </c>
      <c r="I28" s="9" t="s">
        <v>566</v>
      </c>
      <c r="J28" s="15">
        <v>0.0001371596</v>
      </c>
      <c r="K28" s="9">
        <f>IF(H28="", "", "kgCH₄/Liter")</f>
        <v>0</v>
      </c>
      <c r="L28" s="9">
        <f>IF(H28="", "", "(1) Those who have performed external calibration or have multiple sets of data to support this")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Those who have performed external calibration or have multiple sets of data to support this")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'2-定性盘查'!A30</f>
        <v>0</v>
      </c>
      <c r="C29" s="7">
        <f>'2-定性盘查'!B30</f>
        <v>0</v>
      </c>
      <c r="D29" s="7">
        <f>'2-定性盘查'!C30</f>
        <v>0</v>
      </c>
      <c r="E29" s="7">
        <f>'2-定性盘查'!D30</f>
        <v>0</v>
      </c>
      <c r="F29" s="15">
        <v>2.263132872</v>
      </c>
      <c r="G29" s="9" t="s">
        <v>564</v>
      </c>
      <c r="H29" s="9" t="s">
        <v>567</v>
      </c>
      <c r="I29" s="9" t="s">
        <v>566</v>
      </c>
      <c r="J29" s="15">
        <v>0.000816426</v>
      </c>
      <c r="K29" s="9">
        <f>IF(H29="", "", "kgCH₄/Liter")</f>
        <v>0</v>
      </c>
      <c r="L29" s="9">
        <f>IF(H29="", "", "(1) Those who have performed external calibration or have multiple sets of data to support this")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Those who have performed external calibration or have multiple sets of data to support this")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'2-定性盘查'!A31</f>
        <v>0</v>
      </c>
      <c r="C30" s="7">
        <f>'2-定性盘查'!B31</f>
        <v>0</v>
      </c>
      <c r="D30" s="7">
        <f>'2-定性盘查'!C31</f>
        <v>0</v>
      </c>
      <c r="E30" s="7">
        <f>'2-定性盘查'!D31</f>
        <v>0</v>
      </c>
      <c r="F30" s="15">
        <v>2.263132872</v>
      </c>
      <c r="G30" s="9" t="s">
        <v>564</v>
      </c>
      <c r="H30" s="9" t="s">
        <v>567</v>
      </c>
      <c r="I30" s="9" t="s">
        <v>566</v>
      </c>
      <c r="J30" s="15">
        <v>0.000816426</v>
      </c>
      <c r="K30" s="9">
        <f>IF(H30="", "", "kgCH₄/Liter")</f>
        <v>0</v>
      </c>
      <c r="L30" s="9">
        <f>IF(H30="", "", "(1) Those who have performed external calibration or have multiple sets of data to support this")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Those who have performed external calibration or have multiple sets of data to support this")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'2-定性盘查'!A32</f>
        <v>0</v>
      </c>
      <c r="C31" s="7">
        <f>'2-定性盘查'!B32</f>
        <v>0</v>
      </c>
      <c r="D31" s="7">
        <f>'2-定性盘查'!C32</f>
        <v>0</v>
      </c>
      <c r="E31" s="7">
        <f>'2-定性盘查'!D32</f>
        <v>0</v>
      </c>
      <c r="F31" s="15">
        <v>2.606031792</v>
      </c>
      <c r="G31" s="9" t="s">
        <v>564</v>
      </c>
      <c r="H31" s="9" t="s">
        <v>567</v>
      </c>
      <c r="I31" s="9" t="s">
        <v>566</v>
      </c>
      <c r="J31" s="15">
        <v>0.0001371596</v>
      </c>
      <c r="K31" s="9">
        <f>IF(H31="", "", "kgCH₄/Liter")</f>
        <v>0</v>
      </c>
      <c r="L31" s="9">
        <f>IF(H31="", "", "(1) Those who have performed external calibration or have multiple sets of data to support this")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Those who have performed external calibration or have multiple sets of data to support this")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'2-定性盘查'!A33</f>
        <v>0</v>
      </c>
      <c r="C32" s="7">
        <f>'2-定性盘查'!B33</f>
        <v>0</v>
      </c>
      <c r="D32" s="7">
        <f>'2-定性盘查'!C33</f>
        <v>0</v>
      </c>
      <c r="E32" s="7">
        <f>'2-定性盘查'!D33</f>
        <v>0</v>
      </c>
      <c r="F32" s="15">
        <v>2.263132872</v>
      </c>
      <c r="G32" s="9" t="s">
        <v>564</v>
      </c>
      <c r="H32" s="9" t="s">
        <v>567</v>
      </c>
      <c r="I32" s="9" t="s">
        <v>566</v>
      </c>
      <c r="J32" s="15">
        <v>0.000816426</v>
      </c>
      <c r="K32" s="9">
        <f>IF(H32="", "", "kgCH₄/Liter")</f>
        <v>0</v>
      </c>
      <c r="L32" s="9">
        <f>IF(H32="", "", "(1) Those who have performed external calibration or have multiple sets of data to support this")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Those who have performed external calibration or have multiple sets of data to support this")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'2-定性盘查'!A34</f>
        <v>0</v>
      </c>
      <c r="C33" s="7">
        <f>'2-定性盘查'!B34</f>
        <v>0</v>
      </c>
      <c r="D33" s="7">
        <f>'2-定性盘查'!C34</f>
        <v>0</v>
      </c>
      <c r="E33" s="7">
        <f>'2-定性盘查'!D34</f>
        <v>0</v>
      </c>
      <c r="F33" s="15">
        <v>2.263132872</v>
      </c>
      <c r="G33" s="9" t="s">
        <v>564</v>
      </c>
      <c r="H33" s="9" t="s">
        <v>567</v>
      </c>
      <c r="I33" s="9" t="s">
        <v>566</v>
      </c>
      <c r="J33" s="15">
        <v>0.000816426</v>
      </c>
      <c r="K33" s="9">
        <f>IF(H33="", "", "kgCH₄/Liter")</f>
        <v>0</v>
      </c>
      <c r="L33" s="9">
        <f>IF(H33="", "", "(1) Those who have performed external calibration or have multiple sets of data to support this")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Those who have performed external calibration or have multiple sets of data to support this")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'2-定性盘查'!A35</f>
        <v>0</v>
      </c>
      <c r="C34" s="7">
        <f>'2-定性盘查'!B35</f>
        <v>0</v>
      </c>
      <c r="D34" s="7">
        <f>'2-定性盘查'!C35</f>
        <v>0</v>
      </c>
      <c r="E34" s="7">
        <f>'2-定性盘查'!D35</f>
        <v>0</v>
      </c>
      <c r="F34" s="15">
        <v>2.606031792</v>
      </c>
      <c r="G34" s="9" t="s">
        <v>564</v>
      </c>
      <c r="H34" s="9" t="s">
        <v>567</v>
      </c>
      <c r="I34" s="9" t="s">
        <v>566</v>
      </c>
      <c r="J34" s="15">
        <v>0.0001371596</v>
      </c>
      <c r="K34" s="9">
        <f>IF(H34="", "", "kgCH₄/Liter")</f>
        <v>0</v>
      </c>
      <c r="L34" s="9">
        <f>IF(H34="", "", "(1) Those who have performed external calibration or have multiple sets of data to support this")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Those who have performed external calibration or have multiple sets of data to support this")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'2-定性盘查'!A36</f>
        <v>0</v>
      </c>
      <c r="C35" s="7">
        <f>'2-定性盘查'!B36</f>
        <v>0</v>
      </c>
      <c r="D35" s="7">
        <f>'2-定性盘查'!C36</f>
        <v>0</v>
      </c>
      <c r="E35" s="7">
        <f>'2-定性盘查'!D36</f>
        <v>0</v>
      </c>
      <c r="F35" s="15">
        <v>2.263132872</v>
      </c>
      <c r="G35" s="9" t="s">
        <v>564</v>
      </c>
      <c r="H35" s="9" t="s">
        <v>567</v>
      </c>
      <c r="I35" s="9" t="s">
        <v>566</v>
      </c>
      <c r="J35" s="15">
        <v>0.000816426</v>
      </c>
      <c r="K35" s="9">
        <f>IF(H35="", "", "kgCH₄/Liter")</f>
        <v>0</v>
      </c>
      <c r="L35" s="9">
        <f>IF(H35="", "", "(1) Those who have performed external calibration or have multiple sets of data to support this")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Those who have performed external calibration or have multiple sets of data to support this")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'2-定性盘查'!A37</f>
        <v>0</v>
      </c>
      <c r="C36" s="7">
        <f>'2-定性盘查'!B37</f>
        <v>0</v>
      </c>
      <c r="D36" s="7">
        <f>'2-定性盘查'!C37</f>
        <v>0</v>
      </c>
      <c r="E36" s="7">
        <f>'2-定性盘查'!D37</f>
        <v>0</v>
      </c>
      <c r="F36" s="15">
        <v>2.263132872</v>
      </c>
      <c r="G36" s="9" t="s">
        <v>564</v>
      </c>
      <c r="H36" s="9" t="s">
        <v>567</v>
      </c>
      <c r="I36" s="9" t="s">
        <v>566</v>
      </c>
      <c r="J36" s="15">
        <v>0.000816426</v>
      </c>
      <c r="K36" s="9">
        <f>IF(H36="", "", "kgCH₄/Liter")</f>
        <v>0</v>
      </c>
      <c r="L36" s="9">
        <f>IF(H36="", "", "(1) Those who have performed external calibration or have multiple sets of data to support this")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Those who have performed external calibration or have multiple sets of data to support this")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'2-定性盘查'!A38</f>
        <v>0</v>
      </c>
      <c r="C37" s="7">
        <f>'2-定性盘查'!B38</f>
        <v>0</v>
      </c>
      <c r="D37" s="7">
        <f>'2-定性盘查'!C38</f>
        <v>0</v>
      </c>
      <c r="E37" s="7">
        <f>'2-定性盘查'!D38</f>
        <v>0</v>
      </c>
      <c r="F37" s="15">
        <v>2.263132872</v>
      </c>
      <c r="G37" s="9" t="s">
        <v>564</v>
      </c>
      <c r="H37" s="9" t="s">
        <v>567</v>
      </c>
      <c r="I37" s="9" t="s">
        <v>566</v>
      </c>
      <c r="J37" s="15">
        <v>0.000816426</v>
      </c>
      <c r="K37" s="9">
        <f>IF(H37="", "", "kgCH₄/Liter")</f>
        <v>0</v>
      </c>
      <c r="L37" s="9">
        <f>IF(H37="", "", "(1) Those who have performed external calibration or have multiple sets of data to support this")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Those who have performed external calibration or have multiple sets of data to support this")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'2-定性盘查'!A39</f>
        <v>0</v>
      </c>
      <c r="C38" s="7">
        <f>'2-定性盘查'!B39</f>
        <v>0</v>
      </c>
      <c r="D38" s="7">
        <f>'2-定性盘查'!C39</f>
        <v>0</v>
      </c>
      <c r="E38" s="7">
        <f>'2-定性盘查'!D39</f>
        <v>0</v>
      </c>
      <c r="F38" s="15">
        <v>2.606031792</v>
      </c>
      <c r="G38" s="9" t="s">
        <v>564</v>
      </c>
      <c r="H38" s="9" t="s">
        <v>567</v>
      </c>
      <c r="I38" s="9" t="s">
        <v>566</v>
      </c>
      <c r="J38" s="15">
        <v>0.0001371596</v>
      </c>
      <c r="K38" s="9">
        <f>IF(H38="", "", "kgCH₄/Liter")</f>
        <v>0</v>
      </c>
      <c r="L38" s="9">
        <f>IF(H38="", "", "(1) Those who have performed external calibration or have multiple sets of data to support this")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Those who have performed external calibration or have multiple sets of data to support this")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'2-定性盘查'!A40</f>
        <v>0</v>
      </c>
      <c r="C39" s="7">
        <f>'2-定性盘查'!B40</f>
        <v>0</v>
      </c>
      <c r="D39" s="7">
        <f>'2-定性盘查'!C40</f>
        <v>0</v>
      </c>
      <c r="E39" s="7">
        <f>'2-定性盘查'!D40</f>
        <v>0</v>
      </c>
      <c r="F39" s="15">
        <v>74.27</v>
      </c>
      <c r="G39" s="9" t="s">
        <v>568</v>
      </c>
      <c r="H39" s="9"/>
      <c r="I39" s="9" t="s">
        <v>569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'2-定性盘查'!A41</f>
        <v>0</v>
      </c>
      <c r="C40" s="7">
        <f>'2-定性盘查'!B41</f>
        <v>0</v>
      </c>
      <c r="D40" s="7">
        <f>'2-定性盘查'!C41</f>
        <v>0</v>
      </c>
      <c r="E40" s="7">
        <f>'2-定性盘查'!D41</f>
        <v>0</v>
      </c>
      <c r="F40" s="15">
        <v>61.46</v>
      </c>
      <c r="G40" s="9" t="s">
        <v>568</v>
      </c>
      <c r="H40" s="9" t="s">
        <v>565</v>
      </c>
      <c r="I40" s="9" t="s">
        <v>569</v>
      </c>
      <c r="J40" s="15">
        <v>0.003</v>
      </c>
      <c r="K40" s="9">
        <f>IF(H40="", "", "kgCH₄/mmBtu")</f>
        <v>0</v>
      </c>
      <c r="L40" s="9">
        <f>IF(H40="", "", "(3) Failure to perform instrument calibration or record compilation")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Failure to perform instrument calibration or record compilation")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'2-定性盘查'!A42</f>
        <v>0</v>
      </c>
      <c r="C41" s="7">
        <f>'2-定性盘查'!B42</f>
        <v>0</v>
      </c>
      <c r="D41" s="7">
        <f>'2-定性盘查'!C42</f>
        <v>0</v>
      </c>
      <c r="E41" s="7">
        <f>'2-定性盘查'!D42</f>
        <v>0</v>
      </c>
      <c r="F41" s="15">
        <v>61.46</v>
      </c>
      <c r="G41" s="9" t="s">
        <v>568</v>
      </c>
      <c r="H41" s="9" t="s">
        <v>565</v>
      </c>
      <c r="I41" s="9" t="s">
        <v>569</v>
      </c>
      <c r="J41" s="15">
        <v>0.003</v>
      </c>
      <c r="K41" s="9">
        <f>IF(H41="", "", "kgCH₄/mmBtu")</f>
        <v>0</v>
      </c>
      <c r="L41" s="9">
        <f>IF(H41="", "", "(3) Failure to perform instrument calibration or record compilation")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Failure to perform instrument calibration or record compilation")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'2-定性盘查'!A43</f>
        <v>0</v>
      </c>
      <c r="C42" s="7">
        <f>'2-定性盘查'!B43</f>
        <v>0</v>
      </c>
      <c r="D42" s="7">
        <f>'2-定性盘查'!C43</f>
        <v>0</v>
      </c>
      <c r="E42" s="7">
        <f>'2-定性盘查'!D43</f>
        <v>0</v>
      </c>
      <c r="F42" s="15">
        <v>1</v>
      </c>
      <c r="G42" s="9" t="s">
        <v>570</v>
      </c>
      <c r="H42" s="9" t="s">
        <v>565</v>
      </c>
      <c r="I42" s="9" t="s">
        <v>571</v>
      </c>
      <c r="J42" s="15"/>
      <c r="K42" s="9">
        <f>IF(H42="", "", "")</f>
        <v>0</v>
      </c>
      <c r="L42" s="9">
        <f>IF(H42="", "", "(3) Failure to perform instrument calibration or record compilation")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Failure to perform instrument calibration or record compilation")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'2-定性盘查'!A44</f>
        <v>0</v>
      </c>
      <c r="C43" s="7">
        <f>'2-定性盘查'!B44</f>
        <v>0</v>
      </c>
      <c r="D43" s="7">
        <f>'2-定性盘查'!C44</f>
        <v>0</v>
      </c>
      <c r="E43" s="7">
        <f>'2-定性盘查'!D44</f>
        <v>0</v>
      </c>
      <c r="F43" s="15">
        <v>1300</v>
      </c>
      <c r="G43" s="9" t="s">
        <v>570</v>
      </c>
      <c r="H43" s="9"/>
      <c r="I43" s="9" t="s">
        <v>569</v>
      </c>
      <c r="J43" s="15"/>
      <c r="K43" s="9">
        <f>IF(H43="", "", "")</f>
        <v>0</v>
      </c>
      <c r="L43" s="9">
        <f>IF(H43="", "", "")</f>
        <v>0</v>
      </c>
      <c r="M43" s="9">
        <f>IF(H43="", "", "")</f>
        <v>0</v>
      </c>
      <c r="N43" s="15"/>
      <c r="O43" s="9">
        <f>IF(L43="", "", "")</f>
        <v>0</v>
      </c>
      <c r="P43" s="9">
        <f>IF(L43="", "", "")</f>
        <v>0</v>
      </c>
      <c r="Q43" s="9">
        <f>IF(L43="", "", "")</f>
        <v>0</v>
      </c>
      <c r="R43" s="9"/>
      <c r="S43" s="9"/>
      <c r="T43" s="9"/>
      <c r="U43" s="9"/>
      <c r="V43" s="9"/>
    </row>
    <row r="44" spans="2:22">
      <c r="B44" s="7">
        <f>'2-定性盘查'!A45</f>
        <v>0</v>
      </c>
      <c r="C44" s="7">
        <f>'2-定性盘查'!B45</f>
        <v>0</v>
      </c>
      <c r="D44" s="7">
        <f>'2-定性盘查'!C45</f>
        <v>0</v>
      </c>
      <c r="E44" s="7">
        <f>'2-定性盘查'!D45</f>
        <v>0</v>
      </c>
      <c r="F44" s="15">
        <v>1300</v>
      </c>
      <c r="G44" s="9" t="s">
        <v>570</v>
      </c>
      <c r="H44" s="9"/>
      <c r="I44" s="9" t="s">
        <v>569</v>
      </c>
      <c r="J44" s="15"/>
      <c r="K44" s="9">
        <f>IF(H44="", "", "")</f>
        <v>0</v>
      </c>
      <c r="L44" s="9">
        <f>IF(H44="", "", "")</f>
        <v>0</v>
      </c>
      <c r="M44" s="9">
        <f>IF(H44="", "", "")</f>
        <v>0</v>
      </c>
      <c r="N44" s="15"/>
      <c r="O44" s="9">
        <f>IF(L44="", "", "")</f>
        <v>0</v>
      </c>
      <c r="P44" s="9">
        <f>IF(L44="", "", "")</f>
        <v>0</v>
      </c>
      <c r="Q44" s="9">
        <f>IF(L44="", "", "")</f>
        <v>0</v>
      </c>
      <c r="R44" s="9"/>
      <c r="S44" s="9"/>
      <c r="T44" s="9"/>
      <c r="U44" s="9"/>
      <c r="V44" s="9"/>
    </row>
    <row r="45" spans="2:22">
      <c r="B45" s="7">
        <f>'2-定性盘查'!A46</f>
        <v>0</v>
      </c>
      <c r="C45" s="7">
        <f>'2-定性盘查'!B46</f>
        <v>0</v>
      </c>
      <c r="D45" s="7">
        <f>'2-定性盘查'!C46</f>
        <v>0</v>
      </c>
      <c r="E45" s="7">
        <f>'2-定性盘查'!D46</f>
        <v>0</v>
      </c>
      <c r="F45" s="15">
        <v>1300</v>
      </c>
      <c r="G45" s="9" t="s">
        <v>570</v>
      </c>
      <c r="H45" s="9"/>
      <c r="I45" s="9" t="s">
        <v>569</v>
      </c>
      <c r="J45" s="15"/>
      <c r="K45" s="9">
        <f>IF(H45="", "", "")</f>
        <v>0</v>
      </c>
      <c r="L45" s="9">
        <f>IF(H45="", "", "")</f>
        <v>0</v>
      </c>
      <c r="M45" s="9">
        <f>IF(H45="", "", "")</f>
        <v>0</v>
      </c>
      <c r="N45" s="15"/>
      <c r="O45" s="9">
        <f>IF(L45="", "", "")</f>
        <v>0</v>
      </c>
      <c r="P45" s="9">
        <f>IF(L45="", "", "")</f>
        <v>0</v>
      </c>
      <c r="Q45" s="9">
        <f>IF(L45="", "", "")</f>
        <v>0</v>
      </c>
      <c r="R45" s="9"/>
      <c r="S45" s="9"/>
      <c r="T45" s="9"/>
      <c r="U45" s="9"/>
      <c r="V45" s="9"/>
    </row>
    <row r="46" spans="2:22">
      <c r="B46" s="7">
        <f>'2-定性盘查'!A47</f>
        <v>0</v>
      </c>
      <c r="C46" s="7">
        <f>'2-定性盘查'!B47</f>
        <v>0</v>
      </c>
      <c r="D46" s="7">
        <f>'2-定性盘查'!C47</f>
        <v>0</v>
      </c>
      <c r="E46" s="7">
        <f>'2-定性盘查'!D47</f>
        <v>0</v>
      </c>
      <c r="F46" s="15">
        <v>1300</v>
      </c>
      <c r="G46" s="9" t="s">
        <v>570</v>
      </c>
      <c r="H46" s="9"/>
      <c r="I46" s="9" t="s">
        <v>569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'2-定性盘查'!A48</f>
        <v>0</v>
      </c>
      <c r="C47" s="7">
        <f>'2-定性盘查'!B48</f>
        <v>0</v>
      </c>
      <c r="D47" s="7">
        <f>'2-定性盘查'!C48</f>
        <v>0</v>
      </c>
      <c r="E47" s="7">
        <f>'2-定性盘查'!D48</f>
        <v>0</v>
      </c>
      <c r="F47" s="15"/>
      <c r="G47" s="9" t="s">
        <v>570</v>
      </c>
      <c r="H47" s="9"/>
      <c r="I47" s="9" t="s">
        <v>569</v>
      </c>
      <c r="J47" s="15"/>
      <c r="K47" s="9">
        <f>IF(H47="", "", "")</f>
        <v>0</v>
      </c>
      <c r="L47" s="9">
        <f>IF(H47="", "", "")</f>
        <v>0</v>
      </c>
      <c r="M47" s="9">
        <f>IF(H47="", "", "")</f>
        <v>0</v>
      </c>
      <c r="N47" s="15"/>
      <c r="O47" s="9">
        <f>IF(L47="", "", "")</f>
        <v>0</v>
      </c>
      <c r="P47" s="9">
        <f>IF(L47="", "", "")</f>
        <v>0</v>
      </c>
      <c r="Q47" s="9">
        <f>IF(L47="", "", "")</f>
        <v>0</v>
      </c>
      <c r="R47" s="9"/>
      <c r="S47" s="9"/>
      <c r="T47" s="9"/>
      <c r="U47" s="9"/>
      <c r="V47" s="9"/>
    </row>
    <row r="48" spans="2:22">
      <c r="B48" s="7">
        <f>'2-定性盘查'!A49</f>
        <v>0</v>
      </c>
      <c r="C48" s="7">
        <f>'2-定性盘查'!B49</f>
        <v>0</v>
      </c>
      <c r="D48" s="7">
        <f>'2-定性盘查'!C49</f>
        <v>0</v>
      </c>
      <c r="E48" s="7">
        <f>'2-定性盘查'!D49</f>
        <v>0</v>
      </c>
      <c r="F48" s="15"/>
      <c r="G48" s="9" t="s">
        <v>570</v>
      </c>
      <c r="H48" s="9"/>
      <c r="I48" s="9" t="s">
        <v>569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'2-定性盘查'!A50</f>
        <v>0</v>
      </c>
      <c r="C49" s="7">
        <f>'2-定性盘查'!B50</f>
        <v>0</v>
      </c>
      <c r="D49" s="7">
        <f>'2-定性盘查'!C50</f>
        <v>0</v>
      </c>
      <c r="E49" s="7">
        <f>'2-定性盘查'!D50</f>
        <v>0</v>
      </c>
      <c r="F49" s="15"/>
      <c r="G49" s="9" t="s">
        <v>570</v>
      </c>
      <c r="H49" s="9"/>
      <c r="I49" s="9" t="s">
        <v>569</v>
      </c>
      <c r="J49" s="15"/>
      <c r="K49" s="9">
        <f>IF(H49="", "", "")</f>
        <v>0</v>
      </c>
      <c r="L49" s="9">
        <f>IF(H49="", "", "")</f>
        <v>0</v>
      </c>
      <c r="M49" s="9">
        <f>IF(H49="", "", "")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'2-定性盘查'!A51</f>
        <v>0</v>
      </c>
      <c r="C50" s="7">
        <f>'2-定性盘查'!B51</f>
        <v>0</v>
      </c>
      <c r="D50" s="7">
        <f>'2-定性盘查'!C51</f>
        <v>0</v>
      </c>
      <c r="E50" s="7">
        <f>'2-定性盘查'!D51</f>
        <v>0</v>
      </c>
      <c r="F50" s="15"/>
      <c r="G50" s="9" t="s">
        <v>570</v>
      </c>
      <c r="H50" s="9"/>
      <c r="I50" s="9" t="s">
        <v>569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'2-定性盘查'!A52</f>
        <v>0</v>
      </c>
      <c r="C51" s="7">
        <f>'2-定性盘查'!B52</f>
        <v>0</v>
      </c>
      <c r="D51" s="7">
        <f>'2-定性盘查'!C52</f>
        <v>0</v>
      </c>
      <c r="E51" s="7">
        <f>'2-定性盘查'!D52</f>
        <v>0</v>
      </c>
      <c r="F51" s="15">
        <v>1300</v>
      </c>
      <c r="G51" s="9" t="s">
        <v>570</v>
      </c>
      <c r="H51" s="9"/>
      <c r="I51" s="9" t="s">
        <v>569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'2-定性盘查'!A53</f>
        <v>0</v>
      </c>
      <c r="C52" s="7">
        <f>'2-定性盘查'!B53</f>
        <v>0</v>
      </c>
      <c r="D52" s="7">
        <f>'2-定性盘查'!C53</f>
        <v>0</v>
      </c>
      <c r="E52" s="7">
        <f>'2-定性盘查'!D53</f>
        <v>0</v>
      </c>
      <c r="F52" s="15">
        <v>1300</v>
      </c>
      <c r="G52" s="9" t="s">
        <v>570</v>
      </c>
      <c r="H52" s="9"/>
      <c r="I52" s="9" t="s">
        <v>569</v>
      </c>
      <c r="J52" s="15"/>
      <c r="K52" s="9">
        <f>IF(H52="", "", "")</f>
        <v>0</v>
      </c>
      <c r="L52" s="9">
        <f>IF(H52="", "", "")</f>
        <v>0</v>
      </c>
      <c r="M52" s="9">
        <f>IF(H52="", "", "")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'2-定性盘查'!A54</f>
        <v>0</v>
      </c>
      <c r="C53" s="7">
        <f>'2-定性盘查'!B54</f>
        <v>0</v>
      </c>
      <c r="D53" s="7">
        <f>'2-定性盘查'!C54</f>
        <v>0</v>
      </c>
      <c r="E53" s="7">
        <f>'2-定性盘查'!D54</f>
        <v>0</v>
      </c>
      <c r="F53" s="15">
        <v>1300</v>
      </c>
      <c r="G53" s="9" t="s">
        <v>570</v>
      </c>
      <c r="H53" s="9"/>
      <c r="I53" s="9" t="s">
        <v>569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'2-定性盘查'!A55</f>
        <v>0</v>
      </c>
      <c r="C54" s="7">
        <f>'2-定性盘查'!B55</f>
        <v>0</v>
      </c>
      <c r="D54" s="7">
        <f>'2-定性盘查'!C55</f>
        <v>0</v>
      </c>
      <c r="E54" s="7">
        <f>'2-定性盘查'!D55</f>
        <v>0</v>
      </c>
      <c r="F54" s="15">
        <v>1300</v>
      </c>
      <c r="G54" s="9" t="s">
        <v>570</v>
      </c>
      <c r="H54" s="9"/>
      <c r="I54" s="9" t="s">
        <v>569</v>
      </c>
      <c r="J54" s="15"/>
      <c r="K54" s="9">
        <f>IF(H54="", "", "")</f>
        <v>0</v>
      </c>
      <c r="L54" s="9">
        <f>IF(H54="", "", "")</f>
        <v>0</v>
      </c>
      <c r="M54" s="9">
        <f>IF(H54="", "", "")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'2-定性盘查'!A56</f>
        <v>0</v>
      </c>
      <c r="C55" s="7">
        <f>'2-定性盘查'!B56</f>
        <v>0</v>
      </c>
      <c r="D55" s="7">
        <f>'2-定性盘查'!C56</f>
        <v>0</v>
      </c>
      <c r="E55" s="7">
        <f>'2-定性盘查'!D56</f>
        <v>0</v>
      </c>
      <c r="F55" s="15">
        <v>612</v>
      </c>
      <c r="G55" s="9" t="s">
        <v>570</v>
      </c>
      <c r="H55" s="9"/>
      <c r="I55" s="9" t="s">
        <v>569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'2-定性盘查'!A57</f>
        <v>0</v>
      </c>
      <c r="C56" s="7">
        <f>'2-定性盘查'!B57</f>
        <v>0</v>
      </c>
      <c r="D56" s="7">
        <f>'2-定性盘查'!C57</f>
        <v>0</v>
      </c>
      <c r="E56" s="7">
        <f>'2-定性盘查'!D57</f>
        <v>0</v>
      </c>
      <c r="F56" s="15">
        <v>1300</v>
      </c>
      <c r="G56" s="9" t="s">
        <v>570</v>
      </c>
      <c r="H56" s="9"/>
      <c r="I56" s="9" t="s">
        <v>569</v>
      </c>
      <c r="J56" s="15"/>
      <c r="K56" s="9">
        <f>IF(H56="", "", "")</f>
        <v>0</v>
      </c>
      <c r="L56" s="9">
        <f>IF(H56="", "", "")</f>
        <v>0</v>
      </c>
      <c r="M56" s="9">
        <f>IF(H56="", "", "")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'2-定性盘查'!A58</f>
        <v>0</v>
      </c>
      <c r="C57" s="7">
        <f>'2-定性盘查'!B58</f>
        <v>0</v>
      </c>
      <c r="D57" s="7">
        <f>'2-定性盘查'!C58</f>
        <v>0</v>
      </c>
      <c r="E57" s="7">
        <f>'2-定性盘查'!D58</f>
        <v>0</v>
      </c>
      <c r="F57" s="15">
        <v>0</v>
      </c>
      <c r="G57" s="9" t="s">
        <v>572</v>
      </c>
      <c r="H57" s="9"/>
      <c r="I57" s="9" t="s">
        <v>566</v>
      </c>
      <c r="J57" s="15">
        <v>3.17475</v>
      </c>
      <c r="K57" s="9">
        <f>IF(H57="", "", "kgCH₄/passenger-year")</f>
        <v>0</v>
      </c>
      <c r="L57" s="9">
        <f>IF(H57="", "", "")</f>
        <v>0</v>
      </c>
      <c r="M57" s="9">
        <f>IF(H57="", "", "台灣環境部")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'2-定性盘查'!A59</f>
        <v>0</v>
      </c>
      <c r="C58" s="7">
        <f>'2-定性盘查'!B59</f>
        <v>0</v>
      </c>
      <c r="D58" s="7">
        <f>'2-定性盘查'!C59</f>
        <v>0</v>
      </c>
      <c r="E58" s="7">
        <f>'2-定性盘查'!D59</f>
        <v>0</v>
      </c>
      <c r="F58" s="15">
        <v>0</v>
      </c>
      <c r="G58" s="9" t="s">
        <v>573</v>
      </c>
      <c r="H58" s="9"/>
      <c r="I58" s="9" t="s">
        <v>566</v>
      </c>
      <c r="J58" s="15">
        <v>0.1275</v>
      </c>
      <c r="K58" s="9">
        <f>IF(H58="", "", "kgCH₄/passenger-daily")</f>
        <v>0</v>
      </c>
      <c r="L58" s="9">
        <f>IF(H58="", "", "")</f>
        <v>0</v>
      </c>
      <c r="M58" s="9">
        <f>IF(H58="", "", "台灣環境部")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'2-定性盘查'!A60</f>
        <v>0</v>
      </c>
      <c r="C59" s="7">
        <f>'2-定性盘查'!B60</f>
        <v>0</v>
      </c>
      <c r="D59" s="7">
        <f>'2-定性盘查'!C60</f>
        <v>0</v>
      </c>
      <c r="E59" s="7">
        <f>'2-定性盘查'!D60</f>
        <v>0</v>
      </c>
      <c r="F59" s="15">
        <v>0</v>
      </c>
      <c r="G59" s="9"/>
      <c r="H59" s="9"/>
      <c r="I59" s="9"/>
      <c r="J59" s="15">
        <v>0.00159375</v>
      </c>
      <c r="K59" s="9">
        <f>IF(H59="", "", "kgCH₄/passenger-hour")</f>
        <v>0</v>
      </c>
      <c r="L59" s="9">
        <f>IF(H59="", "", "")</f>
        <v>0</v>
      </c>
      <c r="M59" s="9">
        <f>IF(H59="", "", "台灣環境部")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'2-定性盘查'!A61</f>
        <v>0</v>
      </c>
      <c r="C60" s="7">
        <f>'2-定性盘查'!B61</f>
        <v>0</v>
      </c>
      <c r="D60" s="7">
        <f>'2-定性盘查'!C61</f>
        <v>0</v>
      </c>
      <c r="E60" s="7">
        <f>'2-定性盘查'!D61</f>
        <v>0</v>
      </c>
      <c r="F60" s="15"/>
      <c r="G60" s="9" t="s">
        <v>570</v>
      </c>
      <c r="H60" s="9"/>
      <c r="I60" s="9" t="s">
        <v>566</v>
      </c>
      <c r="J60" s="15"/>
      <c r="K60" s="9">
        <f>IF(H60="", "", "")</f>
        <v>0</v>
      </c>
      <c r="L60" s="9">
        <f>IF(H60="", "", "")</f>
        <v>0</v>
      </c>
      <c r="M60" s="9">
        <f>IF(H60="", "", "")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'2-定性盘查'!A62</f>
        <v>0</v>
      </c>
      <c r="C61" s="7">
        <f>'2-定性盘查'!B62</f>
        <v>0</v>
      </c>
      <c r="D61" s="7">
        <f>'2-定性盘查'!C62</f>
        <v>0</v>
      </c>
      <c r="E61" s="7">
        <f>'2-定性盘查'!D62</f>
        <v>0</v>
      </c>
      <c r="F61" s="15">
        <v>0</v>
      </c>
      <c r="G61" s="9"/>
      <c r="H61" s="9" t="s">
        <v>565</v>
      </c>
      <c r="I61" s="9"/>
      <c r="J61" s="15">
        <v>0.00159375</v>
      </c>
      <c r="K61" s="9">
        <f>IF(H61="", "", "kgCH₄/passenger-hour")</f>
        <v>0</v>
      </c>
      <c r="L61" s="9">
        <f>IF(H61="", "", "(3) Failure to perform instrument calibration or record compilation")</f>
        <v>0</v>
      </c>
      <c r="M61" s="9">
        <f>IF(H61="", "", "台灣環境部")</f>
        <v>0</v>
      </c>
      <c r="N61" s="15"/>
      <c r="O61" s="9">
        <f>IF(L61="", "", "")</f>
        <v>0</v>
      </c>
      <c r="P61" s="9">
        <f>IF(L61="", "", "(3) Failure to perform instrument calibration or record compilation")</f>
        <v>0</v>
      </c>
      <c r="Q61" s="9">
        <f>IF(L61="", "", "")</f>
        <v>0</v>
      </c>
      <c r="R61" s="9"/>
      <c r="S61" s="9"/>
      <c r="T61" s="9"/>
      <c r="U61" s="9"/>
      <c r="V61" s="9"/>
    </row>
    <row r="62" spans="2:22">
      <c r="B62" s="7">
        <f>'2-定性盘查'!A63</f>
        <v>0</v>
      </c>
      <c r="C62" s="7">
        <f>'2-定性盘查'!B63</f>
        <v>0</v>
      </c>
      <c r="D62" s="7">
        <f>'2-定性盘查'!C63</f>
        <v>0</v>
      </c>
      <c r="E62" s="7">
        <f>'2-定性盘查'!D63</f>
        <v>0</v>
      </c>
      <c r="F62" s="15">
        <v>0</v>
      </c>
      <c r="G62" s="9"/>
      <c r="H62" s="9" t="s">
        <v>565</v>
      </c>
      <c r="I62" s="9"/>
      <c r="J62" s="15">
        <v>0.00159375</v>
      </c>
      <c r="K62" s="9">
        <f>IF(H62="", "", "kgCH₄/passenger-hour")</f>
        <v>0</v>
      </c>
      <c r="L62" s="9">
        <f>IF(H62="", "", "(3) Failure to perform instrument calibration or record compilation")</f>
        <v>0</v>
      </c>
      <c r="M62" s="9">
        <f>IF(H62="", "", "台灣環境部")</f>
        <v>0</v>
      </c>
      <c r="N62" s="15"/>
      <c r="O62" s="9">
        <f>IF(L62="", "", "")</f>
        <v>0</v>
      </c>
      <c r="P62" s="9">
        <f>IF(L62="", "", "(3) Failure to perform instrument calibration or record compilation")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'2-定性盘查'!A64</f>
        <v>0</v>
      </c>
      <c r="C63" s="7">
        <f>'2-定性盘查'!B64</f>
        <v>0</v>
      </c>
      <c r="D63" s="7">
        <f>'2-定性盘查'!C64</f>
        <v>0</v>
      </c>
      <c r="E63" s="7">
        <f>'2-定性盘查'!D64</f>
        <v>0</v>
      </c>
      <c r="F63" s="15">
        <v>0</v>
      </c>
      <c r="G63" s="9"/>
      <c r="H63" s="9" t="s">
        <v>565</v>
      </c>
      <c r="I63" s="9"/>
      <c r="J63" s="15">
        <v>0.00159375</v>
      </c>
      <c r="K63" s="9">
        <f>IF(H63="", "", "kgCH₄/passenger-hour")</f>
        <v>0</v>
      </c>
      <c r="L63" s="9">
        <f>IF(H63="", "", "(3) Failure to perform instrument calibration or record compilation")</f>
        <v>0</v>
      </c>
      <c r="M63" s="9">
        <f>IF(H63="", "", "台灣環境部")</f>
        <v>0</v>
      </c>
      <c r="N63" s="15"/>
      <c r="O63" s="9">
        <f>IF(L63="", "", "")</f>
        <v>0</v>
      </c>
      <c r="P63" s="9">
        <f>IF(L63="", "", "(3) Failure to perform instrument calibration or record compilation")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'2-定性盘查'!A65</f>
        <v>0</v>
      </c>
      <c r="C64" s="7">
        <f>'2-定性盘查'!B65</f>
        <v>0</v>
      </c>
      <c r="D64" s="7">
        <f>'2-定性盘查'!C65</f>
        <v>0</v>
      </c>
      <c r="E64" s="7">
        <f>'2-定性盘查'!D65</f>
        <v>0</v>
      </c>
      <c r="F64" s="15">
        <v>0</v>
      </c>
      <c r="G64" s="9"/>
      <c r="H64" s="9" t="s">
        <v>565</v>
      </c>
      <c r="I64" s="9"/>
      <c r="J64" s="15">
        <v>0.00159375</v>
      </c>
      <c r="K64" s="9">
        <f>IF(H64="", "", "kgCH₄/passenger-hour")</f>
        <v>0</v>
      </c>
      <c r="L64" s="9">
        <f>IF(H64="", "", "(3) Failure to perform instrument calibration or record compilation")</f>
        <v>0</v>
      </c>
      <c r="M64" s="9">
        <f>IF(H64="", "", "台灣環境部")</f>
        <v>0</v>
      </c>
      <c r="N64" s="15"/>
      <c r="O64" s="9">
        <f>IF(L64="", "", "")</f>
        <v>0</v>
      </c>
      <c r="P64" s="9">
        <f>IF(L64="", "", "(3) Failure to perform instrument calibration or record compilation")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'2-定性盘查'!A66</f>
        <v>0</v>
      </c>
      <c r="C65" s="7">
        <f>'2-定性盘查'!B66</f>
        <v>0</v>
      </c>
      <c r="D65" s="7">
        <f>'2-定性盘查'!C66</f>
        <v>0</v>
      </c>
      <c r="E65" s="7">
        <f>'2-定性盘查'!D66</f>
        <v>0</v>
      </c>
      <c r="F65" s="15"/>
      <c r="G65" s="9" t="s">
        <v>570</v>
      </c>
      <c r="H65" s="9" t="s">
        <v>565</v>
      </c>
      <c r="I65" s="9" t="s">
        <v>566</v>
      </c>
      <c r="J65" s="15"/>
      <c r="K65" s="9">
        <f>IF(H65="", "", "")</f>
        <v>0</v>
      </c>
      <c r="L65" s="9">
        <f>IF(H65="", "", "(3) Failure to perform instrument calibration or record compilation")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"(3) Failure to perform instrument calibration or record compilation")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'2-定性盘查'!A67</f>
        <v>0</v>
      </c>
      <c r="C66" s="7">
        <f>'2-定性盘查'!B67</f>
        <v>0</v>
      </c>
      <c r="D66" s="7">
        <f>'2-定性盘查'!C67</f>
        <v>0</v>
      </c>
      <c r="E66" s="7">
        <f>'2-定性盘查'!D67</f>
        <v>0</v>
      </c>
      <c r="F66" s="15"/>
      <c r="G66" s="9" t="s">
        <v>570</v>
      </c>
      <c r="H66" s="9" t="s">
        <v>565</v>
      </c>
      <c r="I66" s="9" t="s">
        <v>566</v>
      </c>
      <c r="J66" s="15"/>
      <c r="K66" s="9">
        <f>IF(H66="", "", "")</f>
        <v>0</v>
      </c>
      <c r="L66" s="9">
        <f>IF(H66="", "", "(3) Failure to perform instrument calibration or record compilation")</f>
        <v>0</v>
      </c>
      <c r="M66" s="9">
        <f>IF(H66="", "", "")</f>
        <v>0</v>
      </c>
      <c r="N66" s="15"/>
      <c r="O66" s="9">
        <f>IF(L66="", "", "")</f>
        <v>0</v>
      </c>
      <c r="P66" s="9">
        <f>IF(L66="", "", "(3) Failure to perform instrument calibration or record compilation")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'2-定性盘查'!A68</f>
        <v>0</v>
      </c>
      <c r="C67" s="7">
        <f>'2-定性盘查'!B68</f>
        <v>0</v>
      </c>
      <c r="D67" s="7">
        <f>'2-定性盘查'!C68</f>
        <v>0</v>
      </c>
      <c r="E67" s="7">
        <f>'2-定性盘查'!D68</f>
        <v>0</v>
      </c>
      <c r="F67" s="15"/>
      <c r="G67" s="9" t="s">
        <v>570</v>
      </c>
      <c r="H67" s="9" t="s">
        <v>565</v>
      </c>
      <c r="I67" s="9" t="s">
        <v>566</v>
      </c>
      <c r="J67" s="15"/>
      <c r="K67" s="9">
        <f>IF(H67="", "", "")</f>
        <v>0</v>
      </c>
      <c r="L67" s="9">
        <f>IF(H67="", "", "(3) Failure to perform instrument calibration or record compilation")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"(3) Failure to perform instrument calibration or record compilation")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'2-定性盘查'!A69</f>
        <v>0</v>
      </c>
      <c r="C68" s="7">
        <f>'2-定性盘查'!B69</f>
        <v>0</v>
      </c>
      <c r="D68" s="7">
        <f>'2-定性盘查'!C69</f>
        <v>0</v>
      </c>
      <c r="E68" s="7">
        <f>'2-定性盘查'!D69</f>
        <v>0</v>
      </c>
      <c r="F68" s="15">
        <v>1</v>
      </c>
      <c r="G68" s="9" t="s">
        <v>570</v>
      </c>
      <c r="H68" s="9" t="s">
        <v>565</v>
      </c>
      <c r="I68" s="9" t="s">
        <v>566</v>
      </c>
      <c r="J68" s="15"/>
      <c r="K68" s="9">
        <f>IF(H68="", "", "")</f>
        <v>0</v>
      </c>
      <c r="L68" s="9">
        <f>IF(H68="", "", "(3) Failure to perform instrument calibration or record compilation")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"(3) Failure to perform instrument calibration or record compilation")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'2-定性盘查'!A70</f>
        <v>0</v>
      </c>
      <c r="C69" s="7">
        <f>'2-定性盘查'!B70</f>
        <v>0</v>
      </c>
      <c r="D69" s="7">
        <f>'2-定性盘查'!C70</f>
        <v>0</v>
      </c>
      <c r="E69" s="7">
        <f>'2-定性盘查'!D70</f>
        <v>0</v>
      </c>
      <c r="F69" s="15">
        <v>1</v>
      </c>
      <c r="G69" s="9" t="s">
        <v>570</v>
      </c>
      <c r="H69" s="9" t="s">
        <v>565</v>
      </c>
      <c r="I69" s="9" t="s">
        <v>566</v>
      </c>
      <c r="J69" s="15"/>
      <c r="K69" s="9">
        <f>IF(H69="", "", "")</f>
        <v>0</v>
      </c>
      <c r="L69" s="9">
        <f>IF(H69="", "", "(3) Failure to perform instrument calibration or record compilation")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"(3) Failure to perform instrument calibration or record compilation")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'2-定性盘查'!A71</f>
        <v>0</v>
      </c>
      <c r="C70" s="7">
        <f>'2-定性盘查'!B71</f>
        <v>0</v>
      </c>
      <c r="D70" s="7">
        <f>'2-定性盘查'!C71</f>
        <v>0</v>
      </c>
      <c r="E70" s="7">
        <f>'2-定性盘查'!D71</f>
        <v>0</v>
      </c>
      <c r="F70" s="15">
        <v>0</v>
      </c>
      <c r="G70" s="9"/>
      <c r="H70" s="9" t="s">
        <v>565</v>
      </c>
      <c r="I70" s="9"/>
      <c r="J70" s="15">
        <v>0.00159375</v>
      </c>
      <c r="K70" s="9">
        <f>IF(H70="", "", "kgCH₄/passenger-hour")</f>
        <v>0</v>
      </c>
      <c r="L70" s="9">
        <f>IF(H70="", "", "(3) Failure to perform instrument calibration or record compilation")</f>
        <v>0</v>
      </c>
      <c r="M70" s="9">
        <f>IF(H70="", "", "台灣環境部")</f>
        <v>0</v>
      </c>
      <c r="N70" s="15"/>
      <c r="O70" s="9">
        <f>IF(L70="", "", "")</f>
        <v>0</v>
      </c>
      <c r="P70" s="9">
        <f>IF(L70="", "", "(3) Failure to perform instrument calibration or record compilation")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'2-定性盘查'!A72</f>
        <v>0</v>
      </c>
      <c r="C71" s="7">
        <f>'2-定性盘查'!B72</f>
        <v>0</v>
      </c>
      <c r="D71" s="7">
        <f>'2-定性盘查'!C72</f>
        <v>0</v>
      </c>
      <c r="E71" s="7">
        <f>'2-定性盘查'!D72</f>
        <v>0</v>
      </c>
      <c r="F71" s="15">
        <v>0</v>
      </c>
      <c r="G71" s="9"/>
      <c r="H71" s="9" t="s">
        <v>565</v>
      </c>
      <c r="I71" s="9"/>
      <c r="J71" s="15">
        <v>0.00159375</v>
      </c>
      <c r="K71" s="9">
        <f>IF(H71="", "", "kgCH₄/passenger-hour")</f>
        <v>0</v>
      </c>
      <c r="L71" s="9">
        <f>IF(H71="", "", "(3) Failure to perform instrument calibration or record compilation")</f>
        <v>0</v>
      </c>
      <c r="M71" s="9">
        <f>IF(H71="", "", "台灣環境部")</f>
        <v>0</v>
      </c>
      <c r="N71" s="15"/>
      <c r="O71" s="9">
        <f>IF(L71="", "", "")</f>
        <v>0</v>
      </c>
      <c r="P71" s="9">
        <f>IF(L71="", "", "(3) Failure to perform instrument calibration or record compilation")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'2-定性盘查'!A73</f>
        <v>0</v>
      </c>
      <c r="C72" s="7">
        <f>'2-定性盘查'!B73</f>
        <v>0</v>
      </c>
      <c r="D72" s="7">
        <f>'2-定性盘查'!C73</f>
        <v>0</v>
      </c>
      <c r="E72" s="7">
        <f>'2-定性盘查'!D73</f>
        <v>0</v>
      </c>
      <c r="F72" s="15">
        <v>0</v>
      </c>
      <c r="G72" s="9"/>
      <c r="H72" s="9" t="s">
        <v>565</v>
      </c>
      <c r="I72" s="9"/>
      <c r="J72" s="15">
        <v>0.00159375</v>
      </c>
      <c r="K72" s="9">
        <f>IF(H72="", "", "kgCH₄/passenger-hour")</f>
        <v>0</v>
      </c>
      <c r="L72" s="9">
        <f>IF(H72="", "", "(3) Failure to perform instrument calibration or record compilation")</f>
        <v>0</v>
      </c>
      <c r="M72" s="9">
        <f>IF(H72="", "", "台灣環境部")</f>
        <v>0</v>
      </c>
      <c r="N72" s="15"/>
      <c r="O72" s="9">
        <f>IF(L72="", "", "")</f>
        <v>0</v>
      </c>
      <c r="P72" s="9">
        <f>IF(L72="", "", "(3) Failure to perform instrument calibration or record compilation")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'2-定性盘查'!A74</f>
        <v>0</v>
      </c>
      <c r="C73" s="7">
        <f>'2-定性盘查'!B74</f>
        <v>0</v>
      </c>
      <c r="D73" s="7">
        <f>'2-定性盘查'!C74</f>
        <v>0</v>
      </c>
      <c r="E73" s="7">
        <f>'2-定性盘查'!D74</f>
        <v>0</v>
      </c>
      <c r="F73" s="15">
        <v>0</v>
      </c>
      <c r="G73" s="9"/>
      <c r="H73" s="9" t="s">
        <v>565</v>
      </c>
      <c r="I73" s="9"/>
      <c r="J73" s="15">
        <v>0.00159375</v>
      </c>
      <c r="K73" s="9">
        <f>IF(H73="", "", "kgCH₄/passenger-hour")</f>
        <v>0</v>
      </c>
      <c r="L73" s="9">
        <f>IF(H73="", "", "(3) Failure to perform instrument calibration or record compilation")</f>
        <v>0</v>
      </c>
      <c r="M73" s="9">
        <f>IF(H73="", "", "台灣環境部")</f>
        <v>0</v>
      </c>
      <c r="N73" s="15"/>
      <c r="O73" s="9">
        <f>IF(L73="", "", "")</f>
        <v>0</v>
      </c>
      <c r="P73" s="9">
        <f>IF(L73="", "", "(3) Failure to perform instrument calibration or record compilation")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'2-定性盘查'!A75</f>
        <v>0</v>
      </c>
      <c r="C74" s="7">
        <f>'2-定性盘查'!B75</f>
        <v>0</v>
      </c>
      <c r="D74" s="7">
        <f>'2-定性盘查'!C75</f>
        <v>0</v>
      </c>
      <c r="E74" s="7">
        <f>'2-定性盘查'!D75</f>
        <v>0</v>
      </c>
      <c r="F74" s="15">
        <v>0</v>
      </c>
      <c r="G74" s="9"/>
      <c r="H74" s="9" t="s">
        <v>565</v>
      </c>
      <c r="I74" s="9"/>
      <c r="J74" s="15">
        <v>0.00159375</v>
      </c>
      <c r="K74" s="9">
        <f>IF(H74="", "", "kgCH₄/passenger-hour")</f>
        <v>0</v>
      </c>
      <c r="L74" s="9">
        <f>IF(H74="", "", "(3) Failure to perform instrument calibration or record compilation")</f>
        <v>0</v>
      </c>
      <c r="M74" s="9">
        <f>IF(H74="", "", "台灣環境部")</f>
        <v>0</v>
      </c>
      <c r="N74" s="15"/>
      <c r="O74" s="9">
        <f>IF(L74="", "", "")</f>
        <v>0</v>
      </c>
      <c r="P74" s="9">
        <f>IF(L74="", "", "(3) Failure to perform instrument calibration or record compilation")</f>
        <v>0</v>
      </c>
      <c r="Q74" s="9">
        <f>IF(L74="", "", "")</f>
        <v>0</v>
      </c>
      <c r="R74" s="9"/>
      <c r="S74" s="9"/>
      <c r="T74" s="9"/>
      <c r="U74" s="9"/>
      <c r="V74" s="9"/>
    </row>
    <row r="75" spans="2:22">
      <c r="B75" s="7">
        <f>'2-定性盘查'!A76</f>
        <v>0</v>
      </c>
      <c r="C75" s="7">
        <f>'2-定性盘查'!B76</f>
        <v>0</v>
      </c>
      <c r="D75" s="7">
        <f>'2-定性盘查'!C76</f>
        <v>0</v>
      </c>
      <c r="E75" s="7">
        <f>'2-定性盘查'!D76</f>
        <v>0</v>
      </c>
      <c r="F75" s="15">
        <v>0</v>
      </c>
      <c r="G75" s="9"/>
      <c r="H75" s="9" t="s">
        <v>565</v>
      </c>
      <c r="I75" s="9"/>
      <c r="J75" s="15">
        <v>0.00159375</v>
      </c>
      <c r="K75" s="9">
        <f>IF(H75="", "", "kgCH₄/passenger-hour")</f>
        <v>0</v>
      </c>
      <c r="L75" s="9">
        <f>IF(H75="", "", "(3) Failure to perform instrument calibration or record compilation")</f>
        <v>0</v>
      </c>
      <c r="M75" s="9">
        <f>IF(H75="", "", "台灣環境部")</f>
        <v>0</v>
      </c>
      <c r="N75" s="15"/>
      <c r="O75" s="9">
        <f>IF(L75="", "", "")</f>
        <v>0</v>
      </c>
      <c r="P75" s="9">
        <f>IF(L75="", "", "(3) Failure to perform instrument calibration or record compilation")</f>
        <v>0</v>
      </c>
      <c r="Q75" s="9">
        <f>IF(L75="", "", "")</f>
        <v>0</v>
      </c>
      <c r="R75" s="9"/>
      <c r="S75" s="9"/>
      <c r="T75" s="9"/>
      <c r="U75" s="9"/>
      <c r="V75" s="9"/>
    </row>
    <row r="76" spans="2:22">
      <c r="B76" s="7">
        <f>'2-定性盘查'!A77</f>
        <v>0</v>
      </c>
      <c r="C76" s="7">
        <f>'2-定性盘查'!B77</f>
        <v>0</v>
      </c>
      <c r="D76" s="7">
        <f>'2-定性盘查'!C77</f>
        <v>0</v>
      </c>
      <c r="E76" s="7">
        <f>'2-定性盘查'!D77</f>
        <v>0</v>
      </c>
      <c r="F76" s="15">
        <v>0</v>
      </c>
      <c r="G76" s="9"/>
      <c r="H76" s="9" t="s">
        <v>565</v>
      </c>
      <c r="I76" s="9"/>
      <c r="J76" s="15">
        <v>0.00159375</v>
      </c>
      <c r="K76" s="9">
        <f>IF(H76="", "", "kgCH₄/passenger-hour")</f>
        <v>0</v>
      </c>
      <c r="L76" s="9">
        <f>IF(H76="", "", "(3) Failure to perform instrument calibration or record compilation")</f>
        <v>0</v>
      </c>
      <c r="M76" s="9">
        <f>IF(H76="", "", "台灣環境部")</f>
        <v>0</v>
      </c>
      <c r="N76" s="15"/>
      <c r="O76" s="9">
        <f>IF(L76="", "", "")</f>
        <v>0</v>
      </c>
      <c r="P76" s="9">
        <f>IF(L76="", "", "(3) Failure to perform instrument calibration or record compilation")</f>
        <v>0</v>
      </c>
      <c r="Q76" s="9">
        <f>IF(L76="", "", "")</f>
        <v>0</v>
      </c>
      <c r="R76" s="9"/>
      <c r="S76" s="9"/>
      <c r="T76" s="9"/>
      <c r="U76" s="9"/>
      <c r="V76" s="9"/>
    </row>
    <row r="77" spans="2:22">
      <c r="B77" s="7">
        <f>'2-定性盘查'!A78</f>
        <v>0</v>
      </c>
      <c r="C77" s="7">
        <f>'2-定性盘查'!B78</f>
        <v>0</v>
      </c>
      <c r="D77" s="7">
        <f>'2-定性盘查'!C78</f>
        <v>0</v>
      </c>
      <c r="E77" s="7">
        <f>'2-定性盘查'!D78</f>
        <v>0</v>
      </c>
      <c r="F77" s="15">
        <v>0</v>
      </c>
      <c r="G77" s="9"/>
      <c r="H77" s="9" t="s">
        <v>565</v>
      </c>
      <c r="I77" s="9"/>
      <c r="J77" s="15">
        <v>0.00159375</v>
      </c>
      <c r="K77" s="9">
        <f>IF(H77="", "", "kgCH₄/passenger-hour")</f>
        <v>0</v>
      </c>
      <c r="L77" s="9">
        <f>IF(H77="", "", "(3) Failure to perform instrument calibration or record compilation")</f>
        <v>0</v>
      </c>
      <c r="M77" s="9">
        <f>IF(H77="", "", "台灣環境部")</f>
        <v>0</v>
      </c>
      <c r="N77" s="15"/>
      <c r="O77" s="9">
        <f>IF(L77="", "", "")</f>
        <v>0</v>
      </c>
      <c r="P77" s="9">
        <f>IF(L77="", "", "(3) Failure to perform instrument calibration or record compilation")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'2-定性盘查'!A79</f>
        <v>0</v>
      </c>
      <c r="C78" s="7">
        <f>'2-定性盘查'!B79</f>
        <v>0</v>
      </c>
      <c r="D78" s="7">
        <f>'2-定性盘查'!C79</f>
        <v>0</v>
      </c>
      <c r="E78" s="7">
        <f>'2-定性盘查'!D79</f>
        <v>0</v>
      </c>
      <c r="F78" s="15"/>
      <c r="G78" s="9" t="s">
        <v>570</v>
      </c>
      <c r="H78" s="9" t="s">
        <v>565</v>
      </c>
      <c r="I78" s="9" t="s">
        <v>566</v>
      </c>
      <c r="J78" s="15"/>
      <c r="K78" s="9">
        <f>IF(H78="", "", "")</f>
        <v>0</v>
      </c>
      <c r="L78" s="9">
        <f>IF(H78="", "", "(3) Failure to perform instrument calibration or record compilation")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"(3) Failure to perform instrument calibration or record compilation")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'2-定性盘查'!A80</f>
        <v>0</v>
      </c>
      <c r="C79" s="7">
        <f>'2-定性盘查'!B80</f>
        <v>0</v>
      </c>
      <c r="D79" s="7">
        <f>'2-定性盘查'!C80</f>
        <v>0</v>
      </c>
      <c r="E79" s="7">
        <f>'2-定性盘查'!D80</f>
        <v>0</v>
      </c>
      <c r="F79" s="15"/>
      <c r="G79" s="9" t="s">
        <v>570</v>
      </c>
      <c r="H79" s="9" t="s">
        <v>565</v>
      </c>
      <c r="I79" s="9" t="s">
        <v>566</v>
      </c>
      <c r="J79" s="15"/>
      <c r="K79" s="9">
        <f>IF(H79="", "", "")</f>
        <v>0</v>
      </c>
      <c r="L79" s="9">
        <f>IF(H79="", "", "(3) Failure to perform instrument calibration or record compilation")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"(3) Failure to perform instrument calibration or record compilation")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'2-定性盘查'!A81</f>
        <v>0</v>
      </c>
      <c r="C80" s="7">
        <f>'2-定性盘查'!B81</f>
        <v>0</v>
      </c>
      <c r="D80" s="7">
        <f>'2-定性盘查'!C81</f>
        <v>0</v>
      </c>
      <c r="E80" s="7">
        <f>'2-定性盘查'!D81</f>
        <v>0</v>
      </c>
      <c r="F80" s="15"/>
      <c r="G80" s="9" t="s">
        <v>570</v>
      </c>
      <c r="H80" s="9"/>
      <c r="I80" s="9" t="s">
        <v>566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'2-定性盘查'!A82</f>
        <v>0</v>
      </c>
      <c r="C81" s="7">
        <f>'2-定性盘查'!B82</f>
        <v>0</v>
      </c>
      <c r="D81" s="7">
        <f>'2-定性盘查'!C82</f>
        <v>0</v>
      </c>
      <c r="E81" s="7">
        <f>'2-定性盘查'!D82</f>
        <v>0</v>
      </c>
      <c r="F81" s="15"/>
      <c r="G81" s="9" t="s">
        <v>570</v>
      </c>
      <c r="H81" s="9" t="s">
        <v>565</v>
      </c>
      <c r="I81" s="9" t="s">
        <v>566</v>
      </c>
      <c r="J81" s="15"/>
      <c r="K81" s="9">
        <f>IF(H81="", "", "")</f>
        <v>0</v>
      </c>
      <c r="L81" s="9">
        <f>IF(H81="", "", "(3) Failure to perform instrument calibration or record compilation")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"(3) Failure to perform instrument calibration or record compilation")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'2-定性盘查'!A83</f>
        <v>0</v>
      </c>
      <c r="C82" s="7">
        <f>'2-定性盘查'!B83</f>
        <v>0</v>
      </c>
      <c r="D82" s="7">
        <f>'2-定性盘查'!C83</f>
        <v>0</v>
      </c>
      <c r="E82" s="7">
        <f>'2-定性盘查'!D83</f>
        <v>0</v>
      </c>
      <c r="F82" s="15"/>
      <c r="G82" s="9" t="s">
        <v>570</v>
      </c>
      <c r="H82" s="9" t="s">
        <v>565</v>
      </c>
      <c r="I82" s="9" t="s">
        <v>566</v>
      </c>
      <c r="J82" s="15"/>
      <c r="K82" s="9">
        <f>IF(H82="", "", "")</f>
        <v>0</v>
      </c>
      <c r="L82" s="9">
        <f>IF(H82="", "", "(3) Failure to perform instrument calibration or record compilation")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"(3) Failure to perform instrument calibration or record compilation")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'2-定性盘查'!A84</f>
        <v>0</v>
      </c>
      <c r="C83" s="7">
        <f>'2-定性盘查'!B84</f>
        <v>0</v>
      </c>
      <c r="D83" s="7">
        <f>'2-定性盘查'!C84</f>
        <v>0</v>
      </c>
      <c r="E83" s="7">
        <f>'2-定性盘查'!D84</f>
        <v>0</v>
      </c>
      <c r="F83" s="15"/>
      <c r="G83" s="9" t="s">
        <v>570</v>
      </c>
      <c r="H83" s="9" t="s">
        <v>565</v>
      </c>
      <c r="I83" s="9" t="s">
        <v>566</v>
      </c>
      <c r="J83" s="15"/>
      <c r="K83" s="9">
        <f>IF(H83="", "", "")</f>
        <v>0</v>
      </c>
      <c r="L83" s="9">
        <f>IF(H83="", "", "(3) Failure to perform instrument calibration or record compilation")</f>
        <v>0</v>
      </c>
      <c r="M83" s="9">
        <f>IF(H83="", "", "")</f>
        <v>0</v>
      </c>
      <c r="N83" s="15"/>
      <c r="O83" s="9">
        <f>IF(L83="", "", "")</f>
        <v>0</v>
      </c>
      <c r="P83" s="9">
        <f>IF(L83="", "", "(3) Failure to perform instrument calibration or record compilation")</f>
        <v>0</v>
      </c>
      <c r="Q83" s="9">
        <f>IF(L83="", "", "")</f>
        <v>0</v>
      </c>
      <c r="R83" s="9"/>
      <c r="S83" s="9"/>
      <c r="T83" s="9"/>
      <c r="U83" s="9"/>
      <c r="V83" s="9"/>
    </row>
    <row r="84" spans="2:22">
      <c r="B84" s="7">
        <f>'2-定性盘查'!A85</f>
        <v>0</v>
      </c>
      <c r="C84" s="7">
        <f>'2-定性盘查'!B85</f>
        <v>0</v>
      </c>
      <c r="D84" s="7">
        <f>'2-定性盘查'!C85</f>
        <v>0</v>
      </c>
      <c r="E84" s="7">
        <f>'2-定性盘查'!D85</f>
        <v>0</v>
      </c>
      <c r="F84" s="15"/>
      <c r="G84" s="9" t="s">
        <v>570</v>
      </c>
      <c r="H84" s="9" t="s">
        <v>565</v>
      </c>
      <c r="I84" s="9" t="s">
        <v>566</v>
      </c>
      <c r="J84" s="15"/>
      <c r="K84" s="9">
        <f>IF(H84="", "", "")</f>
        <v>0</v>
      </c>
      <c r="L84" s="9">
        <f>IF(H84="", "", "(3) Failure to perform instrument calibration or record compilation")</f>
        <v>0</v>
      </c>
      <c r="M84" s="9">
        <f>IF(H84="", "", "")</f>
        <v>0</v>
      </c>
      <c r="N84" s="15"/>
      <c r="O84" s="9">
        <f>IF(L84="", "", "")</f>
        <v>0</v>
      </c>
      <c r="P84" s="9">
        <f>IF(L84="", "", "(3) Failure to perform instrument calibration or record compilation")</f>
        <v>0</v>
      </c>
      <c r="Q84" s="9">
        <f>IF(L84="", "", "")</f>
        <v>0</v>
      </c>
      <c r="R84" s="9"/>
      <c r="S84" s="9"/>
      <c r="T84" s="9"/>
      <c r="U84" s="9"/>
      <c r="V84" s="9"/>
    </row>
    <row r="85" spans="2:22">
      <c r="B85" s="7">
        <f>'2-定性盘查'!A86</f>
        <v>0</v>
      </c>
      <c r="C85" s="7">
        <f>'2-定性盘查'!B86</f>
        <v>0</v>
      </c>
      <c r="D85" s="7">
        <f>'2-定性盘查'!C86</f>
        <v>0</v>
      </c>
      <c r="E85" s="7">
        <f>'2-定性盘查'!D86</f>
        <v>0</v>
      </c>
      <c r="F85" s="15"/>
      <c r="G85" s="9" t="s">
        <v>570</v>
      </c>
      <c r="H85" s="9" t="s">
        <v>565</v>
      </c>
      <c r="I85" s="9" t="s">
        <v>566</v>
      </c>
      <c r="J85" s="15"/>
      <c r="K85" s="9">
        <f>IF(H85="", "", "")</f>
        <v>0</v>
      </c>
      <c r="L85" s="9">
        <f>IF(H85="", "", "(3) Failure to perform instrument calibration or record compilation")</f>
        <v>0</v>
      </c>
      <c r="M85" s="9">
        <f>IF(H85="", "", "")</f>
        <v>0</v>
      </c>
      <c r="N85" s="15"/>
      <c r="O85" s="9">
        <f>IF(L85="", "", "")</f>
        <v>0</v>
      </c>
      <c r="P85" s="9">
        <f>IF(L85="", "", "(3) Failure to perform instrument calibration or record compilation")</f>
        <v>0</v>
      </c>
      <c r="Q85" s="9">
        <f>IF(L85="", "", "")</f>
        <v>0</v>
      </c>
      <c r="R85" s="9"/>
      <c r="S85" s="9"/>
      <c r="T85" s="9"/>
      <c r="U85" s="9"/>
      <c r="V85" s="9"/>
    </row>
    <row r="86" spans="2:22">
      <c r="B86" s="7">
        <f>'2-定性盘查'!A87</f>
        <v>0</v>
      </c>
      <c r="C86" s="7">
        <f>'2-定性盘查'!B87</f>
        <v>0</v>
      </c>
      <c r="D86" s="7">
        <f>'2-定性盘查'!C87</f>
        <v>0</v>
      </c>
      <c r="E86" s="7">
        <f>'2-定性盘查'!D87</f>
        <v>0</v>
      </c>
      <c r="F86" s="15"/>
      <c r="G86" s="9" t="s">
        <v>570</v>
      </c>
      <c r="H86" s="9" t="s">
        <v>565</v>
      </c>
      <c r="I86" s="9" t="s">
        <v>566</v>
      </c>
      <c r="J86" s="15"/>
      <c r="K86" s="9">
        <f>IF(H86="", "", "")</f>
        <v>0</v>
      </c>
      <c r="L86" s="9">
        <f>IF(H86="", "", "(3) Failure to perform instrument calibration or record compilation")</f>
        <v>0</v>
      </c>
      <c r="M86" s="9">
        <f>IF(H86="", "", "")</f>
        <v>0</v>
      </c>
      <c r="N86" s="15"/>
      <c r="O86" s="9">
        <f>IF(L86="", "", "")</f>
        <v>0</v>
      </c>
      <c r="P86" s="9">
        <f>IF(L86="", "", "(3) Failure to perform instrument calibration or record compilation")</f>
        <v>0</v>
      </c>
      <c r="Q86" s="9">
        <f>IF(L86="", "", "")</f>
        <v>0</v>
      </c>
      <c r="R86" s="9"/>
      <c r="S86" s="9"/>
      <c r="T86" s="9"/>
      <c r="U86" s="9"/>
      <c r="V86" s="9"/>
    </row>
    <row r="87" spans="2:22">
      <c r="B87" s="7">
        <f>'2-定性盘查'!A88</f>
        <v>0</v>
      </c>
      <c r="C87" s="7">
        <f>'2-定性盘查'!B88</f>
        <v>0</v>
      </c>
      <c r="D87" s="7">
        <f>'2-定性盘查'!C88</f>
        <v>0</v>
      </c>
      <c r="E87" s="7">
        <f>'2-定性盘查'!D88</f>
        <v>0</v>
      </c>
      <c r="F87" s="15"/>
      <c r="G87" s="9" t="s">
        <v>570</v>
      </c>
      <c r="H87" s="9" t="s">
        <v>565</v>
      </c>
      <c r="I87" s="9" t="s">
        <v>566</v>
      </c>
      <c r="J87" s="15"/>
      <c r="K87" s="9">
        <f>IF(H87="", "", "")</f>
        <v>0</v>
      </c>
      <c r="L87" s="9">
        <f>IF(H87="", "", "(3) Failure to perform instrument calibration or record compilation")</f>
        <v>0</v>
      </c>
      <c r="M87" s="9">
        <f>IF(H87="", "", "")</f>
        <v>0</v>
      </c>
      <c r="N87" s="15"/>
      <c r="O87" s="9">
        <f>IF(L87="", "", "")</f>
        <v>0</v>
      </c>
      <c r="P87" s="9">
        <f>IF(L87="", "", "(3) Failure to perform instrument calibration or record compilation")</f>
        <v>0</v>
      </c>
      <c r="Q87" s="9">
        <f>IF(L87="", "", "")</f>
        <v>0</v>
      </c>
      <c r="R87" s="9"/>
      <c r="S87" s="9"/>
      <c r="T87" s="9"/>
      <c r="U87" s="9"/>
      <c r="V87" s="9"/>
    </row>
    <row r="88" spans="2:22">
      <c r="B88" s="7">
        <f>'2-定性盘查'!A89</f>
        <v>0</v>
      </c>
      <c r="C88" s="7">
        <f>'2-定性盘查'!B89</f>
        <v>0</v>
      </c>
      <c r="D88" s="7">
        <f>'2-定性盘查'!C89</f>
        <v>0</v>
      </c>
      <c r="E88" s="7">
        <f>'2-定性盘查'!D89</f>
        <v>0</v>
      </c>
      <c r="F88" s="15"/>
      <c r="G88" s="9" t="s">
        <v>570</v>
      </c>
      <c r="H88" s="9"/>
      <c r="I88" s="9" t="s">
        <v>566</v>
      </c>
      <c r="J88" s="15"/>
      <c r="K88" s="9">
        <f>IF(H88="", "", "")</f>
        <v>0</v>
      </c>
      <c r="L88" s="9">
        <f>IF(H88="", "", "")</f>
        <v>0</v>
      </c>
      <c r="M88" s="9">
        <f>IF(H88="", "", "")</f>
        <v>0</v>
      </c>
      <c r="N88" s="15"/>
      <c r="O88" s="9">
        <f>IF(L88="", "", "")</f>
        <v>0</v>
      </c>
      <c r="P88" s="9">
        <f>IF(L88="", "", "")</f>
        <v>0</v>
      </c>
      <c r="Q88" s="9">
        <f>IF(L88="", "", "")</f>
        <v>0</v>
      </c>
      <c r="R88" s="9"/>
      <c r="S88" s="9"/>
      <c r="T88" s="9"/>
      <c r="U88" s="9"/>
      <c r="V88" s="9"/>
    </row>
    <row r="89" spans="2:22">
      <c r="B89" s="7">
        <f>'2-定性盘查'!A90</f>
        <v>0</v>
      </c>
      <c r="C89" s="7">
        <f>'2-定性盘查'!B90</f>
        <v>0</v>
      </c>
      <c r="D89" s="7">
        <f>'2-定性盘查'!C90</f>
        <v>0</v>
      </c>
      <c r="E89" s="7">
        <f>'2-定性盘查'!D90</f>
        <v>0</v>
      </c>
      <c r="F89" s="15"/>
      <c r="G89" s="9" t="s">
        <v>570</v>
      </c>
      <c r="H89" s="9" t="s">
        <v>565</v>
      </c>
      <c r="I89" s="9" t="s">
        <v>566</v>
      </c>
      <c r="J89" s="15"/>
      <c r="K89" s="9">
        <f>IF(H89="", "", "")</f>
        <v>0</v>
      </c>
      <c r="L89" s="9">
        <f>IF(H89="", "", "(3) Failure to perform instrument calibration or record compilation")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"(3) Failure to perform instrument calibration or record compilation")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'2-定性盘查'!A91</f>
        <v>0</v>
      </c>
      <c r="C90" s="7">
        <f>'2-定性盘查'!B91</f>
        <v>0</v>
      </c>
      <c r="D90" s="7">
        <f>'2-定性盘查'!C91</f>
        <v>0</v>
      </c>
      <c r="E90" s="7">
        <f>'2-定性盘查'!D91</f>
        <v>0</v>
      </c>
      <c r="F90" s="15">
        <v>1</v>
      </c>
      <c r="G90" s="9" t="s">
        <v>570</v>
      </c>
      <c r="H90" s="9" t="s">
        <v>565</v>
      </c>
      <c r="I90" s="9" t="s">
        <v>566</v>
      </c>
      <c r="J90" s="15"/>
      <c r="K90" s="9">
        <f>IF(H90="", "", "")</f>
        <v>0</v>
      </c>
      <c r="L90" s="9">
        <f>IF(H90="", "", "(3) Failure to perform instrument calibration or record compilation")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"(3) Failure to perform instrument calibration or record compilation")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'2-定性盘查'!A92</f>
        <v>0</v>
      </c>
      <c r="C91" s="7">
        <f>'2-定性盘查'!B92</f>
        <v>0</v>
      </c>
      <c r="D91" s="7">
        <f>'2-定性盘查'!C92</f>
        <v>0</v>
      </c>
      <c r="E91" s="7">
        <f>'2-定性盘查'!D92</f>
        <v>0</v>
      </c>
      <c r="F91" s="15">
        <v>1</v>
      </c>
      <c r="G91" s="9" t="s">
        <v>570</v>
      </c>
      <c r="H91" s="9" t="s">
        <v>565</v>
      </c>
      <c r="I91" s="9" t="s">
        <v>566</v>
      </c>
      <c r="J91" s="15"/>
      <c r="K91" s="9">
        <f>IF(H91="", "", "")</f>
        <v>0</v>
      </c>
      <c r="L91" s="9">
        <f>IF(H91="", "", "(3) Failure to perform instrument calibration or record compilation")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"(3) Failure to perform instrument calibration or record compilation")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'2-定性盘查'!A93</f>
        <v>0</v>
      </c>
      <c r="C92" s="7">
        <f>'2-定性盘查'!B93</f>
        <v>0</v>
      </c>
      <c r="D92" s="7">
        <f>'2-定性盘查'!C93</f>
        <v>0</v>
      </c>
      <c r="E92" s="7">
        <f>'2-定性盘查'!D93</f>
        <v>0</v>
      </c>
      <c r="F92" s="15"/>
      <c r="G92" s="9" t="s">
        <v>570</v>
      </c>
      <c r="H92" s="9" t="s">
        <v>565</v>
      </c>
      <c r="I92" s="9" t="s">
        <v>566</v>
      </c>
      <c r="J92" s="15"/>
      <c r="K92" s="9">
        <f>IF(H92="", "", "")</f>
        <v>0</v>
      </c>
      <c r="L92" s="9">
        <f>IF(H92="", "", "(3) Failure to perform instrument calibration or record compilation")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"(3) Failure to perform instrument calibration or record compilation")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'2-定性盘查'!A94</f>
        <v>0</v>
      </c>
      <c r="C93" s="7">
        <f>'2-定性盘查'!B94</f>
        <v>0</v>
      </c>
      <c r="D93" s="7">
        <f>'2-定性盘查'!C94</f>
        <v>0</v>
      </c>
      <c r="E93" s="7">
        <f>'2-定性盘查'!D94</f>
        <v>0</v>
      </c>
      <c r="F93" s="15"/>
      <c r="G93" s="9" t="s">
        <v>570</v>
      </c>
      <c r="H93" s="9" t="s">
        <v>565</v>
      </c>
      <c r="I93" s="9" t="s">
        <v>566</v>
      </c>
      <c r="J93" s="15"/>
      <c r="K93" s="9">
        <f>IF(H93="", "", "")</f>
        <v>0</v>
      </c>
      <c r="L93" s="9">
        <f>IF(H93="", "", "(3) Failure to perform instrument calibration or record compilation")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"(3) Failure to perform instrument calibration or record compilation")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'2-定性盘查'!A95</f>
        <v>0</v>
      </c>
      <c r="C94" s="7">
        <f>'2-定性盘查'!B95</f>
        <v>0</v>
      </c>
      <c r="D94" s="7">
        <f>'2-定性盘查'!C95</f>
        <v>0</v>
      </c>
      <c r="E94" s="7">
        <f>'2-定性盘查'!D95</f>
        <v>0</v>
      </c>
      <c r="F94" s="15"/>
      <c r="G94" s="9" t="s">
        <v>570</v>
      </c>
      <c r="H94" s="9" t="s">
        <v>565</v>
      </c>
      <c r="I94" s="9" t="s">
        <v>566</v>
      </c>
      <c r="J94" s="15"/>
      <c r="K94" s="9">
        <f>IF(H94="", "", "")</f>
        <v>0</v>
      </c>
      <c r="L94" s="9">
        <f>IF(H94="", "", "(3) Failure to perform instrument calibration or record compilation")</f>
        <v>0</v>
      </c>
      <c r="M94" s="9">
        <f>IF(H94="", "", "")</f>
        <v>0</v>
      </c>
      <c r="N94" s="15"/>
      <c r="O94" s="9">
        <f>IF(L94="", "", "")</f>
        <v>0</v>
      </c>
      <c r="P94" s="9">
        <f>IF(L94="", "", "(3) Failure to perform instrument calibration or record compilation")</f>
        <v>0</v>
      </c>
      <c r="Q94" s="9">
        <f>IF(L94="", "", "")</f>
        <v>0</v>
      </c>
      <c r="R94" s="9"/>
      <c r="S94" s="9"/>
      <c r="T94" s="9"/>
      <c r="U94" s="9"/>
      <c r="V94" s="9"/>
    </row>
    <row r="95" spans="2:22">
      <c r="B95" s="7">
        <f>'2-定性盘查'!A96</f>
        <v>0</v>
      </c>
      <c r="C95" s="7">
        <f>'2-定性盘查'!B96</f>
        <v>0</v>
      </c>
      <c r="D95" s="7">
        <f>'2-定性盘查'!C96</f>
        <v>0</v>
      </c>
      <c r="E95" s="7">
        <f>'2-定性盘查'!D96</f>
        <v>0</v>
      </c>
      <c r="F95" s="15"/>
      <c r="G95" s="9" t="s">
        <v>570</v>
      </c>
      <c r="H95" s="9" t="s">
        <v>565</v>
      </c>
      <c r="I95" s="9" t="s">
        <v>566</v>
      </c>
      <c r="J95" s="15"/>
      <c r="K95" s="9">
        <f>IF(H95="", "", "")</f>
        <v>0</v>
      </c>
      <c r="L95" s="9">
        <f>IF(H95="", "", "(3) Failure to perform instrument calibration or record compilation")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"(3) Failure to perform instrument calibration or record compilation")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'2-定性盘查'!A97</f>
        <v>0</v>
      </c>
      <c r="C96" s="7">
        <f>'2-定性盘查'!B97</f>
        <v>0</v>
      </c>
      <c r="D96" s="7">
        <f>'2-定性盘查'!C97</f>
        <v>0</v>
      </c>
      <c r="E96" s="7">
        <f>'2-定性盘查'!D97</f>
        <v>0</v>
      </c>
      <c r="F96" s="15"/>
      <c r="G96" s="9" t="s">
        <v>570</v>
      </c>
      <c r="H96" s="9" t="s">
        <v>565</v>
      </c>
      <c r="I96" s="9" t="s">
        <v>566</v>
      </c>
      <c r="J96" s="15"/>
      <c r="K96" s="9">
        <f>IF(H96="", "", "")</f>
        <v>0</v>
      </c>
      <c r="L96" s="9">
        <f>IF(H96="", "", "(3) Failure to perform instrument calibration or record compilation")</f>
        <v>0</v>
      </c>
      <c r="M96" s="9">
        <f>IF(H96="", "", "")</f>
        <v>0</v>
      </c>
      <c r="N96" s="15"/>
      <c r="O96" s="9">
        <f>IF(L96="", "", "")</f>
        <v>0</v>
      </c>
      <c r="P96" s="9">
        <f>IF(L96="", "", "(3) Failure to perform instrument calibration or record compilation")</f>
        <v>0</v>
      </c>
      <c r="Q96" s="9">
        <f>IF(L96="", "", "")</f>
        <v>0</v>
      </c>
      <c r="R96" s="9"/>
      <c r="S96" s="9"/>
      <c r="T96" s="9"/>
      <c r="U96" s="9"/>
      <c r="V96" s="9"/>
    </row>
    <row r="97" spans="2:22">
      <c r="B97" s="7">
        <f>'2-定性盘查'!A98</f>
        <v>0</v>
      </c>
      <c r="C97" s="7">
        <f>'2-定性盘查'!B98</f>
        <v>0</v>
      </c>
      <c r="D97" s="7">
        <f>'2-定性盘查'!C98</f>
        <v>0</v>
      </c>
      <c r="E97" s="7">
        <f>'2-定性盘查'!D98</f>
        <v>0</v>
      </c>
      <c r="F97" s="15"/>
      <c r="G97" s="9" t="s">
        <v>570</v>
      </c>
      <c r="H97" s="9" t="s">
        <v>565</v>
      </c>
      <c r="I97" s="9" t="s">
        <v>566</v>
      </c>
      <c r="J97" s="15"/>
      <c r="K97" s="9">
        <f>IF(H97="", "", "")</f>
        <v>0</v>
      </c>
      <c r="L97" s="9">
        <f>IF(H97="", "", "(3) Failure to perform instrument calibration or record compilation")</f>
        <v>0</v>
      </c>
      <c r="M97" s="9">
        <f>IF(H97="", "", "")</f>
        <v>0</v>
      </c>
      <c r="N97" s="15"/>
      <c r="O97" s="9">
        <f>IF(L97="", "", "")</f>
        <v>0</v>
      </c>
      <c r="P97" s="9">
        <f>IF(L97="", "", "(3) Failure to perform instrument calibration or record compilation")</f>
        <v>0</v>
      </c>
      <c r="Q97" s="9">
        <f>IF(L97="", "", "")</f>
        <v>0</v>
      </c>
      <c r="R97" s="9"/>
      <c r="S97" s="9"/>
      <c r="T97" s="9"/>
      <c r="U97" s="9"/>
      <c r="V97" s="9"/>
    </row>
    <row r="98" spans="2:22">
      <c r="B98" s="7">
        <f>'2-定性盘查'!A99</f>
        <v>0</v>
      </c>
      <c r="C98" s="7">
        <f>'2-定性盘查'!B99</f>
        <v>0</v>
      </c>
      <c r="D98" s="7">
        <f>'2-定性盘查'!C99</f>
        <v>0</v>
      </c>
      <c r="E98" s="7">
        <f>'2-定性盘查'!D99</f>
        <v>0</v>
      </c>
      <c r="F98" s="15"/>
      <c r="G98" s="9" t="s">
        <v>570</v>
      </c>
      <c r="H98" s="9" t="s">
        <v>565</v>
      </c>
      <c r="I98" s="9" t="s">
        <v>566</v>
      </c>
      <c r="J98" s="15"/>
      <c r="K98" s="9">
        <f>IF(H98="", "", "")</f>
        <v>0</v>
      </c>
      <c r="L98" s="9">
        <f>IF(H98="", "", "(3) Failure to perform instrument calibration or record compilation")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"(3) Failure to perform instrument calibration or record compilation")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'2-定性盘查'!A100</f>
        <v>0</v>
      </c>
      <c r="C99" s="7">
        <f>'2-定性盘查'!B100</f>
        <v>0</v>
      </c>
      <c r="D99" s="7">
        <f>'2-定性盘查'!C100</f>
        <v>0</v>
      </c>
      <c r="E99" s="7">
        <f>'2-定性盘查'!D100</f>
        <v>0</v>
      </c>
      <c r="F99" s="15"/>
      <c r="G99" s="9" t="s">
        <v>570</v>
      </c>
      <c r="H99" s="9"/>
      <c r="I99" s="9" t="s">
        <v>566</v>
      </c>
      <c r="J99" s="15"/>
      <c r="K99" s="9">
        <f>IF(H99="", "", "")</f>
        <v>0</v>
      </c>
      <c r="L99" s="9">
        <f>IF(H99="", "", "")</f>
        <v>0</v>
      </c>
      <c r="M99" s="9">
        <f>IF(H99="", "", "")</f>
        <v>0</v>
      </c>
      <c r="N99" s="15"/>
      <c r="O99" s="9">
        <f>IF(L99="", "", "")</f>
        <v>0</v>
      </c>
      <c r="P99" s="9">
        <f>IF(L99="", "", "")</f>
        <v>0</v>
      </c>
      <c r="Q99" s="9">
        <f>IF(L99="", "", "")</f>
        <v>0</v>
      </c>
      <c r="R99" s="9"/>
      <c r="S99" s="9"/>
      <c r="T99" s="9"/>
      <c r="U99" s="9"/>
      <c r="V99" s="9"/>
    </row>
    <row r="100" spans="2:22">
      <c r="B100" s="7">
        <f>'2-定性盘查'!A101</f>
        <v>0</v>
      </c>
      <c r="C100" s="7">
        <f>'2-定性盘查'!B101</f>
        <v>0</v>
      </c>
      <c r="D100" s="7">
        <f>'2-定性盘查'!C101</f>
        <v>0</v>
      </c>
      <c r="E100" s="7">
        <f>'2-定性盘查'!D101</f>
        <v>0</v>
      </c>
      <c r="F100" s="15"/>
      <c r="G100" s="9" t="s">
        <v>570</v>
      </c>
      <c r="H100" s="9"/>
      <c r="I100" s="9" t="s">
        <v>566</v>
      </c>
      <c r="J100" s="15"/>
      <c r="K100" s="9">
        <f>IF(H100="", "", "")</f>
        <v>0</v>
      </c>
      <c r="L100" s="9">
        <f>IF(H100="", "", "")</f>
        <v>0</v>
      </c>
      <c r="M100" s="9">
        <f>IF(H100="", "", "")</f>
        <v>0</v>
      </c>
      <c r="N100" s="15"/>
      <c r="O100" s="9">
        <f>IF(L100="", "", "")</f>
        <v>0</v>
      </c>
      <c r="P100" s="9">
        <f>IF(L100="", "", "")</f>
        <v>0</v>
      </c>
      <c r="Q100" s="9">
        <f>IF(L100="", "", "")</f>
        <v>0</v>
      </c>
      <c r="R100" s="9"/>
      <c r="S100" s="9"/>
      <c r="T100" s="9"/>
      <c r="U100" s="9"/>
      <c r="V100" s="9"/>
    </row>
    <row r="101" spans="2:22">
      <c r="B101" s="7">
        <f>'2-定性盘查'!A102</f>
        <v>0</v>
      </c>
      <c r="C101" s="7">
        <f>'2-定性盘查'!B102</f>
        <v>0</v>
      </c>
      <c r="D101" s="7">
        <f>'2-定性盘查'!C102</f>
        <v>0</v>
      </c>
      <c r="E101" s="7">
        <f>'2-定性盘查'!D102</f>
        <v>0</v>
      </c>
      <c r="F101" s="15"/>
      <c r="G101" s="9" t="s">
        <v>570</v>
      </c>
      <c r="H101" s="9"/>
      <c r="I101" s="9" t="s">
        <v>566</v>
      </c>
      <c r="J101" s="15"/>
      <c r="K101" s="9">
        <f>IF(H101="", "", "")</f>
        <v>0</v>
      </c>
      <c r="L101" s="9">
        <f>IF(H101="", "", "")</f>
        <v>0</v>
      </c>
      <c r="M101" s="9">
        <f>IF(H101="", "", "")</f>
        <v>0</v>
      </c>
      <c r="N101" s="15"/>
      <c r="O101" s="9">
        <f>IF(L101="", "", "")</f>
        <v>0</v>
      </c>
      <c r="P101" s="9">
        <f>IF(L101="", "", "")</f>
        <v>0</v>
      </c>
      <c r="Q101" s="9">
        <f>IF(L101="", "", "")</f>
        <v>0</v>
      </c>
      <c r="R101" s="9"/>
      <c r="S101" s="9"/>
      <c r="T101" s="9"/>
      <c r="U101" s="9"/>
      <c r="V101" s="9"/>
    </row>
    <row r="102" spans="2:22">
      <c r="B102" s="7">
        <f>'2-定性盘查'!A103</f>
        <v>0</v>
      </c>
      <c r="C102" s="7">
        <f>'2-定性盘查'!B103</f>
        <v>0</v>
      </c>
      <c r="D102" s="7">
        <f>'2-定性盘查'!C103</f>
        <v>0</v>
      </c>
      <c r="E102" s="7">
        <f>'2-定性盘查'!D103</f>
        <v>0</v>
      </c>
      <c r="F102" s="15"/>
      <c r="G102" s="9" t="s">
        <v>570</v>
      </c>
      <c r="H102" s="9"/>
      <c r="I102" s="9" t="s">
        <v>566</v>
      </c>
      <c r="J102" s="15"/>
      <c r="K102" s="9">
        <f>IF(H102="", "", "")</f>
        <v>0</v>
      </c>
      <c r="L102" s="9">
        <f>IF(H102="", "", "")</f>
        <v>0</v>
      </c>
      <c r="M102" s="9">
        <f>IF(H102="", "", "")</f>
        <v>0</v>
      </c>
      <c r="N102" s="15"/>
      <c r="O102" s="9">
        <f>IF(L102="", "", "")</f>
        <v>0</v>
      </c>
      <c r="P102" s="9">
        <f>IF(L102="", "", "")</f>
        <v>0</v>
      </c>
      <c r="Q102" s="9">
        <f>IF(L102="", "", "")</f>
        <v>0</v>
      </c>
      <c r="R102" s="9"/>
      <c r="S102" s="9"/>
      <c r="T102" s="9"/>
      <c r="U102" s="9"/>
      <c r="V102" s="9"/>
    </row>
    <row r="103" spans="2:22">
      <c r="B103" s="7">
        <f>'2-定性盘查'!A104</f>
        <v>0</v>
      </c>
      <c r="C103" s="7">
        <f>'2-定性盘查'!B104</f>
        <v>0</v>
      </c>
      <c r="D103" s="7">
        <f>'2-定性盘查'!C104</f>
        <v>0</v>
      </c>
      <c r="E103" s="7">
        <f>'2-定性盘查'!D104</f>
        <v>0</v>
      </c>
      <c r="F103" s="15"/>
      <c r="G103" s="9" t="s">
        <v>570</v>
      </c>
      <c r="H103" s="9"/>
      <c r="I103" s="9" t="s">
        <v>566</v>
      </c>
      <c r="J103" s="15"/>
      <c r="K103" s="9">
        <f>IF(H103="", "", "")</f>
        <v>0</v>
      </c>
      <c r="L103" s="9">
        <f>IF(H103="", "", "")</f>
        <v>0</v>
      </c>
      <c r="M103" s="9">
        <f>IF(H103="", "", "")</f>
        <v>0</v>
      </c>
      <c r="N103" s="15"/>
      <c r="O103" s="9">
        <f>IF(L103="", "", "")</f>
        <v>0</v>
      </c>
      <c r="P103" s="9">
        <f>IF(L103="", "", "")</f>
        <v>0</v>
      </c>
      <c r="Q103" s="9">
        <f>IF(L103="", "", "")</f>
        <v>0</v>
      </c>
      <c r="R103" s="9"/>
      <c r="S103" s="9"/>
      <c r="T103" s="9"/>
      <c r="U103" s="9"/>
      <c r="V103" s="9"/>
    </row>
    <row r="104" spans="2:22">
      <c r="B104" s="7">
        <f>'2-定性盘查'!A105</f>
        <v>0</v>
      </c>
      <c r="C104" s="7">
        <f>'2-定性盘查'!B105</f>
        <v>0</v>
      </c>
      <c r="D104" s="7">
        <f>'2-定性盘查'!C105</f>
        <v>0</v>
      </c>
      <c r="E104" s="7">
        <f>'2-定性盘查'!D105</f>
        <v>0</v>
      </c>
      <c r="F104" s="15"/>
      <c r="G104" s="9" t="s">
        <v>570</v>
      </c>
      <c r="H104" s="9"/>
      <c r="I104" s="9" t="s">
        <v>566</v>
      </c>
      <c r="J104" s="15"/>
      <c r="K104" s="9">
        <f>IF(H104="", "", "")</f>
        <v>0</v>
      </c>
      <c r="L104" s="9">
        <f>IF(H104="", "", "")</f>
        <v>0</v>
      </c>
      <c r="M104" s="9">
        <f>IF(H104="", "", "")</f>
        <v>0</v>
      </c>
      <c r="N104" s="15"/>
      <c r="O104" s="9">
        <f>IF(L104="", "", "")</f>
        <v>0</v>
      </c>
      <c r="P104" s="9">
        <f>IF(L104="", "", "")</f>
        <v>0</v>
      </c>
      <c r="Q104" s="9">
        <f>IF(L104="", "", "")</f>
        <v>0</v>
      </c>
      <c r="R104" s="9"/>
      <c r="S104" s="9"/>
      <c r="T104" s="9"/>
      <c r="U104" s="9"/>
      <c r="V104" s="9"/>
    </row>
    <row r="105" spans="2:22">
      <c r="B105" s="7">
        <f>'2-定性盘查'!A106</f>
        <v>0</v>
      </c>
      <c r="C105" s="7">
        <f>'2-定性盘查'!B106</f>
        <v>0</v>
      </c>
      <c r="D105" s="7">
        <f>'2-定性盘查'!C106</f>
        <v>0</v>
      </c>
      <c r="E105" s="7">
        <f>'2-定性盘查'!D106</f>
        <v>0</v>
      </c>
      <c r="F105" s="15"/>
      <c r="G105" s="9" t="s">
        <v>570</v>
      </c>
      <c r="H105" s="9"/>
      <c r="I105" s="9" t="s">
        <v>566</v>
      </c>
      <c r="J105" s="15"/>
      <c r="K105" s="9">
        <f>IF(H105="", "", "")</f>
        <v>0</v>
      </c>
      <c r="L105" s="9">
        <f>IF(H105="", "", "")</f>
        <v>0</v>
      </c>
      <c r="M105" s="9">
        <f>IF(H105="", "", "")</f>
        <v>0</v>
      </c>
      <c r="N105" s="15"/>
      <c r="O105" s="9">
        <f>IF(L105="", "", "")</f>
        <v>0</v>
      </c>
      <c r="P105" s="9">
        <f>IF(L105="", "", "")</f>
        <v>0</v>
      </c>
      <c r="Q105" s="9">
        <f>IF(L105="", "", "")</f>
        <v>0</v>
      </c>
      <c r="R105" s="9"/>
      <c r="S105" s="9"/>
      <c r="T105" s="9"/>
      <c r="U105" s="9"/>
      <c r="V105" s="9"/>
    </row>
    <row r="106" spans="2:22">
      <c r="B106" s="7">
        <f>'2-定性盘查'!A107</f>
        <v>0</v>
      </c>
      <c r="C106" s="7">
        <f>'2-定性盘查'!B107</f>
        <v>0</v>
      </c>
      <c r="D106" s="7">
        <f>'2-定性盘查'!C107</f>
        <v>0</v>
      </c>
      <c r="E106" s="7">
        <f>'2-定性盘查'!D107</f>
        <v>0</v>
      </c>
      <c r="F106" s="15"/>
      <c r="G106" s="9" t="s">
        <v>570</v>
      </c>
      <c r="H106" s="9"/>
      <c r="I106" s="9" t="s">
        <v>566</v>
      </c>
      <c r="J106" s="15"/>
      <c r="K106" s="9">
        <f>IF(H106="", "", "")</f>
        <v>0</v>
      </c>
      <c r="L106" s="9">
        <f>IF(H106="", "", "")</f>
        <v>0</v>
      </c>
      <c r="M106" s="9">
        <f>IF(H106="", "", "")</f>
        <v>0</v>
      </c>
      <c r="N106" s="15"/>
      <c r="O106" s="9">
        <f>IF(L106="", "", "")</f>
        <v>0</v>
      </c>
      <c r="P106" s="9">
        <f>IF(L106="", "", "")</f>
        <v>0</v>
      </c>
      <c r="Q106" s="9">
        <f>IF(L106="", "", "")</f>
        <v>0</v>
      </c>
      <c r="R106" s="9"/>
      <c r="S106" s="9"/>
      <c r="T106" s="9"/>
      <c r="U106" s="9"/>
      <c r="V106" s="9"/>
    </row>
    <row r="107" spans="2:22">
      <c r="B107" s="7">
        <f>'2-定性盘查'!A108</f>
        <v>0</v>
      </c>
      <c r="C107" s="7">
        <f>'2-定性盘查'!B108</f>
        <v>0</v>
      </c>
      <c r="D107" s="7">
        <f>'2-定性盘查'!C108</f>
        <v>0</v>
      </c>
      <c r="E107" s="7">
        <f>'2-定性盘查'!D108</f>
        <v>0</v>
      </c>
      <c r="F107" s="15"/>
      <c r="G107" s="9" t="s">
        <v>570</v>
      </c>
      <c r="H107" s="9"/>
      <c r="I107" s="9" t="s">
        <v>566</v>
      </c>
      <c r="J107" s="15"/>
      <c r="K107" s="9">
        <f>IF(H107="", "", "")</f>
        <v>0</v>
      </c>
      <c r="L107" s="9">
        <f>IF(H107="", "", "")</f>
        <v>0</v>
      </c>
      <c r="M107" s="9">
        <f>IF(H107="", "", "")</f>
        <v>0</v>
      </c>
      <c r="N107" s="15"/>
      <c r="O107" s="9">
        <f>IF(L107="", "", "")</f>
        <v>0</v>
      </c>
      <c r="P107" s="9">
        <f>IF(L107="", "", "")</f>
        <v>0</v>
      </c>
      <c r="Q107" s="9">
        <f>IF(L107="", "", "")</f>
        <v>0</v>
      </c>
      <c r="R107" s="9"/>
      <c r="S107" s="9"/>
      <c r="T107" s="9"/>
      <c r="U107" s="9"/>
      <c r="V107" s="9"/>
    </row>
    <row r="108" spans="2:22">
      <c r="B108" s="7">
        <f>'2-定性盘查'!A109</f>
        <v>0</v>
      </c>
      <c r="C108" s="7">
        <f>'2-定性盘查'!B109</f>
        <v>0</v>
      </c>
      <c r="D108" s="7">
        <f>'2-定性盘查'!C109</f>
        <v>0</v>
      </c>
      <c r="E108" s="7">
        <f>'2-定性盘查'!D109</f>
        <v>0</v>
      </c>
      <c r="F108" s="15"/>
      <c r="G108" s="9" t="s">
        <v>570</v>
      </c>
      <c r="H108" s="9"/>
      <c r="I108" s="9" t="s">
        <v>566</v>
      </c>
      <c r="J108" s="15"/>
      <c r="K108" s="9">
        <f>IF(H108="", "", "")</f>
        <v>0</v>
      </c>
      <c r="L108" s="9">
        <f>IF(H108="", "", "")</f>
        <v>0</v>
      </c>
      <c r="M108" s="9">
        <f>IF(H108="", "", "")</f>
        <v>0</v>
      </c>
      <c r="N108" s="15"/>
      <c r="O108" s="9">
        <f>IF(L108="", "", "")</f>
        <v>0</v>
      </c>
      <c r="P108" s="9">
        <f>IF(L108="", "", "")</f>
        <v>0</v>
      </c>
      <c r="Q108" s="9">
        <f>IF(L108="", "", "")</f>
        <v>0</v>
      </c>
      <c r="R108" s="9"/>
      <c r="S108" s="9"/>
      <c r="T108" s="9"/>
      <c r="U108" s="9"/>
      <c r="V108" s="9"/>
    </row>
    <row r="109" spans="2:22">
      <c r="B109" s="7">
        <f>'2-定性盘查'!A110</f>
        <v>0</v>
      </c>
      <c r="C109" s="7">
        <f>'2-定性盘查'!B110</f>
        <v>0</v>
      </c>
      <c r="D109" s="7">
        <f>'2-定性盘查'!C110</f>
        <v>0</v>
      </c>
      <c r="E109" s="7">
        <f>'2-定性盘查'!D110</f>
        <v>0</v>
      </c>
      <c r="F109" s="15"/>
      <c r="G109" s="9" t="s">
        <v>570</v>
      </c>
      <c r="H109" s="9"/>
      <c r="I109" s="9" t="s">
        <v>566</v>
      </c>
      <c r="J109" s="15"/>
      <c r="K109" s="9">
        <f>IF(H109="", "", "")</f>
        <v>0</v>
      </c>
      <c r="L109" s="9">
        <f>IF(H109="", "", "")</f>
        <v>0</v>
      </c>
      <c r="M109" s="9">
        <f>IF(H109="", "", "")</f>
        <v>0</v>
      </c>
      <c r="N109" s="15"/>
      <c r="O109" s="9">
        <f>IF(L109="", "", "")</f>
        <v>0</v>
      </c>
      <c r="P109" s="9">
        <f>IF(L109="", "", "")</f>
        <v>0</v>
      </c>
      <c r="Q109" s="9">
        <f>IF(L109="", "", "")</f>
        <v>0</v>
      </c>
      <c r="R109" s="9"/>
      <c r="S109" s="9"/>
      <c r="T109" s="9"/>
      <c r="U109" s="9"/>
      <c r="V109" s="9"/>
    </row>
    <row r="110" spans="2:22">
      <c r="B110" s="7">
        <f>'2-定性盘查'!A111</f>
        <v>0</v>
      </c>
      <c r="C110" s="7">
        <f>'2-定性盘查'!B111</f>
        <v>0</v>
      </c>
      <c r="D110" s="7">
        <f>'2-定性盘查'!C111</f>
        <v>0</v>
      </c>
      <c r="E110" s="7">
        <f>'2-定性盘查'!D111</f>
        <v>0</v>
      </c>
      <c r="F110" s="15"/>
      <c r="G110" s="9" t="s">
        <v>570</v>
      </c>
      <c r="H110" s="9"/>
      <c r="I110" s="9" t="s">
        <v>566</v>
      </c>
      <c r="J110" s="15"/>
      <c r="K110" s="9">
        <f>IF(H110="", "", "")</f>
        <v>0</v>
      </c>
      <c r="L110" s="9">
        <f>IF(H110="", "", "")</f>
        <v>0</v>
      </c>
      <c r="M110" s="9">
        <f>IF(H110="", "", "")</f>
        <v>0</v>
      </c>
      <c r="N110" s="15"/>
      <c r="O110" s="9">
        <f>IF(L110="", "", "")</f>
        <v>0</v>
      </c>
      <c r="P110" s="9">
        <f>IF(L110="", "", "")</f>
        <v>0</v>
      </c>
      <c r="Q110" s="9">
        <f>IF(L110="", "", "")</f>
        <v>0</v>
      </c>
      <c r="R110" s="9"/>
      <c r="S110" s="9"/>
      <c r="T110" s="9"/>
      <c r="U110" s="9"/>
      <c r="V110" s="9"/>
    </row>
    <row r="111" spans="2:22">
      <c r="B111" s="7">
        <f>'2-定性盘查'!A112</f>
        <v>0</v>
      </c>
      <c r="C111" s="7">
        <f>'2-定性盘查'!B112</f>
        <v>0</v>
      </c>
      <c r="D111" s="7">
        <f>'2-定性盘查'!C112</f>
        <v>0</v>
      </c>
      <c r="E111" s="7">
        <f>'2-定性盘查'!D112</f>
        <v>0</v>
      </c>
      <c r="F111" s="15"/>
      <c r="G111" s="9" t="s">
        <v>570</v>
      </c>
      <c r="H111" s="9"/>
      <c r="I111" s="9" t="s">
        <v>566</v>
      </c>
      <c r="J111" s="15"/>
      <c r="K111" s="9">
        <f>IF(H111="", "", "")</f>
        <v>0</v>
      </c>
      <c r="L111" s="9">
        <f>IF(H111="", "", "")</f>
        <v>0</v>
      </c>
      <c r="M111" s="9">
        <f>IF(H111="", "", "")</f>
        <v>0</v>
      </c>
      <c r="N111" s="15"/>
      <c r="O111" s="9">
        <f>IF(L111="", "", "")</f>
        <v>0</v>
      </c>
      <c r="P111" s="9">
        <f>IF(L111="", "", "")</f>
        <v>0</v>
      </c>
      <c r="Q111" s="9">
        <f>IF(L111="", "", "")</f>
        <v>0</v>
      </c>
      <c r="R111" s="9"/>
      <c r="S111" s="9"/>
      <c r="T111" s="9"/>
      <c r="U111" s="9"/>
      <c r="V111" s="9"/>
    </row>
    <row r="112" spans="2:22">
      <c r="B112" s="7">
        <f>'2-定性盘查'!A113</f>
        <v>0</v>
      </c>
      <c r="C112" s="7">
        <f>'2-定性盘查'!B113</f>
        <v>0</v>
      </c>
      <c r="D112" s="7">
        <f>'2-定性盘查'!C113</f>
        <v>0</v>
      </c>
      <c r="E112" s="7">
        <f>'2-定性盘查'!D113</f>
        <v>0</v>
      </c>
      <c r="F112" s="15">
        <v>0</v>
      </c>
      <c r="G112" s="9"/>
      <c r="H112" s="9" t="s">
        <v>574</v>
      </c>
      <c r="I112" s="9"/>
      <c r="J112" s="15">
        <v>0.00159375</v>
      </c>
      <c r="K112" s="9">
        <f>IF(H112="", "", "kgCH₄/passenger-hour")</f>
        <v>0</v>
      </c>
      <c r="L112" s="9">
        <f>IF(H112="", "", "(2) Those with certificates such as internal correction or accounting visa")</f>
        <v>0</v>
      </c>
      <c r="M112" s="9">
        <f>IF(H112="", "", "台灣環境部")</f>
        <v>0</v>
      </c>
      <c r="N112" s="15"/>
      <c r="O112" s="9">
        <f>IF(L112="", "", "")</f>
        <v>0</v>
      </c>
      <c r="P112" s="9">
        <f>IF(L112="", "", "(2) Those with certificates such as internal correction or accounting visa")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'2-定性盘查'!A114</f>
        <v>0</v>
      </c>
      <c r="C113" s="7">
        <f>'2-定性盘查'!B114</f>
        <v>0</v>
      </c>
      <c r="D113" s="7">
        <f>'2-定性盘查'!C114</f>
        <v>0</v>
      </c>
      <c r="E113" s="7">
        <f>'2-定性盘查'!D114</f>
        <v>0</v>
      </c>
      <c r="F113" s="15">
        <v>0</v>
      </c>
      <c r="G113" s="9"/>
      <c r="H113" s="9" t="s">
        <v>574</v>
      </c>
      <c r="I113" s="9"/>
      <c r="J113" s="15">
        <v>0.00159375</v>
      </c>
      <c r="K113" s="9">
        <f>IF(H113="", "", "kgCH₄/passenger-hour")</f>
        <v>0</v>
      </c>
      <c r="L113" s="9">
        <f>IF(H113="", "", "(2) Those with certificates such as internal correction or accounting visa")</f>
        <v>0</v>
      </c>
      <c r="M113" s="9">
        <f>IF(H113="", "", "台灣環境部")</f>
        <v>0</v>
      </c>
      <c r="N113" s="15"/>
      <c r="O113" s="9">
        <f>IF(L113="", "", "")</f>
        <v>0</v>
      </c>
      <c r="P113" s="9">
        <f>IF(L113="", "", "(2) Those with certificates such as internal correction or accounting visa")</f>
        <v>0</v>
      </c>
      <c r="Q113" s="9">
        <f>IF(L113="", "", "")</f>
        <v>0</v>
      </c>
      <c r="R113" s="9"/>
      <c r="S113" s="9"/>
      <c r="T113" s="9"/>
      <c r="U113" s="9"/>
      <c r="V113" s="9"/>
    </row>
    <row r="114" spans="2:22">
      <c r="B114" s="7">
        <f>'2-定性盘查'!A115</f>
        <v>0</v>
      </c>
      <c r="C114" s="7">
        <f>'2-定性盘查'!B115</f>
        <v>0</v>
      </c>
      <c r="D114" s="7">
        <f>'2-定性盘查'!C115</f>
        <v>0</v>
      </c>
      <c r="E114" s="7">
        <f>'2-定性盘查'!D115</f>
        <v>0</v>
      </c>
      <c r="F114" s="15"/>
      <c r="G114" s="9" t="s">
        <v>570</v>
      </c>
      <c r="H114" s="9"/>
      <c r="I114" s="9" t="s">
        <v>566</v>
      </c>
      <c r="J114" s="15"/>
      <c r="K114" s="9">
        <f>IF(H114="", "", "")</f>
        <v>0</v>
      </c>
      <c r="L114" s="9">
        <f>IF(H114="", "", "")</f>
        <v>0</v>
      </c>
      <c r="M114" s="9">
        <f>IF(H114="", "", "")</f>
        <v>0</v>
      </c>
      <c r="N114" s="15"/>
      <c r="O114" s="9">
        <f>IF(L114="", "", "")</f>
        <v>0</v>
      </c>
      <c r="P114" s="9">
        <f>IF(L114="", "", "")</f>
        <v>0</v>
      </c>
      <c r="Q114" s="9">
        <f>IF(L114="", "", "")</f>
        <v>0</v>
      </c>
      <c r="R114" s="9"/>
      <c r="S114" s="9"/>
      <c r="T114" s="9"/>
      <c r="U114" s="9"/>
      <c r="V114" s="9"/>
    </row>
    <row r="115" spans="2:22">
      <c r="B115" s="7">
        <f>'2-定性盘查'!A116</f>
        <v>0</v>
      </c>
      <c r="C115" s="7">
        <f>'2-定性盘查'!B116</f>
        <v>0</v>
      </c>
      <c r="D115" s="7">
        <f>'2-定性盘查'!C116</f>
        <v>0</v>
      </c>
      <c r="E115" s="7">
        <f>'2-定性盘查'!D116</f>
        <v>0</v>
      </c>
      <c r="F115" s="15">
        <v>0</v>
      </c>
      <c r="G115" s="9"/>
      <c r="H115" s="9" t="s">
        <v>574</v>
      </c>
      <c r="I115" s="9"/>
      <c r="J115" s="15">
        <v>0.00159375</v>
      </c>
      <c r="K115" s="9">
        <f>IF(H115="", "", "kgCH₄/passenger-hour")</f>
        <v>0</v>
      </c>
      <c r="L115" s="9">
        <f>IF(H115="", "", "(2) Those with certificates such as internal correction or accounting visa")</f>
        <v>0</v>
      </c>
      <c r="M115" s="9">
        <f>IF(H115="", "", "台灣環境部")</f>
        <v>0</v>
      </c>
      <c r="N115" s="15"/>
      <c r="O115" s="9">
        <f>IF(L115="", "", "")</f>
        <v>0</v>
      </c>
      <c r="P115" s="9">
        <f>IF(L115="", "", "(2) Those with certificates such as internal correction or accounting visa")</f>
        <v>0</v>
      </c>
      <c r="Q115" s="9">
        <f>IF(L115="", "", "")</f>
        <v>0</v>
      </c>
      <c r="R115" s="9"/>
      <c r="S115" s="9"/>
      <c r="T115" s="9"/>
      <c r="U115" s="9"/>
      <c r="V115" s="9"/>
    </row>
    <row r="116" spans="2:22">
      <c r="B116" s="7">
        <f>'2-定性盘查'!A117</f>
        <v>0</v>
      </c>
      <c r="C116" s="7">
        <f>'2-定性盘查'!B117</f>
        <v>0</v>
      </c>
      <c r="D116" s="7">
        <f>'2-定性盘查'!C117</f>
        <v>0</v>
      </c>
      <c r="E116" s="7">
        <f>'2-定性盘查'!D117</f>
        <v>0</v>
      </c>
      <c r="F116" s="15">
        <v>0</v>
      </c>
      <c r="G116" s="9"/>
      <c r="H116" s="9" t="s">
        <v>574</v>
      </c>
      <c r="I116" s="9"/>
      <c r="J116" s="15">
        <v>0.00159375</v>
      </c>
      <c r="K116" s="9">
        <f>IF(H116="", "", "kgCH₄/passenger-hour")</f>
        <v>0</v>
      </c>
      <c r="L116" s="9">
        <f>IF(H116="", "", "(2) Those with certificates such as internal correction or accounting visa")</f>
        <v>0</v>
      </c>
      <c r="M116" s="9">
        <f>IF(H116="", "", "台灣環境部")</f>
        <v>0</v>
      </c>
      <c r="N116" s="15"/>
      <c r="O116" s="9">
        <f>IF(L116="", "", "")</f>
        <v>0</v>
      </c>
      <c r="P116" s="9">
        <f>IF(L116="", "", "(2) Those with certificates such as internal correction or accounting visa")</f>
        <v>0</v>
      </c>
      <c r="Q116" s="9">
        <f>IF(L116="", "", "")</f>
        <v>0</v>
      </c>
      <c r="R116" s="9"/>
      <c r="S116" s="9"/>
      <c r="T116" s="9"/>
      <c r="U116" s="9"/>
      <c r="V116" s="9"/>
    </row>
    <row r="117" spans="2:22">
      <c r="B117" s="7">
        <f>'2-定性盘查'!A118</f>
        <v>0</v>
      </c>
      <c r="C117" s="7">
        <f>'2-定性盘查'!B118</f>
        <v>0</v>
      </c>
      <c r="D117" s="7">
        <f>'2-定性盘查'!C118</f>
        <v>0</v>
      </c>
      <c r="E117" s="7">
        <f>'2-定性盘查'!D118</f>
        <v>0</v>
      </c>
      <c r="F117" s="15">
        <v>1</v>
      </c>
      <c r="G117" s="9" t="s">
        <v>570</v>
      </c>
      <c r="H117" s="9" t="s">
        <v>565</v>
      </c>
      <c r="I117" s="9" t="s">
        <v>566</v>
      </c>
      <c r="J117" s="15"/>
      <c r="K117" s="9">
        <f>IF(H117="", "", "")</f>
        <v>0</v>
      </c>
      <c r="L117" s="9">
        <f>IF(H117="", "", "(3) Failure to perform instrument calibration or record compilation")</f>
        <v>0</v>
      </c>
      <c r="M117" s="9">
        <f>IF(H117="", "", "")</f>
        <v>0</v>
      </c>
      <c r="N117" s="15"/>
      <c r="O117" s="9">
        <f>IF(L117="", "", "")</f>
        <v>0</v>
      </c>
      <c r="P117" s="9">
        <f>IF(L117="", "", "(3) Failure to perform instrument calibration or record compilation")</f>
        <v>0</v>
      </c>
      <c r="Q117" s="9">
        <f>IF(L117="", "", "")</f>
        <v>0</v>
      </c>
      <c r="R117" s="9"/>
      <c r="S117" s="9"/>
      <c r="T117" s="9"/>
      <c r="U117" s="9"/>
      <c r="V117" s="9"/>
    </row>
    <row r="118" spans="2:22">
      <c r="B118" s="7">
        <f>'2-定性盘查'!A119</f>
        <v>0</v>
      </c>
      <c r="C118" s="7">
        <f>'2-定性盘查'!B119</f>
        <v>0</v>
      </c>
      <c r="D118" s="7">
        <f>'2-定性盘查'!C119</f>
        <v>0</v>
      </c>
      <c r="E118" s="7">
        <f>'2-定性盘查'!D119</f>
        <v>0</v>
      </c>
      <c r="F118" s="15">
        <v>1</v>
      </c>
      <c r="G118" s="9" t="s">
        <v>570</v>
      </c>
      <c r="H118" s="9" t="s">
        <v>565</v>
      </c>
      <c r="I118" s="9" t="s">
        <v>566</v>
      </c>
      <c r="J118" s="15"/>
      <c r="K118" s="9">
        <f>IF(H118="", "", "")</f>
        <v>0</v>
      </c>
      <c r="L118" s="9">
        <f>IF(H118="", "", "(3) Failure to perform instrument calibration or record compilation")</f>
        <v>0</v>
      </c>
      <c r="M118" s="9">
        <f>IF(H118="", "", "")</f>
        <v>0</v>
      </c>
      <c r="N118" s="15"/>
      <c r="O118" s="9">
        <f>IF(L118="", "", "")</f>
        <v>0</v>
      </c>
      <c r="P118" s="9">
        <f>IF(L118="", "", "(3) Failure to perform instrument calibration or record compilation")</f>
        <v>0</v>
      </c>
      <c r="Q118" s="9">
        <f>IF(L118="", "", "")</f>
        <v>0</v>
      </c>
      <c r="R118" s="9"/>
      <c r="S118" s="9"/>
      <c r="T118" s="9"/>
      <c r="U118" s="9"/>
      <c r="V118" s="9"/>
    </row>
    <row r="119" spans="2:22">
      <c r="B119" s="7">
        <f>'2-定性盘查'!A120</f>
        <v>0</v>
      </c>
      <c r="C119" s="7">
        <f>'2-定性盘查'!B120</f>
        <v>0</v>
      </c>
      <c r="D119" s="7">
        <f>'2-定性盘查'!C120</f>
        <v>0</v>
      </c>
      <c r="E119" s="7">
        <f>'2-定性盘查'!D120</f>
        <v>0</v>
      </c>
      <c r="F119" s="15"/>
      <c r="G119" s="9" t="s">
        <v>570</v>
      </c>
      <c r="H119" s="9" t="s">
        <v>567</v>
      </c>
      <c r="I119" s="9" t="s">
        <v>566</v>
      </c>
      <c r="J119" s="15"/>
      <c r="K119" s="9">
        <f>IF(H119="", "", "")</f>
        <v>0</v>
      </c>
      <c r="L119" s="9">
        <f>IF(H119="", "", "(1) Those who have performed external calibration or have multiple sets of data to support this")</f>
        <v>0</v>
      </c>
      <c r="M119" s="9">
        <f>IF(H119="", "", "")</f>
        <v>0</v>
      </c>
      <c r="N119" s="15"/>
      <c r="O119" s="9">
        <f>IF(L119="", "", "")</f>
        <v>0</v>
      </c>
      <c r="P119" s="9">
        <f>IF(L119="", "", "(1) Those who have performed external calibration or have multiple sets of data to support this")</f>
        <v>0</v>
      </c>
      <c r="Q119" s="9">
        <f>IF(L119="", "", "")</f>
        <v>0</v>
      </c>
      <c r="R119" s="9"/>
      <c r="S119" s="9"/>
      <c r="T119" s="9"/>
      <c r="U119" s="9"/>
      <c r="V119" s="9"/>
    </row>
    <row r="120" spans="2:22">
      <c r="B120" s="7">
        <f>'2-定性盘查'!A121</f>
        <v>0</v>
      </c>
      <c r="C120" s="7">
        <f>'2-定性盘查'!B121</f>
        <v>0</v>
      </c>
      <c r="D120" s="7">
        <f>'2-定性盘查'!C121</f>
        <v>0</v>
      </c>
      <c r="E120" s="7">
        <f>'2-定性盘查'!D121</f>
        <v>0</v>
      </c>
      <c r="F120" s="15"/>
      <c r="G120" s="9" t="s">
        <v>570</v>
      </c>
      <c r="H120" s="9" t="s">
        <v>567</v>
      </c>
      <c r="I120" s="9" t="s">
        <v>566</v>
      </c>
      <c r="J120" s="15"/>
      <c r="K120" s="9">
        <f>IF(H120="", "", "")</f>
        <v>0</v>
      </c>
      <c r="L120" s="9">
        <f>IF(H120="", "", "(1) Those who have performed external calibration or have multiple sets of data to support this")</f>
        <v>0</v>
      </c>
      <c r="M120" s="9">
        <f>IF(H120="", "", "")</f>
        <v>0</v>
      </c>
      <c r="N120" s="15"/>
      <c r="O120" s="9">
        <f>IF(L120="", "", "")</f>
        <v>0</v>
      </c>
      <c r="P120" s="9">
        <f>IF(L120="", "", "(1) Those who have performed external calibration or have multiple sets of data to support this")</f>
        <v>0</v>
      </c>
      <c r="Q120" s="9">
        <f>IF(L120="", "", "")</f>
        <v>0</v>
      </c>
      <c r="R120" s="9"/>
      <c r="S120" s="9"/>
      <c r="T120" s="9"/>
      <c r="U120" s="9"/>
      <c r="V120" s="9"/>
    </row>
    <row r="121" spans="2:22">
      <c r="B121" s="7">
        <f>'2-定性盘查'!A122</f>
        <v>0</v>
      </c>
      <c r="C121" s="7">
        <f>'2-定性盘查'!B122</f>
        <v>0</v>
      </c>
      <c r="D121" s="7">
        <f>'2-定性盘查'!C122</f>
        <v>0</v>
      </c>
      <c r="E121" s="7">
        <f>'2-定性盘查'!D122</f>
        <v>0</v>
      </c>
      <c r="F121" s="15"/>
      <c r="G121" s="9" t="s">
        <v>570</v>
      </c>
      <c r="H121" s="9" t="s">
        <v>567</v>
      </c>
      <c r="I121" s="9" t="s">
        <v>566</v>
      </c>
      <c r="J121" s="15"/>
      <c r="K121" s="9">
        <f>IF(H121="", "", "")</f>
        <v>0</v>
      </c>
      <c r="L121" s="9">
        <f>IF(H121="", "", "(1) Those who have performed external calibration or have multiple sets of data to support this")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"(1) Those who have performed external calibration or have multiple sets of data to support this")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'2-定性盘查'!A123</f>
        <v>0</v>
      </c>
      <c r="C122" s="7">
        <f>'2-定性盘查'!B123</f>
        <v>0</v>
      </c>
      <c r="D122" s="7">
        <f>'2-定性盘查'!C123</f>
        <v>0</v>
      </c>
      <c r="E122" s="7">
        <f>'2-定性盘查'!D123</f>
        <v>0</v>
      </c>
      <c r="F122" s="15"/>
      <c r="G122" s="9" t="s">
        <v>570</v>
      </c>
      <c r="H122" s="9" t="s">
        <v>567</v>
      </c>
      <c r="I122" s="9" t="s">
        <v>566</v>
      </c>
      <c r="J122" s="15"/>
      <c r="K122" s="9">
        <f>IF(H122="", "", "")</f>
        <v>0</v>
      </c>
      <c r="L122" s="9">
        <f>IF(H122="", "", "(1) Those who have performed external calibration or have multiple sets of data to support this")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"(1) Those who have performed external calibration or have multiple sets of data to support this")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'2-定性盘查'!A124</f>
        <v>0</v>
      </c>
      <c r="C123" s="7">
        <f>'2-定性盘查'!B124</f>
        <v>0</v>
      </c>
      <c r="D123" s="7">
        <f>'2-定性盘查'!C124</f>
        <v>0</v>
      </c>
      <c r="E123" s="7">
        <f>'2-定性盘查'!D124</f>
        <v>0</v>
      </c>
      <c r="F123" s="15"/>
      <c r="G123" s="9" t="s">
        <v>570</v>
      </c>
      <c r="H123" s="9" t="s">
        <v>567</v>
      </c>
      <c r="I123" s="9" t="s">
        <v>566</v>
      </c>
      <c r="J123" s="15"/>
      <c r="K123" s="9">
        <f>IF(H123="", "", "")</f>
        <v>0</v>
      </c>
      <c r="L123" s="9">
        <f>IF(H123="", "", "(1) Those who have performed external calibration or have multiple sets of data to support this")</f>
        <v>0</v>
      </c>
      <c r="M123" s="9">
        <f>IF(H123="", "", "")</f>
        <v>0</v>
      </c>
      <c r="N123" s="15"/>
      <c r="O123" s="9">
        <f>IF(L123="", "", "")</f>
        <v>0</v>
      </c>
      <c r="P123" s="9">
        <f>IF(L123="", "", "(1) Those who have performed external calibration or have multiple sets of data to support this")</f>
        <v>0</v>
      </c>
      <c r="Q123" s="9">
        <f>IF(L123="", "", "")</f>
        <v>0</v>
      </c>
      <c r="R123" s="9"/>
      <c r="S123" s="9"/>
      <c r="T123" s="9"/>
      <c r="U123" s="9"/>
      <c r="V123" s="9"/>
    </row>
    <row r="124" spans="2:22">
      <c r="B124" s="7">
        <f>'2-定性盘查'!A125</f>
        <v>0</v>
      </c>
      <c r="C124" s="7">
        <f>'2-定性盘查'!B125</f>
        <v>0</v>
      </c>
      <c r="D124" s="7">
        <f>'2-定性盘查'!C125</f>
        <v>0</v>
      </c>
      <c r="E124" s="7">
        <f>'2-定性盘查'!D125</f>
        <v>0</v>
      </c>
      <c r="F124" s="15"/>
      <c r="G124" s="9" t="s">
        <v>570</v>
      </c>
      <c r="H124" s="9" t="s">
        <v>567</v>
      </c>
      <c r="I124" s="9" t="s">
        <v>566</v>
      </c>
      <c r="J124" s="15"/>
      <c r="K124" s="9">
        <f>IF(H124="", "", "")</f>
        <v>0</v>
      </c>
      <c r="L124" s="9">
        <f>IF(H124="", "", "(1) Those who have performed external calibration or have multiple sets of data to support this")</f>
        <v>0</v>
      </c>
      <c r="M124" s="9">
        <f>IF(H124="", "", "")</f>
        <v>0</v>
      </c>
      <c r="N124" s="15"/>
      <c r="O124" s="9">
        <f>IF(L124="", "", "")</f>
        <v>0</v>
      </c>
      <c r="P124" s="9">
        <f>IF(L124="", "", "(1) Those who have performed external calibration or have multiple sets of data to support this")</f>
        <v>0</v>
      </c>
      <c r="Q124" s="9">
        <f>IF(L124="", "", "")</f>
        <v>0</v>
      </c>
      <c r="R124" s="9"/>
      <c r="S124" s="9"/>
      <c r="T124" s="9"/>
      <c r="U124" s="9"/>
      <c r="V124" s="9"/>
    </row>
    <row r="125" spans="2:22">
      <c r="B125" s="7">
        <f>'2-定性盘查'!A126</f>
        <v>0</v>
      </c>
      <c r="C125" s="7">
        <f>'2-定性盘查'!B126</f>
        <v>0</v>
      </c>
      <c r="D125" s="7">
        <f>'2-定性盘查'!C126</f>
        <v>0</v>
      </c>
      <c r="E125" s="7">
        <f>'2-定性盘查'!D126</f>
        <v>0</v>
      </c>
      <c r="F125" s="15"/>
      <c r="G125" s="9" t="s">
        <v>570</v>
      </c>
      <c r="H125" s="9" t="s">
        <v>567</v>
      </c>
      <c r="I125" s="9" t="s">
        <v>566</v>
      </c>
      <c r="J125" s="15"/>
      <c r="K125" s="9">
        <f>IF(H125="", "", "")</f>
        <v>0</v>
      </c>
      <c r="L125" s="9">
        <f>IF(H125="", "", "(1) Those who have performed external calibration or have multiple sets of data to support this")</f>
        <v>0</v>
      </c>
      <c r="M125" s="9">
        <f>IF(H125="", "", "")</f>
        <v>0</v>
      </c>
      <c r="N125" s="15"/>
      <c r="O125" s="9">
        <f>IF(L125="", "", "")</f>
        <v>0</v>
      </c>
      <c r="P125" s="9">
        <f>IF(L125="", "", "(1) Those who have performed external calibration or have multiple sets of data to support this")</f>
        <v>0</v>
      </c>
      <c r="Q125" s="9">
        <f>IF(L125="", "", "")</f>
        <v>0</v>
      </c>
      <c r="R125" s="9"/>
      <c r="S125" s="9"/>
      <c r="T125" s="9"/>
      <c r="U125" s="9"/>
      <c r="V125" s="9"/>
    </row>
    <row r="126" spans="2:22">
      <c r="B126" s="7">
        <f>'2-定性盘查'!A127</f>
        <v>0</v>
      </c>
      <c r="C126" s="7">
        <f>'2-定性盘查'!B127</f>
        <v>0</v>
      </c>
      <c r="D126" s="7">
        <f>'2-定性盘查'!C127</f>
        <v>0</v>
      </c>
      <c r="E126" s="7">
        <f>'2-定性盘查'!D127</f>
        <v>0</v>
      </c>
      <c r="F126" s="15"/>
      <c r="G126" s="9" t="s">
        <v>570</v>
      </c>
      <c r="H126" s="9" t="s">
        <v>567</v>
      </c>
      <c r="I126" s="9" t="s">
        <v>566</v>
      </c>
      <c r="J126" s="15"/>
      <c r="K126" s="9">
        <f>IF(H126="", "", "")</f>
        <v>0</v>
      </c>
      <c r="L126" s="9">
        <f>IF(H126="", "", "(1) Those who have performed external calibration or have multiple sets of data to support this")</f>
        <v>0</v>
      </c>
      <c r="M126" s="9">
        <f>IF(H126="", "", "")</f>
        <v>0</v>
      </c>
      <c r="N126" s="15"/>
      <c r="O126" s="9">
        <f>IF(L126="", "", "")</f>
        <v>0</v>
      </c>
      <c r="P126" s="9">
        <f>IF(L126="", "", "(1) Those who have performed external calibration or have multiple sets of data to support this")</f>
        <v>0</v>
      </c>
      <c r="Q126" s="9">
        <f>IF(L126="", "", "")</f>
        <v>0</v>
      </c>
      <c r="R126" s="9"/>
      <c r="S126" s="9"/>
      <c r="T126" s="9"/>
      <c r="U126" s="9"/>
      <c r="V126" s="9"/>
    </row>
    <row r="127" spans="2:22">
      <c r="B127" s="7">
        <f>'2-定性盘查'!A128</f>
        <v>0</v>
      </c>
      <c r="C127" s="7">
        <f>'2-定性盘查'!B128</f>
        <v>0</v>
      </c>
      <c r="D127" s="7">
        <f>'2-定性盘查'!C128</f>
        <v>0</v>
      </c>
      <c r="E127" s="7">
        <f>'2-定性盘查'!D128</f>
        <v>0</v>
      </c>
      <c r="F127" s="15"/>
      <c r="G127" s="9" t="s">
        <v>570</v>
      </c>
      <c r="H127" s="9" t="s">
        <v>567</v>
      </c>
      <c r="I127" s="9" t="s">
        <v>566</v>
      </c>
      <c r="J127" s="15"/>
      <c r="K127" s="9">
        <f>IF(H127="", "", "")</f>
        <v>0</v>
      </c>
      <c r="L127" s="9">
        <f>IF(H127="", "", "(1) Those who have performed external calibration or have multiple sets of data to support this")</f>
        <v>0</v>
      </c>
      <c r="M127" s="9">
        <f>IF(H127="", "", "")</f>
        <v>0</v>
      </c>
      <c r="N127" s="15"/>
      <c r="O127" s="9">
        <f>IF(L127="", "", "")</f>
        <v>0</v>
      </c>
      <c r="P127" s="9">
        <f>IF(L127="", "", "(1) Those who have performed external calibration or have multiple sets of data to support this")</f>
        <v>0</v>
      </c>
      <c r="Q127" s="9">
        <f>IF(L127="", "", "")</f>
        <v>0</v>
      </c>
      <c r="R127" s="9"/>
      <c r="S127" s="9"/>
      <c r="T127" s="9"/>
      <c r="U127" s="9"/>
      <c r="V127" s="9"/>
    </row>
    <row r="128" spans="2:22">
      <c r="B128" s="7">
        <f>'2-定性盘查'!A129</f>
        <v>0</v>
      </c>
      <c r="C128" s="7">
        <f>'2-定性盘查'!B129</f>
        <v>0</v>
      </c>
      <c r="D128" s="7">
        <f>'2-定性盘查'!C129</f>
        <v>0</v>
      </c>
      <c r="E128" s="7">
        <f>'2-定性盘查'!D129</f>
        <v>0</v>
      </c>
      <c r="F128" s="15"/>
      <c r="G128" s="9" t="s">
        <v>570</v>
      </c>
      <c r="H128" s="9" t="s">
        <v>567</v>
      </c>
      <c r="I128" s="9" t="s">
        <v>566</v>
      </c>
      <c r="J128" s="15"/>
      <c r="K128" s="9">
        <f>IF(H128="", "", "")</f>
        <v>0</v>
      </c>
      <c r="L128" s="9">
        <f>IF(H128="", "", "(1) Those who have performed external calibration or have multiple sets of data to support this")</f>
        <v>0</v>
      </c>
      <c r="M128" s="9">
        <f>IF(H128="", "", "")</f>
        <v>0</v>
      </c>
      <c r="N128" s="15"/>
      <c r="O128" s="9">
        <f>IF(L128="", "", "")</f>
        <v>0</v>
      </c>
      <c r="P128" s="9">
        <f>IF(L128="", "", "(1) Those who have performed external calibration or have multiple sets of data to support this")</f>
        <v>0</v>
      </c>
      <c r="Q128" s="9">
        <f>IF(L128="", "", "")</f>
        <v>0</v>
      </c>
      <c r="R128" s="9"/>
      <c r="S128" s="9"/>
      <c r="T128" s="9"/>
      <c r="U128" s="9"/>
      <c r="V128" s="9"/>
    </row>
    <row r="129" spans="2:22">
      <c r="B129" s="7">
        <f>'2-定性盘查'!A130</f>
        <v>0</v>
      </c>
      <c r="C129" s="7">
        <f>'2-定性盘查'!B130</f>
        <v>0</v>
      </c>
      <c r="D129" s="7">
        <f>'2-定性盘查'!C130</f>
        <v>0</v>
      </c>
      <c r="E129" s="7">
        <f>'2-定性盘查'!D130</f>
        <v>0</v>
      </c>
      <c r="F129" s="15"/>
      <c r="G129" s="9" t="s">
        <v>570</v>
      </c>
      <c r="H129" s="9" t="s">
        <v>567</v>
      </c>
      <c r="I129" s="9" t="s">
        <v>566</v>
      </c>
      <c r="J129" s="15"/>
      <c r="K129" s="9">
        <f>IF(H129="", "", "")</f>
        <v>0</v>
      </c>
      <c r="L129" s="9">
        <f>IF(H129="", "", "(1) Those who have performed external calibration or have multiple sets of data to support this")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"(1) Those who have performed external calibration or have multiple sets of data to support this")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'2-定性盘查'!A131</f>
        <v>0</v>
      </c>
      <c r="C130" s="7">
        <f>'2-定性盘查'!B131</f>
        <v>0</v>
      </c>
      <c r="D130" s="7">
        <f>'2-定性盘查'!C131</f>
        <v>0</v>
      </c>
      <c r="E130" s="7">
        <f>'2-定性盘查'!D131</f>
        <v>0</v>
      </c>
      <c r="F130" s="15"/>
      <c r="G130" s="9" t="s">
        <v>570</v>
      </c>
      <c r="H130" s="9" t="s">
        <v>567</v>
      </c>
      <c r="I130" s="9" t="s">
        <v>566</v>
      </c>
      <c r="J130" s="15"/>
      <c r="K130" s="9">
        <f>IF(H130="", "", "")</f>
        <v>0</v>
      </c>
      <c r="L130" s="9">
        <f>IF(H130="", "", "(1) Those who have performed external calibration or have multiple sets of data to support this")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"(1) Those who have performed external calibration or have multiple sets of data to support this")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'2-定性盘查'!A132</f>
        <v>0</v>
      </c>
      <c r="C131" s="7">
        <f>'2-定性盘查'!B132</f>
        <v>0</v>
      </c>
      <c r="D131" s="7">
        <f>'2-定性盘查'!C132</f>
        <v>0</v>
      </c>
      <c r="E131" s="7">
        <f>'2-定性盘查'!D132</f>
        <v>0</v>
      </c>
      <c r="F131" s="15"/>
      <c r="G131" s="9" t="s">
        <v>570</v>
      </c>
      <c r="H131" s="9" t="s">
        <v>567</v>
      </c>
      <c r="I131" s="9" t="s">
        <v>566</v>
      </c>
      <c r="J131" s="15"/>
      <c r="K131" s="9">
        <f>IF(H131="", "", "")</f>
        <v>0</v>
      </c>
      <c r="L131" s="9">
        <f>IF(H131="", "", "(1) Those who have performed external calibration or have multiple sets of data to support this")</f>
        <v>0</v>
      </c>
      <c r="M131" s="9">
        <f>IF(H131="", "", "")</f>
        <v>0</v>
      </c>
      <c r="N131" s="15"/>
      <c r="O131" s="9">
        <f>IF(L131="", "", "")</f>
        <v>0</v>
      </c>
      <c r="P131" s="9">
        <f>IF(L131="", "", "(1) Those who have performed external calibration or have multiple sets of data to support this")</f>
        <v>0</v>
      </c>
      <c r="Q131" s="9">
        <f>IF(L131="", "", "")</f>
        <v>0</v>
      </c>
      <c r="R131" s="9"/>
      <c r="S131" s="9"/>
      <c r="T131" s="9"/>
      <c r="U131" s="9"/>
      <c r="V131" s="9"/>
    </row>
    <row r="132" spans="2:22">
      <c r="B132" s="7">
        <f>'2-定性盘查'!A133</f>
        <v>0</v>
      </c>
      <c r="C132" s="7">
        <f>'2-定性盘查'!B133</f>
        <v>0</v>
      </c>
      <c r="D132" s="7">
        <f>'2-定性盘查'!C133</f>
        <v>0</v>
      </c>
      <c r="E132" s="7">
        <f>'2-定性盘查'!D133</f>
        <v>0</v>
      </c>
      <c r="F132" s="15"/>
      <c r="G132" s="9" t="s">
        <v>570</v>
      </c>
      <c r="H132" s="9" t="s">
        <v>567</v>
      </c>
      <c r="I132" s="9" t="s">
        <v>566</v>
      </c>
      <c r="J132" s="15"/>
      <c r="K132" s="9">
        <f>IF(H132="", "", "")</f>
        <v>0</v>
      </c>
      <c r="L132" s="9">
        <f>IF(H132="", "", "(1) Those who have performed external calibration or have multiple sets of data to support this")</f>
        <v>0</v>
      </c>
      <c r="M132" s="9">
        <f>IF(H132="", "", "")</f>
        <v>0</v>
      </c>
      <c r="N132" s="15"/>
      <c r="O132" s="9">
        <f>IF(L132="", "", "")</f>
        <v>0</v>
      </c>
      <c r="P132" s="9">
        <f>IF(L132="", "", "(1) Those who have performed external calibration or have multiple sets of data to support this")</f>
        <v>0</v>
      </c>
      <c r="Q132" s="9">
        <f>IF(L132="", "", "")</f>
        <v>0</v>
      </c>
      <c r="R132" s="9"/>
      <c r="S132" s="9"/>
      <c r="T132" s="9"/>
      <c r="U132" s="9"/>
      <c r="V132" s="9"/>
    </row>
    <row r="133" spans="2:22">
      <c r="B133" s="7">
        <f>'2-定性盘查'!A134</f>
        <v>0</v>
      </c>
      <c r="C133" s="7">
        <f>'2-定性盘查'!B134</f>
        <v>0</v>
      </c>
      <c r="D133" s="7">
        <f>'2-定性盘查'!C134</f>
        <v>0</v>
      </c>
      <c r="E133" s="7">
        <f>'2-定性盘查'!D134</f>
        <v>0</v>
      </c>
      <c r="F133" s="15">
        <v>0</v>
      </c>
      <c r="G133" s="9"/>
      <c r="H133" s="9" t="s">
        <v>574</v>
      </c>
      <c r="I133" s="9"/>
      <c r="J133" s="15">
        <v>0.00159375</v>
      </c>
      <c r="K133" s="9">
        <f>IF(H133="", "", "kgCH₄/passenger-hour")</f>
        <v>0</v>
      </c>
      <c r="L133" s="9">
        <f>IF(H133="", "", "(2) Those with certificates such as internal correction or accounting visa")</f>
        <v>0</v>
      </c>
      <c r="M133" s="9">
        <f>IF(H133="", "", "台灣環境部")</f>
        <v>0</v>
      </c>
      <c r="N133" s="15"/>
      <c r="O133" s="9">
        <f>IF(L133="", "", "")</f>
        <v>0</v>
      </c>
      <c r="P133" s="9">
        <f>IF(L133="", "", "(2) Those with certificates such as internal correction or accounting visa")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'2-定性盘查'!A135</f>
        <v>0</v>
      </c>
      <c r="C134" s="7">
        <f>'2-定性盘查'!B135</f>
        <v>0</v>
      </c>
      <c r="D134" s="7">
        <f>'2-定性盘查'!C135</f>
        <v>0</v>
      </c>
      <c r="E134" s="7">
        <f>'2-定性盘查'!D135</f>
        <v>0</v>
      </c>
      <c r="F134" s="15">
        <v>1</v>
      </c>
      <c r="G134" s="9" t="s">
        <v>570</v>
      </c>
      <c r="H134" s="9" t="s">
        <v>567</v>
      </c>
      <c r="I134" s="9" t="s">
        <v>566</v>
      </c>
      <c r="J134" s="15"/>
      <c r="K134" s="9">
        <f>IF(H134="", "", "")</f>
        <v>0</v>
      </c>
      <c r="L134" s="9">
        <f>IF(H134="", "", "(1) Those who have performed external calibration or have multiple sets of data to support this")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"(1) Those who have performed external calibration or have multiple sets of data to support this")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'2-定性盘查'!A136</f>
        <v>0</v>
      </c>
      <c r="C135" s="7">
        <f>'2-定性盘查'!B136</f>
        <v>0</v>
      </c>
      <c r="D135" s="7">
        <f>'2-定性盘查'!C136</f>
        <v>0</v>
      </c>
      <c r="E135" s="7">
        <f>'2-定性盘查'!D136</f>
        <v>0</v>
      </c>
      <c r="F135" s="15">
        <v>0</v>
      </c>
      <c r="G135" s="9"/>
      <c r="H135" s="9" t="s">
        <v>567</v>
      </c>
      <c r="I135" s="9"/>
      <c r="J135" s="15">
        <v>0.00159375</v>
      </c>
      <c r="K135" s="9">
        <f>IF(H135="", "", "kgCH₄/passenger-hour")</f>
        <v>0</v>
      </c>
      <c r="L135" s="9">
        <f>IF(H135="", "", "(1) Those who have performed external calibration or have multiple sets of data to support this")</f>
        <v>0</v>
      </c>
      <c r="M135" s="9">
        <f>IF(H135="", "", "台灣環境部")</f>
        <v>0</v>
      </c>
      <c r="N135" s="15"/>
      <c r="O135" s="9">
        <f>IF(L135="", "", "")</f>
        <v>0</v>
      </c>
      <c r="P135" s="9">
        <f>IF(L135="", "", "(1) Those who have performed external calibration or have multiple sets of data to support this")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'2-定性盘查'!A137</f>
        <v>0</v>
      </c>
      <c r="C136" s="7">
        <f>'2-定性盘查'!B137</f>
        <v>0</v>
      </c>
      <c r="D136" s="7">
        <f>'2-定性盘查'!C137</f>
        <v>0</v>
      </c>
      <c r="E136" s="7">
        <f>'2-定性盘查'!D137</f>
        <v>0</v>
      </c>
      <c r="F136" s="15">
        <v>0</v>
      </c>
      <c r="G136" s="9"/>
      <c r="H136" s="9" t="s">
        <v>567</v>
      </c>
      <c r="I136" s="9"/>
      <c r="J136" s="15">
        <v>0.00159375</v>
      </c>
      <c r="K136" s="9">
        <f>IF(H136="", "", "kgCH₄/passenger-hour")</f>
        <v>0</v>
      </c>
      <c r="L136" s="9">
        <f>IF(H136="", "", "(1) Those who have performed external calibration or have multiple sets of data to support this")</f>
        <v>0</v>
      </c>
      <c r="M136" s="9">
        <f>IF(H136="", "", "台灣環境部")</f>
        <v>0</v>
      </c>
      <c r="N136" s="15"/>
      <c r="O136" s="9">
        <f>IF(L136="", "", "")</f>
        <v>0</v>
      </c>
      <c r="P136" s="9">
        <f>IF(L136="", "", "(1) Those who have performed external calibration or have multiple sets of data to support this")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'2-定性盘查'!A138</f>
        <v>0</v>
      </c>
      <c r="C137" s="7">
        <f>'2-定性盘查'!B138</f>
        <v>0</v>
      </c>
      <c r="D137" s="7">
        <f>'2-定性盘查'!C138</f>
        <v>0</v>
      </c>
      <c r="E137" s="7">
        <f>'2-定性盘查'!D138</f>
        <v>0</v>
      </c>
      <c r="F137" s="15">
        <v>0</v>
      </c>
      <c r="G137" s="9"/>
      <c r="H137" s="9" t="s">
        <v>567</v>
      </c>
      <c r="I137" s="9"/>
      <c r="J137" s="15">
        <v>0.00159375</v>
      </c>
      <c r="K137" s="9">
        <f>IF(H137="", "", "kgCH₄/passenger-hour")</f>
        <v>0</v>
      </c>
      <c r="L137" s="9">
        <f>IF(H137="", "", "(1) Those who have performed external calibration or have multiple sets of data to support this")</f>
        <v>0</v>
      </c>
      <c r="M137" s="9">
        <f>IF(H137="", "", "台灣環境部")</f>
        <v>0</v>
      </c>
      <c r="N137" s="15"/>
      <c r="O137" s="9">
        <f>IF(L137="", "", "")</f>
        <v>0</v>
      </c>
      <c r="P137" s="9">
        <f>IF(L137="", "", "(1) Those who have performed external calibration or have multiple sets of data to support this")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'2-定性盘查'!A139</f>
        <v>0</v>
      </c>
      <c r="C138" s="7">
        <f>'2-定性盘查'!B139</f>
        <v>0</v>
      </c>
      <c r="D138" s="7">
        <f>'2-定性盘查'!C139</f>
        <v>0</v>
      </c>
      <c r="E138" s="7">
        <f>'2-定性盘查'!D139</f>
        <v>0</v>
      </c>
      <c r="F138" s="15">
        <v>0</v>
      </c>
      <c r="G138" s="9"/>
      <c r="H138" s="9" t="s">
        <v>567</v>
      </c>
      <c r="I138" s="9"/>
      <c r="J138" s="15">
        <v>0.00159375</v>
      </c>
      <c r="K138" s="9">
        <f>IF(H138="", "", "kgCH₄/passenger-hour")</f>
        <v>0</v>
      </c>
      <c r="L138" s="9">
        <f>IF(H138="", "", "(1) Those who have performed external calibration or have multiple sets of data to support this")</f>
        <v>0</v>
      </c>
      <c r="M138" s="9">
        <f>IF(H138="", "", "台灣環境部")</f>
        <v>0</v>
      </c>
      <c r="N138" s="15"/>
      <c r="O138" s="9">
        <f>IF(L138="", "", "")</f>
        <v>0</v>
      </c>
      <c r="P138" s="9">
        <f>IF(L138="", "", "(1) Those who have performed external calibration or have multiple sets of data to support this")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'2-定性盘查'!A140</f>
        <v>0</v>
      </c>
      <c r="C139" s="7">
        <f>'2-定性盘查'!B140</f>
        <v>0</v>
      </c>
      <c r="D139" s="7">
        <f>'2-定性盘查'!C140</f>
        <v>0</v>
      </c>
      <c r="E139" s="7">
        <f>'2-定性盘查'!D140</f>
        <v>0</v>
      </c>
      <c r="F139" s="15">
        <v>1</v>
      </c>
      <c r="G139" s="9" t="s">
        <v>570</v>
      </c>
      <c r="H139" s="9" t="s">
        <v>565</v>
      </c>
      <c r="I139" s="9" t="s">
        <v>566</v>
      </c>
      <c r="J139" s="15"/>
      <c r="K139" s="9">
        <f>IF(H139="", "", "")</f>
        <v>0</v>
      </c>
      <c r="L139" s="9">
        <f>IF(H139="", "", "(3) Failure to perform instrument calibration or record compilation")</f>
        <v>0</v>
      </c>
      <c r="M139" s="9">
        <f>IF(H139="", "", "")</f>
        <v>0</v>
      </c>
      <c r="N139" s="15"/>
      <c r="O139" s="9">
        <f>IF(L139="", "", "")</f>
        <v>0</v>
      </c>
      <c r="P139" s="9">
        <f>IF(L139="", "", "(3) Failure to perform instrument calibration or record compilation")</f>
        <v>0</v>
      </c>
      <c r="Q139" s="9">
        <f>IF(L139="", "", "")</f>
        <v>0</v>
      </c>
      <c r="R139" s="9"/>
      <c r="S139" s="9"/>
      <c r="T139" s="9"/>
      <c r="U139" s="9"/>
      <c r="V139" s="9"/>
    </row>
    <row r="140" spans="2:22">
      <c r="B140" s="7">
        <f>'2-定性盘查'!A141</f>
        <v>0</v>
      </c>
      <c r="C140" s="7">
        <f>'2-定性盘查'!B141</f>
        <v>0</v>
      </c>
      <c r="D140" s="7">
        <f>'2-定性盘查'!C141</f>
        <v>0</v>
      </c>
      <c r="E140" s="7">
        <f>'2-定性盘查'!D141</f>
        <v>0</v>
      </c>
      <c r="F140" s="15"/>
      <c r="G140" s="9" t="s">
        <v>570</v>
      </c>
      <c r="H140" s="9" t="s">
        <v>567</v>
      </c>
      <c r="I140" s="9" t="s">
        <v>566</v>
      </c>
      <c r="J140" s="15"/>
      <c r="K140" s="9">
        <f>IF(H140="", "", "")</f>
        <v>0</v>
      </c>
      <c r="L140" s="9">
        <f>IF(H140="", "", "(1) Those who have performed external calibration or have multiple sets of data to support this")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"(1) Those who have performed external calibration or have multiple sets of data to support this")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'2-定性盘查'!A142</f>
        <v>0</v>
      </c>
      <c r="C141" s="7">
        <f>'2-定性盘查'!B142</f>
        <v>0</v>
      </c>
      <c r="D141" s="7">
        <f>'2-定性盘查'!C142</f>
        <v>0</v>
      </c>
      <c r="E141" s="7">
        <f>'2-定性盘查'!D142</f>
        <v>0</v>
      </c>
      <c r="F141" s="15"/>
      <c r="G141" s="9" t="s">
        <v>570</v>
      </c>
      <c r="H141" s="9" t="s">
        <v>567</v>
      </c>
      <c r="I141" s="9" t="s">
        <v>566</v>
      </c>
      <c r="J141" s="15"/>
      <c r="K141" s="9">
        <f>IF(H141="", "", "")</f>
        <v>0</v>
      </c>
      <c r="L141" s="9">
        <f>IF(H141="", "", "(1) Those who have performed external calibration or have multiple sets of data to support this")</f>
        <v>0</v>
      </c>
      <c r="M141" s="9">
        <f>IF(H141="", "", "")</f>
        <v>0</v>
      </c>
      <c r="N141" s="15"/>
      <c r="O141" s="9">
        <f>IF(L141="", "", "")</f>
        <v>0</v>
      </c>
      <c r="P141" s="9">
        <f>IF(L141="", "", "(1) Those who have performed external calibration or have multiple sets of data to support this")</f>
        <v>0</v>
      </c>
      <c r="Q141" s="9">
        <f>IF(L141="", "", "")</f>
        <v>0</v>
      </c>
      <c r="R141" s="9"/>
      <c r="S141" s="9"/>
      <c r="T141" s="9"/>
      <c r="U141" s="9"/>
      <c r="V141" s="9"/>
    </row>
    <row r="142" spans="2:22">
      <c r="B142" s="7">
        <f>'2-定性盘查'!A143</f>
        <v>0</v>
      </c>
      <c r="C142" s="7">
        <f>'2-定性盘查'!B143</f>
        <v>0</v>
      </c>
      <c r="D142" s="7">
        <f>'2-定性盘查'!C143</f>
        <v>0</v>
      </c>
      <c r="E142" s="7">
        <f>'2-定性盘查'!D143</f>
        <v>0</v>
      </c>
      <c r="F142" s="15"/>
      <c r="G142" s="9" t="s">
        <v>570</v>
      </c>
      <c r="H142" s="9" t="s">
        <v>567</v>
      </c>
      <c r="I142" s="9" t="s">
        <v>566</v>
      </c>
      <c r="J142" s="15"/>
      <c r="K142" s="9">
        <f>IF(H142="", "", "")</f>
        <v>0</v>
      </c>
      <c r="L142" s="9">
        <f>IF(H142="", "", "(1) Those who have performed external calibration or have multiple sets of data to support this")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"(1) Those who have performed external calibration or have multiple sets of data to support this")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'2-定性盘查'!A144</f>
        <v>0</v>
      </c>
      <c r="C143" s="7">
        <f>'2-定性盘查'!B144</f>
        <v>0</v>
      </c>
      <c r="D143" s="7">
        <f>'2-定性盘查'!C144</f>
        <v>0</v>
      </c>
      <c r="E143" s="7">
        <f>'2-定性盘查'!D144</f>
        <v>0</v>
      </c>
      <c r="F143" s="15"/>
      <c r="G143" s="9" t="s">
        <v>570</v>
      </c>
      <c r="H143" s="9" t="s">
        <v>567</v>
      </c>
      <c r="I143" s="9" t="s">
        <v>566</v>
      </c>
      <c r="J143" s="15"/>
      <c r="K143" s="9">
        <f>IF(H143="", "", "")</f>
        <v>0</v>
      </c>
      <c r="L143" s="9">
        <f>IF(H143="", "", "(1) Those who have performed external calibration or have multiple sets of data to support this")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"(1) Those who have performed external calibration or have multiple sets of data to support this")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'2-定性盘查'!A145</f>
        <v>0</v>
      </c>
      <c r="C144" s="7">
        <f>'2-定性盘查'!B145</f>
        <v>0</v>
      </c>
      <c r="D144" s="7">
        <f>'2-定性盘查'!C145</f>
        <v>0</v>
      </c>
      <c r="E144" s="7">
        <f>'2-定性盘查'!D145</f>
        <v>0</v>
      </c>
      <c r="F144" s="15"/>
      <c r="G144" s="9" t="s">
        <v>570</v>
      </c>
      <c r="H144" s="9" t="s">
        <v>567</v>
      </c>
      <c r="I144" s="9" t="s">
        <v>566</v>
      </c>
      <c r="J144" s="15"/>
      <c r="K144" s="9">
        <f>IF(H144="", "", "")</f>
        <v>0</v>
      </c>
      <c r="L144" s="9">
        <f>IF(H144="", "", "(1) Those who have performed external calibration or have multiple sets of data to support this")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"(1) Those who have performed external calibration or have multiple sets of data to support this")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'2-定性盘查'!A146</f>
        <v>0</v>
      </c>
      <c r="C145" s="7">
        <f>'2-定性盘查'!B146</f>
        <v>0</v>
      </c>
      <c r="D145" s="7">
        <f>'2-定性盘查'!C146</f>
        <v>0</v>
      </c>
      <c r="E145" s="7">
        <f>'2-定性盘查'!D146</f>
        <v>0</v>
      </c>
      <c r="F145" s="15"/>
      <c r="G145" s="9" t="s">
        <v>570</v>
      </c>
      <c r="H145" s="9" t="s">
        <v>567</v>
      </c>
      <c r="I145" s="9" t="s">
        <v>566</v>
      </c>
      <c r="J145" s="15"/>
      <c r="K145" s="9">
        <f>IF(H145="", "", "")</f>
        <v>0</v>
      </c>
      <c r="L145" s="9">
        <f>IF(H145="", "", "(1) Those who have performed external calibration or have multiple sets of data to support this")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"(1) Those who have performed external calibration or have multiple sets of data to support this")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'2-定性盘查'!A147</f>
        <v>0</v>
      </c>
      <c r="C146" s="7">
        <f>'2-定性盘查'!B147</f>
        <v>0</v>
      </c>
      <c r="D146" s="7">
        <f>'2-定性盘查'!C147</f>
        <v>0</v>
      </c>
      <c r="E146" s="7">
        <f>'2-定性盘查'!D147</f>
        <v>0</v>
      </c>
      <c r="F146" s="15">
        <v>79</v>
      </c>
      <c r="G146" s="9" t="s">
        <v>570</v>
      </c>
      <c r="H146" s="9" t="s">
        <v>567</v>
      </c>
      <c r="I146" s="9" t="s">
        <v>569</v>
      </c>
      <c r="J146" s="15"/>
      <c r="K146" s="9">
        <f>IF(H146="", "", "")</f>
        <v>0</v>
      </c>
      <c r="L146" s="9">
        <f>IF(H146="", "", "(1) Those who have performed external calibration or have multiple sets of data to support this")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"(1) Those who have performed external calibration or have multiple sets of data to support this")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'2-定性盘查'!A148</f>
        <v>0</v>
      </c>
      <c r="C147" s="7">
        <f>'2-定性盘查'!B148</f>
        <v>0</v>
      </c>
      <c r="D147" s="7">
        <f>'2-定性盘查'!C148</f>
        <v>0</v>
      </c>
      <c r="E147" s="7">
        <f>'2-定性盘查'!D148</f>
        <v>0</v>
      </c>
      <c r="F147" s="15">
        <v>79</v>
      </c>
      <c r="G147" s="9" t="s">
        <v>570</v>
      </c>
      <c r="H147" s="9" t="s">
        <v>567</v>
      </c>
      <c r="I147" s="9" t="s">
        <v>569</v>
      </c>
      <c r="J147" s="15"/>
      <c r="K147" s="9">
        <f>IF(H147="", "", "")</f>
        <v>0</v>
      </c>
      <c r="L147" s="9">
        <f>IF(H147="", "", "(1) Those who have performed external calibration or have multiple sets of data to support this")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"(1) Those who have performed external calibration or have multiple sets of data to support this")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'2-定性盘查'!A149</f>
        <v>0</v>
      </c>
      <c r="C148" s="7">
        <f>'2-定性盘查'!B149</f>
        <v>0</v>
      </c>
      <c r="D148" s="7">
        <f>'2-定性盘查'!C149</f>
        <v>0</v>
      </c>
      <c r="E148" s="7">
        <f>'2-定性盘查'!D149</f>
        <v>0</v>
      </c>
      <c r="F148" s="15">
        <v>79</v>
      </c>
      <c r="G148" s="9" t="s">
        <v>570</v>
      </c>
      <c r="H148" s="9" t="s">
        <v>567</v>
      </c>
      <c r="I148" s="9" t="s">
        <v>569</v>
      </c>
      <c r="J148" s="15"/>
      <c r="K148" s="9">
        <f>IF(H148="", "", "")</f>
        <v>0</v>
      </c>
      <c r="L148" s="9">
        <f>IF(H148="", "", "(1) Those who have performed external calibration or have multiple sets of data to support this")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"(1) Those who have performed external calibration or have multiple sets of data to support this")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'2-定性盘查'!A150</f>
        <v>0</v>
      </c>
      <c r="C149" s="7">
        <f>'2-定性盘查'!B150</f>
        <v>0</v>
      </c>
      <c r="D149" s="7">
        <f>'2-定性盘查'!C150</f>
        <v>0</v>
      </c>
      <c r="E149" s="7">
        <f>'2-定性盘查'!D150</f>
        <v>0</v>
      </c>
      <c r="F149" s="15">
        <v>79</v>
      </c>
      <c r="G149" s="9" t="s">
        <v>570</v>
      </c>
      <c r="H149" s="9" t="s">
        <v>567</v>
      </c>
      <c r="I149" s="9" t="s">
        <v>569</v>
      </c>
      <c r="J149" s="15"/>
      <c r="K149" s="9">
        <f>IF(H149="", "", "")</f>
        <v>0</v>
      </c>
      <c r="L149" s="9">
        <f>IF(H149="", "", "(1) Those who have performed external calibration or have multiple sets of data to support this")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"(1) Those who have performed external calibration or have multiple sets of data to support this")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'2-定性盘查'!A151</f>
        <v>0</v>
      </c>
      <c r="C150" s="7">
        <f>'2-定性盘查'!B151</f>
        <v>0</v>
      </c>
      <c r="D150" s="7">
        <f>'2-定性盘查'!C151</f>
        <v>0</v>
      </c>
      <c r="E150" s="7">
        <f>'2-定性盘查'!D151</f>
        <v>0</v>
      </c>
      <c r="F150" s="15"/>
      <c r="G150" s="9" t="s">
        <v>570</v>
      </c>
      <c r="H150" s="9" t="s">
        <v>567</v>
      </c>
      <c r="I150" s="9" t="s">
        <v>566</v>
      </c>
      <c r="J150" s="15"/>
      <c r="K150" s="9">
        <f>IF(H150="", "", "")</f>
        <v>0</v>
      </c>
      <c r="L150" s="9">
        <f>IF(H150="", "", "(1) Those who have performed external calibration or have multiple sets of data to support this")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"(1) Those who have performed external calibration or have multiple sets of data to support this")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'2-定性盘查'!A152</f>
        <v>0</v>
      </c>
      <c r="C151" s="7">
        <f>'2-定性盘查'!B152</f>
        <v>0</v>
      </c>
      <c r="D151" s="7">
        <f>'2-定性盘查'!C152</f>
        <v>0</v>
      </c>
      <c r="E151" s="7">
        <f>'2-定性盘查'!D152</f>
        <v>0</v>
      </c>
      <c r="F151" s="15"/>
      <c r="G151" s="9" t="s">
        <v>570</v>
      </c>
      <c r="H151" s="9" t="s">
        <v>567</v>
      </c>
      <c r="I151" s="9" t="s">
        <v>566</v>
      </c>
      <c r="J151" s="15"/>
      <c r="K151" s="9">
        <f>IF(H151="", "", "")</f>
        <v>0</v>
      </c>
      <c r="L151" s="9">
        <f>IF(H151="", "", "(1) Those who have performed external calibration or have multiple sets of data to support this")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"(1) Those who have performed external calibration or have multiple sets of data to support this")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'2-定性盘查'!A153</f>
        <v>0</v>
      </c>
      <c r="C152" s="7">
        <f>'2-定性盘查'!B153</f>
        <v>0</v>
      </c>
      <c r="D152" s="7">
        <f>'2-定性盘查'!C153</f>
        <v>0</v>
      </c>
      <c r="E152" s="7">
        <f>'2-定性盘查'!D153</f>
        <v>0</v>
      </c>
      <c r="F152" s="15"/>
      <c r="G152" s="9" t="s">
        <v>570</v>
      </c>
      <c r="H152" s="9" t="s">
        <v>567</v>
      </c>
      <c r="I152" s="9" t="s">
        <v>566</v>
      </c>
      <c r="J152" s="15"/>
      <c r="K152" s="9">
        <f>IF(H152="", "", "")</f>
        <v>0</v>
      </c>
      <c r="L152" s="9">
        <f>IF(H152="", "", "(1) Those who have performed external calibration or have multiple sets of data to support this")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"(1) Those who have performed external calibration or have multiple sets of data to support this")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'2-定性盘查'!A154</f>
        <v>0</v>
      </c>
      <c r="C153" s="7">
        <f>'2-定性盘查'!B154</f>
        <v>0</v>
      </c>
      <c r="D153" s="7">
        <f>'2-定性盘查'!C154</f>
        <v>0</v>
      </c>
      <c r="E153" s="7">
        <f>'2-定性盘查'!D154</f>
        <v>0</v>
      </c>
      <c r="F153" s="15"/>
      <c r="G153" s="9" t="s">
        <v>570</v>
      </c>
      <c r="H153" s="9" t="s">
        <v>567</v>
      </c>
      <c r="I153" s="9" t="s">
        <v>566</v>
      </c>
      <c r="J153" s="15"/>
      <c r="K153" s="9">
        <f>IF(H153="", "", "")</f>
        <v>0</v>
      </c>
      <c r="L153" s="9">
        <f>IF(H153="", "", "(1) Those who have performed external calibration or have multiple sets of data to support this")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"(1) Those who have performed external calibration or have multiple sets of data to support this")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'2-定性盘查'!A155</f>
        <v>0</v>
      </c>
      <c r="C154" s="7">
        <f>'2-定性盘查'!B155</f>
        <v>0</v>
      </c>
      <c r="D154" s="7">
        <f>'2-定性盘查'!C155</f>
        <v>0</v>
      </c>
      <c r="E154" s="7">
        <f>'2-定性盘查'!D155</f>
        <v>0</v>
      </c>
      <c r="F154" s="15"/>
      <c r="G154" s="9"/>
      <c r="H154" s="9" t="s">
        <v>567</v>
      </c>
      <c r="I154" s="9" t="s">
        <v>566</v>
      </c>
      <c r="J154" s="15"/>
      <c r="K154" s="9">
        <f>IF(H154="", "", "")</f>
        <v>0</v>
      </c>
      <c r="L154" s="9">
        <f>IF(H154="", "", "(1) Those who have performed external calibration or have multiple sets of data to support this")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"(1) Those who have performed external calibration or have multiple sets of data to support this")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'2-定性盘查'!A156</f>
        <v>0</v>
      </c>
      <c r="C155" s="7">
        <f>'2-定性盘查'!B156</f>
        <v>0</v>
      </c>
      <c r="D155" s="7">
        <f>'2-定性盘查'!C156</f>
        <v>0</v>
      </c>
      <c r="E155" s="7">
        <f>'2-定性盘查'!D156</f>
        <v>0</v>
      </c>
      <c r="F155" s="15"/>
      <c r="G155" s="9"/>
      <c r="H155" s="9" t="s">
        <v>567</v>
      </c>
      <c r="I155" s="9" t="s">
        <v>566</v>
      </c>
      <c r="J155" s="15"/>
      <c r="K155" s="9">
        <f>IF(H155="", "", "")</f>
        <v>0</v>
      </c>
      <c r="L155" s="9">
        <f>IF(H155="", "", "(1) Those who have performed external calibration or have multiple sets of data to support this")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"(1) Those who have performed external calibration or have multiple sets of data to support this")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'2-定性盘查'!A157</f>
        <v>0</v>
      </c>
      <c r="C156" s="7">
        <f>'2-定性盘查'!B157</f>
        <v>0</v>
      </c>
      <c r="D156" s="7">
        <f>'2-定性盘查'!C157</f>
        <v>0</v>
      </c>
      <c r="E156" s="7">
        <f>'2-定性盘查'!D157</f>
        <v>0</v>
      </c>
      <c r="F156" s="15"/>
      <c r="G156" s="9"/>
      <c r="H156" s="9" t="s">
        <v>567</v>
      </c>
      <c r="I156" s="9" t="s">
        <v>566</v>
      </c>
      <c r="J156" s="15"/>
      <c r="K156" s="9">
        <f>IF(H156="", "", "")</f>
        <v>0</v>
      </c>
      <c r="L156" s="9">
        <f>IF(H156="", "", "(1) Those who have performed external calibration or have multiple sets of data to support this")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"(1) Those who have performed external calibration or have multiple sets of data to support this")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'2-定性盘查'!A158</f>
        <v>0</v>
      </c>
      <c r="C157" s="7">
        <f>'2-定性盘查'!B158</f>
        <v>0</v>
      </c>
      <c r="D157" s="7">
        <f>'2-定性盘查'!C158</f>
        <v>0</v>
      </c>
      <c r="E157" s="7">
        <f>'2-定性盘查'!D158</f>
        <v>0</v>
      </c>
      <c r="F157" s="15"/>
      <c r="G157" s="9"/>
      <c r="H157" s="9" t="s">
        <v>567</v>
      </c>
      <c r="I157" s="9" t="s">
        <v>566</v>
      </c>
      <c r="J157" s="15"/>
      <c r="K157" s="9">
        <f>IF(H157="", "", "")</f>
        <v>0</v>
      </c>
      <c r="L157" s="9">
        <f>IF(H157="", "", "(1) Those who have performed external calibration or have multiple sets of data to support this")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"(1) Those who have performed external calibration or have multiple sets of data to support this")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'2-定性盘查'!A159</f>
        <v>0</v>
      </c>
      <c r="C158" s="7">
        <f>'2-定性盘查'!B159</f>
        <v>0</v>
      </c>
      <c r="D158" s="7">
        <f>'2-定性盘查'!C159</f>
        <v>0</v>
      </c>
      <c r="E158" s="7">
        <f>'2-定性盘查'!D159</f>
        <v>0</v>
      </c>
      <c r="F158" s="15"/>
      <c r="G158" s="9"/>
      <c r="H158" s="9" t="s">
        <v>567</v>
      </c>
      <c r="I158" s="9" t="s">
        <v>566</v>
      </c>
      <c r="J158" s="15"/>
      <c r="K158" s="9">
        <f>IF(H158="", "", "")</f>
        <v>0</v>
      </c>
      <c r="L158" s="9">
        <f>IF(H158="", "", "(1) Those who have performed external calibration or have multiple sets of data to support this")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"(1) Those who have performed external calibration or have multiple sets of data to support this")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'2-定性盘查'!A160</f>
        <v>0</v>
      </c>
      <c r="C159" s="7">
        <f>'2-定性盘查'!B160</f>
        <v>0</v>
      </c>
      <c r="D159" s="7">
        <f>'2-定性盘查'!C160</f>
        <v>0</v>
      </c>
      <c r="E159" s="7">
        <f>'2-定性盘查'!D160</f>
        <v>0</v>
      </c>
      <c r="F159" s="15"/>
      <c r="G159" s="9" t="s">
        <v>570</v>
      </c>
      <c r="H159" s="9" t="s">
        <v>567</v>
      </c>
      <c r="I159" s="9" t="s">
        <v>566</v>
      </c>
      <c r="J159" s="15"/>
      <c r="K159" s="9">
        <f>IF(H159="", "", "")</f>
        <v>0</v>
      </c>
      <c r="L159" s="9">
        <f>IF(H159="", "", "(1) Those who have performed external calibration or have multiple sets of data to support this")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"(1) Those who have performed external calibration or have multiple sets of data to support this")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'2-定性盘查'!A161</f>
        <v>0</v>
      </c>
      <c r="C160" s="7">
        <f>'2-定性盘查'!B161</f>
        <v>0</v>
      </c>
      <c r="D160" s="7">
        <f>'2-定性盘查'!C161</f>
        <v>0</v>
      </c>
      <c r="E160" s="7">
        <f>'2-定性盘查'!D161</f>
        <v>0</v>
      </c>
      <c r="F160" s="15"/>
      <c r="G160" s="9" t="s">
        <v>570</v>
      </c>
      <c r="H160" s="9" t="s">
        <v>565</v>
      </c>
      <c r="I160" s="9" t="s">
        <v>569</v>
      </c>
      <c r="J160" s="15"/>
      <c r="K160" s="9">
        <f>IF(H160="", "", "")</f>
        <v>0</v>
      </c>
      <c r="L160" s="9">
        <f>IF(H160="", "", "(3) Failure to perform instrument calibration or record compilation")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"(3) Failure to perform instrument calibration or record compilation")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'2-定性盘查'!A162</f>
        <v>0</v>
      </c>
      <c r="C161" s="7">
        <f>'2-定性盘查'!B162</f>
        <v>0</v>
      </c>
      <c r="D161" s="7">
        <f>'2-定性盘查'!C162</f>
        <v>0</v>
      </c>
      <c r="E161" s="7">
        <f>'2-定性盘查'!D162</f>
        <v>0</v>
      </c>
      <c r="F161" s="15"/>
      <c r="G161" s="9" t="s">
        <v>570</v>
      </c>
      <c r="H161" s="9" t="s">
        <v>565</v>
      </c>
      <c r="I161" s="9" t="s">
        <v>569</v>
      </c>
      <c r="J161" s="15"/>
      <c r="K161" s="9">
        <f>IF(H161="", "", "")</f>
        <v>0</v>
      </c>
      <c r="L161" s="9">
        <f>IF(H161="", "", "(3) Failure to perform instrument calibration or record compilation")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"(3) Failure to perform instrument calibration or record compilation")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'2-定性盘查'!A163</f>
        <v>0</v>
      </c>
      <c r="C162" s="7">
        <f>'2-定性盘查'!B163</f>
        <v>0</v>
      </c>
      <c r="D162" s="7">
        <f>'2-定性盘查'!C163</f>
        <v>0</v>
      </c>
      <c r="E162" s="7">
        <f>'2-定性盘查'!D163</f>
        <v>0</v>
      </c>
      <c r="F162" s="15">
        <v>677</v>
      </c>
      <c r="G162" s="9" t="s">
        <v>570</v>
      </c>
      <c r="H162" s="9" t="s">
        <v>565</v>
      </c>
      <c r="I162" s="9" t="s">
        <v>569</v>
      </c>
      <c r="J162" s="15"/>
      <c r="K162" s="9">
        <f>IF(H162="", "", "")</f>
        <v>0</v>
      </c>
      <c r="L162" s="9">
        <f>IF(H162="", "", "(3) Failure to perform instrument calibration or record compilation")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"(3) Failure to perform instrument calibration or record compilation")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'2-定性盘查'!A164</f>
        <v>0</v>
      </c>
      <c r="C163" s="7">
        <f>'2-定性盘查'!B164</f>
        <v>0</v>
      </c>
      <c r="D163" s="7">
        <f>'2-定性盘查'!C164</f>
        <v>0</v>
      </c>
      <c r="E163" s="7">
        <f>'2-定性盘查'!D164</f>
        <v>0</v>
      </c>
      <c r="F163" s="15"/>
      <c r="G163" s="9" t="s">
        <v>570</v>
      </c>
      <c r="H163" s="9" t="s">
        <v>565</v>
      </c>
      <c r="I163" s="9" t="s">
        <v>569</v>
      </c>
      <c r="J163" s="15"/>
      <c r="K163" s="9">
        <f>IF(H163="", "", "")</f>
        <v>0</v>
      </c>
      <c r="L163" s="9">
        <f>IF(H163="", "", "(3) Failure to perform instrument calibration or record compilation")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"(3) Failure to perform instrument calibration or record compilation")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'2-定性盘查'!A165</f>
        <v>0</v>
      </c>
      <c r="C164" s="7">
        <f>'2-定性盘查'!B165</f>
        <v>0</v>
      </c>
      <c r="D164" s="7">
        <f>'2-定性盘查'!C165</f>
        <v>0</v>
      </c>
      <c r="E164" s="7">
        <f>'2-定性盘查'!D165</f>
        <v>0</v>
      </c>
      <c r="F164" s="15">
        <v>1300</v>
      </c>
      <c r="G164" s="9" t="s">
        <v>570</v>
      </c>
      <c r="H164" s="9" t="s">
        <v>565</v>
      </c>
      <c r="I164" s="9" t="s">
        <v>569</v>
      </c>
      <c r="J164" s="15"/>
      <c r="K164" s="9">
        <f>IF(H164="", "", "")</f>
        <v>0</v>
      </c>
      <c r="L164" s="9">
        <f>IF(H164="", "", "(3) Failure to perform instrument calibration or record compilation")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"(3) Failure to perform instrument calibration or record compilation")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'2-定性盘查'!A166</f>
        <v>0</v>
      </c>
      <c r="C165" s="7">
        <f>'2-定性盘查'!B166</f>
        <v>0</v>
      </c>
      <c r="D165" s="7">
        <f>'2-定性盘查'!C166</f>
        <v>0</v>
      </c>
      <c r="E165" s="7">
        <f>'2-定性盘查'!D166</f>
        <v>0</v>
      </c>
      <c r="F165" s="15">
        <v>196</v>
      </c>
      <c r="G165" s="9" t="s">
        <v>570</v>
      </c>
      <c r="H165" s="9" t="s">
        <v>565</v>
      </c>
      <c r="I165" s="9" t="s">
        <v>569</v>
      </c>
      <c r="J165" s="15"/>
      <c r="K165" s="9">
        <f>IF(H165="", "", "")</f>
        <v>0</v>
      </c>
      <c r="L165" s="9">
        <f>IF(H165="", "", "(3) Failure to perform instrument calibration or record compilation")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"(3) Failure to perform instrument calibration or record compilation")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'2-定性盘查'!A167</f>
        <v>0</v>
      </c>
      <c r="C166" s="7">
        <f>'2-定性盘查'!B167</f>
        <v>0</v>
      </c>
      <c r="D166" s="7">
        <f>'2-定性盘查'!C167</f>
        <v>0</v>
      </c>
      <c r="E166" s="7">
        <f>'2-定性盘查'!D167</f>
        <v>0</v>
      </c>
      <c r="F166" s="15">
        <v>612</v>
      </c>
      <c r="G166" s="9" t="s">
        <v>570</v>
      </c>
      <c r="H166" s="9" t="s">
        <v>565</v>
      </c>
      <c r="I166" s="9" t="s">
        <v>569</v>
      </c>
      <c r="J166" s="15"/>
      <c r="K166" s="9">
        <f>IF(H166="", "", "")</f>
        <v>0</v>
      </c>
      <c r="L166" s="9">
        <f>IF(H166="", "", "(3) Failure to perform instrument calibration or record compilation")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"(3) Failure to perform instrument calibration or record compilation")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'2-定性盘查'!A168</f>
        <v>0</v>
      </c>
      <c r="C167" s="7">
        <f>'2-定性盘查'!B168</f>
        <v>0</v>
      </c>
      <c r="D167" s="7">
        <f>'2-定性盘查'!C168</f>
        <v>0</v>
      </c>
      <c r="E167" s="7">
        <f>'2-定性盘查'!D168</f>
        <v>0</v>
      </c>
      <c r="F167" s="15"/>
      <c r="G167" s="9"/>
      <c r="H167" s="9" t="s">
        <v>565</v>
      </c>
      <c r="I167" s="9" t="s">
        <v>566</v>
      </c>
      <c r="J167" s="15"/>
      <c r="K167" s="9">
        <f>IF(H167="", "", "")</f>
        <v>0</v>
      </c>
      <c r="L167" s="9">
        <f>IF(H167="", "", "(3) Failure to perform instrument calibration or record compilation")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"(3) Failure to perform instrument calibration or record compilation")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'2-定性盘查'!A169</f>
        <v>0</v>
      </c>
      <c r="C168" s="7">
        <f>'2-定性盘查'!B169</f>
        <v>0</v>
      </c>
      <c r="D168" s="7">
        <f>'2-定性盘查'!C169</f>
        <v>0</v>
      </c>
      <c r="E168" s="7">
        <f>'2-定性盘查'!D169</f>
        <v>0</v>
      </c>
      <c r="F168" s="15">
        <v>0</v>
      </c>
      <c r="G168" s="9"/>
      <c r="H168" s="9" t="s">
        <v>565</v>
      </c>
      <c r="I168" s="9"/>
      <c r="J168" s="15">
        <v>0.00159375</v>
      </c>
      <c r="K168" s="9">
        <f>IF(H168="", "", "kgCH₄/passenger-hour")</f>
        <v>0</v>
      </c>
      <c r="L168" s="9">
        <f>IF(H168="", "", "(3) Failure to perform instrument calibration or record compilation")</f>
        <v>0</v>
      </c>
      <c r="M168" s="9">
        <f>IF(H168="", "", "台灣環境部")</f>
        <v>0</v>
      </c>
      <c r="N168" s="15"/>
      <c r="O168" s="9">
        <f>IF(L168="", "", "")</f>
        <v>0</v>
      </c>
      <c r="P168" s="9">
        <f>IF(L168="", "", "(3) Failure to perform instrument calibration or record compilation")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'2-定性盘查'!A170</f>
        <v>0</v>
      </c>
      <c r="C169" s="7">
        <f>'2-定性盘查'!B170</f>
        <v>0</v>
      </c>
      <c r="D169" s="7">
        <f>'2-定性盘查'!C170</f>
        <v>0</v>
      </c>
      <c r="E169" s="7">
        <f>'2-定性盘查'!D170</f>
        <v>0</v>
      </c>
      <c r="F169" s="15"/>
      <c r="G169" s="9" t="s">
        <v>570</v>
      </c>
      <c r="H169" s="9" t="s">
        <v>567</v>
      </c>
      <c r="I169" s="9" t="s">
        <v>566</v>
      </c>
      <c r="J169" s="15"/>
      <c r="K169" s="9">
        <f>IF(H169="", "", "")</f>
        <v>0</v>
      </c>
      <c r="L169" s="9">
        <f>IF(H169="", "", "(1) Those who have performed external calibration or have multiple sets of data to support this")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"(1) Those who have performed external calibration or have multiple sets of data to support this")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'2-定性盘查'!A171</f>
        <v>0</v>
      </c>
      <c r="C170" s="7">
        <f>'2-定性盘查'!B171</f>
        <v>0</v>
      </c>
      <c r="D170" s="7">
        <f>'2-定性盘查'!C171</f>
        <v>0</v>
      </c>
      <c r="E170" s="7">
        <f>'2-定性盘查'!D171</f>
        <v>0</v>
      </c>
      <c r="F170" s="15">
        <v>0</v>
      </c>
      <c r="G170" s="9"/>
      <c r="H170" s="9" t="s">
        <v>565</v>
      </c>
      <c r="I170" s="9"/>
      <c r="J170" s="15">
        <v>0.00159375</v>
      </c>
      <c r="K170" s="9">
        <f>IF(H170="", "", "kgCH₄/passenger-hour")</f>
        <v>0</v>
      </c>
      <c r="L170" s="9">
        <f>IF(H170="", "", "(3) Failure to perform instrument calibration or record compilation")</f>
        <v>0</v>
      </c>
      <c r="M170" s="9">
        <f>IF(H170="", "", "台灣環境部")</f>
        <v>0</v>
      </c>
      <c r="N170" s="15"/>
      <c r="O170" s="9">
        <f>IF(L170="", "", "")</f>
        <v>0</v>
      </c>
      <c r="P170" s="9">
        <f>IF(L170="", "", "(3) Failure to perform instrument calibration or record compilation")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'2-定性盘查'!A172</f>
        <v>0</v>
      </c>
      <c r="C171" s="7">
        <f>'2-定性盘查'!B172</f>
        <v>0</v>
      </c>
      <c r="D171" s="7">
        <f>'2-定性盘查'!C172</f>
        <v>0</v>
      </c>
      <c r="E171" s="7">
        <f>'2-定性盘查'!D172</f>
        <v>0</v>
      </c>
      <c r="F171" s="15">
        <v>0</v>
      </c>
      <c r="G171" s="9"/>
      <c r="H171" s="9" t="s">
        <v>565</v>
      </c>
      <c r="I171" s="9"/>
      <c r="J171" s="15">
        <v>0.00159375</v>
      </c>
      <c r="K171" s="9">
        <f>IF(H171="", "", "kgCH₄/passenger-hour")</f>
        <v>0</v>
      </c>
      <c r="L171" s="9">
        <f>IF(H171="", "", "(3) Failure to perform instrument calibration or record compilation")</f>
        <v>0</v>
      </c>
      <c r="M171" s="9">
        <f>IF(H171="", "", "台灣環境部")</f>
        <v>0</v>
      </c>
      <c r="N171" s="15"/>
      <c r="O171" s="9">
        <f>IF(L171="", "", "")</f>
        <v>0</v>
      </c>
      <c r="P171" s="9">
        <f>IF(L171="", "", "(3) Failure to perform instrument calibration or record compilation")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'2-定性盘查'!A173</f>
        <v>0</v>
      </c>
      <c r="C172" s="7">
        <f>'2-定性盘查'!B173</f>
        <v>0</v>
      </c>
      <c r="D172" s="7">
        <f>'2-定性盘查'!C173</f>
        <v>0</v>
      </c>
      <c r="E172" s="7">
        <f>'2-定性盘查'!D173</f>
        <v>0</v>
      </c>
      <c r="F172" s="15">
        <v>0</v>
      </c>
      <c r="G172" s="9"/>
      <c r="H172" s="9" t="s">
        <v>565</v>
      </c>
      <c r="I172" s="9"/>
      <c r="J172" s="15">
        <v>0.00159375</v>
      </c>
      <c r="K172" s="9">
        <f>IF(H172="", "", "kgCH₄/passenger-hour")</f>
        <v>0</v>
      </c>
      <c r="L172" s="9">
        <f>IF(H172="", "", "(3) Failure to perform instrument calibration or record compilation")</f>
        <v>0</v>
      </c>
      <c r="M172" s="9">
        <f>IF(H172="", "", "台灣環境部")</f>
        <v>0</v>
      </c>
      <c r="N172" s="15"/>
      <c r="O172" s="9">
        <f>IF(L172="", "", "")</f>
        <v>0</v>
      </c>
      <c r="P172" s="9">
        <f>IF(L172="", "", "(3) Failure to perform instrument calibration or record compilation")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'2-定性盘查'!A174</f>
        <v>0</v>
      </c>
      <c r="C173" s="7">
        <f>'2-定性盘查'!B174</f>
        <v>0</v>
      </c>
      <c r="D173" s="7">
        <f>'2-定性盘查'!C174</f>
        <v>0</v>
      </c>
      <c r="E173" s="7">
        <f>'2-定性盘查'!D174</f>
        <v>0</v>
      </c>
      <c r="F173" s="15">
        <v>0</v>
      </c>
      <c r="G173" s="9"/>
      <c r="H173" s="9" t="s">
        <v>565</v>
      </c>
      <c r="I173" s="9"/>
      <c r="J173" s="15">
        <v>0.00159375</v>
      </c>
      <c r="K173" s="9">
        <f>IF(H173="", "", "kgCH₄/passenger-hour")</f>
        <v>0</v>
      </c>
      <c r="L173" s="9">
        <f>IF(H173="", "", "(3) Failure to perform instrument calibration or record compilation")</f>
        <v>0</v>
      </c>
      <c r="M173" s="9">
        <f>IF(H173="", "", "台灣環境部")</f>
        <v>0</v>
      </c>
      <c r="N173" s="15"/>
      <c r="O173" s="9">
        <f>IF(L173="", "", "")</f>
        <v>0</v>
      </c>
      <c r="P173" s="9">
        <f>IF(L173="", "", "(3) Failure to perform instrument calibration or record compilation")</f>
        <v>0</v>
      </c>
      <c r="Q173" s="9">
        <f>IF(L173="", "", "")</f>
        <v>0</v>
      </c>
      <c r="R173" s="9"/>
      <c r="S173" s="9"/>
      <c r="T173" s="9"/>
      <c r="U173" s="9"/>
      <c r="V173" s="9"/>
    </row>
    <row r="174" spans="2:22">
      <c r="B174" s="7">
        <f>'2-定性盘查'!A175</f>
        <v>0</v>
      </c>
      <c r="C174" s="7">
        <f>'2-定性盘查'!B175</f>
        <v>0</v>
      </c>
      <c r="D174" s="7">
        <f>'2-定性盘查'!C175</f>
        <v>0</v>
      </c>
      <c r="E174" s="7">
        <f>'2-定性盘查'!D175</f>
        <v>0</v>
      </c>
      <c r="F174" s="15">
        <v>677</v>
      </c>
      <c r="G174" s="9" t="s">
        <v>570</v>
      </c>
      <c r="H174" s="9" t="s">
        <v>565</v>
      </c>
      <c r="I174" s="9" t="s">
        <v>569</v>
      </c>
      <c r="J174" s="15"/>
      <c r="K174" s="9">
        <f>IF(H174="", "", "")</f>
        <v>0</v>
      </c>
      <c r="L174" s="9">
        <f>IF(H174="", "", "(3) Failure to perform instrument calibration or record compilation")</f>
        <v>0</v>
      </c>
      <c r="M174" s="9">
        <f>IF(H174="", "", "")</f>
        <v>0</v>
      </c>
      <c r="N174" s="15"/>
      <c r="O174" s="9">
        <f>IF(L174="", "", "")</f>
        <v>0</v>
      </c>
      <c r="P174" s="9">
        <f>IF(L174="", "", "(3) Failure to perform instrument calibration or record compilation")</f>
        <v>0</v>
      </c>
      <c r="Q174" s="9">
        <f>IF(L174="", "", "")</f>
        <v>0</v>
      </c>
      <c r="R174" s="9"/>
      <c r="S174" s="9"/>
      <c r="T174" s="9"/>
      <c r="U174" s="9"/>
      <c r="V174" s="9"/>
    </row>
    <row r="175" spans="2:22">
      <c r="B175" s="7">
        <f>'2-定性盘查'!A176</f>
        <v>0</v>
      </c>
      <c r="C175" s="7">
        <f>'2-定性盘查'!B176</f>
        <v>0</v>
      </c>
      <c r="D175" s="7">
        <f>'2-定性盘查'!C176</f>
        <v>0</v>
      </c>
      <c r="E175" s="7">
        <f>'2-定性盘查'!D176</f>
        <v>0</v>
      </c>
      <c r="F175" s="15"/>
      <c r="G175" s="9" t="s">
        <v>570</v>
      </c>
      <c r="H175" s="9" t="s">
        <v>565</v>
      </c>
      <c r="I175" s="9" t="s">
        <v>569</v>
      </c>
      <c r="J175" s="15"/>
      <c r="K175" s="9">
        <f>IF(H175="", "", "")</f>
        <v>0</v>
      </c>
      <c r="L175" s="9">
        <f>IF(H175="", "", "(3) Failure to perform instrument calibration or record compilation")</f>
        <v>0</v>
      </c>
      <c r="M175" s="9">
        <f>IF(H175="", "", "")</f>
        <v>0</v>
      </c>
      <c r="N175" s="15"/>
      <c r="O175" s="9">
        <f>IF(L175="", "", "")</f>
        <v>0</v>
      </c>
      <c r="P175" s="9">
        <f>IF(L175="", "", "(3) Failure to perform instrument calibration or record compilation")</f>
        <v>0</v>
      </c>
      <c r="Q175" s="9">
        <f>IF(L175="", "", "")</f>
        <v>0</v>
      </c>
      <c r="R175" s="9"/>
      <c r="S175" s="9"/>
      <c r="T175" s="9"/>
      <c r="U175" s="9"/>
      <c r="V175" s="9"/>
    </row>
    <row r="176" spans="2:22">
      <c r="B176" s="7">
        <f>'2-定性盘查'!A177</f>
        <v>0</v>
      </c>
      <c r="C176" s="7">
        <f>'2-定性盘查'!B177</f>
        <v>0</v>
      </c>
      <c r="D176" s="7">
        <f>'2-定性盘查'!C177</f>
        <v>0</v>
      </c>
      <c r="E176" s="7">
        <f>'2-定性盘查'!D177</f>
        <v>0</v>
      </c>
      <c r="F176" s="15"/>
      <c r="G176" s="9" t="s">
        <v>570</v>
      </c>
      <c r="H176" s="9" t="s">
        <v>565</v>
      </c>
      <c r="I176" s="9" t="s">
        <v>569</v>
      </c>
      <c r="J176" s="15"/>
      <c r="K176" s="9">
        <f>IF(H176="", "", "")</f>
        <v>0</v>
      </c>
      <c r="L176" s="9">
        <f>IF(H176="", "", "(3) Failure to perform instrument calibration or record compilation")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"(3) Failure to perform instrument calibration or record compilation")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'2-定性盘查'!A178</f>
        <v>0</v>
      </c>
      <c r="C177" s="7">
        <f>'2-定性盘查'!B178</f>
        <v>0</v>
      </c>
      <c r="D177" s="7">
        <f>'2-定性盘查'!C178</f>
        <v>0</v>
      </c>
      <c r="E177" s="7">
        <f>'2-定性盘查'!D178</f>
        <v>0</v>
      </c>
      <c r="F177" s="15">
        <v>1300</v>
      </c>
      <c r="G177" s="9" t="s">
        <v>570</v>
      </c>
      <c r="H177" s="9" t="s">
        <v>565</v>
      </c>
      <c r="I177" s="9" t="s">
        <v>569</v>
      </c>
      <c r="J177" s="15"/>
      <c r="K177" s="9">
        <f>IF(H177="", "", "")</f>
        <v>0</v>
      </c>
      <c r="L177" s="9">
        <f>IF(H177="", "", "(3) Failure to perform instrument calibration or record compilation")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"(3) Failure to perform instrument calibration or record compilation")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'2-定性盘查'!A179</f>
        <v>0</v>
      </c>
      <c r="C178" s="7">
        <f>'2-定性盘查'!B179</f>
        <v>0</v>
      </c>
      <c r="D178" s="7">
        <f>'2-定性盘查'!C179</f>
        <v>0</v>
      </c>
      <c r="E178" s="7">
        <f>'2-定性盘查'!D179</f>
        <v>0</v>
      </c>
      <c r="F178" s="15">
        <v>196</v>
      </c>
      <c r="G178" s="9" t="s">
        <v>570</v>
      </c>
      <c r="H178" s="9" t="s">
        <v>565</v>
      </c>
      <c r="I178" s="9" t="s">
        <v>569</v>
      </c>
      <c r="J178" s="15"/>
      <c r="K178" s="9">
        <f>IF(H178="", "", "")</f>
        <v>0</v>
      </c>
      <c r="L178" s="9">
        <f>IF(H178="", "", "(3) Failure to perform instrument calibration or record compilation")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"(3) Failure to perform instrument calibration or record compilation")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'2-定性盘查'!A180</f>
        <v>0</v>
      </c>
      <c r="C179" s="7">
        <f>'2-定性盘查'!B180</f>
        <v>0</v>
      </c>
      <c r="D179" s="7">
        <f>'2-定性盘查'!C180</f>
        <v>0</v>
      </c>
      <c r="E179" s="7">
        <f>'2-定性盘查'!D180</f>
        <v>0</v>
      </c>
      <c r="F179" s="15"/>
      <c r="G179" s="9"/>
      <c r="H179" s="9" t="s">
        <v>565</v>
      </c>
      <c r="I179" s="9" t="s">
        <v>566</v>
      </c>
      <c r="J179" s="15"/>
      <c r="K179" s="9">
        <f>IF(H179="", "", "")</f>
        <v>0</v>
      </c>
      <c r="L179" s="9">
        <f>IF(H179="", "", "(3) Failure to perform instrument calibration or record compilation")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"(3) Failure to perform instrument calibration or record compilation")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'2-定性盘查'!A181</f>
        <v>0</v>
      </c>
      <c r="C180" s="7">
        <f>'2-定性盘查'!B181</f>
        <v>0</v>
      </c>
      <c r="D180" s="7">
        <f>'2-定性盘查'!C181</f>
        <v>0</v>
      </c>
      <c r="E180" s="7">
        <f>'2-定性盘查'!D181</f>
        <v>0</v>
      </c>
      <c r="F180" s="15">
        <v>612</v>
      </c>
      <c r="G180" s="9" t="s">
        <v>570</v>
      </c>
      <c r="H180" s="9" t="s">
        <v>565</v>
      </c>
      <c r="I180" s="9" t="s">
        <v>569</v>
      </c>
      <c r="J180" s="15"/>
      <c r="K180" s="9">
        <f>IF(H180="", "", "")</f>
        <v>0</v>
      </c>
      <c r="L180" s="9">
        <f>IF(H180="", "", "(3) Failure to perform instrument calibration or record compilation")</f>
        <v>0</v>
      </c>
      <c r="M180" s="9">
        <f>IF(H180="", "", "")</f>
        <v>0</v>
      </c>
      <c r="N180" s="15"/>
      <c r="O180" s="9">
        <f>IF(L180="", "", "")</f>
        <v>0</v>
      </c>
      <c r="P180" s="9">
        <f>IF(L180="", "", "(3) Failure to perform instrument calibration or record compilation")</f>
        <v>0</v>
      </c>
      <c r="Q180" s="9">
        <f>IF(L180="", "", "")</f>
        <v>0</v>
      </c>
      <c r="R180" s="9"/>
      <c r="S180" s="9"/>
      <c r="T180" s="9"/>
      <c r="U180" s="9"/>
      <c r="V180" s="9"/>
    </row>
    <row r="181" spans="2:22">
      <c r="B181" s="7">
        <f>'2-定性盘查'!A182</f>
        <v>0</v>
      </c>
      <c r="C181" s="7">
        <f>'2-定性盘查'!B182</f>
        <v>0</v>
      </c>
      <c r="D181" s="7">
        <f>'2-定性盘查'!C182</f>
        <v>0</v>
      </c>
      <c r="E181" s="7">
        <f>'2-定性盘查'!D182</f>
        <v>0</v>
      </c>
      <c r="F181" s="15"/>
      <c r="G181" s="9" t="s">
        <v>570</v>
      </c>
      <c r="H181" s="9" t="s">
        <v>565</v>
      </c>
      <c r="I181" s="9" t="s">
        <v>566</v>
      </c>
      <c r="J181" s="15"/>
      <c r="K181" s="9">
        <f>IF(H181="", "", "")</f>
        <v>0</v>
      </c>
      <c r="L181" s="9">
        <f>IF(H181="", "", "(3) Failure to perform instrument calibration or record compilation")</f>
        <v>0</v>
      </c>
      <c r="M181" s="9">
        <f>IF(H181="", "", "")</f>
        <v>0</v>
      </c>
      <c r="N181" s="15"/>
      <c r="O181" s="9">
        <f>IF(L181="", "", "")</f>
        <v>0</v>
      </c>
      <c r="P181" s="9">
        <f>IF(L181="", "", "(3) Failure to perform instrument calibration or record compilation")</f>
        <v>0</v>
      </c>
      <c r="Q181" s="9">
        <f>IF(L181="", "", "")</f>
        <v>0</v>
      </c>
      <c r="R181" s="9"/>
      <c r="S181" s="9"/>
      <c r="T181" s="9"/>
      <c r="U181" s="9"/>
      <c r="V181" s="9"/>
    </row>
    <row r="182" spans="2:22">
      <c r="B182" s="7">
        <f>'2-定性盘查'!A183</f>
        <v>0</v>
      </c>
      <c r="C182" s="7">
        <f>'2-定性盘查'!B183</f>
        <v>0</v>
      </c>
      <c r="D182" s="7">
        <f>'2-定性盘查'!C183</f>
        <v>0</v>
      </c>
      <c r="E182" s="7">
        <f>'2-定性盘查'!D183</f>
        <v>0</v>
      </c>
      <c r="F182" s="15">
        <v>0</v>
      </c>
      <c r="G182" s="9"/>
      <c r="H182" s="9" t="s">
        <v>567</v>
      </c>
      <c r="I182" s="9"/>
      <c r="J182" s="15">
        <v>0.00159375</v>
      </c>
      <c r="K182" s="9">
        <f>IF(H182="", "", "kgCH₄/passenger-hour")</f>
        <v>0</v>
      </c>
      <c r="L182" s="9">
        <f>IF(H182="", "", "(1) Those who have performed external calibration or have multiple sets of data to support this")</f>
        <v>0</v>
      </c>
      <c r="M182" s="9">
        <f>IF(H182="", "", "台灣環境部")</f>
        <v>0</v>
      </c>
      <c r="N182" s="15"/>
      <c r="O182" s="9">
        <f>IF(L182="", "", "")</f>
        <v>0</v>
      </c>
      <c r="P182" s="9">
        <f>IF(L182="", "", "(1) Those who have performed external calibration or have multiple sets of data to support this")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'2-定性盘查'!A184</f>
        <v>0</v>
      </c>
      <c r="C183" s="7">
        <f>'2-定性盘查'!B184</f>
        <v>0</v>
      </c>
      <c r="D183" s="7">
        <f>'2-定性盘查'!C184</f>
        <v>0</v>
      </c>
      <c r="E183" s="7">
        <f>'2-定性盘查'!D184</f>
        <v>0</v>
      </c>
      <c r="F183" s="15">
        <v>0</v>
      </c>
      <c r="G183" s="9"/>
      <c r="H183" s="9" t="s">
        <v>567</v>
      </c>
      <c r="I183" s="9"/>
      <c r="J183" s="15">
        <v>0.00159375</v>
      </c>
      <c r="K183" s="9">
        <f>IF(H183="", "", "kgCH₄/passenger-hour")</f>
        <v>0</v>
      </c>
      <c r="L183" s="9">
        <f>IF(H183="", "", "(1) Those who have performed external calibration or have multiple sets of data to support this")</f>
        <v>0</v>
      </c>
      <c r="M183" s="9">
        <f>IF(H183="", "", "台灣環境部")</f>
        <v>0</v>
      </c>
      <c r="N183" s="15"/>
      <c r="O183" s="9">
        <f>IF(L183="", "", "")</f>
        <v>0</v>
      </c>
      <c r="P183" s="9">
        <f>IF(L183="", "", "(1) Those who have performed external calibration or have multiple sets of data to support this")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'2-定性盘查'!A185</f>
        <v>0</v>
      </c>
      <c r="C184" s="7">
        <f>'2-定性盘查'!B185</f>
        <v>0</v>
      </c>
      <c r="D184" s="7">
        <f>'2-定性盘查'!C185</f>
        <v>0</v>
      </c>
      <c r="E184" s="7">
        <f>'2-定性盘查'!D185</f>
        <v>0</v>
      </c>
      <c r="F184" s="15">
        <v>0</v>
      </c>
      <c r="G184" s="9"/>
      <c r="H184" s="9" t="s">
        <v>567</v>
      </c>
      <c r="I184" s="9"/>
      <c r="J184" s="15">
        <v>0.00159375</v>
      </c>
      <c r="K184" s="9">
        <f>IF(H184="", "", "kgCH₄/passenger-hour")</f>
        <v>0</v>
      </c>
      <c r="L184" s="9">
        <f>IF(H184="", "", "(1) Those who have performed external calibration or have multiple sets of data to support this")</f>
        <v>0</v>
      </c>
      <c r="M184" s="9">
        <f>IF(H184="", "", "台灣環境部")</f>
        <v>0</v>
      </c>
      <c r="N184" s="15"/>
      <c r="O184" s="9">
        <f>IF(L184="", "", "")</f>
        <v>0</v>
      </c>
      <c r="P184" s="9">
        <f>IF(L184="", "", "(1) Those who have performed external calibration or have multiple sets of data to support this")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'2-定性盘查'!A186</f>
        <v>0</v>
      </c>
      <c r="C185" s="7">
        <f>'2-定性盘查'!B186</f>
        <v>0</v>
      </c>
      <c r="D185" s="7">
        <f>'2-定性盘查'!C186</f>
        <v>0</v>
      </c>
      <c r="E185" s="7">
        <f>'2-定性盘查'!D186</f>
        <v>0</v>
      </c>
      <c r="F185" s="15">
        <v>0</v>
      </c>
      <c r="G185" s="9"/>
      <c r="H185" s="9" t="s">
        <v>567</v>
      </c>
      <c r="I185" s="9"/>
      <c r="J185" s="15">
        <v>0.00159375</v>
      </c>
      <c r="K185" s="9">
        <f>IF(H185="", "", "kgCH₄/passenger-hour")</f>
        <v>0</v>
      </c>
      <c r="L185" s="9">
        <f>IF(H185="", "", "(1) Those who have performed external calibration or have multiple sets of data to support this")</f>
        <v>0</v>
      </c>
      <c r="M185" s="9">
        <f>IF(H185="", "", "台灣環境部")</f>
        <v>0</v>
      </c>
      <c r="N185" s="15"/>
      <c r="O185" s="9">
        <f>IF(L185="", "", "")</f>
        <v>0</v>
      </c>
      <c r="P185" s="9">
        <f>IF(L185="", "", "(1) Those who have performed external calibration or have multiple sets of data to support this")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'2-定性盘查'!A187</f>
        <v>0</v>
      </c>
      <c r="C186" s="7">
        <f>'2-定性盘查'!B187</f>
        <v>0</v>
      </c>
      <c r="D186" s="7">
        <f>'2-定性盘查'!C187</f>
        <v>0</v>
      </c>
      <c r="E186" s="7">
        <f>'2-定性盘查'!D187</f>
        <v>0</v>
      </c>
      <c r="F186" s="15">
        <v>0.495</v>
      </c>
      <c r="G186" s="9" t="s">
        <v>575</v>
      </c>
      <c r="H186" s="9"/>
      <c r="I186" s="9" t="s">
        <v>566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'2-定性盘查'!A188</f>
        <v>0</v>
      </c>
      <c r="C187" s="7">
        <f>'2-定性盘查'!B188</f>
        <v>0</v>
      </c>
      <c r="D187" s="7">
        <f>'2-定性盘查'!C188</f>
        <v>0</v>
      </c>
      <c r="E187" s="7">
        <f>'2-定性盘查'!D188</f>
        <v>0</v>
      </c>
      <c r="F187" s="15">
        <v>0.495</v>
      </c>
      <c r="G187" s="9" t="s">
        <v>575</v>
      </c>
      <c r="H187" s="9"/>
      <c r="I187" s="9" t="s">
        <v>566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'2-定性盘查'!A189</f>
        <v>0</v>
      </c>
      <c r="C188" s="7">
        <f>'2-定性盘查'!B189</f>
        <v>0</v>
      </c>
      <c r="D188" s="7">
        <f>'2-定性盘查'!C189</f>
        <v>0</v>
      </c>
      <c r="E188" s="7">
        <f>'2-定性盘查'!D189</f>
        <v>0</v>
      </c>
      <c r="F188" s="15">
        <v>0.495</v>
      </c>
      <c r="G188" s="9" t="s">
        <v>575</v>
      </c>
      <c r="H188" s="9"/>
      <c r="I188" s="9" t="s">
        <v>566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'2-定性盘查'!A190</f>
        <v>0</v>
      </c>
      <c r="C189" s="7">
        <f>'2-定性盘查'!B190</f>
        <v>0</v>
      </c>
      <c r="D189" s="7">
        <f>'2-定性盘查'!C190</f>
        <v>0</v>
      </c>
      <c r="E189" s="7">
        <f>'2-定性盘查'!D190</f>
        <v>0</v>
      </c>
      <c r="F189" s="15">
        <v>0.495</v>
      </c>
      <c r="G189" s="9" t="s">
        <v>575</v>
      </c>
      <c r="H189" s="9"/>
      <c r="I189" s="9" t="s">
        <v>566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'2-定性盘查'!A191</f>
        <v>0</v>
      </c>
      <c r="C190" s="7">
        <f>'2-定性盘查'!B191</f>
        <v>0</v>
      </c>
      <c r="D190" s="7">
        <f>'2-定性盘查'!C191</f>
        <v>0</v>
      </c>
      <c r="E190" s="7">
        <f>'2-定性盘查'!D191</f>
        <v>0</v>
      </c>
      <c r="F190" s="15">
        <v>0.47157050358495</v>
      </c>
      <c r="G190" s="9" t="s">
        <v>575</v>
      </c>
      <c r="H190" s="9" t="s">
        <v>567</v>
      </c>
      <c r="I190" s="9" t="s">
        <v>569</v>
      </c>
      <c r="J190" s="15">
        <v>3.719457434E-05</v>
      </c>
      <c r="K190" s="9">
        <f>IF(H190="", "", "kgCH₄/kWh")</f>
        <v>0</v>
      </c>
      <c r="L190" s="9">
        <f>IF(H190="", "", "(1) Those who have performed external calibration or have multiple sets of data to support this")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Those who have performed external calibration or have multiple sets of data to support this")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'2-定性盘查'!A192</f>
        <v>0</v>
      </c>
      <c r="C191" s="7">
        <f>'2-定性盘查'!B192</f>
        <v>0</v>
      </c>
      <c r="D191" s="7">
        <f>'2-定性盘查'!C192</f>
        <v>0</v>
      </c>
      <c r="E191" s="7">
        <f>'2-定性盘查'!D192</f>
        <v>0</v>
      </c>
      <c r="F191" s="15">
        <v>0.495</v>
      </c>
      <c r="G191" s="9" t="s">
        <v>575</v>
      </c>
      <c r="H191" s="9" t="s">
        <v>567</v>
      </c>
      <c r="I191" s="9" t="s">
        <v>566</v>
      </c>
      <c r="J191" s="15"/>
      <c r="K191" s="9">
        <f>IF(H191="", "", "")</f>
        <v>0</v>
      </c>
      <c r="L191" s="9">
        <f>IF(H191="", "", "(1) Those who have performed external calibration or have multiple sets of data to support this")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Those who have performed external calibration or have multiple sets of data to support this")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'2-定性盘查'!A193</f>
        <v>0</v>
      </c>
      <c r="C192" s="7">
        <f>'2-定性盘查'!B193</f>
        <v>0</v>
      </c>
      <c r="D192" s="7">
        <f>'2-定性盘查'!C193</f>
        <v>0</v>
      </c>
      <c r="E192" s="7">
        <f>'2-定性盘查'!D193</f>
        <v>0</v>
      </c>
      <c r="F192" s="15">
        <v>0.495</v>
      </c>
      <c r="G192" s="9" t="s">
        <v>575</v>
      </c>
      <c r="H192" s="9" t="s">
        <v>567</v>
      </c>
      <c r="I192" s="9" t="s">
        <v>566</v>
      </c>
      <c r="J192" s="15"/>
      <c r="K192" s="9">
        <f>IF(H192="", "", "")</f>
        <v>0</v>
      </c>
      <c r="L192" s="9">
        <f>IF(H192="", "", "(1) Those who have performed external calibration or have multiple sets of data to support this")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Those who have performed external calibration or have multiple sets of data to support this")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'2-定性盘查'!A194</f>
        <v>0</v>
      </c>
      <c r="C193" s="7">
        <f>'2-定性盘查'!B194</f>
        <v>0</v>
      </c>
      <c r="D193" s="7">
        <f>'2-定性盘查'!C194</f>
        <v>0</v>
      </c>
      <c r="E193" s="7">
        <f>'2-定性盘查'!D194</f>
        <v>0</v>
      </c>
      <c r="F193" s="15">
        <v>0.495</v>
      </c>
      <c r="G193" s="9" t="s">
        <v>575</v>
      </c>
      <c r="H193" s="9" t="s">
        <v>567</v>
      </c>
      <c r="I193" s="9" t="s">
        <v>566</v>
      </c>
      <c r="J193" s="15"/>
      <c r="K193" s="9">
        <f>IF(H193="", "", "")</f>
        <v>0</v>
      </c>
      <c r="L193" s="9">
        <f>IF(H193="", "", "(1) Those who have performed external calibration or have multiple sets of data to support this")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Those who have performed external calibration or have multiple sets of data to support this")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'2-定性盘查'!A195</f>
        <v>0</v>
      </c>
      <c r="C194" s="7">
        <f>'2-定性盘查'!B195</f>
        <v>0</v>
      </c>
      <c r="D194" s="7">
        <f>'2-定性盘查'!C195</f>
        <v>0</v>
      </c>
      <c r="E194" s="7">
        <f>'2-定性盘查'!D195</f>
        <v>0</v>
      </c>
      <c r="F194" s="15">
        <v>0.495</v>
      </c>
      <c r="G194" s="9" t="s">
        <v>575</v>
      </c>
      <c r="H194" s="9" t="s">
        <v>567</v>
      </c>
      <c r="I194" s="9" t="s">
        <v>566</v>
      </c>
      <c r="J194" s="15"/>
      <c r="K194" s="9">
        <f>IF(H194="", "", "")</f>
        <v>0</v>
      </c>
      <c r="L194" s="9">
        <f>IF(H194="", "", "(1) Those who have performed external calibration or have multiple sets of data to support this")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Those who have performed external calibration or have multiple sets of data to support this")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'2-定性盘查'!A196</f>
        <v>0</v>
      </c>
      <c r="C195" s="7">
        <f>'2-定性盘查'!B196</f>
        <v>0</v>
      </c>
      <c r="D195" s="7">
        <f>'2-定性盘查'!C196</f>
        <v>0</v>
      </c>
      <c r="E195" s="7">
        <f>'2-定性盘查'!D196</f>
        <v>0</v>
      </c>
      <c r="F195" s="15">
        <v>0.495</v>
      </c>
      <c r="G195" s="9" t="s">
        <v>575</v>
      </c>
      <c r="H195" s="9"/>
      <c r="I195" s="9" t="s">
        <v>566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'2-定性盘查'!A197</f>
        <v>0</v>
      </c>
      <c r="C196" s="7">
        <f>'2-定性盘查'!B197</f>
        <v>0</v>
      </c>
      <c r="D196" s="7">
        <f>'2-定性盘查'!C197</f>
        <v>0</v>
      </c>
      <c r="E196" s="7">
        <f>'2-定性盘查'!D197</f>
        <v>0</v>
      </c>
      <c r="F196" s="15">
        <v>0.495</v>
      </c>
      <c r="G196" s="9" t="s">
        <v>575</v>
      </c>
      <c r="H196" s="9"/>
      <c r="I196" s="9" t="s">
        <v>566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'2-定性盘查'!A198</f>
        <v>0</v>
      </c>
      <c r="C197" s="7">
        <f>'2-定性盘查'!B198</f>
        <v>0</v>
      </c>
      <c r="D197" s="7">
        <f>'2-定性盘查'!C198</f>
        <v>0</v>
      </c>
      <c r="E197" s="7">
        <f>'2-定性盘查'!D198</f>
        <v>0</v>
      </c>
      <c r="F197" s="15">
        <v>0.495</v>
      </c>
      <c r="G197" s="9" t="s">
        <v>575</v>
      </c>
      <c r="H197" s="9"/>
      <c r="I197" s="9" t="s">
        <v>566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'2-定性盘查'!A199</f>
        <v>0</v>
      </c>
      <c r="C198" s="7">
        <f>'2-定性盘查'!B199</f>
        <v>0</v>
      </c>
      <c r="D198" s="7">
        <f>'2-定性盘查'!C199</f>
        <v>0</v>
      </c>
      <c r="E198" s="7">
        <f>'2-定性盘查'!D199</f>
        <v>0</v>
      </c>
      <c r="F198" s="15">
        <v>0.495</v>
      </c>
      <c r="G198" s="9" t="s">
        <v>575</v>
      </c>
      <c r="H198" s="9"/>
      <c r="I198" s="9" t="s">
        <v>566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'2-定性盘查'!A200</f>
        <v>0</v>
      </c>
      <c r="C199" s="7">
        <f>'2-定性盘查'!B200</f>
        <v>0</v>
      </c>
      <c r="D199" s="7">
        <f>'2-定性盘查'!C200</f>
        <v>0</v>
      </c>
      <c r="E199" s="7">
        <f>'2-定性盘查'!D200</f>
        <v>0</v>
      </c>
      <c r="F199" s="15">
        <v>0.495</v>
      </c>
      <c r="G199" s="9" t="s">
        <v>575</v>
      </c>
      <c r="H199" s="9" t="s">
        <v>567</v>
      </c>
      <c r="I199" s="9" t="s">
        <v>566</v>
      </c>
      <c r="J199" s="15"/>
      <c r="K199" s="9">
        <f>IF(H199="", "", "")</f>
        <v>0</v>
      </c>
      <c r="L199" s="9">
        <f>IF(H199="", "", "(1) Those who have performed external calibration or have multiple sets of data to support this")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Those who have performed external calibration or have multiple sets of data to support this")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'2-定性盘查'!A201</f>
        <v>0</v>
      </c>
      <c r="C200" s="7">
        <f>'2-定性盘查'!B201</f>
        <v>0</v>
      </c>
      <c r="D200" s="7">
        <f>'2-定性盘查'!C201</f>
        <v>0</v>
      </c>
      <c r="E200" s="7">
        <f>'2-定性盘查'!D201</f>
        <v>0</v>
      </c>
      <c r="F200" s="15">
        <v>0.495</v>
      </c>
      <c r="G200" s="9" t="s">
        <v>575</v>
      </c>
      <c r="H200" s="9" t="s">
        <v>567</v>
      </c>
      <c r="I200" s="9" t="s">
        <v>566</v>
      </c>
      <c r="J200" s="15"/>
      <c r="K200" s="9">
        <f>IF(H200="", "", "")</f>
        <v>0</v>
      </c>
      <c r="L200" s="9">
        <f>IF(H200="", "", "(1) Those who have performed external calibration or have multiple sets of data to support this")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Those who have performed external calibration or have multiple sets of data to support this")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'2-定性盘查'!A202</f>
        <v>0</v>
      </c>
      <c r="C201" s="7">
        <f>'2-定性盘查'!B202</f>
        <v>0</v>
      </c>
      <c r="D201" s="7">
        <f>'2-定性盘查'!C202</f>
        <v>0</v>
      </c>
      <c r="E201" s="7">
        <f>'2-定性盘查'!D202</f>
        <v>0</v>
      </c>
      <c r="F201" s="15">
        <v>0.495</v>
      </c>
      <c r="G201" s="9" t="s">
        <v>575</v>
      </c>
      <c r="H201" s="9" t="s">
        <v>567</v>
      </c>
      <c r="I201" s="9" t="s">
        <v>566</v>
      </c>
      <c r="J201" s="15"/>
      <c r="K201" s="9">
        <f>IF(H201="", "", "")</f>
        <v>0</v>
      </c>
      <c r="L201" s="9">
        <f>IF(H201="", "", "(1) Those who have performed external calibration or have multiple sets of data to support this")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Those who have performed external calibration or have multiple sets of data to support this")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'2-定性盘查'!A203</f>
        <v>0</v>
      </c>
      <c r="C202" s="7">
        <f>'2-定性盘查'!B203</f>
        <v>0</v>
      </c>
      <c r="D202" s="7">
        <f>'2-定性盘查'!C203</f>
        <v>0</v>
      </c>
      <c r="E202" s="7">
        <f>'2-定性盘查'!D203</f>
        <v>0</v>
      </c>
      <c r="F202" s="15">
        <v>0.495</v>
      </c>
      <c r="G202" s="9" t="s">
        <v>575</v>
      </c>
      <c r="H202" s="9" t="s">
        <v>567</v>
      </c>
      <c r="I202" s="9" t="s">
        <v>566</v>
      </c>
      <c r="J202" s="15"/>
      <c r="K202" s="9">
        <f>IF(H202="", "", "")</f>
        <v>0</v>
      </c>
      <c r="L202" s="9">
        <f>IF(H202="", "", "(1) Those who have performed external calibration or have multiple sets of data to support this")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Those who have performed external calibration or have multiple sets of data to support this")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'2-定性盘查'!A204</f>
        <v>0</v>
      </c>
      <c r="C203" s="7">
        <f>'2-定性盘查'!B204</f>
        <v>0</v>
      </c>
      <c r="D203" s="7">
        <f>'2-定性盘查'!C204</f>
        <v>0</v>
      </c>
      <c r="E203" s="7">
        <f>'2-定性盘查'!D204</f>
        <v>0</v>
      </c>
      <c r="F203" s="15">
        <v>0.495</v>
      </c>
      <c r="G203" s="9" t="s">
        <v>575</v>
      </c>
      <c r="H203" s="9" t="s">
        <v>567</v>
      </c>
      <c r="I203" s="9" t="s">
        <v>566</v>
      </c>
      <c r="J203" s="15"/>
      <c r="K203" s="9">
        <f>IF(H203="", "", "")</f>
        <v>0</v>
      </c>
      <c r="L203" s="9">
        <f>IF(H203="", "", "(1) Those who have performed external calibration or have multiple sets of data to support this")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Those who have performed external calibration or have multiple sets of data to support this")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'2-定性盘查'!A205</f>
        <v>0</v>
      </c>
      <c r="C204" s="7">
        <f>'2-定性盘查'!B205</f>
        <v>0</v>
      </c>
      <c r="D204" s="7">
        <f>'2-定性盘查'!C205</f>
        <v>0</v>
      </c>
      <c r="E204" s="7">
        <f>'2-定性盘查'!D205</f>
        <v>0</v>
      </c>
      <c r="F204" s="15">
        <v>0.495</v>
      </c>
      <c r="G204" s="9" t="s">
        <v>575</v>
      </c>
      <c r="H204" s="9" t="s">
        <v>567</v>
      </c>
      <c r="I204" s="9" t="s">
        <v>566</v>
      </c>
      <c r="J204" s="15"/>
      <c r="K204" s="9">
        <f>IF(H204="", "", "")</f>
        <v>0</v>
      </c>
      <c r="L204" s="9">
        <f>IF(H204="", "", "(1) Those who have performed external calibration or have multiple sets of data to support this")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Those who have performed external calibration or have multiple sets of data to support this")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'2-定性盘查'!A206</f>
        <v>0</v>
      </c>
      <c r="C205" s="7">
        <f>'2-定性盘查'!B206</f>
        <v>0</v>
      </c>
      <c r="D205" s="7">
        <f>'2-定性盘查'!C206</f>
        <v>0</v>
      </c>
      <c r="E205" s="7">
        <f>'2-定性盘查'!D206</f>
        <v>0</v>
      </c>
      <c r="F205" s="15">
        <v>0.495</v>
      </c>
      <c r="G205" s="9" t="s">
        <v>575</v>
      </c>
      <c r="H205" s="9" t="s">
        <v>565</v>
      </c>
      <c r="I205" s="9" t="s">
        <v>566</v>
      </c>
      <c r="J205" s="15"/>
      <c r="K205" s="9">
        <f>IF(H205="", "", "")</f>
        <v>0</v>
      </c>
      <c r="L205" s="9">
        <f>IF(H205="", "", "(3) Failure to perform instrument calibration or record compilation")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Failure to perform instrument calibration or record compilation")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'2-定性盘查'!A207</f>
        <v>0</v>
      </c>
      <c r="C206" s="7">
        <f>'2-定性盘查'!B207</f>
        <v>0</v>
      </c>
      <c r="D206" s="7">
        <f>'2-定性盘查'!C207</f>
        <v>0</v>
      </c>
      <c r="E206" s="7">
        <f>'2-定性盘查'!D207</f>
        <v>0</v>
      </c>
      <c r="F206" s="15">
        <v>0.495</v>
      </c>
      <c r="G206" s="9" t="s">
        <v>575</v>
      </c>
      <c r="H206" s="9" t="s">
        <v>567</v>
      </c>
      <c r="I206" s="9" t="s">
        <v>566</v>
      </c>
      <c r="J206" s="15"/>
      <c r="K206" s="9">
        <f>IF(H206="", "", "")</f>
        <v>0</v>
      </c>
      <c r="L206" s="9">
        <f>IF(H206="", "", "(1) Those who have performed external calibration or have multiple sets of data to support this")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Those who have performed external calibration or have multiple sets of data to support this")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'2-定性盘查'!A208</f>
        <v>0</v>
      </c>
      <c r="C207" s="7">
        <f>'2-定性盘查'!B208</f>
        <v>0</v>
      </c>
      <c r="D207" s="7">
        <f>'2-定性盘查'!C208</f>
        <v>0</v>
      </c>
      <c r="E207" s="7">
        <f>'2-定性盘查'!D208</f>
        <v>0</v>
      </c>
      <c r="F207" s="15">
        <v>0.495</v>
      </c>
      <c r="G207" s="9" t="s">
        <v>575</v>
      </c>
      <c r="H207" s="9" t="s">
        <v>567</v>
      </c>
      <c r="I207" s="9" t="s">
        <v>566</v>
      </c>
      <c r="J207" s="15"/>
      <c r="K207" s="9">
        <f>IF(H207="", "", "")</f>
        <v>0</v>
      </c>
      <c r="L207" s="9">
        <f>IF(H207="", "", "(1) Those who have performed external calibration or have multiple sets of data to support this")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Those who have performed external calibration or have multiple sets of data to support this")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'2-定性盘查'!A209</f>
        <v>0</v>
      </c>
      <c r="C208" s="7">
        <f>'2-定性盘查'!B209</f>
        <v>0</v>
      </c>
      <c r="D208" s="7">
        <f>'2-定性盘查'!C209</f>
        <v>0</v>
      </c>
      <c r="E208" s="7">
        <f>'2-定性盘查'!D209</f>
        <v>0</v>
      </c>
      <c r="F208" s="15">
        <v>0.131</v>
      </c>
      <c r="G208" s="9" t="s">
        <v>576</v>
      </c>
      <c r="H208" s="9"/>
      <c r="I208" s="9" t="s">
        <v>566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'2-定性盘查'!A210</f>
        <v>0</v>
      </c>
      <c r="C209" s="7">
        <f>'2-定性盘查'!B210</f>
        <v>0</v>
      </c>
      <c r="D209" s="7">
        <f>'2-定性盘查'!C210</f>
        <v>0</v>
      </c>
      <c r="E209" s="7">
        <f>'2-定性盘查'!D210</f>
        <v>0</v>
      </c>
      <c r="F209" s="15">
        <v>0.131</v>
      </c>
      <c r="G209" s="9" t="s">
        <v>576</v>
      </c>
      <c r="H209" s="9" t="s">
        <v>565</v>
      </c>
      <c r="I209" s="9" t="s">
        <v>566</v>
      </c>
      <c r="J209" s="15"/>
      <c r="K209" s="9">
        <f>IF(H209="", "", "")</f>
        <v>0</v>
      </c>
      <c r="L209" s="9">
        <f>IF(H209="", "", "(3) Failure to perform instrument calibration or record compilation")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Failure to perform instrument calibration or record compilation")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'2-定性盘查'!A211</f>
        <v>0</v>
      </c>
      <c r="C210" s="7">
        <f>'2-定性盘查'!B211</f>
        <v>0</v>
      </c>
      <c r="D210" s="7">
        <f>'2-定性盘查'!C211</f>
        <v>0</v>
      </c>
      <c r="E210" s="7">
        <f>'2-定性盘查'!D211</f>
        <v>0</v>
      </c>
      <c r="F210" s="15">
        <v>1.31</v>
      </c>
      <c r="G210" s="9" t="s">
        <v>576</v>
      </c>
      <c r="H210" s="9" t="s">
        <v>565</v>
      </c>
      <c r="I210" s="9" t="s">
        <v>566</v>
      </c>
      <c r="J210" s="15"/>
      <c r="K210" s="9">
        <f>IF(H210="", "", "")</f>
        <v>0</v>
      </c>
      <c r="L210" s="9">
        <f>IF(H210="", "", "(3) Failure to perform instrument calibration or record compilation")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Failure to perform instrument calibration or record compilation")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'2-定性盘查'!A212</f>
        <v>0</v>
      </c>
      <c r="C211" s="7">
        <f>'2-定性盘查'!B212</f>
        <v>0</v>
      </c>
      <c r="D211" s="7">
        <f>'2-定性盘查'!C212</f>
        <v>0</v>
      </c>
      <c r="E211" s="7">
        <f>'2-定性盘查'!D212</f>
        <v>0</v>
      </c>
      <c r="F211" s="15">
        <v>1.31</v>
      </c>
      <c r="G211" s="9" t="s">
        <v>576</v>
      </c>
      <c r="H211" s="9" t="s">
        <v>565</v>
      </c>
      <c r="I211" s="9" t="s">
        <v>566</v>
      </c>
      <c r="J211" s="15"/>
      <c r="K211" s="9">
        <f>IF(H211="", "", "")</f>
        <v>0</v>
      </c>
      <c r="L211" s="9">
        <f>IF(H211="", "", "(3) Failure to perform instrument calibration or record compilation")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Failure to perform instrument calibration or record compilation")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'2-定性盘查'!A213</f>
        <v>0</v>
      </c>
      <c r="C212" s="7">
        <f>'2-定性盘查'!B213</f>
        <v>0</v>
      </c>
      <c r="D212" s="7">
        <f>'2-定性盘查'!C213</f>
        <v>0</v>
      </c>
      <c r="E212" s="7">
        <f>'2-定性盘查'!D213</f>
        <v>0</v>
      </c>
      <c r="F212" s="15">
        <v>1.31</v>
      </c>
      <c r="G212" s="9" t="s">
        <v>576</v>
      </c>
      <c r="H212" s="9" t="s">
        <v>565</v>
      </c>
      <c r="I212" s="9" t="s">
        <v>566</v>
      </c>
      <c r="J212" s="15"/>
      <c r="K212" s="9">
        <f>IF(H212="", "", "")</f>
        <v>0</v>
      </c>
      <c r="L212" s="9">
        <f>IF(H212="", "", "(3) Failure to perform instrument calibration or record compilation")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Failure to perform instrument calibration or record compilation")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'2-定性盘查'!A214</f>
        <v>0</v>
      </c>
      <c r="C213" s="7">
        <f>'2-定性盘查'!B214</f>
        <v>0</v>
      </c>
      <c r="D213" s="7">
        <f>'2-定性盘查'!C214</f>
        <v>0</v>
      </c>
      <c r="E213" s="7">
        <f>'2-定性盘查'!D214</f>
        <v>0</v>
      </c>
      <c r="F213" s="15">
        <v>0.833</v>
      </c>
      <c r="G213" s="9" t="s">
        <v>576</v>
      </c>
      <c r="H213" s="9"/>
      <c r="I213" s="9" t="s">
        <v>566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'2-定性盘查'!A215</f>
        <v>0</v>
      </c>
      <c r="C214" s="7">
        <f>'2-定性盘查'!B215</f>
        <v>0</v>
      </c>
      <c r="D214" s="7">
        <f>'2-定性盘查'!C215</f>
        <v>0</v>
      </c>
      <c r="E214" s="7">
        <f>'2-定性盘查'!D215</f>
        <v>0</v>
      </c>
      <c r="F214" s="15">
        <v>1.31</v>
      </c>
      <c r="G214" s="9" t="s">
        <v>576</v>
      </c>
      <c r="H214" s="9" t="s">
        <v>565</v>
      </c>
      <c r="I214" s="9" t="s">
        <v>566</v>
      </c>
      <c r="J214" s="15"/>
      <c r="K214" s="9">
        <f>IF(H214="", "", "")</f>
        <v>0</v>
      </c>
      <c r="L214" s="9">
        <f>IF(H214="", "", "(3) Failure to perform instrument calibration or record compilation")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Failure to perform instrument calibration or record compilation")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'2-定性盘查'!A216</f>
        <v>0</v>
      </c>
      <c r="C215" s="7">
        <f>'2-定性盘查'!B216</f>
        <v>0</v>
      </c>
      <c r="D215" s="7">
        <f>'2-定性盘查'!C216</f>
        <v>0</v>
      </c>
      <c r="E215" s="7">
        <f>'2-定性盘查'!D216</f>
        <v>0</v>
      </c>
      <c r="F215" s="15">
        <v>0.131</v>
      </c>
      <c r="G215" s="9" t="s">
        <v>576</v>
      </c>
      <c r="H215" s="9" t="s">
        <v>565</v>
      </c>
      <c r="I215" s="9" t="s">
        <v>566</v>
      </c>
      <c r="J215" s="15"/>
      <c r="K215" s="9">
        <f>IF(H215="", "", "")</f>
        <v>0</v>
      </c>
      <c r="L215" s="9">
        <f>IF(H215="", "", "(3) Failure to perform instrument calibration or record compilation")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Failure to perform instrument calibration or record compilation")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'2-定性盘查'!A217</f>
        <v>0</v>
      </c>
      <c r="C216" s="7">
        <f>'2-定性盘查'!B217</f>
        <v>0</v>
      </c>
      <c r="D216" s="7">
        <f>'2-定性盘查'!C217</f>
        <v>0</v>
      </c>
      <c r="E216" s="7">
        <f>'2-定性盘查'!D217</f>
        <v>0</v>
      </c>
      <c r="F216" s="15">
        <v>0.131</v>
      </c>
      <c r="G216" s="9" t="s">
        <v>576</v>
      </c>
      <c r="H216" s="9" t="s">
        <v>565</v>
      </c>
      <c r="I216" s="9" t="s">
        <v>566</v>
      </c>
      <c r="J216" s="15"/>
      <c r="K216" s="9">
        <f>IF(H216="", "", "")</f>
        <v>0</v>
      </c>
      <c r="L216" s="9">
        <f>IF(H216="", "", "(3) Failure to perform instrument calibration or record compilation")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Failure to perform instrument calibration or record compilation")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'2-定性盘查'!A218</f>
        <v>0</v>
      </c>
      <c r="C217" s="7">
        <f>'2-定性盘查'!B218</f>
        <v>0</v>
      </c>
      <c r="D217" s="7">
        <f>'2-定性盘查'!C218</f>
        <v>0</v>
      </c>
      <c r="E217" s="7">
        <f>'2-定性盘查'!D218</f>
        <v>0</v>
      </c>
      <c r="F217" s="15">
        <v>0.587</v>
      </c>
      <c r="G217" s="9" t="s">
        <v>576</v>
      </c>
      <c r="H217" s="9" t="s">
        <v>565</v>
      </c>
      <c r="I217" s="9" t="s">
        <v>566</v>
      </c>
      <c r="J217" s="15"/>
      <c r="K217" s="9">
        <f>IF(H217="", "", "")</f>
        <v>0</v>
      </c>
      <c r="L217" s="9">
        <f>IF(H217="", "", "(3) Failure to perform instrument calibration or record compilation")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Failure to perform instrument calibration or record compilation")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'2-定性盘查'!A219</f>
        <v>0</v>
      </c>
      <c r="C218" s="7">
        <f>'2-定性盘查'!B219</f>
        <v>0</v>
      </c>
      <c r="D218" s="7">
        <f>'2-定性盘查'!C219</f>
        <v>0</v>
      </c>
      <c r="E218" s="7">
        <f>'2-定性盘查'!D219</f>
        <v>0</v>
      </c>
      <c r="F218" s="15">
        <v>0.276</v>
      </c>
      <c r="G218" s="9" t="s">
        <v>576</v>
      </c>
      <c r="H218" s="9" t="s">
        <v>565</v>
      </c>
      <c r="I218" s="9" t="s">
        <v>566</v>
      </c>
      <c r="J218" s="15"/>
      <c r="K218" s="9">
        <f>IF(H218="", "", "")</f>
        <v>0</v>
      </c>
      <c r="L218" s="9">
        <f>IF(H218="", "", "(3) Failure to perform instrument calibration or record compilation")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Failure to perform instrument calibration or record compilation")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'2-定性盘查'!A220</f>
        <v>0</v>
      </c>
      <c r="C219" s="7">
        <f>'2-定性盘查'!B220</f>
        <v>0</v>
      </c>
      <c r="D219" s="7">
        <f>'2-定性盘查'!C220</f>
        <v>0</v>
      </c>
      <c r="E219" s="7">
        <f>'2-定性盘查'!D220</f>
        <v>0</v>
      </c>
      <c r="F219" s="15">
        <v>0.131</v>
      </c>
      <c r="G219" s="9" t="s">
        <v>576</v>
      </c>
      <c r="H219" s="9" t="s">
        <v>565</v>
      </c>
      <c r="I219" s="9" t="s">
        <v>566</v>
      </c>
      <c r="J219" s="15"/>
      <c r="K219" s="9">
        <f>IF(H219="", "", "")</f>
        <v>0</v>
      </c>
      <c r="L219" s="9">
        <f>IF(H219="", "", "(3) Failure to perform instrument calibration or record compilation")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Failure to perform instrument calibration or record compilation")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'2-定性盘查'!A221</f>
        <v>0</v>
      </c>
      <c r="C220" s="7">
        <f>'2-定性盘查'!B221</f>
        <v>0</v>
      </c>
      <c r="D220" s="7">
        <f>'2-定性盘查'!C221</f>
        <v>0</v>
      </c>
      <c r="E220" s="7">
        <f>'2-定性盘查'!D221</f>
        <v>0</v>
      </c>
      <c r="F220" s="15">
        <v>1.16</v>
      </c>
      <c r="G220" s="9" t="s">
        <v>576</v>
      </c>
      <c r="H220" s="9" t="s">
        <v>565</v>
      </c>
      <c r="I220" s="9" t="s">
        <v>566</v>
      </c>
      <c r="J220" s="15"/>
      <c r="K220" s="9">
        <f>IF(H220="", "", "")</f>
        <v>0</v>
      </c>
      <c r="L220" s="9">
        <f>IF(H220="", "", "(3) Failure to perform instrument calibration or record compilation")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Failure to perform instrument calibration or record compilation")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'2-定性盘查'!A222</f>
        <v>0</v>
      </c>
      <c r="C221" s="7">
        <f>'2-定性盘查'!B222</f>
        <v>0</v>
      </c>
      <c r="D221" s="7">
        <f>'2-定性盘查'!C222</f>
        <v>0</v>
      </c>
      <c r="E221" s="7">
        <f>'2-定性盘查'!D222</f>
        <v>0</v>
      </c>
      <c r="F221" s="15">
        <v>0.276</v>
      </c>
      <c r="G221" s="9" t="s">
        <v>576</v>
      </c>
      <c r="H221" s="9" t="s">
        <v>565</v>
      </c>
      <c r="I221" s="9" t="s">
        <v>566</v>
      </c>
      <c r="J221" s="15"/>
      <c r="K221" s="9">
        <f>IF(H221="", "", "")</f>
        <v>0</v>
      </c>
      <c r="L221" s="9">
        <f>IF(H221="", "", "(3) Failure to perform instrument calibration or record compilation")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Failure to perform instrument calibration or record compilation")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'2-定性盘查'!A223</f>
        <v>0</v>
      </c>
      <c r="C222" s="7">
        <f>'2-定性盘查'!B223</f>
        <v>0</v>
      </c>
      <c r="D222" s="7">
        <f>'2-定性盘查'!C223</f>
        <v>0</v>
      </c>
      <c r="E222" s="7">
        <f>'2-定性盘查'!D223</f>
        <v>0</v>
      </c>
      <c r="F222" s="15">
        <v>0.276</v>
      </c>
      <c r="G222" s="9" t="s">
        <v>576</v>
      </c>
      <c r="H222" s="9" t="s">
        <v>565</v>
      </c>
      <c r="I222" s="9" t="s">
        <v>566</v>
      </c>
      <c r="J222" s="15"/>
      <c r="K222" s="9">
        <f>IF(H222="", "", "")</f>
        <v>0</v>
      </c>
      <c r="L222" s="9">
        <f>IF(H222="", "", "(3) Failure to perform instrument calibration or record compilation")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Failure to perform instrument calibration or record compilation")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'2-定性盘查'!A224</f>
        <v>0</v>
      </c>
      <c r="C223" s="7">
        <f>'2-定性盘查'!B224</f>
        <v>0</v>
      </c>
      <c r="D223" s="7">
        <f>'2-定性盘查'!C224</f>
        <v>0</v>
      </c>
      <c r="E223" s="7">
        <f>'2-定性盘查'!D224</f>
        <v>0</v>
      </c>
      <c r="F223" s="15">
        <v>0.276</v>
      </c>
      <c r="G223" s="9" t="s">
        <v>576</v>
      </c>
      <c r="H223" s="9" t="s">
        <v>565</v>
      </c>
      <c r="I223" s="9" t="s">
        <v>566</v>
      </c>
      <c r="J223" s="15"/>
      <c r="K223" s="9">
        <f>IF(H223="", "", "")</f>
        <v>0</v>
      </c>
      <c r="L223" s="9">
        <f>IF(H223="", "", "(3) Failure to perform instrument calibration or record compilation")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Failure to perform instrument calibration or record compilation")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'2-定性盘查'!A225</f>
        <v>0</v>
      </c>
      <c r="C224" s="7">
        <f>'2-定性盘查'!B225</f>
        <v>0</v>
      </c>
      <c r="D224" s="7">
        <f>'2-定性盘查'!C225</f>
        <v>0</v>
      </c>
      <c r="E224" s="7">
        <f>'2-定性盘查'!D225</f>
        <v>0</v>
      </c>
      <c r="F224" s="15">
        <v>0.276</v>
      </c>
      <c r="G224" s="9" t="s">
        <v>576</v>
      </c>
      <c r="H224" s="9" t="s">
        <v>565</v>
      </c>
      <c r="I224" s="9" t="s">
        <v>566</v>
      </c>
      <c r="J224" s="15"/>
      <c r="K224" s="9">
        <f>IF(H224="", "", "")</f>
        <v>0</v>
      </c>
      <c r="L224" s="9">
        <f>IF(H224="", "", "(3) Failure to perform instrument calibration or record compilation")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Failure to perform instrument calibration or record compilation")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'2-定性盘查'!A226</f>
        <v>0</v>
      </c>
      <c r="C225" s="7">
        <f>'2-定性盘查'!B226</f>
        <v>0</v>
      </c>
      <c r="D225" s="7">
        <f>'2-定性盘查'!C226</f>
        <v>0</v>
      </c>
      <c r="E225" s="7">
        <f>'2-定性盘查'!D226</f>
        <v>0</v>
      </c>
      <c r="F225" s="15">
        <v>1.31</v>
      </c>
      <c r="G225" s="9" t="s">
        <v>576</v>
      </c>
      <c r="H225" s="9" t="s">
        <v>565</v>
      </c>
      <c r="I225" s="9" t="s">
        <v>566</v>
      </c>
      <c r="J225" s="15"/>
      <c r="K225" s="9">
        <f>IF(H225="", "", "")</f>
        <v>0</v>
      </c>
      <c r="L225" s="9">
        <f>IF(H225="", "", "(3) Failure to perform instrument calibration or record compilation")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Failure to perform instrument calibration or record compilation")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'2-定性盘查'!A227</f>
        <v>0</v>
      </c>
      <c r="C226" s="7">
        <f>'2-定性盘查'!B227</f>
        <v>0</v>
      </c>
      <c r="D226" s="7">
        <f>'2-定性盘查'!C227</f>
        <v>0</v>
      </c>
      <c r="E226" s="7">
        <f>'2-定性盘查'!D227</f>
        <v>0</v>
      </c>
      <c r="F226" s="15">
        <v>0.276</v>
      </c>
      <c r="G226" s="9" t="s">
        <v>576</v>
      </c>
      <c r="H226" s="9" t="s">
        <v>565</v>
      </c>
      <c r="I226" s="9" t="s">
        <v>566</v>
      </c>
      <c r="J226" s="15"/>
      <c r="K226" s="9">
        <f>IF(H226="", "", "")</f>
        <v>0</v>
      </c>
      <c r="L226" s="9">
        <f>IF(H226="", "", "(3) Failure to perform instrument calibration or record compilation")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Failure to perform instrument calibration or record compilation")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'2-定性盘查'!A228</f>
        <v>0</v>
      </c>
      <c r="C227" s="7">
        <f>'2-定性盘查'!B228</f>
        <v>0</v>
      </c>
      <c r="D227" s="7">
        <f>'2-定性盘查'!C228</f>
        <v>0</v>
      </c>
      <c r="E227" s="7">
        <f>'2-定性盘查'!D228</f>
        <v>0</v>
      </c>
      <c r="F227" s="15">
        <v>0.276</v>
      </c>
      <c r="G227" s="9" t="s">
        <v>576</v>
      </c>
      <c r="H227" s="9" t="s">
        <v>565</v>
      </c>
      <c r="I227" s="9" t="s">
        <v>566</v>
      </c>
      <c r="J227" s="15"/>
      <c r="K227" s="9">
        <f>IF(H227="", "", "")</f>
        <v>0</v>
      </c>
      <c r="L227" s="9">
        <f>IF(H227="", "", "(3) Failure to perform instrument calibration or record compilation")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Failure to perform instrument calibration or record compilation")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'2-定性盘查'!A229</f>
        <v>0</v>
      </c>
      <c r="C228" s="7">
        <f>'2-定性盘查'!B229</f>
        <v>0</v>
      </c>
      <c r="D228" s="7">
        <f>'2-定性盘查'!C229</f>
        <v>0</v>
      </c>
      <c r="E228" s="7">
        <f>'2-定性盘查'!D229</f>
        <v>0</v>
      </c>
      <c r="F228" s="15">
        <v>0.276</v>
      </c>
      <c r="G228" s="9" t="s">
        <v>576</v>
      </c>
      <c r="H228" s="9" t="s">
        <v>565</v>
      </c>
      <c r="I228" s="9" t="s">
        <v>566</v>
      </c>
      <c r="J228" s="15"/>
      <c r="K228" s="9">
        <f>IF(H228="", "", "")</f>
        <v>0</v>
      </c>
      <c r="L228" s="9">
        <f>IF(H228="", "", "(3) Failure to perform instrument calibration or record compilation")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Failure to perform instrument calibration or record compilation")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'2-定性盘查'!A230</f>
        <v>0</v>
      </c>
      <c r="C229" s="7">
        <f>'2-定性盘查'!B230</f>
        <v>0</v>
      </c>
      <c r="D229" s="7">
        <f>'2-定性盘查'!C230</f>
        <v>0</v>
      </c>
      <c r="E229" s="7">
        <f>'2-定性盘查'!D230</f>
        <v>0</v>
      </c>
      <c r="F229" s="15">
        <v>0.276</v>
      </c>
      <c r="G229" s="9" t="s">
        <v>576</v>
      </c>
      <c r="H229" s="9" t="s">
        <v>565</v>
      </c>
      <c r="I229" s="9" t="s">
        <v>566</v>
      </c>
      <c r="J229" s="15"/>
      <c r="K229" s="9">
        <f>IF(H229="", "", "")</f>
        <v>0</v>
      </c>
      <c r="L229" s="9">
        <f>IF(H229="", "", "(3) Failure to perform instrument calibration or record compilation")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Failure to perform instrument calibration or record compilation")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'2-定性盘查'!A231</f>
        <v>0</v>
      </c>
      <c r="C230" s="7">
        <f>'2-定性盘查'!B231</f>
        <v>0</v>
      </c>
      <c r="D230" s="7">
        <f>'2-定性盘查'!C231</f>
        <v>0</v>
      </c>
      <c r="E230" s="7">
        <f>'2-定性盘查'!D231</f>
        <v>0</v>
      </c>
      <c r="F230" s="15">
        <v>0.115</v>
      </c>
      <c r="G230" s="9" t="s">
        <v>577</v>
      </c>
      <c r="H230" s="9" t="s">
        <v>565</v>
      </c>
      <c r="I230" s="9" t="s">
        <v>566</v>
      </c>
      <c r="J230" s="15"/>
      <c r="K230" s="9">
        <f>IF(H230="", "", "")</f>
        <v>0</v>
      </c>
      <c r="L230" s="9">
        <f>IF(H230="", "", "(3) Failure to perform instrument calibration or record compilation")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Failure to perform instrument calibration or record compilation")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'2-定性盘查'!A232</f>
        <v>0</v>
      </c>
      <c r="C231" s="7">
        <f>'2-定性盘查'!B232</f>
        <v>0</v>
      </c>
      <c r="D231" s="7">
        <f>'2-定性盘查'!C232</f>
        <v>0</v>
      </c>
      <c r="E231" s="7">
        <f>'2-定性盘查'!D232</f>
        <v>0</v>
      </c>
      <c r="F231" s="15">
        <v>0.115</v>
      </c>
      <c r="G231" s="9" t="s">
        <v>577</v>
      </c>
      <c r="H231" s="9" t="s">
        <v>565</v>
      </c>
      <c r="I231" s="9" t="s">
        <v>566</v>
      </c>
      <c r="J231" s="15"/>
      <c r="K231" s="9">
        <f>IF(H231="", "", "")</f>
        <v>0</v>
      </c>
      <c r="L231" s="9">
        <f>IF(H231="", "", "(3) Failure to perform instrument calibration or record compilation")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Failure to perform instrument calibration or record compilation")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'2-定性盘查'!A233</f>
        <v>0</v>
      </c>
      <c r="C232" s="7">
        <f>'2-定性盘查'!B233</f>
        <v>0</v>
      </c>
      <c r="D232" s="7">
        <f>'2-定性盘查'!C233</f>
        <v>0</v>
      </c>
      <c r="E232" s="7">
        <f>'2-定性盘查'!D233</f>
        <v>0</v>
      </c>
      <c r="F232" s="15">
        <v>0.0951</v>
      </c>
      <c r="G232" s="9" t="s">
        <v>577</v>
      </c>
      <c r="H232" s="9" t="s">
        <v>565</v>
      </c>
      <c r="I232" s="9" t="s">
        <v>566</v>
      </c>
      <c r="J232" s="15"/>
      <c r="K232" s="9">
        <f>IF(H232="", "", "")</f>
        <v>0</v>
      </c>
      <c r="L232" s="9">
        <f>IF(H232="", "", "(3) Failure to perform instrument calibration or record compilation")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Failure to perform instrument calibration or record compilation")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'2-定性盘查'!A234</f>
        <v>0</v>
      </c>
      <c r="C233" s="7">
        <f>'2-定性盘查'!B234</f>
        <v>0</v>
      </c>
      <c r="D233" s="7">
        <f>'2-定性盘查'!C234</f>
        <v>0</v>
      </c>
      <c r="E233" s="7">
        <f>'2-定性盘查'!D234</f>
        <v>0</v>
      </c>
      <c r="F233" s="15">
        <v>0.115</v>
      </c>
      <c r="G233" s="9" t="s">
        <v>577</v>
      </c>
      <c r="H233" s="9" t="s">
        <v>565</v>
      </c>
      <c r="I233" s="9" t="s">
        <v>566</v>
      </c>
      <c r="J233" s="15"/>
      <c r="K233" s="9">
        <f>IF(H233="", "", "")</f>
        <v>0</v>
      </c>
      <c r="L233" s="9">
        <f>IF(H233="", "", "(3) Failure to perform instrument calibration or record compilation")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Failure to perform instrument calibration or record compilation")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'2-定性盘查'!A235</f>
        <v>0</v>
      </c>
      <c r="C234" s="7">
        <f>'2-定性盘查'!B235</f>
        <v>0</v>
      </c>
      <c r="D234" s="7">
        <f>'2-定性盘查'!C235</f>
        <v>0</v>
      </c>
      <c r="E234" s="7">
        <f>'2-定性盘查'!D235</f>
        <v>0</v>
      </c>
      <c r="F234" s="15">
        <v>0.115</v>
      </c>
      <c r="G234" s="9" t="s">
        <v>577</v>
      </c>
      <c r="H234" s="9" t="s">
        <v>565</v>
      </c>
      <c r="I234" s="9" t="s">
        <v>566</v>
      </c>
      <c r="J234" s="15"/>
      <c r="K234" s="9">
        <f>IF(H234="", "", "")</f>
        <v>0</v>
      </c>
      <c r="L234" s="9">
        <f>IF(H234="", "", "(3) Failure to perform instrument calibration or record compilation")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Failure to perform instrument calibration or record compilation")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'2-定性盘查'!A236</f>
        <v>0</v>
      </c>
      <c r="C235" s="7">
        <f>'2-定性盘查'!B236</f>
        <v>0</v>
      </c>
      <c r="D235" s="7">
        <f>'2-定性盘查'!C236</f>
        <v>0</v>
      </c>
      <c r="E235" s="7">
        <f>'2-定性盘查'!D236</f>
        <v>0</v>
      </c>
      <c r="F235" s="15">
        <v>0.115</v>
      </c>
      <c r="G235" s="9" t="s">
        <v>577</v>
      </c>
      <c r="H235" s="9" t="s">
        <v>565</v>
      </c>
      <c r="I235" s="9" t="s">
        <v>566</v>
      </c>
      <c r="J235" s="15"/>
      <c r="K235" s="9">
        <f>IF(H235="", "", "")</f>
        <v>0</v>
      </c>
      <c r="L235" s="9">
        <f>IF(H235="", "", "(3) Failure to perform instrument calibration or record compilation")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Failure to perform instrument calibration or record compilation")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'2-定性盘查'!A237</f>
        <v>0</v>
      </c>
      <c r="C236" s="7">
        <f>'2-定性盘查'!B237</f>
        <v>0</v>
      </c>
      <c r="D236" s="7">
        <f>'2-定性盘查'!C237</f>
        <v>0</v>
      </c>
      <c r="E236" s="7">
        <f>'2-定性盘查'!D237</f>
        <v>0</v>
      </c>
      <c r="F236" s="15">
        <v>0.115</v>
      </c>
      <c r="G236" s="9" t="s">
        <v>577</v>
      </c>
      <c r="H236" s="9" t="s">
        <v>565</v>
      </c>
      <c r="I236" s="9" t="s">
        <v>566</v>
      </c>
      <c r="J236" s="15"/>
      <c r="K236" s="9">
        <f>IF(H236="", "", "")</f>
        <v>0</v>
      </c>
      <c r="L236" s="9">
        <f>IF(H236="", "", "(3) Failure to perform instrument calibration or record compilation")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Failure to perform instrument calibration or record compilation")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'2-定性盘查'!A238</f>
        <v>0</v>
      </c>
      <c r="C237" s="7">
        <f>'2-定性盘查'!B238</f>
        <v>0</v>
      </c>
      <c r="D237" s="7">
        <f>'2-定性盘查'!C238</f>
        <v>0</v>
      </c>
      <c r="E237" s="7">
        <f>'2-定性盘查'!D238</f>
        <v>0</v>
      </c>
      <c r="F237" s="15">
        <v>0.115</v>
      </c>
      <c r="G237" s="9" t="s">
        <v>577</v>
      </c>
      <c r="H237" s="9" t="s">
        <v>565</v>
      </c>
      <c r="I237" s="9" t="s">
        <v>566</v>
      </c>
      <c r="J237" s="15"/>
      <c r="K237" s="9">
        <f>IF(H237="", "", "")</f>
        <v>0</v>
      </c>
      <c r="L237" s="9">
        <f>IF(H237="", "", "(3) Failure to perform instrument calibration or record compilation")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Failure to perform instrument calibration or record compilation")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'2-定性盘查'!A239</f>
        <v>0</v>
      </c>
      <c r="C238" s="7">
        <f>'2-定性盘查'!B239</f>
        <v>0</v>
      </c>
      <c r="D238" s="7">
        <f>'2-定性盘查'!C239</f>
        <v>0</v>
      </c>
      <c r="E238" s="7">
        <f>'2-定性盘查'!D239</f>
        <v>0</v>
      </c>
      <c r="F238" s="15">
        <v>0.0951</v>
      </c>
      <c r="G238" s="9" t="s">
        <v>577</v>
      </c>
      <c r="H238" s="9" t="s">
        <v>565</v>
      </c>
      <c r="I238" s="9" t="s">
        <v>566</v>
      </c>
      <c r="J238" s="15"/>
      <c r="K238" s="9">
        <f>IF(H238="", "", "")</f>
        <v>0</v>
      </c>
      <c r="L238" s="9">
        <f>IF(H238="", "", "(3) Failure to perform instrument calibration or record compilation")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Failure to perform instrument calibration or record compilation")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'2-定性盘查'!A240</f>
        <v>0</v>
      </c>
      <c r="C239" s="7">
        <f>'2-定性盘查'!B240</f>
        <v>0</v>
      </c>
      <c r="D239" s="7">
        <f>'2-定性盘查'!C240</f>
        <v>0</v>
      </c>
      <c r="E239" s="7">
        <f>'2-定性盘查'!D240</f>
        <v>0</v>
      </c>
      <c r="F239" s="15">
        <v>0.032</v>
      </c>
      <c r="G239" s="9" t="s">
        <v>577</v>
      </c>
      <c r="H239" s="9" t="s">
        <v>565</v>
      </c>
      <c r="I239" s="9" t="s">
        <v>566</v>
      </c>
      <c r="J239" s="15"/>
      <c r="K239" s="9">
        <f>IF(H239="", "", "")</f>
        <v>0</v>
      </c>
      <c r="L239" s="9">
        <f>IF(H239="", "", "(3) Failure to perform instrument calibration or record compilation")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Failure to perform instrument calibration or record compilation")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'2-定性盘查'!A241</f>
        <v>0</v>
      </c>
      <c r="C240" s="7">
        <f>'2-定性盘查'!B241</f>
        <v>0</v>
      </c>
      <c r="D240" s="7">
        <f>'2-定性盘查'!C241</f>
        <v>0</v>
      </c>
      <c r="E240" s="7">
        <f>'2-定性盘查'!D241</f>
        <v>0</v>
      </c>
      <c r="F240" s="15">
        <v>0.0944</v>
      </c>
      <c r="G240" s="9" t="s">
        <v>577</v>
      </c>
      <c r="H240" s="9" t="s">
        <v>565</v>
      </c>
      <c r="I240" s="9" t="s">
        <v>566</v>
      </c>
      <c r="J240" s="15"/>
      <c r="K240" s="9">
        <f>IF(H240="", "", "")</f>
        <v>0</v>
      </c>
      <c r="L240" s="9">
        <f>IF(H240="", "", "(3) Failure to perform instrument calibration or record compilation")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Failure to perform instrument calibration or record compilation")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'2-定性盘查'!A242</f>
        <v>0</v>
      </c>
      <c r="C241" s="7">
        <f>'2-定性盘查'!B242</f>
        <v>0</v>
      </c>
      <c r="D241" s="7">
        <f>'2-定性盘查'!C242</f>
        <v>0</v>
      </c>
      <c r="E241" s="7">
        <f>'2-定性盘查'!D242</f>
        <v>0</v>
      </c>
      <c r="F241" s="15">
        <v>0.07000000000000001</v>
      </c>
      <c r="G241" s="9" t="s">
        <v>577</v>
      </c>
      <c r="H241" s="9" t="s">
        <v>565</v>
      </c>
      <c r="I241" s="9" t="s">
        <v>566</v>
      </c>
      <c r="J241" s="15"/>
      <c r="K241" s="9">
        <f>IF(H241="", "", "")</f>
        <v>0</v>
      </c>
      <c r="L241" s="9">
        <f>IF(H241="", "", "(3) Failure to perform instrument calibration or record compilation")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Failure to perform instrument calibration or record compilation")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'2-定性盘查'!A243</f>
        <v>0</v>
      </c>
      <c r="C242" s="7">
        <f>'2-定性盘查'!B243</f>
        <v>0</v>
      </c>
      <c r="D242" s="7">
        <f>'2-定性盘查'!C243</f>
        <v>0</v>
      </c>
      <c r="E242" s="7">
        <f>'2-定性盘查'!D243</f>
        <v>0</v>
      </c>
      <c r="F242" s="15">
        <v>0.115</v>
      </c>
      <c r="G242" s="9" t="s">
        <v>577</v>
      </c>
      <c r="H242" s="9" t="s">
        <v>565</v>
      </c>
      <c r="I242" s="9" t="s">
        <v>566</v>
      </c>
      <c r="J242" s="15"/>
      <c r="K242" s="9">
        <f>IF(H242="", "", "")</f>
        <v>0</v>
      </c>
      <c r="L242" s="9">
        <f>IF(H242="", "", "(3) Failure to perform instrument calibration or record compilation")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Failure to perform instrument calibration or record compilation")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'2-定性盘查'!A244</f>
        <v>0</v>
      </c>
      <c r="C243" s="7">
        <f>'2-定性盘查'!B244</f>
        <v>0</v>
      </c>
      <c r="D243" s="7">
        <f>'2-定性盘查'!C244</f>
        <v>0</v>
      </c>
      <c r="E243" s="7">
        <f>'2-定性盘查'!D244</f>
        <v>0</v>
      </c>
      <c r="F243" s="15">
        <v>0.0951</v>
      </c>
      <c r="G243" s="9" t="s">
        <v>577</v>
      </c>
      <c r="H243" s="9" t="s">
        <v>565</v>
      </c>
      <c r="I243" s="9" t="s">
        <v>566</v>
      </c>
      <c r="J243" s="15"/>
      <c r="K243" s="9">
        <f>IF(H243="", "", "")</f>
        <v>0</v>
      </c>
      <c r="L243" s="9">
        <f>IF(H243="", "", "(3) Failure to perform instrument calibration or record compilation")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Failure to perform instrument calibration or record compilation")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'2-定性盘查'!A245</f>
        <v>0</v>
      </c>
      <c r="C244" s="7">
        <f>'2-定性盘查'!B245</f>
        <v>0</v>
      </c>
      <c r="D244" s="7">
        <f>'2-定性盘查'!C245</f>
        <v>0</v>
      </c>
      <c r="E244" s="7">
        <f>'2-定性盘查'!D245</f>
        <v>0</v>
      </c>
      <c r="F244" s="15">
        <v>0.0951</v>
      </c>
      <c r="G244" s="9" t="s">
        <v>577</v>
      </c>
      <c r="H244" s="9" t="s">
        <v>565</v>
      </c>
      <c r="I244" s="9" t="s">
        <v>566</v>
      </c>
      <c r="J244" s="15"/>
      <c r="K244" s="9">
        <f>IF(H244="", "", "")</f>
        <v>0</v>
      </c>
      <c r="L244" s="9">
        <f>IF(H244="", "", "(3) Failure to perform instrument calibration or record compilation")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Failure to perform instrument calibration or record compilation")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'2-定性盘查'!A246</f>
        <v>0</v>
      </c>
      <c r="C245" s="7">
        <f>'2-定性盘查'!B246</f>
        <v>0</v>
      </c>
      <c r="D245" s="7">
        <f>'2-定性盘查'!C246</f>
        <v>0</v>
      </c>
      <c r="E245" s="7">
        <f>'2-定性盘查'!D246</f>
        <v>0</v>
      </c>
      <c r="F245" s="15">
        <v>0.0951</v>
      </c>
      <c r="G245" s="9" t="s">
        <v>577</v>
      </c>
      <c r="H245" s="9" t="s">
        <v>565</v>
      </c>
      <c r="I245" s="9" t="s">
        <v>566</v>
      </c>
      <c r="J245" s="15"/>
      <c r="K245" s="9">
        <f>IF(H245="", "", "")</f>
        <v>0</v>
      </c>
      <c r="L245" s="9">
        <f>IF(H245="", "", "(3) Failure to perform instrument calibration or record compilation")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Failure to perform instrument calibration or record compilation")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'2-定性盘查'!A247</f>
        <v>0</v>
      </c>
      <c r="C246" s="7">
        <f>'2-定性盘查'!B247</f>
        <v>0</v>
      </c>
      <c r="D246" s="7">
        <f>'2-定性盘查'!C247</f>
        <v>0</v>
      </c>
      <c r="E246" s="7">
        <f>'2-定性盘查'!D247</f>
        <v>0</v>
      </c>
      <c r="F246" s="15">
        <v>0.115</v>
      </c>
      <c r="G246" s="9" t="s">
        <v>577</v>
      </c>
      <c r="H246" s="9" t="s">
        <v>565</v>
      </c>
      <c r="I246" s="9" t="s">
        <v>566</v>
      </c>
      <c r="J246" s="15"/>
      <c r="K246" s="9">
        <f>IF(H246="", "", "")</f>
        <v>0</v>
      </c>
      <c r="L246" s="9">
        <f>IF(H246="", "", "(3) Failure to perform instrument calibration or record compilation")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Failure to perform instrument calibration or record compilation")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'2-定性盘查'!A248</f>
        <v>0</v>
      </c>
      <c r="C247" s="7">
        <f>'2-定性盘查'!B248</f>
        <v>0</v>
      </c>
      <c r="D247" s="7">
        <f>'2-定性盘查'!C248</f>
        <v>0</v>
      </c>
      <c r="E247" s="7">
        <f>'2-定性盘查'!D248</f>
        <v>0</v>
      </c>
      <c r="F247" s="15">
        <v>0.115</v>
      </c>
      <c r="G247" s="9" t="s">
        <v>577</v>
      </c>
      <c r="H247" s="9" t="s">
        <v>565</v>
      </c>
      <c r="I247" s="9" t="s">
        <v>566</v>
      </c>
      <c r="J247" s="15"/>
      <c r="K247" s="9">
        <f>IF(H247="", "", "")</f>
        <v>0</v>
      </c>
      <c r="L247" s="9">
        <f>IF(H247="", "", "(3) Failure to perform instrument calibration or record compilation")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Failure to perform instrument calibration or record compilation")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'2-定性盘查'!A249</f>
        <v>0</v>
      </c>
      <c r="C248" s="7">
        <f>'2-定性盘查'!B249</f>
        <v>0</v>
      </c>
      <c r="D248" s="7">
        <f>'2-定性盘查'!C249</f>
        <v>0</v>
      </c>
      <c r="E248" s="7">
        <f>'2-定性盘查'!D249</f>
        <v>0</v>
      </c>
      <c r="F248" s="15">
        <v>0.115</v>
      </c>
      <c r="G248" s="9" t="s">
        <v>577</v>
      </c>
      <c r="H248" s="9"/>
      <c r="I248" s="9" t="s">
        <v>566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'2-定性盘查'!A250</f>
        <v>0</v>
      </c>
      <c r="C249" s="7">
        <f>'2-定性盘查'!B250</f>
        <v>0</v>
      </c>
      <c r="D249" s="7">
        <f>'2-定性盘查'!C250</f>
        <v>0</v>
      </c>
      <c r="E249" s="7">
        <f>'2-定性盘查'!D250</f>
        <v>0</v>
      </c>
      <c r="F249" s="15">
        <v>0.281</v>
      </c>
      <c r="G249" s="9" t="s">
        <v>577</v>
      </c>
      <c r="H249" s="9" t="s">
        <v>565</v>
      </c>
      <c r="I249" s="9" t="s">
        <v>566</v>
      </c>
      <c r="J249" s="15"/>
      <c r="K249" s="9">
        <f>IF(H249="", "", "")</f>
        <v>0</v>
      </c>
      <c r="L249" s="9">
        <f>IF(H249="", "", "(3) Failure to perform instrument calibration or record compilation")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Failure to perform instrument calibration or record compilation")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'2-定性盘查'!A251</f>
        <v>0</v>
      </c>
      <c r="C250" s="7">
        <f>'2-定性盘查'!B251</f>
        <v>0</v>
      </c>
      <c r="D250" s="7">
        <f>'2-定性盘查'!C251</f>
        <v>0</v>
      </c>
      <c r="E250" s="7">
        <f>'2-定性盘查'!D251</f>
        <v>0</v>
      </c>
      <c r="F250" s="15">
        <v>0.032</v>
      </c>
      <c r="G250" s="9" t="s">
        <v>577</v>
      </c>
      <c r="H250" s="9" t="s">
        <v>565</v>
      </c>
      <c r="I250" s="9" t="s">
        <v>566</v>
      </c>
      <c r="J250" s="15"/>
      <c r="K250" s="9">
        <f>IF(H250="", "", "")</f>
        <v>0</v>
      </c>
      <c r="L250" s="9">
        <f>IF(H250="", "", "(3) Failure to perform instrument calibration or record compilation")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Failure to perform instrument calibration or record compilation")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'2-定性盘查'!A252</f>
        <v>0</v>
      </c>
      <c r="C251" s="7">
        <f>'2-定性盘查'!B252</f>
        <v>0</v>
      </c>
      <c r="D251" s="7">
        <f>'2-定性盘查'!C252</f>
        <v>0</v>
      </c>
      <c r="E251" s="7">
        <f>'2-定性盘查'!D252</f>
        <v>0</v>
      </c>
      <c r="F251" s="15">
        <v>0.115</v>
      </c>
      <c r="G251" s="9" t="s">
        <v>577</v>
      </c>
      <c r="H251" s="9" t="s">
        <v>565</v>
      </c>
      <c r="I251" s="9" t="s">
        <v>566</v>
      </c>
      <c r="J251" s="15"/>
      <c r="K251" s="9">
        <f>IF(H251="", "", "")</f>
        <v>0</v>
      </c>
      <c r="L251" s="9">
        <f>IF(H251="", "", "(3) Failure to perform instrument calibration or record compilation")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Failure to perform instrument calibration or record compilation")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'2-定性盘查'!A253</f>
        <v>0</v>
      </c>
      <c r="C252" s="7">
        <f>'2-定性盘查'!B253</f>
        <v>0</v>
      </c>
      <c r="D252" s="7">
        <f>'2-定性盘查'!C253</f>
        <v>0</v>
      </c>
      <c r="E252" s="7">
        <f>'2-定性盘查'!D253</f>
        <v>0</v>
      </c>
      <c r="F252" s="15">
        <v>0.032</v>
      </c>
      <c r="G252" s="9" t="s">
        <v>577</v>
      </c>
      <c r="H252" s="9" t="s">
        <v>565</v>
      </c>
      <c r="I252" s="9" t="s">
        <v>566</v>
      </c>
      <c r="J252" s="15"/>
      <c r="K252" s="9">
        <f>IF(H252="", "", "")</f>
        <v>0</v>
      </c>
      <c r="L252" s="9">
        <f>IF(H252="", "", "(3) Failure to perform instrument calibration or record compilation")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Failure to perform instrument calibration or record compilation")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'2-定性盘查'!A254</f>
        <v>0</v>
      </c>
      <c r="C253" s="7">
        <f>'2-定性盘查'!B254</f>
        <v>0</v>
      </c>
      <c r="D253" s="7">
        <f>'2-定性盘查'!C254</f>
        <v>0</v>
      </c>
      <c r="E253" s="7">
        <f>'2-定性盘查'!D254</f>
        <v>0</v>
      </c>
      <c r="F253" s="15">
        <v>0.115</v>
      </c>
      <c r="G253" s="9" t="s">
        <v>577</v>
      </c>
      <c r="H253" s="9" t="s">
        <v>565</v>
      </c>
      <c r="I253" s="9" t="s">
        <v>566</v>
      </c>
      <c r="J253" s="15"/>
      <c r="K253" s="9">
        <f>IF(H253="", "", "")</f>
        <v>0</v>
      </c>
      <c r="L253" s="9">
        <f>IF(H253="", "", "(3) Failure to perform instrument calibration or record compilation")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Failure to perform instrument calibration or record compilation")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'2-定性盘查'!A255</f>
        <v>0</v>
      </c>
      <c r="C254" s="7">
        <f>'2-定性盘查'!B255</f>
        <v>0</v>
      </c>
      <c r="D254" s="7">
        <f>'2-定性盘查'!C255</f>
        <v>0</v>
      </c>
      <c r="E254" s="7">
        <f>'2-定性盘查'!D255</f>
        <v>0</v>
      </c>
      <c r="F254" s="15">
        <v>1.16</v>
      </c>
      <c r="G254" s="9" t="s">
        <v>576</v>
      </c>
      <c r="H254" s="9" t="s">
        <v>565</v>
      </c>
      <c r="I254" s="9" t="s">
        <v>566</v>
      </c>
      <c r="J254" s="15"/>
      <c r="K254" s="9">
        <f>IF(H254="", "", "")</f>
        <v>0</v>
      </c>
      <c r="L254" s="9">
        <f>IF(H254="", "", "(3) Failure to perform instrument calibration or record compilation")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Failure to perform instrument calibration or record compilation")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'2-定性盘查'!A256</f>
        <v>0</v>
      </c>
      <c r="C255" s="7">
        <f>'2-定性盘查'!B256</f>
        <v>0</v>
      </c>
      <c r="D255" s="7">
        <f>'2-定性盘查'!C256</f>
        <v>0</v>
      </c>
      <c r="E255" s="7">
        <f>'2-定性盘查'!D256</f>
        <v>0</v>
      </c>
      <c r="F255" s="15">
        <v>0.115</v>
      </c>
      <c r="G255" s="9" t="s">
        <v>577</v>
      </c>
      <c r="H255" s="9" t="s">
        <v>565</v>
      </c>
      <c r="I255" s="9" t="s">
        <v>566</v>
      </c>
      <c r="J255" s="15"/>
      <c r="K255" s="9">
        <f>IF(H255="", "", "")</f>
        <v>0</v>
      </c>
      <c r="L255" s="9">
        <f>IF(H255="", "", "(3) Failure to perform instrument calibration or record compilation")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Failure to perform instrument calibration or record compilation")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'2-定性盘查'!A257</f>
        <v>0</v>
      </c>
      <c r="C256" s="7">
        <f>'2-定性盘查'!B257</f>
        <v>0</v>
      </c>
      <c r="D256" s="7">
        <f>'2-定性盘查'!C257</f>
        <v>0</v>
      </c>
      <c r="E256" s="7">
        <f>'2-定性盘查'!D257</f>
        <v>0</v>
      </c>
      <c r="F256" s="15">
        <v>0.032</v>
      </c>
      <c r="G256" s="9" t="s">
        <v>577</v>
      </c>
      <c r="H256" s="9" t="s">
        <v>565</v>
      </c>
      <c r="I256" s="9" t="s">
        <v>566</v>
      </c>
      <c r="J256" s="15"/>
      <c r="K256" s="9">
        <f>IF(H256="", "", "")</f>
        <v>0</v>
      </c>
      <c r="L256" s="9">
        <f>IF(H256="", "", "(3) Failure to perform instrument calibration or record compilation")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Failure to perform instrument calibration or record compilation")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'2-定性盘查'!A258</f>
        <v>0</v>
      </c>
      <c r="C257" s="7">
        <f>'2-定性盘查'!B258</f>
        <v>0</v>
      </c>
      <c r="D257" s="7">
        <f>'2-定性盘查'!C258</f>
        <v>0</v>
      </c>
      <c r="E257" s="7">
        <f>'2-定性盘查'!D258</f>
        <v>0</v>
      </c>
      <c r="F257" s="15">
        <v>0.281</v>
      </c>
      <c r="G257" s="9" t="s">
        <v>577</v>
      </c>
      <c r="H257" s="9" t="s">
        <v>565</v>
      </c>
      <c r="I257" s="9" t="s">
        <v>566</v>
      </c>
      <c r="J257" s="15"/>
      <c r="K257" s="9">
        <f>IF(H257="", "", "")</f>
        <v>0</v>
      </c>
      <c r="L257" s="9">
        <f>IF(H257="", "", "(3) Failure to perform instrument calibration or record compilation")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Failure to perform instrument calibration or record compilation")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'2-定性盘查'!A259</f>
        <v>0</v>
      </c>
      <c r="C258" s="7">
        <f>'2-定性盘查'!B259</f>
        <v>0</v>
      </c>
      <c r="D258" s="7">
        <f>'2-定性盘查'!C259</f>
        <v>0</v>
      </c>
      <c r="E258" s="7">
        <f>'2-定性盘查'!D259</f>
        <v>0</v>
      </c>
      <c r="F258" s="15">
        <v>0.281</v>
      </c>
      <c r="G258" s="9" t="s">
        <v>577</v>
      </c>
      <c r="H258" s="9" t="s">
        <v>565</v>
      </c>
      <c r="I258" s="9" t="s">
        <v>566</v>
      </c>
      <c r="J258" s="15"/>
      <c r="K258" s="9">
        <f>IF(H258="", "", "")</f>
        <v>0</v>
      </c>
      <c r="L258" s="9">
        <f>IF(H258="", "", "(3) Failure to perform instrument calibration or record compilation")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Failure to perform instrument calibration or record compilation")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'2-定性盘查'!A260</f>
        <v>0</v>
      </c>
      <c r="C259" s="7">
        <f>'2-定性盘查'!B260</f>
        <v>0</v>
      </c>
      <c r="D259" s="7">
        <f>'2-定性盘查'!C260</f>
        <v>0</v>
      </c>
      <c r="E259" s="7">
        <f>'2-定性盘查'!D260</f>
        <v>0</v>
      </c>
      <c r="F259" s="15">
        <v>0.032</v>
      </c>
      <c r="G259" s="9" t="s">
        <v>577</v>
      </c>
      <c r="H259" s="9" t="s">
        <v>565</v>
      </c>
      <c r="I259" s="9" t="s">
        <v>566</v>
      </c>
      <c r="J259" s="15"/>
      <c r="K259" s="9">
        <f>IF(H259="", "", "")</f>
        <v>0</v>
      </c>
      <c r="L259" s="9">
        <f>IF(H259="", "", "(3) Failure to perform instrument calibration or record compilation")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Failure to perform instrument calibration or record compilation")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'2-定性盘查'!A261</f>
        <v>0</v>
      </c>
      <c r="C260" s="7">
        <f>'2-定性盘查'!B261</f>
        <v>0</v>
      </c>
      <c r="D260" s="7">
        <f>'2-定性盘查'!C261</f>
        <v>0</v>
      </c>
      <c r="E260" s="7">
        <f>'2-定性盘查'!D261</f>
        <v>0</v>
      </c>
      <c r="F260" s="15">
        <v>0.115</v>
      </c>
      <c r="G260" s="9" t="s">
        <v>577</v>
      </c>
      <c r="H260" s="9" t="s">
        <v>565</v>
      </c>
      <c r="I260" s="9" t="s">
        <v>566</v>
      </c>
      <c r="J260" s="15"/>
      <c r="K260" s="9">
        <f>IF(H260="", "", "")</f>
        <v>0</v>
      </c>
      <c r="L260" s="9">
        <f>IF(H260="", "", "(3) Failure to perform instrument calibration or record compilation")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Failure to perform instrument calibration or record compilation")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'2-定性盘查'!A262</f>
        <v>0</v>
      </c>
      <c r="C261" s="7">
        <f>'2-定性盘查'!B262</f>
        <v>0</v>
      </c>
      <c r="D261" s="7">
        <f>'2-定性盘查'!C262</f>
        <v>0</v>
      </c>
      <c r="E261" s="7">
        <f>'2-定性盘查'!D262</f>
        <v>0</v>
      </c>
      <c r="F261" s="15">
        <v>0.115</v>
      </c>
      <c r="G261" s="9" t="s">
        <v>577</v>
      </c>
      <c r="H261" s="9" t="s">
        <v>565</v>
      </c>
      <c r="I261" s="9" t="s">
        <v>566</v>
      </c>
      <c r="J261" s="15"/>
      <c r="K261" s="9">
        <f>IF(H261="", "", "")</f>
        <v>0</v>
      </c>
      <c r="L261" s="9">
        <f>IF(H261="", "", "(3) Failure to perform instrument calibration or record compilation")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Failure to perform instrument calibration or record compilation")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'2-定性盘查'!A263</f>
        <v>0</v>
      </c>
      <c r="C262" s="7">
        <f>'2-定性盘查'!B263</f>
        <v>0</v>
      </c>
      <c r="D262" s="7">
        <f>'2-定性盘查'!C263</f>
        <v>0</v>
      </c>
      <c r="E262" s="7">
        <f>'2-定性盘查'!D263</f>
        <v>0</v>
      </c>
      <c r="F262" s="15">
        <v>0.078</v>
      </c>
      <c r="G262" s="9" t="s">
        <v>578</v>
      </c>
      <c r="H262" s="9" t="s">
        <v>565</v>
      </c>
      <c r="I262" s="9" t="s">
        <v>579</v>
      </c>
      <c r="J262" s="15"/>
      <c r="K262" s="9">
        <f>IF(H262="", "", "")</f>
        <v>0</v>
      </c>
      <c r="L262" s="9">
        <f>IF(H262="", "", "(3) Failure to perform instrument calibration or record compilation")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Failure to perform instrument calibration or record compilation")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'2-定性盘查'!A264</f>
        <v>0</v>
      </c>
      <c r="C263" s="7">
        <f>'2-定性盘查'!B264</f>
        <v>0</v>
      </c>
      <c r="D263" s="7">
        <f>'2-定性盘查'!C264</f>
        <v>0</v>
      </c>
      <c r="E263" s="7">
        <f>'2-定性盘查'!D264</f>
        <v>0</v>
      </c>
      <c r="F263" s="15">
        <v>0.078</v>
      </c>
      <c r="G263" s="9" t="s">
        <v>578</v>
      </c>
      <c r="H263" s="9" t="s">
        <v>567</v>
      </c>
      <c r="I263" s="9" t="s">
        <v>579</v>
      </c>
      <c r="J263" s="15"/>
      <c r="K263" s="9">
        <f>IF(H263="", "", "")</f>
        <v>0</v>
      </c>
      <c r="L263" s="9">
        <f>IF(H263="", "", "(1) Those who have performed external calibration or have multiple sets of data to support this")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Those who have performed external calibration or have multiple sets of data to support this")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'2-定性盘查'!A265</f>
        <v>0</v>
      </c>
      <c r="C264" s="7">
        <f>'2-定性盘查'!B265</f>
        <v>0</v>
      </c>
      <c r="D264" s="7">
        <f>'2-定性盘查'!C265</f>
        <v>0</v>
      </c>
      <c r="E264" s="7">
        <f>'2-定性盘查'!D265</f>
        <v>0</v>
      </c>
      <c r="F264" s="15">
        <v>360</v>
      </c>
      <c r="G264" s="9" t="s">
        <v>580</v>
      </c>
      <c r="H264" s="9" t="s">
        <v>565</v>
      </c>
      <c r="I264" s="9" t="s">
        <v>581</v>
      </c>
      <c r="J264" s="15"/>
      <c r="K264" s="9">
        <f>IF(H264="", "", "")</f>
        <v>0</v>
      </c>
      <c r="L264" s="9">
        <f>IF(H264="", "", "(3) Failure to perform instrument calibration or record compilation")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Failure to perform instrument calibration or record compilation")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'2-定性盘查'!A266</f>
        <v>0</v>
      </c>
      <c r="C265" s="7">
        <f>'2-定性盘查'!B266</f>
        <v>0</v>
      </c>
      <c r="D265" s="7">
        <f>'2-定性盘查'!C266</f>
        <v>0</v>
      </c>
      <c r="E265" s="7">
        <f>'2-定性盘查'!D266</f>
        <v>0</v>
      </c>
      <c r="F265" s="15">
        <v>360</v>
      </c>
      <c r="G265" s="9" t="s">
        <v>580</v>
      </c>
      <c r="H265" s="9" t="s">
        <v>565</v>
      </c>
      <c r="I265" s="9" t="s">
        <v>581</v>
      </c>
      <c r="J265" s="15"/>
      <c r="K265" s="9">
        <f>IF(H265="", "", "")</f>
        <v>0</v>
      </c>
      <c r="L265" s="9">
        <f>IF(H265="", "", "(3) Failure to perform instrument calibration or record compilation")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Failure to perform instrument calibration or record compilation")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'2-定性盘查'!A267</f>
        <v>0</v>
      </c>
      <c r="C266" s="7">
        <f>'2-定性盘查'!B267</f>
        <v>0</v>
      </c>
      <c r="D266" s="7">
        <f>'2-定性盘查'!C267</f>
        <v>0</v>
      </c>
      <c r="E266" s="7">
        <f>'2-定性盘查'!D267</f>
        <v>0</v>
      </c>
      <c r="F266" s="15">
        <v>7.07</v>
      </c>
      <c r="G266" s="9" t="s">
        <v>580</v>
      </c>
      <c r="H266" s="9" t="s">
        <v>565</v>
      </c>
      <c r="I266" s="9" t="s">
        <v>581</v>
      </c>
      <c r="J266" s="15"/>
      <c r="K266" s="9">
        <f>IF(H266="", "", "")</f>
        <v>0</v>
      </c>
      <c r="L266" s="9">
        <f>IF(H266="", "", "(3) Failure to perform instrument calibration or record compilation")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Failure to perform instrument calibration or record compilation")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'2-定性盘查'!A268</f>
        <v>0</v>
      </c>
      <c r="C267" s="7">
        <f>'2-定性盘查'!B268</f>
        <v>0</v>
      </c>
      <c r="D267" s="7">
        <f>'2-定性盘查'!C268</f>
        <v>0</v>
      </c>
      <c r="E267" s="7">
        <f>'2-定性盘查'!D268</f>
        <v>0</v>
      </c>
      <c r="F267" s="15">
        <v>737</v>
      </c>
      <c r="G267" s="9" t="s">
        <v>580</v>
      </c>
      <c r="H267" s="9" t="s">
        <v>565</v>
      </c>
      <c r="I267" s="9" t="s">
        <v>581</v>
      </c>
      <c r="J267" s="15"/>
      <c r="K267" s="9">
        <f>IF(H267="", "", "")</f>
        <v>0</v>
      </c>
      <c r="L267" s="9">
        <f>IF(H267="", "", "(3) Failure to perform instrument calibration or record compilation")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Failure to perform instrument calibration or record compilation")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'2-定性盘查'!A269</f>
        <v>0</v>
      </c>
      <c r="C268" s="7">
        <f>'2-定性盘查'!B269</f>
        <v>0</v>
      </c>
      <c r="D268" s="7">
        <f>'2-定性盘查'!C269</f>
        <v>0</v>
      </c>
      <c r="E268" s="7">
        <f>'2-定性盘查'!D269</f>
        <v>0</v>
      </c>
      <c r="F268" s="15">
        <v>7.07</v>
      </c>
      <c r="G268" s="9" t="s">
        <v>580</v>
      </c>
      <c r="H268" s="9" t="s">
        <v>565</v>
      </c>
      <c r="I268" s="9" t="s">
        <v>581</v>
      </c>
      <c r="J268" s="15"/>
      <c r="K268" s="9">
        <f>IF(H268="", "", "")</f>
        <v>0</v>
      </c>
      <c r="L268" s="9">
        <f>IF(H268="", "", "(3) Failure to perform instrument calibration or record compilation")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Failure to perform instrument calibration or record compilation")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'2-定性盘查'!A270</f>
        <v>0</v>
      </c>
      <c r="C269" s="7">
        <f>'2-定性盘查'!B270</f>
        <v>0</v>
      </c>
      <c r="D269" s="7">
        <f>'2-定性盘查'!C270</f>
        <v>0</v>
      </c>
      <c r="E269" s="7">
        <f>'2-定性盘查'!D270</f>
        <v>0</v>
      </c>
      <c r="F269" s="15">
        <v>737</v>
      </c>
      <c r="G269" s="9" t="s">
        <v>580</v>
      </c>
      <c r="H269" s="9" t="s">
        <v>565</v>
      </c>
      <c r="I269" s="9" t="s">
        <v>581</v>
      </c>
      <c r="J269" s="15"/>
      <c r="K269" s="9">
        <f>IF(H269="", "", "")</f>
        <v>0</v>
      </c>
      <c r="L269" s="9">
        <f>IF(H269="", "", "(3) Failure to perform instrument calibration or record compilation")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Failure to perform instrument calibration or record compilation")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'2-定性盘查'!A271</f>
        <v>0</v>
      </c>
      <c r="C270" s="7">
        <f>'2-定性盘查'!B271</f>
        <v>0</v>
      </c>
      <c r="D270" s="7">
        <f>'2-定性盘查'!C271</f>
        <v>0</v>
      </c>
      <c r="E270" s="7">
        <f>'2-定性盘查'!D271</f>
        <v>0</v>
      </c>
      <c r="F270" s="15">
        <v>340</v>
      </c>
      <c r="G270" s="9" t="s">
        <v>580</v>
      </c>
      <c r="H270" s="9" t="s">
        <v>567</v>
      </c>
      <c r="I270" s="9" t="s">
        <v>581</v>
      </c>
      <c r="J270" s="15"/>
      <c r="K270" s="9">
        <f>IF(H270="", "", "")</f>
        <v>0</v>
      </c>
      <c r="L270" s="9">
        <f>IF(H270="", "", "(1) Those who have performed external calibration or have multiple sets of data to support this")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Those who have performed external calibration or have multiple sets of data to support this")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'2-定性盘查'!A272</f>
        <v>0</v>
      </c>
      <c r="C271" s="7">
        <f>'2-定性盘查'!B272</f>
        <v>0</v>
      </c>
      <c r="D271" s="7">
        <f>'2-定性盘查'!C272</f>
        <v>0</v>
      </c>
      <c r="E271" s="7">
        <f>'2-定性盘查'!D272</f>
        <v>0</v>
      </c>
      <c r="F271" s="15">
        <v>737</v>
      </c>
      <c r="G271" s="9" t="s">
        <v>580</v>
      </c>
      <c r="H271" s="9" t="s">
        <v>565</v>
      </c>
      <c r="I271" s="9" t="s">
        <v>581</v>
      </c>
      <c r="J271" s="15"/>
      <c r="K271" s="9">
        <f>IF(H271="", "", "")</f>
        <v>0</v>
      </c>
      <c r="L271" s="9">
        <f>IF(H271="", "", "(3) Failure to perform instrument calibration or record compilation")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Failure to perform instrument calibration or record compilation")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561</v>
      </c>
      <c r="F2" s="7" t="s">
        <v>588</v>
      </c>
      <c r="G2" s="7" t="s">
        <v>455</v>
      </c>
      <c r="H2" s="7" t="s">
        <v>589</v>
      </c>
      <c r="I2" s="7" t="s">
        <v>590</v>
      </c>
      <c r="J2" s="7" t="s">
        <v>458</v>
      </c>
      <c r="K2" s="7" t="s">
        <v>591</v>
      </c>
      <c r="L2" s="7" t="s">
        <v>587</v>
      </c>
      <c r="M2" s="7" t="s">
        <v>561</v>
      </c>
      <c r="N2" s="7" t="s">
        <v>588</v>
      </c>
      <c r="O2" s="7" t="s">
        <v>455</v>
      </c>
      <c r="P2" s="7" t="s">
        <v>589</v>
      </c>
      <c r="Q2" s="7" t="s">
        <v>590</v>
      </c>
      <c r="R2" s="7" t="s">
        <v>458</v>
      </c>
      <c r="S2" s="7" t="s">
        <v>591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561</v>
      </c>
      <c r="F2" s="7" t="s">
        <v>588</v>
      </c>
      <c r="G2" s="7" t="s">
        <v>455</v>
      </c>
      <c r="H2" s="7" t="s">
        <v>589</v>
      </c>
      <c r="I2" s="7" t="s">
        <v>590</v>
      </c>
      <c r="J2" s="7" t="s">
        <v>458</v>
      </c>
      <c r="K2" s="7" t="s">
        <v>592</v>
      </c>
      <c r="L2" s="7" t="s">
        <v>587</v>
      </c>
      <c r="M2" s="7" t="s">
        <v>561</v>
      </c>
      <c r="N2" s="7" t="s">
        <v>588</v>
      </c>
      <c r="O2" s="7" t="s">
        <v>455</v>
      </c>
      <c r="P2" s="7" t="s">
        <v>589</v>
      </c>
      <c r="Q2" s="7" t="s">
        <v>590</v>
      </c>
      <c r="R2" s="7" t="s">
        <v>458</v>
      </c>
      <c r="S2" s="7" t="s">
        <v>592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116</v>
      </c>
      <c r="C4" s="7" t="s">
        <v>222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37</v>
      </c>
      <c r="C5" s="7" t="s">
        <v>225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527</v>
      </c>
      <c r="N5" s="9" t="s">
        <v>29</v>
      </c>
      <c r="O5" s="15">
        <v>0.131</v>
      </c>
      <c r="P5" s="9" t="s">
        <v>593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74</v>
      </c>
      <c r="C6" s="7" t="s">
        <v>226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74</v>
      </c>
      <c r="C7" s="7" t="s">
        <v>228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74</v>
      </c>
      <c r="C8" s="7" t="s">
        <v>229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74</v>
      </c>
      <c r="C9" s="7" t="s">
        <v>230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44</v>
      </c>
      <c r="C10" s="7" t="s">
        <v>231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44</v>
      </c>
      <c r="C11" s="7" t="s">
        <v>232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46</v>
      </c>
      <c r="C12" s="7" t="s">
        <v>233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527</v>
      </c>
      <c r="N12" s="9" t="s">
        <v>29</v>
      </c>
      <c r="O12" s="15">
        <v>0.131</v>
      </c>
      <c r="P12" s="9" t="s">
        <v>593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46</v>
      </c>
      <c r="C13" s="7" t="s">
        <v>234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527</v>
      </c>
      <c r="N13" s="9" t="s">
        <v>29</v>
      </c>
      <c r="O13" s="15">
        <v>0.587</v>
      </c>
      <c r="P13" s="9" t="s">
        <v>593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46</v>
      </c>
      <c r="C14" s="7" t="s">
        <v>235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527</v>
      </c>
      <c r="N14" s="9" t="s">
        <v>29</v>
      </c>
      <c r="O14" s="15">
        <v>0.276</v>
      </c>
      <c r="P14" s="9" t="s">
        <v>593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46</v>
      </c>
      <c r="C15" s="7" t="s">
        <v>236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527</v>
      </c>
      <c r="N15" s="9" t="s">
        <v>29</v>
      </c>
      <c r="O15" s="15">
        <v>0.131</v>
      </c>
      <c r="P15" s="9" t="s">
        <v>593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46</v>
      </c>
      <c r="C16" s="7" t="s">
        <v>237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52</v>
      </c>
      <c r="C17" s="7" t="s">
        <v>239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533</v>
      </c>
      <c r="N17" s="9" t="s">
        <v>29</v>
      </c>
      <c r="O17" s="15">
        <v>0.0606</v>
      </c>
      <c r="P17" s="9" t="s">
        <v>593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52</v>
      </c>
      <c r="C18" s="7" t="s">
        <v>240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52</v>
      </c>
      <c r="C19" s="7" t="s">
        <v>241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52</v>
      </c>
      <c r="C20" s="7" t="s">
        <v>242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56</v>
      </c>
      <c r="C21" s="7" t="s">
        <v>243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58</v>
      </c>
      <c r="C22" s="7" t="s">
        <v>239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58</v>
      </c>
      <c r="C23" s="7" t="s">
        <v>240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58</v>
      </c>
      <c r="C24" s="7" t="s">
        <v>241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58</v>
      </c>
      <c r="C25" s="7" t="s">
        <v>242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594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595</v>
      </c>
      <c r="D2" s="7" t="s">
        <v>23</v>
      </c>
      <c r="E2" s="7" t="s">
        <v>596</v>
      </c>
      <c r="F2" s="7"/>
      <c r="G2" s="7"/>
      <c r="H2" s="7"/>
      <c r="I2" s="7" t="s">
        <v>455</v>
      </c>
      <c r="J2" s="7"/>
      <c r="K2" s="7" t="s">
        <v>596</v>
      </c>
      <c r="L2" s="7"/>
      <c r="M2" s="7"/>
      <c r="N2" s="7"/>
    </row>
    <row r="3" spans="2:14">
      <c r="B3" s="7"/>
      <c r="C3" s="7"/>
      <c r="D3" s="7"/>
      <c r="E3" s="7" t="s">
        <v>597</v>
      </c>
      <c r="F3" s="7" t="s">
        <v>598</v>
      </c>
      <c r="G3" s="7" t="s">
        <v>599</v>
      </c>
      <c r="H3" s="7" t="s">
        <v>600</v>
      </c>
      <c r="I3" s="7" t="s">
        <v>601</v>
      </c>
      <c r="J3" s="7" t="s">
        <v>602</v>
      </c>
      <c r="K3" s="7" t="s">
        <v>603</v>
      </c>
      <c r="L3" s="7" t="s">
        <v>604</v>
      </c>
      <c r="M3" s="7" t="s">
        <v>605</v>
      </c>
      <c r="N3" s="7" t="s">
        <v>606</v>
      </c>
    </row>
    <row r="4" spans="2:14">
      <c r="B4" s="8">
        <f>IF('2-定性盘查'!A4&lt;&gt;"",'2-定性盘查'!A4,"")</f>
        <v>0</v>
      </c>
      <c r="C4" s="8">
        <f>IF('2-定性盘查'!C4&lt;&gt;"",'2-定性盘查'!C4,"")</f>
        <v>0</v>
      </c>
      <c r="D4" s="8">
        <f>IF('2-定性盘查'!D4&lt;&gt;"",'2-定性盘查'!D4,"")</f>
        <v>0</v>
      </c>
      <c r="E4" s="9" t="s">
        <v>607</v>
      </c>
      <c r="F4" s="8">
        <f>IF(E4&lt;&gt;"",IF(E4="Continuous measurement",1,IF(E4="Periodic (intermittent) measurement",2,IF(E4="Financial accounting estimates",3,IF(E4="Self-assessment",3,"0")))),"")</f>
        <v>0</v>
      </c>
      <c r="G4" s="9" t="s">
        <v>565</v>
      </c>
      <c r="H4" s="8">
        <f>IF(G4&lt;&gt;"",IF(G4="(1) Those who have performed external calibration or have multiple sets of data to support this",1,IF(G4="(2) Those with certificates such as internal correction or accounting visa",2,IF(G4="(3) Failure to perform instrument calibration or record compilation",3,"0"))),"")</f>
        <v>0</v>
      </c>
      <c r="I4" s="9" t="s">
        <v>608</v>
      </c>
      <c r="J4" s="8">
        <f>IF(I4="1 In-house development coefficient/mass balance coefficient",1,IF(I4="2 Same process/equipment experience coefficient",1,IF(I4="3 The manufacturer provides coefficients",2,IF(I4="4 egional emission coefficient",2,IF(I4="5 National emission coefficient",3,IF(I4="6 International emission coefficient",3,""))))))</f>
        <v>0</v>
      </c>
      <c r="K4" s="8">
        <f>IF(OR(F4="", H4="", J4=""), "系统未选择", F4*H4*J4)</f>
        <v>0</v>
      </c>
      <c r="L4" s="8">
        <f>IF('3-定量盘查'!AD3&lt;&gt;"",ROUND('3-定量盘查'!AD3,4),"")</f>
        <v>0</v>
      </c>
      <c r="M4" s="8">
        <f>IF(K4="系统未选择",IF(K4&lt;10,"1",IF(19&gt;K4,"2",IF(K4&gt;=27,"3","-"))))</f>
        <v>0</v>
      </c>
      <c r="N4" s="8">
        <f>IF(K4="系统未选择",IF(L4="",K4,ROUND(K4*L4,2)))</f>
        <v>0</v>
      </c>
    </row>
    <row r="5" spans="2:14">
      <c r="B5" s="8">
        <f>IF('2-定性盘查'!A5&lt;&gt;"",'2-定性盘查'!A5,"")</f>
        <v>0</v>
      </c>
      <c r="C5" s="8">
        <f>IF('2-定性盘查'!C5&lt;&gt;"",'2-定性盘查'!C5,"")</f>
        <v>0</v>
      </c>
      <c r="D5" s="8">
        <f>IF('2-定性盘查'!D5&lt;&gt;"",'2-定性盘查'!D5,"")</f>
        <v>0</v>
      </c>
      <c r="E5" s="9" t="s">
        <v>609</v>
      </c>
      <c r="F5" s="8">
        <f>IF(E5&lt;&gt;"",IF(E5="Continuous measurement",1,IF(E5="Periodic (intermittent) measurement",2,IF(E5="Financial accounting estimates",3,IF(E5="Self-assessment",3,"0")))),"")</f>
        <v>0</v>
      </c>
      <c r="G5" s="9" t="s">
        <v>565</v>
      </c>
      <c r="H5" s="8">
        <f>IF(G5&lt;&gt;"",IF(G5="(1) Those who have performed external calibration or have multiple sets of data to support this",1,IF(G5="(2) Those with certificates such as internal correction or accounting visa",2,IF(G5="(3) Failure to perform instrument calibration or record compilation",3,"0"))),"")</f>
        <v>0</v>
      </c>
      <c r="I5" s="9" t="s">
        <v>608</v>
      </c>
      <c r="J5" s="8">
        <f>IF(I5="1 In-house development coefficient/mass balance coefficient",1,IF(I5="2 Same process/equipment experience coefficient",1,IF(I5="3 The manufacturer provides coefficients",2,IF(I5="4 egional emission coefficient",2,IF(I5="5 National emission coefficient",3,IF(I5="6 International emission coefficient",3,""))))))</f>
        <v>0</v>
      </c>
      <c r="K5" s="8">
        <f>IF(OR(F5="", H5="", J5=""), "系统未选择", F5*H5*J5)</f>
        <v>0</v>
      </c>
      <c r="L5" s="8">
        <f>IF('3-定量盘查'!AD4&lt;&gt;"",ROUND('3-定量盘查'!AD4,4),"")</f>
        <v>0</v>
      </c>
      <c r="M5" s="8">
        <f>IF(K5="系统未选择",IF(K5&lt;10,"1",IF(19&gt;K5,"2",IF(K5&gt;=27,"3","-"))))</f>
        <v>0</v>
      </c>
      <c r="N5" s="8">
        <f>IF(K5="系统未选择",IF(L5="",K5,ROUND(K5*L5,2)))</f>
        <v>0</v>
      </c>
    </row>
    <row r="6" spans="2:14">
      <c r="B6" s="8">
        <f>IF('2-定性盘查'!A6&lt;&gt;"",'2-定性盘查'!A6,"")</f>
        <v>0</v>
      </c>
      <c r="C6" s="8">
        <f>IF('2-定性盘查'!C6&lt;&gt;"",'2-定性盘查'!C6,"")</f>
        <v>0</v>
      </c>
      <c r="D6" s="8">
        <f>IF('2-定性盘查'!D6&lt;&gt;"",'2-定性盘查'!D6,"")</f>
        <v>0</v>
      </c>
      <c r="E6" s="9" t="s">
        <v>609</v>
      </c>
      <c r="F6" s="8">
        <f>IF(E6&lt;&gt;"",IF(E6="Continuous measurement",1,IF(E6="Periodic (intermittent) measurement",2,IF(E6="Financial accounting estimates",3,IF(E6="Self-assessment",3,"0")))),"")</f>
        <v>0</v>
      </c>
      <c r="G6" s="9" t="s">
        <v>565</v>
      </c>
      <c r="H6" s="8">
        <f>IF(G6&lt;&gt;"",IF(G6="(1) Those who have performed external calibration or have multiple sets of data to support this",1,IF(G6="(2) Those with certificates such as internal correction or accounting visa",2,IF(G6="(3) Failure to perform instrument calibration or record compilation",3,"0"))),"")</f>
        <v>0</v>
      </c>
      <c r="I6" s="9" t="s">
        <v>608</v>
      </c>
      <c r="J6" s="8">
        <f>IF(I6="1 In-house development coefficient/mass balance coefficient",1,IF(I6="2 Same process/equipment experience coefficient",1,IF(I6="3 The manufacturer provides coefficients",2,IF(I6="4 egional emission coefficient",2,IF(I6="5 National emission coefficient",3,IF(I6="6 International emission coefficient",3,""))))))</f>
        <v>0</v>
      </c>
      <c r="K6" s="8">
        <f>IF(OR(F6="", H6="", J6=""), "系统未选择", F6*H6*J6)</f>
        <v>0</v>
      </c>
      <c r="L6" s="8">
        <f>IF('3-定量盘查'!AD5&lt;&gt;"",ROUND('3-定量盘查'!AD5,4),"")</f>
        <v>0</v>
      </c>
      <c r="M6" s="8">
        <f>IF(K6="系统未选择",IF(K6&lt;10,"1",IF(19&gt;K6,"2",IF(K6&gt;=27,"3","-"))))</f>
        <v>0</v>
      </c>
      <c r="N6" s="8">
        <f>IF(K6="系统未选择",IF(L6="",K6,ROUND(K6*L6,2)))</f>
        <v>0</v>
      </c>
    </row>
    <row r="7" spans="2:14">
      <c r="B7" s="8">
        <f>IF('2-定性盘查'!A7&lt;&gt;"",'2-定性盘查'!A7,"")</f>
        <v>0</v>
      </c>
      <c r="C7" s="8">
        <f>IF('2-定性盘查'!C7&lt;&gt;"",'2-定性盘查'!C7,"")</f>
        <v>0</v>
      </c>
      <c r="D7" s="8">
        <f>IF('2-定性盘查'!D7&lt;&gt;"",'2-定性盘查'!D7,"")</f>
        <v>0</v>
      </c>
      <c r="E7" s="9" t="s">
        <v>610</v>
      </c>
      <c r="F7" s="8">
        <f>IF(E7&lt;&gt;"",IF(E7="Continuous measurement",1,IF(E7="Periodic (intermittent) measurement",2,IF(E7="Financial accounting estimates",3,IF(E7="Self-assessment",3,"0")))),"")</f>
        <v>0</v>
      </c>
      <c r="G7" s="9" t="s">
        <v>565</v>
      </c>
      <c r="H7" s="8">
        <f>IF(G7&lt;&gt;"",IF(G7="(1) Those who have performed external calibration or have multiple sets of data to support this",1,IF(G7="(2) Those with certificates such as internal correction or accounting visa",2,IF(G7="(3) Failure to perform instrument calibration or record compilation",3,"0"))),"")</f>
        <v>0</v>
      </c>
      <c r="I7" s="9" t="s">
        <v>608</v>
      </c>
      <c r="J7" s="8">
        <f>IF(I7="1 In-house development coefficient/mass balance coefficient",1,IF(I7="2 Same process/equipment experience coefficient",1,IF(I7="3 The manufacturer provides coefficients",2,IF(I7="4 egional emission coefficient",2,IF(I7="5 National emission coefficient",3,IF(I7="6 International emission coefficient",3,""))))))</f>
        <v>0</v>
      </c>
      <c r="K7" s="8">
        <f>IF(OR(F7="", H7="", J7=""), "系统未选择", F7*H7*J7)</f>
        <v>0</v>
      </c>
      <c r="L7" s="8">
        <f>IF('3-定量盘查'!AD6&lt;&gt;"",ROUND('3-定量盘查'!AD6,4),"")</f>
        <v>0</v>
      </c>
      <c r="M7" s="8">
        <f>IF(K7="系统未选择",IF(K7&lt;10,"1",IF(19&gt;K7,"2",IF(K7&gt;=27,"3","-"))))</f>
        <v>0</v>
      </c>
      <c r="N7" s="8">
        <f>IF(K7="系统未选择",IF(L7="",K7,ROUND(K7*L7,2)))</f>
        <v>0</v>
      </c>
    </row>
    <row r="8" spans="2:14">
      <c r="B8" s="8">
        <f>IF('2-定性盘查'!A8&lt;&gt;"",'2-定性盘查'!A8,"")</f>
        <v>0</v>
      </c>
      <c r="C8" s="8">
        <f>IF('2-定性盘查'!C8&lt;&gt;"",'2-定性盘查'!C8,"")</f>
        <v>0</v>
      </c>
      <c r="D8" s="8">
        <f>IF('2-定性盘查'!D8&lt;&gt;"",'2-定性盘查'!D8,"")</f>
        <v>0</v>
      </c>
      <c r="E8" s="9" t="s">
        <v>610</v>
      </c>
      <c r="F8" s="8">
        <f>IF(E8&lt;&gt;"",IF(E8="Continuous measurement",1,IF(E8="Periodic (intermittent) measurement",2,IF(E8="Financial accounting estimates",3,IF(E8="Self-assessment",3,"0")))),"")</f>
        <v>0</v>
      </c>
      <c r="G8" s="9" t="s">
        <v>565</v>
      </c>
      <c r="H8" s="8">
        <f>IF(G8&lt;&gt;"",IF(G8="(1) Those who have performed external calibration or have multiple sets of data to support this",1,IF(G8="(2) Those with certificates such as internal correction or accounting visa",2,IF(G8="(3) Failure to perform instrument calibration or record compilation",3,"0"))),"")</f>
        <v>0</v>
      </c>
      <c r="I8" s="9" t="s">
        <v>608</v>
      </c>
      <c r="J8" s="8">
        <f>IF(I8="1 In-house development coefficient/mass balance coefficient",1,IF(I8="2 Same process/equipment experience coefficient",1,IF(I8="3 The manufacturer provides coefficients",2,IF(I8="4 egional emission coefficient",2,IF(I8="5 National emission coefficient",3,IF(I8="6 International emission coefficient",3,""))))))</f>
        <v>0</v>
      </c>
      <c r="K8" s="8">
        <f>IF(OR(F8="", H8="", J8=""), "系统未选择", F8*H8*J8)</f>
        <v>0</v>
      </c>
      <c r="L8" s="8">
        <f>IF('3-定量盘查'!AD7&lt;&gt;"",ROUND('3-定量盘查'!AD7,4),"")</f>
        <v>0</v>
      </c>
      <c r="M8" s="8">
        <f>IF(K8="系统未选择",IF(K8&lt;10,"1",IF(19&gt;K8,"2",IF(K8&gt;=27,"3","-"))))</f>
        <v>0</v>
      </c>
      <c r="N8" s="8">
        <f>IF(K8="系统未选择",IF(L8="",K8,ROUND(K8*L8,2)))</f>
        <v>0</v>
      </c>
    </row>
    <row r="9" spans="2:14">
      <c r="B9" s="8">
        <f>IF('2-定性盘查'!A9&lt;&gt;"",'2-定性盘查'!A9,"")</f>
        <v>0</v>
      </c>
      <c r="C9" s="8">
        <f>IF('2-定性盘查'!C9&lt;&gt;"",'2-定性盘查'!C9,"")</f>
        <v>0</v>
      </c>
      <c r="D9" s="8">
        <f>IF('2-定性盘查'!D9&lt;&gt;"",'2-定性盘查'!D9,"")</f>
        <v>0</v>
      </c>
      <c r="E9" s="9" t="s">
        <v>610</v>
      </c>
      <c r="F9" s="8">
        <f>IF(E9&lt;&gt;"",IF(E9="Continuous measurement",1,IF(E9="Periodic (intermittent) measurement",2,IF(E9="Financial accounting estimates",3,IF(E9="Self-assessment",3,"0")))),"")</f>
        <v>0</v>
      </c>
      <c r="G9" s="9" t="s">
        <v>567</v>
      </c>
      <c r="H9" s="8">
        <f>IF(G9&lt;&gt;"",IF(G9="(1) Those who have performed external calibration or have multiple sets of data to support this",1,IF(G9="(2) Those with certificates such as internal correction or accounting visa",2,IF(G9="(3) Failure to perform instrument calibration or record compilation",3,"0"))),"")</f>
        <v>0</v>
      </c>
      <c r="I9" s="9" t="s">
        <v>608</v>
      </c>
      <c r="J9" s="8">
        <f>IF(I9="1 In-house development coefficient/mass balance coefficient",1,IF(I9="2 Same process/equipment experience coefficient",1,IF(I9="3 The manufacturer provides coefficients",2,IF(I9="4 egional emission coefficient",2,IF(I9="5 National emission coefficient",3,IF(I9="6 International emission coefficient",3,""))))))</f>
        <v>0</v>
      </c>
      <c r="K9" s="8">
        <f>IF(OR(F9="", H9="", J9=""), "系统未选择", F9*H9*J9)</f>
        <v>0</v>
      </c>
      <c r="L9" s="8">
        <f>IF('3-定量盘查'!AD8&lt;&gt;"",ROUND('3-定量盘查'!AD8,4),"")</f>
        <v>0</v>
      </c>
      <c r="M9" s="8">
        <f>IF(K9="系统未选择",IF(K9&lt;10,"1",IF(19&gt;K9,"2",IF(K9&gt;=27,"3","-"))))</f>
        <v>0</v>
      </c>
      <c r="N9" s="8">
        <f>IF(K9="系统未选择",IF(L9="",K9,ROUND(K9*L9,2)))</f>
        <v>0</v>
      </c>
    </row>
    <row r="10" spans="2:14">
      <c r="B10" s="8">
        <f>IF('2-定性盘查'!A10&lt;&gt;"",'2-定性盘查'!A10,"")</f>
        <v>0</v>
      </c>
      <c r="C10" s="8">
        <f>IF('2-定性盘查'!C10&lt;&gt;"",'2-定性盘查'!C10,"")</f>
        <v>0</v>
      </c>
      <c r="D10" s="8">
        <f>IF('2-定性盘查'!D10&lt;&gt;"",'2-定性盘查'!D10,"")</f>
        <v>0</v>
      </c>
      <c r="E10" s="9" t="s">
        <v>610</v>
      </c>
      <c r="F10" s="8">
        <f>IF(E10&lt;&gt;"",IF(E10="Continuous measurement",1,IF(E10="Periodic (intermittent) measurement",2,IF(E10="Financial accounting estimates",3,IF(E10="Self-assessment",3,"0")))),"")</f>
        <v>0</v>
      </c>
      <c r="G10" s="9" t="s">
        <v>567</v>
      </c>
      <c r="H10" s="8">
        <f>IF(G10&lt;&gt;"",IF(G10="(1) Those who have performed external calibration or have multiple sets of data to support this",1,IF(G10="(2) Those with certificates such as internal correction or accounting visa",2,IF(G10="(3) Failure to perform instrument calibration or record compilation",3,"0"))),"")</f>
        <v>0</v>
      </c>
      <c r="I10" s="9" t="s">
        <v>608</v>
      </c>
      <c r="J10" s="8">
        <f>IF(I10="1 In-house development coefficient/mass balance coefficient",1,IF(I10="2 Same process/equipment experience coefficient",1,IF(I10="3 The manufacturer provides coefficients",2,IF(I10="4 egional emission coefficient",2,IF(I10="5 National emission coefficient",3,IF(I10="6 International emission coefficient",3,""))))))</f>
        <v>0</v>
      </c>
      <c r="K10" s="8">
        <f>IF(OR(F10="", H10="", J10=""), "系统未选择", F10*H10*J10)</f>
        <v>0</v>
      </c>
      <c r="L10" s="8">
        <f>IF('3-定量盘查'!AD9&lt;&gt;"",ROUND('3-定量盘查'!AD9,4),"")</f>
        <v>0</v>
      </c>
      <c r="M10" s="8">
        <f>IF(K10="系统未选择",IF(K10&lt;10,"1",IF(19&gt;K10,"2",IF(K10&gt;=27,"3","-"))))</f>
        <v>0</v>
      </c>
      <c r="N10" s="8">
        <f>IF(K10="系统未选择",IF(L10="",K10,ROUND(K10*L10,2)))</f>
        <v>0</v>
      </c>
    </row>
    <row r="11" spans="2:14">
      <c r="B11" s="8">
        <f>IF('2-定性盘查'!A11&lt;&gt;"",'2-定性盘查'!A11,"")</f>
        <v>0</v>
      </c>
      <c r="C11" s="8">
        <f>IF('2-定性盘查'!C11&lt;&gt;"",'2-定性盘查'!C11,"")</f>
        <v>0</v>
      </c>
      <c r="D11" s="8">
        <f>IF('2-定性盘查'!D11&lt;&gt;"",'2-定性盘查'!D11,"")</f>
        <v>0</v>
      </c>
      <c r="E11" s="9" t="s">
        <v>610</v>
      </c>
      <c r="F11" s="8">
        <f>IF(E11&lt;&gt;"",IF(E11="Continuous measurement",1,IF(E11="Periodic (intermittent) measurement",2,IF(E11="Financial accounting estimates",3,IF(E11="Self-assessment",3,"0")))),"")</f>
        <v>0</v>
      </c>
      <c r="G11" s="9" t="s">
        <v>565</v>
      </c>
      <c r="H11" s="8">
        <f>IF(G11&lt;&gt;"",IF(G11="(1) Those who have performed external calibration or have multiple sets of data to support this",1,IF(G11="(2) Those with certificates such as internal correction or accounting visa",2,IF(G11="(3) Failure to perform instrument calibration or record compilation",3,"0"))),"")</f>
        <v>0</v>
      </c>
      <c r="I11" s="9" t="s">
        <v>611</v>
      </c>
      <c r="J11" s="8">
        <f>IF(I11="1 In-house development coefficient/mass balance coefficient",1,IF(I11="2 Same process/equipment experience coefficient",1,IF(I11="3 The manufacturer provides coefficients",2,IF(I11="4 egional emission coefficient",2,IF(I11="5 National emission coefficient",3,IF(I11="6 International emission coefficient",3,""))))))</f>
        <v>0</v>
      </c>
      <c r="K11" s="8">
        <f>IF(OR(F11="", H11="", J11=""), "系统未选择", F11*H11*J11)</f>
        <v>0</v>
      </c>
      <c r="L11" s="8">
        <f>IF('3-定量盘查'!AD10&lt;&gt;"",ROUND('3-定量盘查'!AD10,4),"")</f>
        <v>0</v>
      </c>
      <c r="M11" s="8">
        <f>IF(K11="系统未选择",IF(K11&lt;10,"1",IF(19&gt;K11,"2",IF(K11&gt;=27,"3","-"))))</f>
        <v>0</v>
      </c>
      <c r="N11" s="8">
        <f>IF(K11="系统未选择",IF(L11="",K11,ROUND(K11*L11,2)))</f>
        <v>0</v>
      </c>
    </row>
    <row r="12" spans="2:14">
      <c r="B12" s="8">
        <f>IF('2-定性盘查'!A12&lt;&gt;"",'2-定性盘查'!A12,"")</f>
        <v>0</v>
      </c>
      <c r="C12" s="8">
        <f>IF('2-定性盘查'!C12&lt;&gt;"",'2-定性盘查'!C12,"")</f>
        <v>0</v>
      </c>
      <c r="D12" s="8">
        <f>IF('2-定性盘查'!D12&lt;&gt;"",'2-定性盘查'!D12,"")</f>
        <v>0</v>
      </c>
      <c r="E12" s="9" t="s">
        <v>610</v>
      </c>
      <c r="F12" s="8">
        <f>IF(E12&lt;&gt;"",IF(E12="Continuous measurement",1,IF(E12="Periodic (intermittent) measurement",2,IF(E12="Financial accounting estimates",3,IF(E12="Self-assessment",3,"0")))),"")</f>
        <v>0</v>
      </c>
      <c r="G12" s="9" t="s">
        <v>565</v>
      </c>
      <c r="H12" s="8">
        <f>IF(G12&lt;&gt;"",IF(G12="(1) Those who have performed external calibration or have multiple sets of data to support this",1,IF(G12="(2) Those with certificates such as internal correction or accounting visa",2,IF(G12="(3) Failure to perform instrument calibration or record compilation",3,"0"))),"")</f>
        <v>0</v>
      </c>
      <c r="I12" s="9" t="s">
        <v>608</v>
      </c>
      <c r="J12" s="8">
        <f>IF(I12="1 In-house development coefficient/mass balance coefficient",1,IF(I12="2 Same process/equipment experience coefficient",1,IF(I12="3 The manufacturer provides coefficients",2,IF(I12="4 egional emission coefficient",2,IF(I12="5 National emission coefficient",3,IF(I12="6 International emission coefficient",3,""))))))</f>
        <v>0</v>
      </c>
      <c r="K12" s="8">
        <f>IF(OR(F12="", H12="", J12=""), "系统未选择", F12*H12*J12)</f>
        <v>0</v>
      </c>
      <c r="L12" s="8">
        <f>IF('3-定量盘查'!AD11&lt;&gt;"",ROUND('3-定量盘查'!AD11,4),"")</f>
        <v>0</v>
      </c>
      <c r="M12" s="8">
        <f>IF(K12="系统未选择",IF(K12&lt;10,"1",IF(19&gt;K12,"2",IF(K12&gt;=27,"3","-"))))</f>
        <v>0</v>
      </c>
      <c r="N12" s="8">
        <f>IF(K12="系统未选择",IF(L12="",K12,ROUND(K12*L12,2)))</f>
        <v>0</v>
      </c>
    </row>
    <row r="13" spans="2:14">
      <c r="B13" s="8">
        <f>IF('2-定性盘查'!A13&lt;&gt;"",'2-定性盘查'!A13,"")</f>
        <v>0</v>
      </c>
      <c r="C13" s="8">
        <f>IF('2-定性盘查'!C13&lt;&gt;"",'2-定性盘查'!C13,"")</f>
        <v>0</v>
      </c>
      <c r="D13" s="8">
        <f>IF('2-定性盘查'!D13&lt;&gt;"",'2-定性盘查'!D13,"")</f>
        <v>0</v>
      </c>
      <c r="E13" s="9" t="s">
        <v>612</v>
      </c>
      <c r="F13" s="8">
        <f>IF(E13&lt;&gt;"",IF(E13="Continuous measurement",1,IF(E13="Periodic (intermittent) measurement",2,IF(E13="Financial accounting estimates",3,IF(E13="Self-assessment",3,"0")))),"")</f>
        <v>0</v>
      </c>
      <c r="G13" s="9" t="s">
        <v>567</v>
      </c>
      <c r="H13" s="8">
        <f>IF(G13&lt;&gt;"",IF(G13="(1) Those who have performed external calibration or have multiple sets of data to support this",1,IF(G13="(2) Those with certificates such as internal correction or accounting visa",2,IF(G13="(3) Failure to perform instrument calibration or record compilation",3,"0"))),"")</f>
        <v>0</v>
      </c>
      <c r="I13" s="9" t="s">
        <v>608</v>
      </c>
      <c r="J13" s="8">
        <f>IF(I13="1 In-house development coefficient/mass balance coefficient",1,IF(I13="2 Same process/equipment experience coefficient",1,IF(I13="3 The manufacturer provides coefficients",2,IF(I13="4 egional emission coefficient",2,IF(I13="5 National emission coefficient",3,IF(I13="6 International emission coefficient",3,""))))))</f>
        <v>0</v>
      </c>
      <c r="K13" s="8">
        <f>IF(OR(F13="", H13="", J13=""), "系统未选择", F13*H13*J13)</f>
        <v>0</v>
      </c>
      <c r="L13" s="8">
        <f>IF('3-定量盘查'!AD12&lt;&gt;"",ROUND('3-定量盘查'!AD12,4),"")</f>
        <v>0</v>
      </c>
      <c r="M13" s="8">
        <f>IF(K13="系统未选择",IF(K13&lt;10,"1",IF(19&gt;K13,"2",IF(K13&gt;=27,"3","-"))))</f>
        <v>0</v>
      </c>
      <c r="N13" s="8">
        <f>IF(K13="系统未选择",IF(L13="",K13,ROUND(K13*L13,2)))</f>
        <v>0</v>
      </c>
    </row>
    <row r="14" spans="2:14">
      <c r="B14" s="8">
        <f>IF('2-定性盘查'!A14&lt;&gt;"",'2-定性盘查'!A14,"")</f>
        <v>0</v>
      </c>
      <c r="C14" s="8">
        <f>IF('2-定性盘查'!C14&lt;&gt;"",'2-定性盘查'!C14,"")</f>
        <v>0</v>
      </c>
      <c r="D14" s="8">
        <f>IF('2-定性盘查'!D14&lt;&gt;"",'2-定性盘查'!D14,"")</f>
        <v>0</v>
      </c>
      <c r="E14" s="9" t="s">
        <v>610</v>
      </c>
      <c r="F14" s="8">
        <f>IF(E14&lt;&gt;"",IF(E14="Continuous measurement",1,IF(E14="Periodic (intermittent) measurement",2,IF(E14="Financial accounting estimates",3,IF(E14="Self-assessment",3,"0")))),"")</f>
        <v>0</v>
      </c>
      <c r="G14" s="9" t="s">
        <v>565</v>
      </c>
      <c r="H14" s="8">
        <f>IF(G14&lt;&gt;"",IF(G14="(1) Those who have performed external calibration or have multiple sets of data to support this",1,IF(G14="(2) Those with certificates such as internal correction or accounting visa",2,IF(G14="(3) Failure to perform instrument calibration or record compilation",3,"0"))),"")</f>
        <v>0</v>
      </c>
      <c r="I14" s="9" t="s">
        <v>608</v>
      </c>
      <c r="J14" s="8">
        <f>IF(I14="1 In-house development coefficient/mass balance coefficient",1,IF(I14="2 Same process/equipment experience coefficient",1,IF(I14="3 The manufacturer provides coefficients",2,IF(I14="4 egional emission coefficient",2,IF(I14="5 National emission coefficient",3,IF(I14="6 International emission coefficient",3,""))))))</f>
        <v>0</v>
      </c>
      <c r="K14" s="8">
        <f>IF(OR(F14="", H14="", J14=""), "系统未选择", F14*H14*J14)</f>
        <v>0</v>
      </c>
      <c r="L14" s="8">
        <f>IF('3-定量盘查'!AD13&lt;&gt;"",ROUND('3-定量盘查'!AD13,4),"")</f>
        <v>0</v>
      </c>
      <c r="M14" s="8">
        <f>IF(K14="系统未选择",IF(K14&lt;10,"1",IF(19&gt;K14,"2",IF(K14&gt;=27,"3","-"))))</f>
        <v>0</v>
      </c>
      <c r="N14" s="8">
        <f>IF(K14="系统未选择",IF(L14="",K14,ROUND(K14*L14,2)))</f>
        <v>0</v>
      </c>
    </row>
    <row r="15" spans="2:14">
      <c r="B15" s="8">
        <f>IF('2-定性盘查'!A15&lt;&gt;"",'2-定性盘查'!A15,"")</f>
        <v>0</v>
      </c>
      <c r="C15" s="8">
        <f>IF('2-定性盘查'!C15&lt;&gt;"",'2-定性盘查'!C15,"")</f>
        <v>0</v>
      </c>
      <c r="D15" s="8">
        <f>IF('2-定性盘查'!D15&lt;&gt;"",'2-定性盘查'!D15,"")</f>
        <v>0</v>
      </c>
      <c r="E15" s="9" t="s">
        <v>610</v>
      </c>
      <c r="F15" s="8">
        <f>IF(E15&lt;&gt;"",IF(E15="Continuous measurement",1,IF(E15="Periodic (intermittent) measurement",2,IF(E15="Financial accounting estimates",3,IF(E15="Self-assessment",3,"0")))),"")</f>
        <v>0</v>
      </c>
      <c r="G15" s="9" t="s">
        <v>565</v>
      </c>
      <c r="H15" s="8">
        <f>IF(G15&lt;&gt;"",IF(G15="(1) Those who have performed external calibration or have multiple sets of data to support this",1,IF(G15="(2) Those with certificates such as internal correction or accounting visa",2,IF(G15="(3) Failure to perform instrument calibration or record compilation",3,"0"))),"")</f>
        <v>0</v>
      </c>
      <c r="I15" s="9" t="s">
        <v>611</v>
      </c>
      <c r="J15" s="8">
        <f>IF(I15="1 In-house development coefficient/mass balance coefficient",1,IF(I15="2 Same process/equipment experience coefficient",1,IF(I15="3 The manufacturer provides coefficients",2,IF(I15="4 egional emission coefficient",2,IF(I15="5 National emission coefficient",3,IF(I15="6 International emission coefficient",3,""))))))</f>
        <v>0</v>
      </c>
      <c r="K15" s="8">
        <f>IF(OR(F15="", H15="", J15=""), "系统未选择", F15*H15*J15)</f>
        <v>0</v>
      </c>
      <c r="L15" s="8">
        <f>IF('3-定量盘查'!AD14&lt;&gt;"",ROUND('3-定量盘查'!AD14,4),"")</f>
        <v>0</v>
      </c>
      <c r="M15" s="8">
        <f>IF(K15="系统未选择",IF(K15&lt;10,"1",IF(19&gt;K15,"2",IF(K15&gt;=27,"3","-"))))</f>
        <v>0</v>
      </c>
      <c r="N15" s="8">
        <f>IF(K15="系统未选择",IF(L15="",K15,ROUND(K15*L15,2)))</f>
        <v>0</v>
      </c>
    </row>
    <row r="16" spans="2:14">
      <c r="B16" s="8">
        <f>IF('2-定性盘查'!A16&lt;&gt;"",'2-定性盘查'!A16,"")</f>
        <v>0</v>
      </c>
      <c r="C16" s="8">
        <f>IF('2-定性盘查'!C16&lt;&gt;"",'2-定性盘查'!C16,"")</f>
        <v>0</v>
      </c>
      <c r="D16" s="8">
        <f>IF('2-定性盘查'!D16&lt;&gt;"",'2-定性盘查'!D16,"")</f>
        <v>0</v>
      </c>
      <c r="E16" s="9"/>
      <c r="F16" s="8">
        <f>IF(E16&lt;&gt;"",IF(E16="Continuous measurement",1,IF(E16="Periodic (intermittent) measurement",2,IF(E16="Financial accounting estimates",3,IF(E16="Self-assessment",3,"0")))),"")</f>
        <v>0</v>
      </c>
      <c r="G16" s="9"/>
      <c r="H16" s="8">
        <f>IF(G16&lt;&gt;"",IF(G16="(1) Those who have performed external calibration or have multiple sets of data to support this",1,IF(G16="(2) Those with certificates such as internal correction or accounting visa",2,IF(G16="(3) Failure to perform instrument calibration or record compilation",3,"0"))),"")</f>
        <v>0</v>
      </c>
      <c r="I16" s="9"/>
      <c r="J16" s="8">
        <f>IF(I16="1 In-house development coefficient/mass balance coefficient",1,IF(I16="2 Same process/equipment experience coefficient",1,IF(I16="3 The manufacturer provides coefficients",2,IF(I16="4 egional emission coefficient",2,IF(I16="5 National emission coefficient",3,IF(I16="6 International emission coefficient",3,""))))))</f>
        <v>0</v>
      </c>
      <c r="K16" s="8">
        <f>IF(OR(F16="", H16="", J16=""), "系统未选择", F16*H16*J16)</f>
        <v>0</v>
      </c>
      <c r="L16" s="8">
        <f>IF('3-定量盘查'!AD15&lt;&gt;"",ROUND('3-定量盘查'!AD15,4),"")</f>
        <v>0</v>
      </c>
      <c r="M16" s="8">
        <f>IF(K16="系统未选择",IF(K16&lt;10,"1",IF(19&gt;K16,"2",IF(K16&gt;=27,"3","-"))))</f>
        <v>0</v>
      </c>
      <c r="N16" s="8">
        <f>IF(K16="系统未选择",IF(L16="",K16,ROUND(K16*L16,2)))</f>
        <v>0</v>
      </c>
    </row>
    <row r="17" spans="2:14">
      <c r="B17" s="8">
        <f>IF('2-定性盘查'!A17&lt;&gt;"",'2-定性盘查'!A17,"")</f>
        <v>0</v>
      </c>
      <c r="C17" s="8">
        <f>IF('2-定性盘查'!C17&lt;&gt;"",'2-定性盘查'!C17,"")</f>
        <v>0</v>
      </c>
      <c r="D17" s="8">
        <f>IF('2-定性盘查'!D17&lt;&gt;"",'2-定性盘查'!D17,"")</f>
        <v>0</v>
      </c>
      <c r="E17" s="9" t="s">
        <v>610</v>
      </c>
      <c r="F17" s="8">
        <f>IF(E17&lt;&gt;"",IF(E17="Continuous measurement",1,IF(E17="Periodic (intermittent) measurement",2,IF(E17="Financial accounting estimates",3,IF(E17="Self-assessment",3,"0")))),"")</f>
        <v>0</v>
      </c>
      <c r="G17" s="9"/>
      <c r="H17" s="8">
        <f>IF(G17&lt;&gt;"",IF(G17="(1) Those who have performed external calibration or have multiple sets of data to support this",1,IF(G17="(2) Those with certificates such as internal correction or accounting visa",2,IF(G17="(3) Failure to perform instrument calibration or record compilation",3,"0"))),"")</f>
        <v>0</v>
      </c>
      <c r="I17" s="9"/>
      <c r="J17" s="8">
        <f>IF(I17="1 In-house development coefficient/mass balance coefficient",1,IF(I17="2 Same process/equipment experience coefficient",1,IF(I17="3 The manufacturer provides coefficients",2,IF(I17="4 egional emission coefficient",2,IF(I17="5 National emission coefficient",3,IF(I17="6 International emission coefficient",3,""))))))</f>
        <v>0</v>
      </c>
      <c r="K17" s="8">
        <f>IF(OR(F17="", H17="", J17=""), "系统未选择", F17*H17*J17)</f>
        <v>0</v>
      </c>
      <c r="L17" s="8">
        <f>IF('3-定量盘查'!AD16&lt;&gt;"",ROUND('3-定量盘查'!AD16,4),"")</f>
        <v>0</v>
      </c>
      <c r="M17" s="8">
        <f>IF(K17="系统未选择",IF(K17&lt;10,"1",IF(19&gt;K17,"2",IF(K17&gt;=27,"3","-"))))</f>
        <v>0</v>
      </c>
      <c r="N17" s="8">
        <f>IF(K17="系统未选择",IF(L17="",K17,ROUND(K17*L17,2)))</f>
        <v>0</v>
      </c>
    </row>
    <row r="18" spans="2:14">
      <c r="B18" s="8">
        <f>IF('2-定性盘查'!A18&lt;&gt;"",'2-定性盘查'!A18,"")</f>
        <v>0</v>
      </c>
      <c r="C18" s="8">
        <f>IF('2-定性盘查'!C18&lt;&gt;"",'2-定性盘查'!C18,"")</f>
        <v>0</v>
      </c>
      <c r="D18" s="8">
        <f>IF('2-定性盘查'!D18&lt;&gt;"",'2-定性盘查'!D18,"")</f>
        <v>0</v>
      </c>
      <c r="E18" s="9"/>
      <c r="F18" s="8">
        <f>IF(E18&lt;&gt;"",IF(E18="Continuous measurement",1,IF(E18="Periodic (intermittent) measurement",2,IF(E18="Financial accounting estimates",3,IF(E18="Self-assessment",3,"0")))),"")</f>
        <v>0</v>
      </c>
      <c r="G18" s="9"/>
      <c r="H18" s="8">
        <f>IF(G18&lt;&gt;"",IF(G18="(1) Those who have performed external calibration or have multiple sets of data to support this",1,IF(G18="(2) Those with certificates such as internal correction or accounting visa",2,IF(G18="(3) Failure to perform instrument calibration or record compilation",3,"0"))),"")</f>
        <v>0</v>
      </c>
      <c r="I18" s="9"/>
      <c r="J18" s="8">
        <f>IF(I18="1 In-house development coefficient/mass balance coefficient",1,IF(I18="2 Same process/equipment experience coefficient",1,IF(I18="3 The manufacturer provides coefficients",2,IF(I18="4 egional emission coefficient",2,IF(I18="5 National emission coefficient",3,IF(I18="6 International emission coefficient",3,""))))))</f>
        <v>0</v>
      </c>
      <c r="K18" s="8">
        <f>IF(OR(F18="", H18="", J18=""), "系统未选择", F18*H18*J18)</f>
        <v>0</v>
      </c>
      <c r="L18" s="8">
        <f>IF('3-定量盘查'!AD17&lt;&gt;"",ROUND('3-定量盘查'!AD17,4),"")</f>
        <v>0</v>
      </c>
      <c r="M18" s="8">
        <f>IF(K18="系统未选择",IF(K18&lt;10,"1",IF(19&gt;K18,"2",IF(K18&gt;=27,"3","-"))))</f>
        <v>0</v>
      </c>
      <c r="N18" s="8">
        <f>IF(K18="系统未选择",IF(L18="",K18,ROUND(K18*L18,2)))</f>
        <v>0</v>
      </c>
    </row>
    <row r="19" spans="2:14">
      <c r="B19" s="8">
        <f>IF('2-定性盘查'!A19&lt;&gt;"",'2-定性盘查'!A19,"")</f>
        <v>0</v>
      </c>
      <c r="C19" s="8">
        <f>IF('2-定性盘查'!C19&lt;&gt;"",'2-定性盘查'!C19,"")</f>
        <v>0</v>
      </c>
      <c r="D19" s="8">
        <f>IF('2-定性盘查'!D19&lt;&gt;"",'2-定性盘查'!D19,"")</f>
        <v>0</v>
      </c>
      <c r="E19" s="9"/>
      <c r="F19" s="8">
        <f>IF(E19&lt;&gt;"",IF(E19="Continuous measurement",1,IF(E19="Periodic (intermittent) measurement",2,IF(E19="Financial accounting estimates",3,IF(E19="Self-assessment",3,"0")))),"")</f>
        <v>0</v>
      </c>
      <c r="G19" s="9"/>
      <c r="H19" s="8">
        <f>IF(G19&lt;&gt;"",IF(G19="(1) Those who have performed external calibration or have multiple sets of data to support this",1,IF(G19="(2) Those with certificates such as internal correction or accounting visa",2,IF(G19="(3) Failure to perform instrument calibration or record compilation",3,"0"))),"")</f>
        <v>0</v>
      </c>
      <c r="I19" s="9"/>
      <c r="J19" s="8">
        <f>IF(I19="1 In-house development coefficient/mass balance coefficient",1,IF(I19="2 Same process/equipment experience coefficient",1,IF(I19="3 The manufacturer provides coefficients",2,IF(I19="4 egional emission coefficient",2,IF(I19="5 National emission coefficient",3,IF(I19="6 International emission coefficient",3,""))))))</f>
        <v>0</v>
      </c>
      <c r="K19" s="8">
        <f>IF(OR(F19="", H19="", J19=""), "系统未选择", F19*H19*J19)</f>
        <v>0</v>
      </c>
      <c r="L19" s="8">
        <f>IF('3-定量盘查'!AD18&lt;&gt;"",ROUND('3-定量盘查'!AD18,4),"")</f>
        <v>0</v>
      </c>
      <c r="M19" s="8">
        <f>IF(K19="系统未选择",IF(K19&lt;10,"1",IF(19&gt;K19,"2",IF(K19&gt;=27,"3","-"))))</f>
        <v>0</v>
      </c>
      <c r="N19" s="8">
        <f>IF(K19="系统未选择",IF(L19="",K19,ROUND(K19*L19,2)))</f>
        <v>0</v>
      </c>
    </row>
    <row r="20" spans="2:14">
      <c r="B20" s="8">
        <f>IF('2-定性盘查'!A20&lt;&gt;"",'2-定性盘查'!A20,"")</f>
        <v>0</v>
      </c>
      <c r="C20" s="8">
        <f>IF('2-定性盘查'!C20&lt;&gt;"",'2-定性盘查'!C20,"")</f>
        <v>0</v>
      </c>
      <c r="D20" s="8">
        <f>IF('2-定性盘查'!D20&lt;&gt;"",'2-定性盘查'!D20,"")</f>
        <v>0</v>
      </c>
      <c r="E20" s="9" t="s">
        <v>607</v>
      </c>
      <c r="F20" s="8">
        <f>IF(E20&lt;&gt;"",IF(E20="Continuous measurement",1,IF(E20="Periodic (intermittent) measurement",2,IF(E20="Financial accounting estimates",3,IF(E20="Self-assessment",3,"0")))),"")</f>
        <v>0</v>
      </c>
      <c r="G20" s="9"/>
      <c r="H20" s="8">
        <f>IF(G20&lt;&gt;"",IF(G20="(1) Those who have performed external calibration or have multiple sets of data to support this",1,IF(G20="(2) Those with certificates such as internal correction or accounting visa",2,IF(G20="(3) Failure to perform instrument calibration or record compilation",3,"0"))),"")</f>
        <v>0</v>
      </c>
      <c r="I20" s="9" t="s">
        <v>608</v>
      </c>
      <c r="J20" s="8">
        <f>IF(I20="1 In-house development coefficient/mass balance coefficient",1,IF(I20="2 Same process/equipment experience coefficient",1,IF(I20="3 The manufacturer provides coefficients",2,IF(I20="4 egional emission coefficient",2,IF(I20="5 National emission coefficient",3,IF(I20="6 International emission coefficient",3,""))))))</f>
        <v>0</v>
      </c>
      <c r="K20" s="8">
        <f>IF(OR(F20="", H20="", J20=""), "系统未选择", F20*H20*J20)</f>
        <v>0</v>
      </c>
      <c r="L20" s="8">
        <f>IF('3-定量盘查'!AD19&lt;&gt;"",ROUND('3-定量盘查'!AD19,4),"")</f>
        <v>0</v>
      </c>
      <c r="M20" s="8">
        <f>IF(K20="系统未选择",IF(K20&lt;10,"1",IF(19&gt;K20,"2",IF(K20&gt;=27,"3","-"))))</f>
        <v>0</v>
      </c>
      <c r="N20" s="8">
        <f>IF(K20="系统未选择",IF(L20="",K20,ROUND(K20*L20,2)))</f>
        <v>0</v>
      </c>
    </row>
    <row r="21" spans="2:14">
      <c r="B21" s="8">
        <f>IF('2-定性盘查'!A21&lt;&gt;"",'2-定性盘查'!A21,"")</f>
        <v>0</v>
      </c>
      <c r="C21" s="8">
        <f>IF('2-定性盘查'!C21&lt;&gt;"",'2-定性盘查'!C21,"")</f>
        <v>0</v>
      </c>
      <c r="D21" s="8">
        <f>IF('2-定性盘查'!D21&lt;&gt;"",'2-定性盘查'!D21,"")</f>
        <v>0</v>
      </c>
      <c r="E21" s="9" t="s">
        <v>607</v>
      </c>
      <c r="F21" s="8">
        <f>IF(E21&lt;&gt;"",IF(E21="Continuous measurement",1,IF(E21="Periodic (intermittent) measurement",2,IF(E21="Financial accounting estimates",3,IF(E21="Self-assessment",3,"0")))),"")</f>
        <v>0</v>
      </c>
      <c r="G21" s="9"/>
      <c r="H21" s="8">
        <f>IF(G21&lt;&gt;"",IF(G21="(1) Those who have performed external calibration or have multiple sets of data to support this",1,IF(G21="(2) Those with certificates such as internal correction or accounting visa",2,IF(G21="(3) Failure to perform instrument calibration or record compilation",3,"0"))),"")</f>
        <v>0</v>
      </c>
      <c r="I21" s="9" t="s">
        <v>608</v>
      </c>
      <c r="J21" s="8">
        <f>IF(I21="1 In-house development coefficient/mass balance coefficient",1,IF(I21="2 Same process/equipment experience coefficient",1,IF(I21="3 The manufacturer provides coefficients",2,IF(I21="4 egional emission coefficient",2,IF(I21="5 National emission coefficient",3,IF(I21="6 International emission coefficient",3,""))))))</f>
        <v>0</v>
      </c>
      <c r="K21" s="8">
        <f>IF(OR(F21="", H21="", J21=""), "系统未选择", F21*H21*J21)</f>
        <v>0</v>
      </c>
      <c r="L21" s="8">
        <f>IF('3-定量盘查'!AD20&lt;&gt;"",ROUND('3-定量盘查'!AD20,4),"")</f>
        <v>0</v>
      </c>
      <c r="M21" s="8">
        <f>IF(K21="系统未选择",IF(K21&lt;10,"1",IF(19&gt;K21,"2",IF(K21&gt;=27,"3","-"))))</f>
        <v>0</v>
      </c>
      <c r="N21" s="8">
        <f>IF(K21="系统未选择",IF(L21="",K21,ROUND(K21*L21,2)))</f>
        <v>0</v>
      </c>
    </row>
    <row r="22" spans="2:14">
      <c r="B22" s="8">
        <f>IF('2-定性盘查'!A22&lt;&gt;"",'2-定性盘查'!A22,"")</f>
        <v>0</v>
      </c>
      <c r="C22" s="8">
        <f>IF('2-定性盘查'!C22&lt;&gt;"",'2-定性盘查'!C22,"")</f>
        <v>0</v>
      </c>
      <c r="D22" s="8">
        <f>IF('2-定性盘查'!D22&lt;&gt;"",'2-定性盘查'!D22,"")</f>
        <v>0</v>
      </c>
      <c r="E22" s="9" t="s">
        <v>607</v>
      </c>
      <c r="F22" s="8">
        <f>IF(E22&lt;&gt;"",IF(E22="Continuous measurement",1,IF(E22="Periodic (intermittent) measurement",2,IF(E22="Financial accounting estimates",3,IF(E22="Self-assessment",3,"0")))),"")</f>
        <v>0</v>
      </c>
      <c r="G22" s="9"/>
      <c r="H22" s="8">
        <f>IF(G22&lt;&gt;"",IF(G22="(1) Those who have performed external calibration or have multiple sets of data to support this",1,IF(G22="(2) Those with certificates such as internal correction or accounting visa",2,IF(G22="(3) Failure to perform instrument calibration or record compilation",3,"0"))),"")</f>
        <v>0</v>
      </c>
      <c r="I22" s="9" t="s">
        <v>608</v>
      </c>
      <c r="J22" s="8">
        <f>IF(I22="1 In-house development coefficient/mass balance coefficient",1,IF(I22="2 Same process/equipment experience coefficient",1,IF(I22="3 The manufacturer provides coefficients",2,IF(I22="4 egional emission coefficient",2,IF(I22="5 National emission coefficient",3,IF(I22="6 International emission coefficient",3,""))))))</f>
        <v>0</v>
      </c>
      <c r="K22" s="8">
        <f>IF(OR(F22="", H22="", J22=""), "系统未选择", F22*H22*J22)</f>
        <v>0</v>
      </c>
      <c r="L22" s="8">
        <f>IF('3-定量盘查'!AD21&lt;&gt;"",ROUND('3-定量盘查'!AD21,4),"")</f>
        <v>0</v>
      </c>
      <c r="M22" s="8">
        <f>IF(K22="系统未选择",IF(K22&lt;10,"1",IF(19&gt;K22,"2",IF(K22&gt;=27,"3","-"))))</f>
        <v>0</v>
      </c>
      <c r="N22" s="8">
        <f>IF(K22="系统未选择",IF(L22="",K22,ROUND(K22*L22,2)))</f>
        <v>0</v>
      </c>
    </row>
    <row r="23" spans="2:14">
      <c r="B23" s="8">
        <f>IF('2-定性盘查'!A23&lt;&gt;"",'2-定性盘查'!A23,"")</f>
        <v>0</v>
      </c>
      <c r="C23" s="8">
        <f>IF('2-定性盘查'!C23&lt;&gt;"",'2-定性盘查'!C23,"")</f>
        <v>0</v>
      </c>
      <c r="D23" s="8">
        <f>IF('2-定性盘查'!D23&lt;&gt;"",'2-定性盘查'!D23,"")</f>
        <v>0</v>
      </c>
      <c r="E23" s="9" t="s">
        <v>607</v>
      </c>
      <c r="F23" s="8">
        <f>IF(E23&lt;&gt;"",IF(E23="Continuous measurement",1,IF(E23="Periodic (intermittent) measurement",2,IF(E23="Financial accounting estimates",3,IF(E23="Self-assessment",3,"0")))),"")</f>
        <v>0</v>
      </c>
      <c r="G23" s="9"/>
      <c r="H23" s="8">
        <f>IF(G23&lt;&gt;"",IF(G23="(1) Those who have performed external calibration or have multiple sets of data to support this",1,IF(G23="(2) Those with certificates such as internal correction or accounting visa",2,IF(G23="(3) Failure to perform instrument calibration or record compilation",3,"0"))),"")</f>
        <v>0</v>
      </c>
      <c r="I23" s="9" t="s">
        <v>608</v>
      </c>
      <c r="J23" s="8">
        <f>IF(I23="1 In-house development coefficient/mass balance coefficient",1,IF(I23="2 Same process/equipment experience coefficient",1,IF(I23="3 The manufacturer provides coefficients",2,IF(I23="4 egional emission coefficient",2,IF(I23="5 National emission coefficient",3,IF(I23="6 International emission coefficient",3,""))))))</f>
        <v>0</v>
      </c>
      <c r="K23" s="8">
        <f>IF(OR(F23="", H23="", J23=""), "系统未选择", F23*H23*J23)</f>
        <v>0</v>
      </c>
      <c r="L23" s="8">
        <f>IF('3-定量盘查'!AD22&lt;&gt;"",ROUND('3-定量盘查'!AD22,4),"")</f>
        <v>0</v>
      </c>
      <c r="M23" s="8">
        <f>IF(K23="系统未选择",IF(K23&lt;10,"1",IF(19&gt;K23,"2",IF(K23&gt;=27,"3","-"))))</f>
        <v>0</v>
      </c>
      <c r="N23" s="8">
        <f>IF(K23="系统未选择",IF(L23="",K23,ROUND(K23*L23,2)))</f>
        <v>0</v>
      </c>
    </row>
    <row r="24" spans="2:14">
      <c r="B24" s="8">
        <f>IF('2-定性盘查'!A24&lt;&gt;"",'2-定性盘查'!A24,"")</f>
        <v>0</v>
      </c>
      <c r="C24" s="8">
        <f>IF('2-定性盘查'!C24&lt;&gt;"",'2-定性盘查'!C24,"")</f>
        <v>0</v>
      </c>
      <c r="D24" s="8">
        <f>IF('2-定性盘查'!D24&lt;&gt;"",'2-定性盘查'!D24,"")</f>
        <v>0</v>
      </c>
      <c r="E24" s="9" t="s">
        <v>607</v>
      </c>
      <c r="F24" s="8">
        <f>IF(E24&lt;&gt;"",IF(E24="Continuous measurement",1,IF(E24="Periodic (intermittent) measurement",2,IF(E24="Financial accounting estimates",3,IF(E24="Self-assessment",3,"0")))),"")</f>
        <v>0</v>
      </c>
      <c r="G24" s="9" t="s">
        <v>565</v>
      </c>
      <c r="H24" s="8">
        <f>IF(G24&lt;&gt;"",IF(G24="(1) Those who have performed external calibration or have multiple sets of data to support this",1,IF(G24="(2) Those with certificates such as internal correction or accounting visa",2,IF(G24="(3) Failure to perform instrument calibration or record compilation",3,"0"))),"")</f>
        <v>0</v>
      </c>
      <c r="I24" s="9" t="s">
        <v>608</v>
      </c>
      <c r="J24" s="8">
        <f>IF(I24="1 In-house development coefficient/mass balance coefficient",1,IF(I24="2 Same process/equipment experience coefficient",1,IF(I24="3 The manufacturer provides coefficients",2,IF(I24="4 egional emission coefficient",2,IF(I24="5 National emission coefficient",3,IF(I24="6 International emission coefficient",3,""))))))</f>
        <v>0</v>
      </c>
      <c r="K24" s="8">
        <f>IF(OR(F24="", H24="", J24=""), "系统未选择", F24*H24*J24)</f>
        <v>0</v>
      </c>
      <c r="L24" s="8">
        <f>IF('3-定量盘查'!AD23&lt;&gt;"",ROUND('3-定量盘查'!AD23,4),"")</f>
        <v>0</v>
      </c>
      <c r="M24" s="8">
        <f>IF(K24="系统未选择",IF(K24&lt;10,"1",IF(19&gt;K24,"2",IF(K24&gt;=27,"3","-"))))</f>
        <v>0</v>
      </c>
      <c r="N24" s="8">
        <f>IF(K24="系统未选择",IF(L24="",K24,ROUND(K24*L24,2)))</f>
        <v>0</v>
      </c>
    </row>
    <row r="25" spans="2:14">
      <c r="B25" s="8">
        <f>IF('2-定性盘查'!A25&lt;&gt;"",'2-定性盘查'!A25,"")</f>
        <v>0</v>
      </c>
      <c r="C25" s="8">
        <f>IF('2-定性盘查'!C25&lt;&gt;"",'2-定性盘查'!C25,"")</f>
        <v>0</v>
      </c>
      <c r="D25" s="8">
        <f>IF('2-定性盘查'!D25&lt;&gt;"",'2-定性盘查'!D25,"")</f>
        <v>0</v>
      </c>
      <c r="E25" s="9" t="s">
        <v>607</v>
      </c>
      <c r="F25" s="8">
        <f>IF(E25&lt;&gt;"",IF(E25="Continuous measurement",1,IF(E25="Periodic (intermittent) measurement",2,IF(E25="Financial accounting estimates",3,IF(E25="Self-assessment",3,"0")))),"")</f>
        <v>0</v>
      </c>
      <c r="G25" s="9" t="s">
        <v>565</v>
      </c>
      <c r="H25" s="8">
        <f>IF(G25&lt;&gt;"",IF(G25="(1) Those who have performed external calibration or have multiple sets of data to support this",1,IF(G25="(2) Those with certificates such as internal correction or accounting visa",2,IF(G25="(3) Failure to perform instrument calibration or record compilation",3,"0"))),"")</f>
        <v>0</v>
      </c>
      <c r="I25" s="9" t="s">
        <v>608</v>
      </c>
      <c r="J25" s="8">
        <f>IF(I25="1 In-house development coefficient/mass balance coefficient",1,IF(I25="2 Same process/equipment experience coefficient",1,IF(I25="3 The manufacturer provides coefficients",2,IF(I25="4 egional emission coefficient",2,IF(I25="5 National emission coefficient",3,IF(I25="6 International emission coefficient",3,""))))))</f>
        <v>0</v>
      </c>
      <c r="K25" s="8">
        <f>IF(OR(F25="", H25="", J25=""), "系统未选择", F25*H25*J25)</f>
        <v>0</v>
      </c>
      <c r="L25" s="8">
        <f>IF('3-定量盘查'!AD24&lt;&gt;"",ROUND('3-定量盘查'!AD24,4),"")</f>
        <v>0</v>
      </c>
      <c r="M25" s="8">
        <f>IF(K25="系统未选择",IF(K25&lt;10,"1",IF(19&gt;K25,"2",IF(K25&gt;=27,"3","-"))))</f>
        <v>0</v>
      </c>
      <c r="N25" s="8">
        <f>IF(K25="系统未选择",IF(L25="",K25,ROUND(K25*L25,2)))</f>
        <v>0</v>
      </c>
    </row>
    <row r="26" spans="2:14">
      <c r="B26" s="8">
        <f>IF('2-定性盘查'!A26&lt;&gt;"",'2-定性盘查'!A26,"")</f>
        <v>0</v>
      </c>
      <c r="C26" s="8">
        <f>IF('2-定性盘查'!C26&lt;&gt;"",'2-定性盘查'!C26,"")</f>
        <v>0</v>
      </c>
      <c r="D26" s="8">
        <f>IF('2-定性盘查'!D26&lt;&gt;"",'2-定性盘查'!D26,"")</f>
        <v>0</v>
      </c>
      <c r="E26" s="9" t="s">
        <v>607</v>
      </c>
      <c r="F26" s="8">
        <f>IF(E26&lt;&gt;"",IF(E26="Continuous measurement",1,IF(E26="Periodic (intermittent) measurement",2,IF(E26="Financial accounting estimates",3,IF(E26="Self-assessment",3,"0")))),"")</f>
        <v>0</v>
      </c>
      <c r="G26" s="9" t="s">
        <v>565</v>
      </c>
      <c r="H26" s="8">
        <f>IF(G26&lt;&gt;"",IF(G26="(1) Those who have performed external calibration or have multiple sets of data to support this",1,IF(G26="(2) Those with certificates such as internal correction or accounting visa",2,IF(G26="(3) Failure to perform instrument calibration or record compilation",3,"0"))),"")</f>
        <v>0</v>
      </c>
      <c r="I26" s="9" t="s">
        <v>608</v>
      </c>
      <c r="J26" s="8">
        <f>IF(I26="1 In-house development coefficient/mass balance coefficient",1,IF(I26="2 Same process/equipment experience coefficient",1,IF(I26="3 The manufacturer provides coefficients",2,IF(I26="4 egional emission coefficient",2,IF(I26="5 National emission coefficient",3,IF(I26="6 International emission coefficient",3,""))))))</f>
        <v>0</v>
      </c>
      <c r="K26" s="8">
        <f>IF(OR(F26="", H26="", J26=""), "系统未选择", F26*H26*J26)</f>
        <v>0</v>
      </c>
      <c r="L26" s="8">
        <f>IF('3-定量盘查'!AD25&lt;&gt;"",ROUND('3-定量盘查'!AD25,4),"")</f>
        <v>0</v>
      </c>
      <c r="M26" s="8">
        <f>IF(K26="系统未选择",IF(K26&lt;10,"1",IF(19&gt;K26,"2",IF(K26&gt;=27,"3","-"))))</f>
        <v>0</v>
      </c>
      <c r="N26" s="8">
        <f>IF(K26="系统未选择",IF(L26="",K26,ROUND(K26*L26,2)))</f>
        <v>0</v>
      </c>
    </row>
    <row r="27" spans="2:14">
      <c r="B27" s="8">
        <f>IF('2-定性盘查'!A27&lt;&gt;"",'2-定性盘查'!A27,"")</f>
        <v>0</v>
      </c>
      <c r="C27" s="8">
        <f>IF('2-定性盘查'!C27&lt;&gt;"",'2-定性盘查'!C27,"")</f>
        <v>0</v>
      </c>
      <c r="D27" s="8">
        <f>IF('2-定性盘查'!D27&lt;&gt;"",'2-定性盘查'!D27,"")</f>
        <v>0</v>
      </c>
      <c r="E27" s="9" t="s">
        <v>609</v>
      </c>
      <c r="F27" s="8">
        <f>IF(E27&lt;&gt;"",IF(E27="Continuous measurement",1,IF(E27="Periodic (intermittent) measurement",2,IF(E27="Financial accounting estimates",3,IF(E27="Self-assessment",3,"0")))),"")</f>
        <v>0</v>
      </c>
      <c r="G27" s="9" t="s">
        <v>567</v>
      </c>
      <c r="H27" s="8">
        <f>IF(G27&lt;&gt;"",IF(G27="(1) Those who have performed external calibration or have multiple sets of data to support this",1,IF(G27="(2) Those with certificates such as internal correction or accounting visa",2,IF(G27="(3) Failure to perform instrument calibration or record compilation",3,"0"))),"")</f>
        <v>0</v>
      </c>
      <c r="I27" s="9" t="s">
        <v>608</v>
      </c>
      <c r="J27" s="8">
        <f>IF(I27="1 In-house development coefficient/mass balance coefficient",1,IF(I27="2 Same process/equipment experience coefficient",1,IF(I27="3 The manufacturer provides coefficients",2,IF(I27="4 egional emission coefficient",2,IF(I27="5 National emission coefficient",3,IF(I27="6 International emission coefficient",3,""))))))</f>
        <v>0</v>
      </c>
      <c r="K27" s="8">
        <f>IF(OR(F27="", H27="", J27=""), "系统未选择", F27*H27*J27)</f>
        <v>0</v>
      </c>
      <c r="L27" s="8">
        <f>IF('3-定量盘查'!AD26&lt;&gt;"",ROUND('3-定量盘查'!AD26,4),"")</f>
        <v>0</v>
      </c>
      <c r="M27" s="8">
        <f>IF(K27="系统未选择",IF(K27&lt;10,"1",IF(19&gt;K27,"2",IF(K27&gt;=27,"3","-"))))</f>
        <v>0</v>
      </c>
      <c r="N27" s="8">
        <f>IF(K27="系统未选择",IF(L27="",K27,ROUND(K27*L27,2)))</f>
        <v>0</v>
      </c>
    </row>
    <row r="28" spans="2:14">
      <c r="B28" s="8">
        <f>IF('2-定性盘查'!A28&lt;&gt;"",'2-定性盘查'!A28,"")</f>
        <v>0</v>
      </c>
      <c r="C28" s="8">
        <f>IF('2-定性盘查'!C28&lt;&gt;"",'2-定性盘查'!C28,"")</f>
        <v>0</v>
      </c>
      <c r="D28" s="8">
        <f>IF('2-定性盘查'!D28&lt;&gt;"",'2-定性盘查'!D28,"")</f>
        <v>0</v>
      </c>
      <c r="E28" s="9" t="s">
        <v>612</v>
      </c>
      <c r="F28" s="8">
        <f>IF(E28&lt;&gt;"",IF(E28="Continuous measurement",1,IF(E28="Periodic (intermittent) measurement",2,IF(E28="Financial accounting estimates",3,IF(E28="Self-assessment",3,"0")))),"")</f>
        <v>0</v>
      </c>
      <c r="G28" s="9" t="s">
        <v>567</v>
      </c>
      <c r="H28" s="8">
        <f>IF(G28&lt;&gt;"",IF(G28="(1) Those who have performed external calibration or have multiple sets of data to support this",1,IF(G28="(2) Those with certificates such as internal correction or accounting visa",2,IF(G28="(3) Failure to perform instrument calibration or record compilation",3,"0"))),"")</f>
        <v>0</v>
      </c>
      <c r="I28" s="9" t="s">
        <v>608</v>
      </c>
      <c r="J28" s="8">
        <f>IF(I28="1 In-house development coefficient/mass balance coefficient",1,IF(I28="2 Same process/equipment experience coefficient",1,IF(I28="3 The manufacturer provides coefficients",2,IF(I28="4 egional emission coefficient",2,IF(I28="5 National emission coefficient",3,IF(I28="6 International emission coefficient",3,""))))))</f>
        <v>0</v>
      </c>
      <c r="K28" s="8">
        <f>IF(OR(F28="", H28="", J28=""), "系统未选择", F28*H28*J28)</f>
        <v>0</v>
      </c>
      <c r="L28" s="8">
        <f>IF('3-定量盘查'!AD27&lt;&gt;"",ROUND('3-定量盘查'!AD27,4),"")</f>
        <v>0</v>
      </c>
      <c r="M28" s="8">
        <f>IF(K28="系统未选择",IF(K28&lt;10,"1",IF(19&gt;K28,"2",IF(K28&gt;=27,"3","-"))))</f>
        <v>0</v>
      </c>
      <c r="N28" s="8">
        <f>IF(K28="系统未选择",IF(L28="",K28,ROUND(K28*L28,2)))</f>
        <v>0</v>
      </c>
    </row>
    <row r="29" spans="2:14">
      <c r="B29" s="8">
        <f>IF('2-定性盘查'!A29&lt;&gt;"",'2-定性盘查'!A29,"")</f>
        <v>0</v>
      </c>
      <c r="C29" s="8">
        <f>IF('2-定性盘查'!C29&lt;&gt;"",'2-定性盘查'!C29,"")</f>
        <v>0</v>
      </c>
      <c r="D29" s="8">
        <f>IF('2-定性盘查'!D29&lt;&gt;"",'2-定性盘查'!D29,"")</f>
        <v>0</v>
      </c>
      <c r="E29" s="9" t="s">
        <v>610</v>
      </c>
      <c r="F29" s="8">
        <f>IF(E29&lt;&gt;"",IF(E29="Continuous measurement",1,IF(E29="Periodic (intermittent) measurement",2,IF(E29="Financial accounting estimates",3,IF(E29="Self-assessment",3,"0")))),"")</f>
        <v>0</v>
      </c>
      <c r="G29" s="9" t="s">
        <v>567</v>
      </c>
      <c r="H29" s="8">
        <f>IF(G29&lt;&gt;"",IF(G29="(1) Those who have performed external calibration or have multiple sets of data to support this",1,IF(G29="(2) Those with certificates such as internal correction or accounting visa",2,IF(G29="(3) Failure to perform instrument calibration or record compilation",3,"0"))),"")</f>
        <v>0</v>
      </c>
      <c r="I29" s="9" t="s">
        <v>608</v>
      </c>
      <c r="J29" s="8">
        <f>IF(I29="1 In-house development coefficient/mass balance coefficient",1,IF(I29="2 Same process/equipment experience coefficient",1,IF(I29="3 The manufacturer provides coefficients",2,IF(I29="4 egional emission coefficient",2,IF(I29="5 National emission coefficient",3,IF(I29="6 International emission coefficient",3,""))))))</f>
        <v>0</v>
      </c>
      <c r="K29" s="8">
        <f>IF(OR(F29="", H29="", J29=""), "系统未选择", F29*H29*J29)</f>
        <v>0</v>
      </c>
      <c r="L29" s="8">
        <f>IF('3-定量盘查'!AD28&lt;&gt;"",ROUND('3-定量盘查'!AD28,4),"")</f>
        <v>0</v>
      </c>
      <c r="M29" s="8">
        <f>IF(K29="系统未选择",IF(K29&lt;10,"1",IF(19&gt;K29,"2",IF(K29&gt;=27,"3","-"))))</f>
        <v>0</v>
      </c>
      <c r="N29" s="8">
        <f>IF(K29="系统未选择",IF(L29="",K29,ROUND(K29*L29,2)))</f>
        <v>0</v>
      </c>
    </row>
    <row r="30" spans="2:14">
      <c r="B30" s="8">
        <f>IF('2-定性盘查'!A30&lt;&gt;"",'2-定性盘查'!A30,"")</f>
        <v>0</v>
      </c>
      <c r="C30" s="8">
        <f>IF('2-定性盘查'!C30&lt;&gt;"",'2-定性盘查'!C30,"")</f>
        <v>0</v>
      </c>
      <c r="D30" s="8">
        <f>IF('2-定性盘查'!D30&lt;&gt;"",'2-定性盘查'!D30,"")</f>
        <v>0</v>
      </c>
      <c r="E30" s="9" t="s">
        <v>610</v>
      </c>
      <c r="F30" s="8">
        <f>IF(E30&lt;&gt;"",IF(E30="Continuous measurement",1,IF(E30="Periodic (intermittent) measurement",2,IF(E30="Financial accounting estimates",3,IF(E30="Self-assessment",3,"0")))),"")</f>
        <v>0</v>
      </c>
      <c r="G30" s="9" t="s">
        <v>567</v>
      </c>
      <c r="H30" s="8">
        <f>IF(G30&lt;&gt;"",IF(G30="(1) Those who have performed external calibration or have multiple sets of data to support this",1,IF(G30="(2) Those with certificates such as internal correction or accounting visa",2,IF(G30="(3) Failure to perform instrument calibration or record compilation",3,"0"))),"")</f>
        <v>0</v>
      </c>
      <c r="I30" s="9" t="s">
        <v>608</v>
      </c>
      <c r="J30" s="8">
        <f>IF(I30="1 In-house development coefficient/mass balance coefficient",1,IF(I30="2 Same process/equipment experience coefficient",1,IF(I30="3 The manufacturer provides coefficients",2,IF(I30="4 egional emission coefficient",2,IF(I30="5 National emission coefficient",3,IF(I30="6 International emission coefficient",3,""))))))</f>
        <v>0</v>
      </c>
      <c r="K30" s="8">
        <f>IF(OR(F30="", H30="", J30=""), "系统未选择", F30*H30*J30)</f>
        <v>0</v>
      </c>
      <c r="L30" s="8">
        <f>IF('3-定量盘查'!AD29&lt;&gt;"",ROUND('3-定量盘查'!AD29,4),"")</f>
        <v>0</v>
      </c>
      <c r="M30" s="8">
        <f>IF(K30="系统未选择",IF(K30&lt;10,"1",IF(19&gt;K30,"2",IF(K30&gt;=27,"3","-"))))</f>
        <v>0</v>
      </c>
      <c r="N30" s="8">
        <f>IF(K30="系统未选择",IF(L30="",K30,ROUND(K30*L30,2)))</f>
        <v>0</v>
      </c>
    </row>
    <row r="31" spans="2:14">
      <c r="B31" s="8">
        <f>IF('2-定性盘查'!A31&lt;&gt;"",'2-定性盘查'!A31,"")</f>
        <v>0</v>
      </c>
      <c r="C31" s="8">
        <f>IF('2-定性盘查'!C31&lt;&gt;"",'2-定性盘查'!C31,"")</f>
        <v>0</v>
      </c>
      <c r="D31" s="8">
        <f>IF('2-定性盘查'!D31&lt;&gt;"",'2-定性盘查'!D31,"")</f>
        <v>0</v>
      </c>
      <c r="E31" s="9" t="s">
        <v>610</v>
      </c>
      <c r="F31" s="8">
        <f>IF(E31&lt;&gt;"",IF(E31="Continuous measurement",1,IF(E31="Periodic (intermittent) measurement",2,IF(E31="Financial accounting estimates",3,IF(E31="Self-assessment",3,"0")))),"")</f>
        <v>0</v>
      </c>
      <c r="G31" s="9" t="s">
        <v>567</v>
      </c>
      <c r="H31" s="8">
        <f>IF(G31&lt;&gt;"",IF(G31="(1) Those who have performed external calibration or have multiple sets of data to support this",1,IF(G31="(2) Those with certificates such as internal correction or accounting visa",2,IF(G31="(3) Failure to perform instrument calibration or record compilation",3,"0"))),"")</f>
        <v>0</v>
      </c>
      <c r="I31" s="9" t="s">
        <v>608</v>
      </c>
      <c r="J31" s="8">
        <f>IF(I31="1 In-house development coefficient/mass balance coefficient",1,IF(I31="2 Same process/equipment experience coefficient",1,IF(I31="3 The manufacturer provides coefficients",2,IF(I31="4 egional emission coefficient",2,IF(I31="5 National emission coefficient",3,IF(I31="6 International emission coefficient",3,""))))))</f>
        <v>0</v>
      </c>
      <c r="K31" s="8">
        <f>IF(OR(F31="", H31="", J31=""), "系统未选择", F31*H31*J31)</f>
        <v>0</v>
      </c>
      <c r="L31" s="8">
        <f>IF('3-定量盘查'!AD30&lt;&gt;"",ROUND('3-定量盘查'!AD30,4),"")</f>
        <v>0</v>
      </c>
      <c r="M31" s="8">
        <f>IF(K31="系统未选择",IF(K31&lt;10,"1",IF(19&gt;K31,"2",IF(K31&gt;=27,"3","-"))))</f>
        <v>0</v>
      </c>
      <c r="N31" s="8">
        <f>IF(K31="系统未选择",IF(L31="",K31,ROUND(K31*L31,2)))</f>
        <v>0</v>
      </c>
    </row>
    <row r="32" spans="2:14">
      <c r="B32" s="8">
        <f>IF('2-定性盘查'!A32&lt;&gt;"",'2-定性盘查'!A32,"")</f>
        <v>0</v>
      </c>
      <c r="C32" s="8">
        <f>IF('2-定性盘查'!C32&lt;&gt;"",'2-定性盘查'!C32,"")</f>
        <v>0</v>
      </c>
      <c r="D32" s="8">
        <f>IF('2-定性盘查'!D32&lt;&gt;"",'2-定性盘查'!D32,"")</f>
        <v>0</v>
      </c>
      <c r="E32" s="9" t="s">
        <v>610</v>
      </c>
      <c r="F32" s="8">
        <f>IF(E32&lt;&gt;"",IF(E32="Continuous measurement",1,IF(E32="Periodic (intermittent) measurement",2,IF(E32="Financial accounting estimates",3,IF(E32="Self-assessment",3,"0")))),"")</f>
        <v>0</v>
      </c>
      <c r="G32" s="9" t="s">
        <v>567</v>
      </c>
      <c r="H32" s="8">
        <f>IF(G32&lt;&gt;"",IF(G32="(1) Those who have performed external calibration or have multiple sets of data to support this",1,IF(G32="(2) Those with certificates such as internal correction or accounting visa",2,IF(G32="(3) Failure to perform instrument calibration or record compilation",3,"0"))),"")</f>
        <v>0</v>
      </c>
      <c r="I32" s="9" t="s">
        <v>608</v>
      </c>
      <c r="J32" s="8">
        <f>IF(I32="1 In-house development coefficient/mass balance coefficient",1,IF(I32="2 Same process/equipment experience coefficient",1,IF(I32="3 The manufacturer provides coefficients",2,IF(I32="4 egional emission coefficient",2,IF(I32="5 National emission coefficient",3,IF(I32="6 International emission coefficient",3,""))))))</f>
        <v>0</v>
      </c>
      <c r="K32" s="8">
        <f>IF(OR(F32="", H32="", J32=""), "系统未选择", F32*H32*J32)</f>
        <v>0</v>
      </c>
      <c r="L32" s="8">
        <f>IF('3-定量盘查'!AD31&lt;&gt;"",ROUND('3-定量盘查'!AD31,4),"")</f>
        <v>0</v>
      </c>
      <c r="M32" s="8">
        <f>IF(K32="系统未选择",IF(K32&lt;10,"1",IF(19&gt;K32,"2",IF(K32&gt;=27,"3","-"))))</f>
        <v>0</v>
      </c>
      <c r="N32" s="8">
        <f>IF(K32="系统未选择",IF(L32="",K32,ROUND(K32*L32,2)))</f>
        <v>0</v>
      </c>
    </row>
    <row r="33" spans="2:14">
      <c r="B33" s="8">
        <f>IF('2-定性盘查'!A33&lt;&gt;"",'2-定性盘查'!A33,"")</f>
        <v>0</v>
      </c>
      <c r="C33" s="8">
        <f>IF('2-定性盘查'!C33&lt;&gt;"",'2-定性盘查'!C33,"")</f>
        <v>0</v>
      </c>
      <c r="D33" s="8">
        <f>IF('2-定性盘查'!D33&lt;&gt;"",'2-定性盘查'!D33,"")</f>
        <v>0</v>
      </c>
      <c r="E33" s="9" t="s">
        <v>607</v>
      </c>
      <c r="F33" s="8">
        <f>IF(E33&lt;&gt;"",IF(E33="Continuous measurement",1,IF(E33="Periodic (intermittent) measurement",2,IF(E33="Financial accounting estimates",3,IF(E33="Self-assessment",3,"0")))),"")</f>
        <v>0</v>
      </c>
      <c r="G33" s="9" t="s">
        <v>567</v>
      </c>
      <c r="H33" s="8">
        <f>IF(G33&lt;&gt;"",IF(G33="(1) Those who have performed external calibration or have multiple sets of data to support this",1,IF(G33="(2) Those with certificates such as internal correction or accounting visa",2,IF(G33="(3) Failure to perform instrument calibration or record compilation",3,"0"))),"")</f>
        <v>0</v>
      </c>
      <c r="I33" s="9" t="s">
        <v>608</v>
      </c>
      <c r="J33" s="8">
        <f>IF(I33="1 In-house development coefficient/mass balance coefficient",1,IF(I33="2 Same process/equipment experience coefficient",1,IF(I33="3 The manufacturer provides coefficients",2,IF(I33="4 egional emission coefficient",2,IF(I33="5 National emission coefficient",3,IF(I33="6 International emission coefficient",3,""))))))</f>
        <v>0</v>
      </c>
      <c r="K33" s="8">
        <f>IF(OR(F33="", H33="", J33=""), "系统未选择", F33*H33*J33)</f>
        <v>0</v>
      </c>
      <c r="L33" s="8">
        <f>IF('3-定量盘查'!AD32&lt;&gt;"",ROUND('3-定量盘查'!AD32,4),"")</f>
        <v>0</v>
      </c>
      <c r="M33" s="8">
        <f>IF(K33="系统未选择",IF(K33&lt;10,"1",IF(19&gt;K33,"2",IF(K33&gt;=27,"3","-"))))</f>
        <v>0</v>
      </c>
      <c r="N33" s="8">
        <f>IF(K33="系统未选择",IF(L33="",K33,ROUND(K33*L33,2)))</f>
        <v>0</v>
      </c>
    </row>
    <row r="34" spans="2:14">
      <c r="B34" s="8">
        <f>IF('2-定性盘查'!A34&lt;&gt;"",'2-定性盘查'!A34,"")</f>
        <v>0</v>
      </c>
      <c r="C34" s="8">
        <f>IF('2-定性盘查'!C34&lt;&gt;"",'2-定性盘查'!C34,"")</f>
        <v>0</v>
      </c>
      <c r="D34" s="8">
        <f>IF('2-定性盘查'!D34&lt;&gt;"",'2-定性盘查'!D34,"")</f>
        <v>0</v>
      </c>
      <c r="E34" s="9" t="s">
        <v>607</v>
      </c>
      <c r="F34" s="8">
        <f>IF(E34&lt;&gt;"",IF(E34="Continuous measurement",1,IF(E34="Periodic (intermittent) measurement",2,IF(E34="Financial accounting estimates",3,IF(E34="Self-assessment",3,"0")))),"")</f>
        <v>0</v>
      </c>
      <c r="G34" s="9" t="s">
        <v>567</v>
      </c>
      <c r="H34" s="8">
        <f>IF(G34&lt;&gt;"",IF(G34="(1) Those who have performed external calibration or have multiple sets of data to support this",1,IF(G34="(2) Those with certificates such as internal correction or accounting visa",2,IF(G34="(3) Failure to perform instrument calibration or record compilation",3,"0"))),"")</f>
        <v>0</v>
      </c>
      <c r="I34" s="9" t="s">
        <v>608</v>
      </c>
      <c r="J34" s="8">
        <f>IF(I34="1 In-house development coefficient/mass balance coefficient",1,IF(I34="2 Same process/equipment experience coefficient",1,IF(I34="3 The manufacturer provides coefficients",2,IF(I34="4 egional emission coefficient",2,IF(I34="5 National emission coefficient",3,IF(I34="6 International emission coefficient",3,""))))))</f>
        <v>0</v>
      </c>
      <c r="K34" s="8">
        <f>IF(OR(F34="", H34="", J34=""), "系统未选择", F34*H34*J34)</f>
        <v>0</v>
      </c>
      <c r="L34" s="8">
        <f>IF('3-定量盘查'!AD33&lt;&gt;"",ROUND('3-定量盘查'!AD33,4),"")</f>
        <v>0</v>
      </c>
      <c r="M34" s="8">
        <f>IF(K34="系统未选择",IF(K34&lt;10,"1",IF(19&gt;K34,"2",IF(K34&gt;=27,"3","-"))))</f>
        <v>0</v>
      </c>
      <c r="N34" s="8">
        <f>IF(K34="系统未选择",IF(L34="",K34,ROUND(K34*L34,2)))</f>
        <v>0</v>
      </c>
    </row>
    <row r="35" spans="2:14">
      <c r="B35" s="8">
        <f>IF('2-定性盘查'!A35&lt;&gt;"",'2-定性盘查'!A35,"")</f>
        <v>0</v>
      </c>
      <c r="C35" s="8">
        <f>IF('2-定性盘查'!C35&lt;&gt;"",'2-定性盘查'!C35,"")</f>
        <v>0</v>
      </c>
      <c r="D35" s="8">
        <f>IF('2-定性盘查'!D35&lt;&gt;"",'2-定性盘查'!D35,"")</f>
        <v>0</v>
      </c>
      <c r="E35" s="9" t="s">
        <v>607</v>
      </c>
      <c r="F35" s="8">
        <f>IF(E35&lt;&gt;"",IF(E35="Continuous measurement",1,IF(E35="Periodic (intermittent) measurement",2,IF(E35="Financial accounting estimates",3,IF(E35="Self-assessment",3,"0")))),"")</f>
        <v>0</v>
      </c>
      <c r="G35" s="9" t="s">
        <v>567</v>
      </c>
      <c r="H35" s="8">
        <f>IF(G35&lt;&gt;"",IF(G35="(1) Those who have performed external calibration or have multiple sets of data to support this",1,IF(G35="(2) Those with certificates such as internal correction or accounting visa",2,IF(G35="(3) Failure to perform instrument calibration or record compilation",3,"0"))),"")</f>
        <v>0</v>
      </c>
      <c r="I35" s="9" t="s">
        <v>608</v>
      </c>
      <c r="J35" s="8">
        <f>IF(I35="1 In-house development coefficient/mass balance coefficient",1,IF(I35="2 Same process/equipment experience coefficient",1,IF(I35="3 The manufacturer provides coefficients",2,IF(I35="4 egional emission coefficient",2,IF(I35="5 National emission coefficient",3,IF(I35="6 International emission coefficient",3,""))))))</f>
        <v>0</v>
      </c>
      <c r="K35" s="8">
        <f>IF(OR(F35="", H35="", J35=""), "系统未选择", F35*H35*J35)</f>
        <v>0</v>
      </c>
      <c r="L35" s="8">
        <f>IF('3-定量盘查'!AD34&lt;&gt;"",ROUND('3-定量盘查'!AD34,4),"")</f>
        <v>0</v>
      </c>
      <c r="M35" s="8">
        <f>IF(K35="系统未选择",IF(K35&lt;10,"1",IF(19&gt;K35,"2",IF(K35&gt;=27,"3","-"))))</f>
        <v>0</v>
      </c>
      <c r="N35" s="8">
        <f>IF(K35="系统未选择",IF(L35="",K35,ROUND(K35*L35,2)))</f>
        <v>0</v>
      </c>
    </row>
    <row r="36" spans="2:14">
      <c r="B36" s="8">
        <f>IF('2-定性盘查'!A36&lt;&gt;"",'2-定性盘查'!A36,"")</f>
        <v>0</v>
      </c>
      <c r="C36" s="8">
        <f>IF('2-定性盘查'!C36&lt;&gt;"",'2-定性盘查'!C36,"")</f>
        <v>0</v>
      </c>
      <c r="D36" s="8">
        <f>IF('2-定性盘查'!D36&lt;&gt;"",'2-定性盘查'!D36,"")</f>
        <v>0</v>
      </c>
      <c r="E36" s="9" t="s">
        <v>607</v>
      </c>
      <c r="F36" s="8">
        <f>IF(E36&lt;&gt;"",IF(E36="Continuous measurement",1,IF(E36="Periodic (intermittent) measurement",2,IF(E36="Financial accounting estimates",3,IF(E36="Self-assessment",3,"0")))),"")</f>
        <v>0</v>
      </c>
      <c r="G36" s="9" t="s">
        <v>567</v>
      </c>
      <c r="H36" s="8">
        <f>IF(G36&lt;&gt;"",IF(G36="(1) Those who have performed external calibration or have multiple sets of data to support this",1,IF(G36="(2) Those with certificates such as internal correction or accounting visa",2,IF(G36="(3) Failure to perform instrument calibration or record compilation",3,"0"))),"")</f>
        <v>0</v>
      </c>
      <c r="I36" s="9" t="s">
        <v>608</v>
      </c>
      <c r="J36" s="8">
        <f>IF(I36="1 In-house development coefficient/mass balance coefficient",1,IF(I36="2 Same process/equipment experience coefficient",1,IF(I36="3 The manufacturer provides coefficients",2,IF(I36="4 egional emission coefficient",2,IF(I36="5 National emission coefficient",3,IF(I36="6 International emission coefficient",3,""))))))</f>
        <v>0</v>
      </c>
      <c r="K36" s="8">
        <f>IF(OR(F36="", H36="", J36=""), "系统未选择", F36*H36*J36)</f>
        <v>0</v>
      </c>
      <c r="L36" s="8">
        <f>IF('3-定量盘查'!AD35&lt;&gt;"",ROUND('3-定量盘查'!AD35,4),"")</f>
        <v>0</v>
      </c>
      <c r="M36" s="8">
        <f>IF(K36="系统未选择",IF(K36&lt;10,"1",IF(19&gt;K36,"2",IF(K36&gt;=27,"3","-"))))</f>
        <v>0</v>
      </c>
      <c r="N36" s="8">
        <f>IF(K36="系统未选择",IF(L36="",K36,ROUND(K36*L36,2)))</f>
        <v>0</v>
      </c>
    </row>
    <row r="37" spans="2:14">
      <c r="B37" s="8">
        <f>IF('2-定性盘查'!A37&lt;&gt;"",'2-定性盘查'!A37,"")</f>
        <v>0</v>
      </c>
      <c r="C37" s="8">
        <f>IF('2-定性盘查'!C37&lt;&gt;"",'2-定性盘查'!C37,"")</f>
        <v>0</v>
      </c>
      <c r="D37" s="8">
        <f>IF('2-定性盘查'!D37&lt;&gt;"",'2-定性盘查'!D37,"")</f>
        <v>0</v>
      </c>
      <c r="E37" s="9" t="s">
        <v>607</v>
      </c>
      <c r="F37" s="8">
        <f>IF(E37&lt;&gt;"",IF(E37="Continuous measurement",1,IF(E37="Periodic (intermittent) measurement",2,IF(E37="Financial accounting estimates",3,IF(E37="Self-assessment",3,"0")))),"")</f>
        <v>0</v>
      </c>
      <c r="G37" s="9" t="s">
        <v>567</v>
      </c>
      <c r="H37" s="8">
        <f>IF(G37&lt;&gt;"",IF(G37="(1) Those who have performed external calibration or have multiple sets of data to support this",1,IF(G37="(2) Those with certificates such as internal correction or accounting visa",2,IF(G37="(3) Failure to perform instrument calibration or record compilation",3,"0"))),"")</f>
        <v>0</v>
      </c>
      <c r="I37" s="9" t="s">
        <v>611</v>
      </c>
      <c r="J37" s="8">
        <f>IF(I37="1 In-house development coefficient/mass balance coefficient",1,IF(I37="2 Same process/equipment experience coefficient",1,IF(I37="3 The manufacturer provides coefficients",2,IF(I37="4 egional emission coefficient",2,IF(I37="5 National emission coefficient",3,IF(I37="6 International emission coefficient",3,""))))))</f>
        <v>0</v>
      </c>
      <c r="K37" s="8">
        <f>IF(OR(F37="", H37="", J37=""), "系统未选择", F37*H37*J37)</f>
        <v>0</v>
      </c>
      <c r="L37" s="8">
        <f>IF('3-定量盘查'!AD36&lt;&gt;"",ROUND('3-定量盘查'!AD36,4),"")</f>
        <v>0</v>
      </c>
      <c r="M37" s="8">
        <f>IF(K37="系统未选择",IF(K37&lt;10,"1",IF(19&gt;K37,"2",IF(K37&gt;=27,"3","-"))))</f>
        <v>0</v>
      </c>
      <c r="N37" s="8">
        <f>IF(K37="系统未选择",IF(L37="",K37,ROUND(K37*L37,2)))</f>
        <v>0</v>
      </c>
    </row>
    <row r="38" spans="2:14">
      <c r="B38" s="8">
        <f>IF('2-定性盘查'!A38&lt;&gt;"",'2-定性盘查'!A38,"")</f>
        <v>0</v>
      </c>
      <c r="C38" s="8">
        <f>IF('2-定性盘查'!C38&lt;&gt;"",'2-定性盘查'!C38,"")</f>
        <v>0</v>
      </c>
      <c r="D38" s="8">
        <f>IF('2-定性盘查'!D38&lt;&gt;"",'2-定性盘查'!D38,"")</f>
        <v>0</v>
      </c>
      <c r="E38" s="9" t="s">
        <v>607</v>
      </c>
      <c r="F38" s="8">
        <f>IF(E38&lt;&gt;"",IF(E38="Continuous measurement",1,IF(E38="Periodic (intermittent) measurement",2,IF(E38="Financial accounting estimates",3,IF(E38="Self-assessment",3,"0")))),"")</f>
        <v>0</v>
      </c>
      <c r="G38" s="9" t="s">
        <v>567</v>
      </c>
      <c r="H38" s="8">
        <f>IF(G38&lt;&gt;"",IF(G38="(1) Those who have performed external calibration or have multiple sets of data to support this",1,IF(G38="(2) Those with certificates such as internal correction or accounting visa",2,IF(G38="(3) Failure to perform instrument calibration or record compilation",3,"0"))),"")</f>
        <v>0</v>
      </c>
      <c r="I38" s="9" t="s">
        <v>611</v>
      </c>
      <c r="J38" s="8">
        <f>IF(I38="1 In-house development coefficient/mass balance coefficient",1,IF(I38="2 Same process/equipment experience coefficient",1,IF(I38="3 The manufacturer provides coefficients",2,IF(I38="4 egional emission coefficient",2,IF(I38="5 National emission coefficient",3,IF(I38="6 International emission coefficient",3,""))))))</f>
        <v>0</v>
      </c>
      <c r="K38" s="8">
        <f>IF(OR(F38="", H38="", J38=""), "系统未选择", F38*H38*J38)</f>
        <v>0</v>
      </c>
      <c r="L38" s="8">
        <f>IF('3-定量盘查'!AD37&lt;&gt;"",ROUND('3-定量盘查'!AD37,4),"")</f>
        <v>0</v>
      </c>
      <c r="M38" s="8">
        <f>IF(K38="系统未选择",IF(K38&lt;10,"1",IF(19&gt;K38,"2",IF(K38&gt;=27,"3","-"))))</f>
        <v>0</v>
      </c>
      <c r="N38" s="8">
        <f>IF(K38="系统未选择",IF(L38="",K38,ROUND(K38*L38,2)))</f>
        <v>0</v>
      </c>
    </row>
    <row r="39" spans="2:14">
      <c r="B39" s="8">
        <f>IF('2-定性盘查'!A39&lt;&gt;"",'2-定性盘查'!A39,"")</f>
        <v>0</v>
      </c>
      <c r="C39" s="8">
        <f>IF('2-定性盘查'!C39&lt;&gt;"",'2-定性盘查'!C39,"")</f>
        <v>0</v>
      </c>
      <c r="D39" s="8">
        <f>IF('2-定性盘查'!D39&lt;&gt;"",'2-定性盘查'!D39,"")</f>
        <v>0</v>
      </c>
      <c r="E39" s="9" t="s">
        <v>607</v>
      </c>
      <c r="F39" s="8">
        <f>IF(E39&lt;&gt;"",IF(E39="Continuous measurement",1,IF(E39="Periodic (intermittent) measurement",2,IF(E39="Financial accounting estimates",3,IF(E39="Self-assessment",3,"0")))),"")</f>
        <v>0</v>
      </c>
      <c r="G39" s="9" t="s">
        <v>567</v>
      </c>
      <c r="H39" s="8">
        <f>IF(G39&lt;&gt;"",IF(G39="(1) Those who have performed external calibration or have multiple sets of data to support this",1,IF(G39="(2) Those with certificates such as internal correction or accounting visa",2,IF(G39="(3) Failure to perform instrument calibration or record compilation",3,"0"))),"")</f>
        <v>0</v>
      </c>
      <c r="I39" s="9" t="s">
        <v>611</v>
      </c>
      <c r="J39" s="8">
        <f>IF(I39="1 In-house development coefficient/mass balance coefficient",1,IF(I39="2 Same process/equipment experience coefficient",1,IF(I39="3 The manufacturer provides coefficients",2,IF(I39="4 egional emission coefficient",2,IF(I39="5 National emission coefficient",3,IF(I39="6 International emission coefficient",3,""))))))</f>
        <v>0</v>
      </c>
      <c r="K39" s="8">
        <f>IF(OR(F39="", H39="", J39=""), "系统未选择", F39*H39*J39)</f>
        <v>0</v>
      </c>
      <c r="L39" s="8">
        <f>IF('3-定量盘查'!AD38&lt;&gt;"",ROUND('3-定量盘查'!AD38,4),"")</f>
        <v>0</v>
      </c>
      <c r="M39" s="8">
        <f>IF(K39="系统未选择",IF(K39&lt;10,"1",IF(19&gt;K39,"2",IF(K39&gt;=27,"3","-"))))</f>
        <v>0</v>
      </c>
      <c r="N39" s="8">
        <f>IF(K39="系统未选择",IF(L39="",K39,ROUND(K39*L39,2)))</f>
        <v>0</v>
      </c>
    </row>
    <row r="40" spans="2:14">
      <c r="B40" s="8">
        <f>IF('2-定性盘查'!A40&lt;&gt;"",'2-定性盘查'!A40,"")</f>
        <v>0</v>
      </c>
      <c r="C40" s="8">
        <f>IF('2-定性盘查'!C40&lt;&gt;"",'2-定性盘查'!C40,"")</f>
        <v>0</v>
      </c>
      <c r="D40" s="8">
        <f>IF('2-定性盘查'!D40&lt;&gt;"",'2-定性盘查'!D40,"")</f>
        <v>0</v>
      </c>
      <c r="E40" s="9"/>
      <c r="F40" s="8">
        <f>IF(E40&lt;&gt;"",IF(E40="Continuous measurement",1,IF(E40="Periodic (intermittent) measurement",2,IF(E40="Financial accounting estimates",3,IF(E40="Self-assessment",3,"0")))),"")</f>
        <v>0</v>
      </c>
      <c r="G40" s="9"/>
      <c r="H40" s="8">
        <f>IF(G40&lt;&gt;"",IF(G40="(1) Those who have performed external calibration or have multiple sets of data to support this",1,IF(G40="(2) Those with certificates such as internal correction or accounting visa",2,IF(G40="(3) Failure to perform instrument calibration or record compilation",3,"0"))),"")</f>
        <v>0</v>
      </c>
      <c r="I40" s="9"/>
      <c r="J40" s="8">
        <f>IF(I40="1 In-house development coefficient/mass balance coefficient",1,IF(I40="2 Same process/equipment experience coefficient",1,IF(I40="3 The manufacturer provides coefficients",2,IF(I40="4 egional emission coefficient",2,IF(I40="5 National emission coefficient",3,IF(I40="6 International emission coefficient",3,""))))))</f>
        <v>0</v>
      </c>
      <c r="K40" s="8">
        <f>IF(OR(F40="", H40="", J40=""), "系统未选择", F40*H40*J40)</f>
        <v>0</v>
      </c>
      <c r="L40" s="8">
        <f>IF('3-定量盘查'!AD39&lt;&gt;"",ROUND('3-定量盘查'!AD39,4),"")</f>
        <v>0</v>
      </c>
      <c r="M40" s="8">
        <f>IF(K40="系统未选择",IF(K40&lt;10,"1",IF(19&gt;K40,"2",IF(K40&gt;=27,"3","-"))))</f>
        <v>0</v>
      </c>
      <c r="N40" s="8">
        <f>IF(K40="系统未选择",IF(L40="",K40,ROUND(K40*L40,2)))</f>
        <v>0</v>
      </c>
    </row>
    <row r="41" spans="2:14">
      <c r="B41" s="8">
        <f>IF('2-定性盘查'!A41&lt;&gt;"",'2-定性盘查'!A41,"")</f>
        <v>0</v>
      </c>
      <c r="C41" s="8">
        <f>IF('2-定性盘查'!C41&lt;&gt;"",'2-定性盘查'!C41,"")</f>
        <v>0</v>
      </c>
      <c r="D41" s="8">
        <f>IF('2-定性盘查'!D41&lt;&gt;"",'2-定性盘查'!D41,"")</f>
        <v>0</v>
      </c>
      <c r="E41" s="9" t="s">
        <v>609</v>
      </c>
      <c r="F41" s="8">
        <f>IF(E41&lt;&gt;"",IF(E41="Continuous measurement",1,IF(E41="Periodic (intermittent) measurement",2,IF(E41="Financial accounting estimates",3,IF(E41="Self-assessment",3,"0")))),"")</f>
        <v>0</v>
      </c>
      <c r="G41" s="9" t="s">
        <v>565</v>
      </c>
      <c r="H41" s="8">
        <f>IF(G41&lt;&gt;"",IF(G41="(1) Those who have performed external calibration or have multiple sets of data to support this",1,IF(G41="(2) Those with certificates such as internal correction or accounting visa",2,IF(G41="(3) Failure to perform instrument calibration or record compilation",3,"0"))),"")</f>
        <v>0</v>
      </c>
      <c r="I41" s="9" t="s">
        <v>611</v>
      </c>
      <c r="J41" s="8">
        <f>IF(I41="1 In-house development coefficient/mass balance coefficient",1,IF(I41="2 Same process/equipment experience coefficient",1,IF(I41="3 The manufacturer provides coefficients",2,IF(I41="4 egional emission coefficient",2,IF(I41="5 National emission coefficient",3,IF(I41="6 International emission coefficient",3,""))))))</f>
        <v>0</v>
      </c>
      <c r="K41" s="8">
        <f>IF(OR(F41="", H41="", J41=""), "系统未选择", F41*H41*J41)</f>
        <v>0</v>
      </c>
      <c r="L41" s="8">
        <f>IF('3-定量盘查'!AD40&lt;&gt;"",ROUND('3-定量盘查'!AD40,4),"")</f>
        <v>0</v>
      </c>
      <c r="M41" s="8">
        <f>IF(K41="系统未选择",IF(K41&lt;10,"1",IF(19&gt;K41,"2",IF(K41&gt;=27,"3","-"))))</f>
        <v>0</v>
      </c>
      <c r="N41" s="8">
        <f>IF(K41="系统未选择",IF(L41="",K41,ROUND(K41*L41,2)))</f>
        <v>0</v>
      </c>
    </row>
    <row r="42" spans="2:14">
      <c r="B42" s="8">
        <f>IF('2-定性盘查'!A42&lt;&gt;"",'2-定性盘查'!A42,"")</f>
        <v>0</v>
      </c>
      <c r="C42" s="8">
        <f>IF('2-定性盘查'!C42&lt;&gt;"",'2-定性盘查'!C42,"")</f>
        <v>0</v>
      </c>
      <c r="D42" s="8">
        <f>IF('2-定性盘查'!D42&lt;&gt;"",'2-定性盘查'!D42,"")</f>
        <v>0</v>
      </c>
      <c r="E42" s="9" t="s">
        <v>609</v>
      </c>
      <c r="F42" s="8">
        <f>IF(E42&lt;&gt;"",IF(E42="Continuous measurement",1,IF(E42="Periodic (intermittent) measurement",2,IF(E42="Financial accounting estimates",3,IF(E42="Self-assessment",3,"0")))),"")</f>
        <v>0</v>
      </c>
      <c r="G42" s="9" t="s">
        <v>565</v>
      </c>
      <c r="H42" s="8">
        <f>IF(G42&lt;&gt;"",IF(G42="(1) Those who have performed external calibration or have multiple sets of data to support this",1,IF(G42="(2) Those with certificates such as internal correction or accounting visa",2,IF(G42="(3) Failure to perform instrument calibration or record compilation",3,"0"))),"")</f>
        <v>0</v>
      </c>
      <c r="I42" s="9" t="s">
        <v>611</v>
      </c>
      <c r="J42" s="8">
        <f>IF(I42="1 In-house development coefficient/mass balance coefficient",1,IF(I42="2 Same process/equipment experience coefficient",1,IF(I42="3 The manufacturer provides coefficients",2,IF(I42="4 egional emission coefficient",2,IF(I42="5 National emission coefficient",3,IF(I42="6 International emission coefficient",3,""))))))</f>
        <v>0</v>
      </c>
      <c r="K42" s="8">
        <f>IF(OR(F42="", H42="", J42=""), "系统未选择", F42*H42*J42)</f>
        <v>0</v>
      </c>
      <c r="L42" s="8">
        <f>IF('3-定量盘查'!AD41&lt;&gt;"",ROUND('3-定量盘查'!AD41,4),"")</f>
        <v>0</v>
      </c>
      <c r="M42" s="8">
        <f>IF(K42="系统未选择",IF(K42&lt;10,"1",IF(19&gt;K42,"2",IF(K42&gt;=27,"3","-"))))</f>
        <v>0</v>
      </c>
      <c r="N42" s="8">
        <f>IF(K42="系统未选择",IF(L42="",K42,ROUND(K42*L42,2)))</f>
        <v>0</v>
      </c>
    </row>
    <row r="43" spans="2:14">
      <c r="B43" s="8">
        <f>IF('2-定性盘查'!A43&lt;&gt;"",'2-定性盘查'!A43,"")</f>
        <v>0</v>
      </c>
      <c r="C43" s="8">
        <f>IF('2-定性盘查'!C43&lt;&gt;"",'2-定性盘查'!C43,"")</f>
        <v>0</v>
      </c>
      <c r="D43" s="8">
        <f>IF('2-定性盘查'!D43&lt;&gt;"",'2-定性盘查'!D43,"")</f>
        <v>0</v>
      </c>
      <c r="E43" s="9" t="s">
        <v>607</v>
      </c>
      <c r="F43" s="8">
        <f>IF(E43&lt;&gt;"",IF(E43="Continuous measurement",1,IF(E43="Periodic (intermittent) measurement",2,IF(E43="Financial accounting estimates",3,IF(E43="Self-assessment",3,"0")))),"")</f>
        <v>0</v>
      </c>
      <c r="G43" s="9" t="s">
        <v>565</v>
      </c>
      <c r="H43" s="8">
        <f>IF(G43&lt;&gt;"",IF(G43="(1) Those who have performed external calibration or have multiple sets of data to support this",1,IF(G43="(2) Those with certificates such as internal correction or accounting visa",2,IF(G43="(3) Failure to perform instrument calibration or record compilation",3,"0"))),"")</f>
        <v>0</v>
      </c>
      <c r="I43" s="9" t="s">
        <v>613</v>
      </c>
      <c r="J43" s="8">
        <f>IF(I43="1 In-house development coefficient/mass balance coefficient",1,IF(I43="2 Same process/equipment experience coefficient",1,IF(I43="3 The manufacturer provides coefficients",2,IF(I43="4 egional emission coefficient",2,IF(I43="5 National emission coefficient",3,IF(I43="6 International emission coefficient",3,""))))))</f>
        <v>0</v>
      </c>
      <c r="K43" s="8">
        <f>IF(OR(F43="", H43="", J43=""), "系统未选择", F43*H43*J43)</f>
        <v>0</v>
      </c>
      <c r="L43" s="8">
        <f>IF('3-定量盘查'!AD42&lt;&gt;"",ROUND('3-定量盘查'!AD42,4),"")</f>
        <v>0</v>
      </c>
      <c r="M43" s="8">
        <f>IF(K43="系统未选择",IF(K43&lt;10,"1",IF(19&gt;K43,"2",IF(K43&gt;=27,"3","-"))))</f>
        <v>0</v>
      </c>
      <c r="N43" s="8">
        <f>IF(K43="系统未选择",IF(L43="",K43,ROUND(K43*L43,2)))</f>
        <v>0</v>
      </c>
    </row>
    <row r="44" spans="2:14">
      <c r="B44" s="8">
        <f>IF('2-定性盘查'!A44&lt;&gt;"",'2-定性盘查'!A44,"")</f>
        <v>0</v>
      </c>
      <c r="C44" s="8">
        <f>IF('2-定性盘查'!C44&lt;&gt;"",'2-定性盘查'!C44,"")</f>
        <v>0</v>
      </c>
      <c r="D44" s="8">
        <f>IF('2-定性盘查'!D44&lt;&gt;"",'2-定性盘查'!D44,"")</f>
        <v>0</v>
      </c>
      <c r="E44" s="9"/>
      <c r="F44" s="8">
        <f>IF(E44&lt;&gt;"",IF(E44="Continuous measurement",1,IF(E44="Periodic (intermittent) measurement",2,IF(E44="Financial accounting estimates",3,IF(E44="Self-assessment",3,"0")))),"")</f>
        <v>0</v>
      </c>
      <c r="G44" s="9"/>
      <c r="H44" s="8">
        <f>IF(G44&lt;&gt;"",IF(G44="(1) Those who have performed external calibration or have multiple sets of data to support this",1,IF(G44="(2) Those with certificates such as internal correction or accounting visa",2,IF(G44="(3) Failure to perform instrument calibration or record compilation",3,"0"))),"")</f>
        <v>0</v>
      </c>
      <c r="I44" s="9"/>
      <c r="J44" s="8">
        <f>IF(I44="1 In-house development coefficient/mass balance coefficient",1,IF(I44="2 Same process/equipment experience coefficient",1,IF(I44="3 The manufacturer provides coefficients",2,IF(I44="4 egional emission coefficient",2,IF(I44="5 National emission coefficient",3,IF(I44="6 International emission coefficient",3,""))))))</f>
        <v>0</v>
      </c>
      <c r="K44" s="8">
        <f>IF(OR(F44="", H44="", J44=""), "系统未选择", F44*H44*J44)</f>
        <v>0</v>
      </c>
      <c r="L44" s="8">
        <f>IF('3-定量盘查'!AD43&lt;&gt;"",ROUND('3-定量盘查'!AD43,4),"")</f>
        <v>0</v>
      </c>
      <c r="M44" s="8">
        <f>IF(K44="系统未选择",IF(K44&lt;10,"1",IF(19&gt;K44,"2",IF(K44&gt;=27,"3","-"))))</f>
        <v>0</v>
      </c>
      <c r="N44" s="8">
        <f>IF(K44="系统未选择",IF(L44="",K44,ROUND(K44*L44,2)))</f>
        <v>0</v>
      </c>
    </row>
    <row r="45" spans="2:14">
      <c r="B45" s="8">
        <f>IF('2-定性盘查'!A45&lt;&gt;"",'2-定性盘查'!A45,"")</f>
        <v>0</v>
      </c>
      <c r="C45" s="8">
        <f>IF('2-定性盘查'!C45&lt;&gt;"",'2-定性盘查'!C45,"")</f>
        <v>0</v>
      </c>
      <c r="D45" s="8">
        <f>IF('2-定性盘查'!D45&lt;&gt;"",'2-定性盘查'!D45,"")</f>
        <v>0</v>
      </c>
      <c r="E45" s="9"/>
      <c r="F45" s="8">
        <f>IF(E45&lt;&gt;"",IF(E45="Continuous measurement",1,IF(E45="Periodic (intermittent) measurement",2,IF(E45="Financial accounting estimates",3,IF(E45="Self-assessment",3,"0")))),"")</f>
        <v>0</v>
      </c>
      <c r="G45" s="9"/>
      <c r="H45" s="8">
        <f>IF(G45&lt;&gt;"",IF(G45="(1) Those who have performed external calibration or have multiple sets of data to support this",1,IF(G45="(2) Those with certificates such as internal correction or accounting visa",2,IF(G45="(3) Failure to perform instrument calibration or record compilation",3,"0"))),"")</f>
        <v>0</v>
      </c>
      <c r="I45" s="9"/>
      <c r="J45" s="8">
        <f>IF(I45="1 In-house development coefficient/mass balance coefficient",1,IF(I45="2 Same process/equipment experience coefficient",1,IF(I45="3 The manufacturer provides coefficients",2,IF(I45="4 egional emission coefficient",2,IF(I45="5 National emission coefficient",3,IF(I45="6 International emission coefficient",3,""))))))</f>
        <v>0</v>
      </c>
      <c r="K45" s="8">
        <f>IF(OR(F45="", H45="", J45=""), "系统未选择", F45*H45*J45)</f>
        <v>0</v>
      </c>
      <c r="L45" s="8">
        <f>IF('3-定量盘查'!AD44&lt;&gt;"",ROUND('3-定量盘查'!AD44,4),"")</f>
        <v>0</v>
      </c>
      <c r="M45" s="8">
        <f>IF(K45="系统未选择",IF(K45&lt;10,"1",IF(19&gt;K45,"2",IF(K45&gt;=27,"3","-"))))</f>
        <v>0</v>
      </c>
      <c r="N45" s="8">
        <f>IF(K45="系统未选择",IF(L45="",K45,ROUND(K45*L45,2)))</f>
        <v>0</v>
      </c>
    </row>
    <row r="46" spans="2:14">
      <c r="B46" s="8">
        <f>IF('2-定性盘查'!A46&lt;&gt;"",'2-定性盘查'!A46,"")</f>
        <v>0</v>
      </c>
      <c r="C46" s="8">
        <f>IF('2-定性盘查'!C46&lt;&gt;"",'2-定性盘查'!C46,"")</f>
        <v>0</v>
      </c>
      <c r="D46" s="8">
        <f>IF('2-定性盘查'!D46&lt;&gt;"",'2-定性盘查'!D46,"")</f>
        <v>0</v>
      </c>
      <c r="E46" s="9"/>
      <c r="F46" s="8">
        <f>IF(E46&lt;&gt;"",IF(E46="Continuous measurement",1,IF(E46="Periodic (intermittent) measurement",2,IF(E46="Financial accounting estimates",3,IF(E46="Self-assessment",3,"0")))),"")</f>
        <v>0</v>
      </c>
      <c r="G46" s="9"/>
      <c r="H46" s="8">
        <f>IF(G46&lt;&gt;"",IF(G46="(1) Those who have performed external calibration or have multiple sets of data to support this",1,IF(G46="(2) Those with certificates such as internal correction or accounting visa",2,IF(G46="(3) Failure to perform instrument calibration or record compilation",3,"0"))),"")</f>
        <v>0</v>
      </c>
      <c r="I46" s="9"/>
      <c r="J46" s="8">
        <f>IF(I46="1 In-house development coefficient/mass balance coefficient",1,IF(I46="2 Same process/equipment experience coefficient",1,IF(I46="3 The manufacturer provides coefficients",2,IF(I46="4 egional emission coefficient",2,IF(I46="5 National emission coefficient",3,IF(I46="6 International emission coefficient",3,""))))))</f>
        <v>0</v>
      </c>
      <c r="K46" s="8">
        <f>IF(OR(F46="", H46="", J46=""), "系统未选择", F46*H46*J46)</f>
        <v>0</v>
      </c>
      <c r="L46" s="8">
        <f>IF('3-定量盘查'!AD45&lt;&gt;"",ROUND('3-定量盘查'!AD45,4),"")</f>
        <v>0</v>
      </c>
      <c r="M46" s="8">
        <f>IF(K46="系统未选择",IF(K46&lt;10,"1",IF(19&gt;K46,"2",IF(K46&gt;=27,"3","-"))))</f>
        <v>0</v>
      </c>
      <c r="N46" s="8">
        <f>IF(K46="系统未选择",IF(L46="",K46,ROUND(K46*L46,2)))</f>
        <v>0</v>
      </c>
    </row>
    <row r="47" spans="2:14">
      <c r="B47" s="8">
        <f>IF('2-定性盘查'!A47&lt;&gt;"",'2-定性盘查'!A47,"")</f>
        <v>0</v>
      </c>
      <c r="C47" s="8">
        <f>IF('2-定性盘查'!C47&lt;&gt;"",'2-定性盘查'!C47,"")</f>
        <v>0</v>
      </c>
      <c r="D47" s="8">
        <f>IF('2-定性盘查'!D47&lt;&gt;"",'2-定性盘查'!D47,"")</f>
        <v>0</v>
      </c>
      <c r="E47" s="9"/>
      <c r="F47" s="8">
        <f>IF(E47&lt;&gt;"",IF(E47="Continuous measurement",1,IF(E47="Periodic (intermittent) measurement",2,IF(E47="Financial accounting estimates",3,IF(E47="Self-assessment",3,"0")))),"")</f>
        <v>0</v>
      </c>
      <c r="G47" s="9"/>
      <c r="H47" s="8">
        <f>IF(G47&lt;&gt;"",IF(G47="(1) Those who have performed external calibration or have multiple sets of data to support this",1,IF(G47="(2) Those with certificates such as internal correction or accounting visa",2,IF(G47="(3) Failure to perform instrument calibration or record compilation",3,"0"))),"")</f>
        <v>0</v>
      </c>
      <c r="I47" s="9"/>
      <c r="J47" s="8">
        <f>IF(I47="1 In-house development coefficient/mass balance coefficient",1,IF(I47="2 Same process/equipment experience coefficient",1,IF(I47="3 The manufacturer provides coefficients",2,IF(I47="4 egional emission coefficient",2,IF(I47="5 National emission coefficient",3,IF(I47="6 International emission coefficient",3,""))))))</f>
        <v>0</v>
      </c>
      <c r="K47" s="8">
        <f>IF(OR(F47="", H47="", J47=""), "系统未选择", F47*H47*J47)</f>
        <v>0</v>
      </c>
      <c r="L47" s="8">
        <f>IF('3-定量盘查'!AD46&lt;&gt;"",ROUND('3-定量盘查'!AD46,4),"")</f>
        <v>0</v>
      </c>
      <c r="M47" s="8">
        <f>IF(K47="系统未选择",IF(K47&lt;10,"1",IF(19&gt;K47,"2",IF(K47&gt;=27,"3","-"))))</f>
        <v>0</v>
      </c>
      <c r="N47" s="8">
        <f>IF(K47="系统未选择",IF(L47="",K47,ROUND(K47*L47,2)))</f>
        <v>0</v>
      </c>
    </row>
    <row r="48" spans="2:14">
      <c r="B48" s="8">
        <f>IF('2-定性盘查'!A48&lt;&gt;"",'2-定性盘查'!A48,"")</f>
        <v>0</v>
      </c>
      <c r="C48" s="8">
        <f>IF('2-定性盘查'!C48&lt;&gt;"",'2-定性盘查'!C48,"")</f>
        <v>0</v>
      </c>
      <c r="D48" s="8">
        <f>IF('2-定性盘查'!D48&lt;&gt;"",'2-定性盘查'!D48,"")</f>
        <v>0</v>
      </c>
      <c r="E48" s="9"/>
      <c r="F48" s="8">
        <f>IF(E48&lt;&gt;"",IF(E48="Continuous measurement",1,IF(E48="Periodic (intermittent) measurement",2,IF(E48="Financial accounting estimates",3,IF(E48="Self-assessment",3,"0")))),"")</f>
        <v>0</v>
      </c>
      <c r="G48" s="9"/>
      <c r="H48" s="8">
        <f>IF(G48&lt;&gt;"",IF(G48="(1) Those who have performed external calibration or have multiple sets of data to support this",1,IF(G48="(2) Those with certificates such as internal correction or accounting visa",2,IF(G48="(3) Failure to perform instrument calibration or record compilation",3,"0"))),"")</f>
        <v>0</v>
      </c>
      <c r="I48" s="9"/>
      <c r="J48" s="8">
        <f>IF(I48="1 In-house development coefficient/mass balance coefficient",1,IF(I48="2 Same process/equipment experience coefficient",1,IF(I48="3 The manufacturer provides coefficients",2,IF(I48="4 egional emission coefficient",2,IF(I48="5 National emission coefficient",3,IF(I48="6 International emission coefficient",3,""))))))</f>
        <v>0</v>
      </c>
      <c r="K48" s="8">
        <f>IF(OR(F48="", H48="", J48=""), "系统未选择", F48*H48*J48)</f>
        <v>0</v>
      </c>
      <c r="L48" s="8">
        <f>IF('3-定量盘查'!AD47&lt;&gt;"",ROUND('3-定量盘查'!AD47,4),"")</f>
        <v>0</v>
      </c>
      <c r="M48" s="8">
        <f>IF(K48="系统未选择",IF(K48&lt;10,"1",IF(19&gt;K48,"2",IF(K48&gt;=27,"3","-"))))</f>
        <v>0</v>
      </c>
      <c r="N48" s="8">
        <f>IF(K48="系统未选择",IF(L48="",K48,ROUND(K48*L48,2)))</f>
        <v>0</v>
      </c>
    </row>
    <row r="49" spans="2:14">
      <c r="B49" s="8">
        <f>IF('2-定性盘查'!A49&lt;&gt;"",'2-定性盘查'!A49,"")</f>
        <v>0</v>
      </c>
      <c r="C49" s="8">
        <f>IF('2-定性盘查'!C49&lt;&gt;"",'2-定性盘查'!C49,"")</f>
        <v>0</v>
      </c>
      <c r="D49" s="8">
        <f>IF('2-定性盘查'!D49&lt;&gt;"",'2-定性盘查'!D49,"")</f>
        <v>0</v>
      </c>
      <c r="E49" s="9"/>
      <c r="F49" s="8">
        <f>IF(E49&lt;&gt;"",IF(E49="Continuous measurement",1,IF(E49="Periodic (intermittent) measurement",2,IF(E49="Financial accounting estimates",3,IF(E49="Self-assessment",3,"0")))),"")</f>
        <v>0</v>
      </c>
      <c r="G49" s="9"/>
      <c r="H49" s="8">
        <f>IF(G49&lt;&gt;"",IF(G49="(1) Those who have performed external calibration or have multiple sets of data to support this",1,IF(G49="(2) Those with certificates such as internal correction or accounting visa",2,IF(G49="(3) Failure to perform instrument calibration or record compilation",3,"0"))),"")</f>
        <v>0</v>
      </c>
      <c r="I49" s="9"/>
      <c r="J49" s="8">
        <f>IF(I49="1 In-house development coefficient/mass balance coefficient",1,IF(I49="2 Same process/equipment experience coefficient",1,IF(I49="3 The manufacturer provides coefficients",2,IF(I49="4 egional emission coefficient",2,IF(I49="5 National emission coefficient",3,IF(I49="6 International emission coefficient",3,""))))))</f>
        <v>0</v>
      </c>
      <c r="K49" s="8">
        <f>IF(OR(F49="", H49="", J49=""), "系统未选择", F49*H49*J49)</f>
        <v>0</v>
      </c>
      <c r="L49" s="8">
        <f>IF('3-定量盘查'!AD48&lt;&gt;"",ROUND('3-定量盘查'!AD48,4),"")</f>
        <v>0</v>
      </c>
      <c r="M49" s="8">
        <f>IF(K49="系统未选择",IF(K49&lt;10,"1",IF(19&gt;K49,"2",IF(K49&gt;=27,"3","-"))))</f>
        <v>0</v>
      </c>
      <c r="N49" s="8">
        <f>IF(K49="系统未选择",IF(L49="",K49,ROUND(K49*L49,2)))</f>
        <v>0</v>
      </c>
    </row>
    <row r="50" spans="2:14">
      <c r="B50" s="8">
        <f>IF('2-定性盘查'!A50&lt;&gt;"",'2-定性盘查'!A50,"")</f>
        <v>0</v>
      </c>
      <c r="C50" s="8">
        <f>IF('2-定性盘查'!C50&lt;&gt;"",'2-定性盘查'!C50,"")</f>
        <v>0</v>
      </c>
      <c r="D50" s="8">
        <f>IF('2-定性盘查'!D50&lt;&gt;"",'2-定性盘查'!D50,"")</f>
        <v>0</v>
      </c>
      <c r="E50" s="9"/>
      <c r="F50" s="8">
        <f>IF(E50&lt;&gt;"",IF(E50="Continuous measurement",1,IF(E50="Periodic (intermittent) measurement",2,IF(E50="Financial accounting estimates",3,IF(E50="Self-assessment",3,"0")))),"")</f>
        <v>0</v>
      </c>
      <c r="G50" s="9"/>
      <c r="H50" s="8">
        <f>IF(G50&lt;&gt;"",IF(G50="(1) Those who have performed external calibration or have multiple sets of data to support this",1,IF(G50="(2) Those with certificates such as internal correction or accounting visa",2,IF(G50="(3) Failure to perform instrument calibration or record compilation",3,"0"))),"")</f>
        <v>0</v>
      </c>
      <c r="I50" s="9"/>
      <c r="J50" s="8">
        <f>IF(I50="1 In-house development coefficient/mass balance coefficient",1,IF(I50="2 Same process/equipment experience coefficient",1,IF(I50="3 The manufacturer provides coefficients",2,IF(I50="4 egional emission coefficient",2,IF(I50="5 National emission coefficient",3,IF(I50="6 International emission coefficient",3,""))))))</f>
        <v>0</v>
      </c>
      <c r="K50" s="8">
        <f>IF(OR(F50="", H50="", J50=""), "系统未选择", F50*H50*J50)</f>
        <v>0</v>
      </c>
      <c r="L50" s="8">
        <f>IF('3-定量盘查'!AD49&lt;&gt;"",ROUND('3-定量盘查'!AD49,4),"")</f>
        <v>0</v>
      </c>
      <c r="M50" s="8">
        <f>IF(K50="系统未选择",IF(K50&lt;10,"1",IF(19&gt;K50,"2",IF(K50&gt;=27,"3","-"))))</f>
        <v>0</v>
      </c>
      <c r="N50" s="8">
        <f>IF(K50="系统未选择",IF(L50="",K50,ROUND(K50*L50,2)))</f>
        <v>0</v>
      </c>
    </row>
    <row r="51" spans="2:14">
      <c r="B51" s="8">
        <f>IF('2-定性盘查'!A51&lt;&gt;"",'2-定性盘查'!A51,"")</f>
        <v>0</v>
      </c>
      <c r="C51" s="8">
        <f>IF('2-定性盘查'!C51&lt;&gt;"",'2-定性盘查'!C51,"")</f>
        <v>0</v>
      </c>
      <c r="D51" s="8">
        <f>IF('2-定性盘查'!D51&lt;&gt;"",'2-定性盘查'!D51,"")</f>
        <v>0</v>
      </c>
      <c r="E51" s="9"/>
      <c r="F51" s="8">
        <f>IF(E51&lt;&gt;"",IF(E51="Continuous measurement",1,IF(E51="Periodic (intermittent) measurement",2,IF(E51="Financial accounting estimates",3,IF(E51="Self-assessment",3,"0")))),"")</f>
        <v>0</v>
      </c>
      <c r="G51" s="9"/>
      <c r="H51" s="8">
        <f>IF(G51&lt;&gt;"",IF(G51="(1) Those who have performed external calibration or have multiple sets of data to support this",1,IF(G51="(2) Those with certificates such as internal correction or accounting visa",2,IF(G51="(3) Failure to perform instrument calibration or record compilation",3,"0"))),"")</f>
        <v>0</v>
      </c>
      <c r="I51" s="9"/>
      <c r="J51" s="8">
        <f>IF(I51="1 In-house development coefficient/mass balance coefficient",1,IF(I51="2 Same process/equipment experience coefficient",1,IF(I51="3 The manufacturer provides coefficients",2,IF(I51="4 egional emission coefficient",2,IF(I51="5 National emission coefficient",3,IF(I51="6 International emission coefficient",3,""))))))</f>
        <v>0</v>
      </c>
      <c r="K51" s="8">
        <f>IF(OR(F51="", H51="", J51=""), "系统未选择", F51*H51*J51)</f>
        <v>0</v>
      </c>
      <c r="L51" s="8">
        <f>IF('3-定量盘查'!AD50&lt;&gt;"",ROUND('3-定量盘查'!AD50,4),"")</f>
        <v>0</v>
      </c>
      <c r="M51" s="8">
        <f>IF(K51="系统未选择",IF(K51&lt;10,"1",IF(19&gt;K51,"2",IF(K51&gt;=27,"3","-"))))</f>
        <v>0</v>
      </c>
      <c r="N51" s="8">
        <f>IF(K51="系统未选择",IF(L51="",K51,ROUND(K51*L51,2)))</f>
        <v>0</v>
      </c>
    </row>
    <row r="52" spans="2:14">
      <c r="B52" s="8">
        <f>IF('2-定性盘查'!A52&lt;&gt;"",'2-定性盘查'!A52,"")</f>
        <v>0</v>
      </c>
      <c r="C52" s="8">
        <f>IF('2-定性盘查'!C52&lt;&gt;"",'2-定性盘查'!C52,"")</f>
        <v>0</v>
      </c>
      <c r="D52" s="8">
        <f>IF('2-定性盘查'!D52&lt;&gt;"",'2-定性盘查'!D52,"")</f>
        <v>0</v>
      </c>
      <c r="E52" s="9"/>
      <c r="F52" s="8">
        <f>IF(E52&lt;&gt;"",IF(E52="Continuous measurement",1,IF(E52="Periodic (intermittent) measurement",2,IF(E52="Financial accounting estimates",3,IF(E52="Self-assessment",3,"0")))),"")</f>
        <v>0</v>
      </c>
      <c r="G52" s="9"/>
      <c r="H52" s="8">
        <f>IF(G52&lt;&gt;"",IF(G52="(1) Those who have performed external calibration or have multiple sets of data to support this",1,IF(G52="(2) Those with certificates such as internal correction or accounting visa",2,IF(G52="(3) Failure to perform instrument calibration or record compilation",3,"0"))),"")</f>
        <v>0</v>
      </c>
      <c r="I52" s="9"/>
      <c r="J52" s="8">
        <f>IF(I52="1 In-house development coefficient/mass balance coefficient",1,IF(I52="2 Same process/equipment experience coefficient",1,IF(I52="3 The manufacturer provides coefficients",2,IF(I52="4 egional emission coefficient",2,IF(I52="5 National emission coefficient",3,IF(I52="6 International emission coefficient",3,""))))))</f>
        <v>0</v>
      </c>
      <c r="K52" s="8">
        <f>IF(OR(F52="", H52="", J52=""), "系统未选择", F52*H52*J52)</f>
        <v>0</v>
      </c>
      <c r="L52" s="8">
        <f>IF('3-定量盘查'!AD51&lt;&gt;"",ROUND('3-定量盘查'!AD51,4),"")</f>
        <v>0</v>
      </c>
      <c r="M52" s="8">
        <f>IF(K52="系统未选择",IF(K52&lt;10,"1",IF(19&gt;K52,"2",IF(K52&gt;=27,"3","-"))))</f>
        <v>0</v>
      </c>
      <c r="N52" s="8">
        <f>IF(K52="系统未选择",IF(L52="",K52,ROUND(K52*L52,2)))</f>
        <v>0</v>
      </c>
    </row>
    <row r="53" spans="2:14">
      <c r="B53" s="8">
        <f>IF('2-定性盘查'!A53&lt;&gt;"",'2-定性盘查'!A53,"")</f>
        <v>0</v>
      </c>
      <c r="C53" s="8">
        <f>IF('2-定性盘查'!C53&lt;&gt;"",'2-定性盘查'!C53,"")</f>
        <v>0</v>
      </c>
      <c r="D53" s="8">
        <f>IF('2-定性盘查'!D53&lt;&gt;"",'2-定性盘查'!D53,"")</f>
        <v>0</v>
      </c>
      <c r="E53" s="9"/>
      <c r="F53" s="8">
        <f>IF(E53&lt;&gt;"",IF(E53="Continuous measurement",1,IF(E53="Periodic (intermittent) measurement",2,IF(E53="Financial accounting estimates",3,IF(E53="Self-assessment",3,"0")))),"")</f>
        <v>0</v>
      </c>
      <c r="G53" s="9"/>
      <c r="H53" s="8">
        <f>IF(G53&lt;&gt;"",IF(G53="(1) Those who have performed external calibration or have multiple sets of data to support this",1,IF(G53="(2) Those with certificates such as internal correction or accounting visa",2,IF(G53="(3) Failure to perform instrument calibration or record compilation",3,"0"))),"")</f>
        <v>0</v>
      </c>
      <c r="I53" s="9"/>
      <c r="J53" s="8">
        <f>IF(I53="1 In-house development coefficient/mass balance coefficient",1,IF(I53="2 Same process/equipment experience coefficient",1,IF(I53="3 The manufacturer provides coefficients",2,IF(I53="4 egional emission coefficient",2,IF(I53="5 National emission coefficient",3,IF(I53="6 International emission coefficient",3,""))))))</f>
        <v>0</v>
      </c>
      <c r="K53" s="8">
        <f>IF(OR(F53="", H53="", J53=""), "系统未选择", F53*H53*J53)</f>
        <v>0</v>
      </c>
      <c r="L53" s="8">
        <f>IF('3-定量盘查'!AD52&lt;&gt;"",ROUND('3-定量盘查'!AD52,4),"")</f>
        <v>0</v>
      </c>
      <c r="M53" s="8">
        <f>IF(K53="系统未选择",IF(K53&lt;10,"1",IF(19&gt;K53,"2",IF(K53&gt;=27,"3","-"))))</f>
        <v>0</v>
      </c>
      <c r="N53" s="8">
        <f>IF(K53="系统未选择",IF(L53="",K53,ROUND(K53*L53,2)))</f>
        <v>0</v>
      </c>
    </row>
    <row r="54" spans="2:14">
      <c r="B54" s="8">
        <f>IF('2-定性盘查'!A54&lt;&gt;"",'2-定性盘查'!A54,"")</f>
        <v>0</v>
      </c>
      <c r="C54" s="8">
        <f>IF('2-定性盘查'!C54&lt;&gt;"",'2-定性盘查'!C54,"")</f>
        <v>0</v>
      </c>
      <c r="D54" s="8">
        <f>IF('2-定性盘查'!D54&lt;&gt;"",'2-定性盘查'!D54,"")</f>
        <v>0</v>
      </c>
      <c r="E54" s="9"/>
      <c r="F54" s="8">
        <f>IF(E54&lt;&gt;"",IF(E54="Continuous measurement",1,IF(E54="Periodic (intermittent) measurement",2,IF(E54="Financial accounting estimates",3,IF(E54="Self-assessment",3,"0")))),"")</f>
        <v>0</v>
      </c>
      <c r="G54" s="9"/>
      <c r="H54" s="8">
        <f>IF(G54&lt;&gt;"",IF(G54="(1) Those who have performed external calibration or have multiple sets of data to support this",1,IF(G54="(2) Those with certificates such as internal correction or accounting visa",2,IF(G54="(3) Failure to perform instrument calibration or record compilation",3,"0"))),"")</f>
        <v>0</v>
      </c>
      <c r="I54" s="9"/>
      <c r="J54" s="8">
        <f>IF(I54="1 In-house development coefficient/mass balance coefficient",1,IF(I54="2 Same process/equipment experience coefficient",1,IF(I54="3 The manufacturer provides coefficients",2,IF(I54="4 egional emission coefficient",2,IF(I54="5 National emission coefficient",3,IF(I54="6 International emission coefficient",3,""))))))</f>
        <v>0</v>
      </c>
      <c r="K54" s="8">
        <f>IF(OR(F54="", H54="", J54=""), "系统未选择", F54*H54*J54)</f>
        <v>0</v>
      </c>
      <c r="L54" s="8">
        <f>IF('3-定量盘查'!AD53&lt;&gt;"",ROUND('3-定量盘查'!AD53,4),"")</f>
        <v>0</v>
      </c>
      <c r="M54" s="8">
        <f>IF(K54="系统未选择",IF(K54&lt;10,"1",IF(19&gt;K54,"2",IF(K54&gt;=27,"3","-"))))</f>
        <v>0</v>
      </c>
      <c r="N54" s="8">
        <f>IF(K54="系统未选择",IF(L54="",K54,ROUND(K54*L54,2)))</f>
        <v>0</v>
      </c>
    </row>
    <row r="55" spans="2:14">
      <c r="B55" s="8">
        <f>IF('2-定性盘查'!A55&lt;&gt;"",'2-定性盘查'!A55,"")</f>
        <v>0</v>
      </c>
      <c r="C55" s="8">
        <f>IF('2-定性盘查'!C55&lt;&gt;"",'2-定性盘查'!C55,"")</f>
        <v>0</v>
      </c>
      <c r="D55" s="8">
        <f>IF('2-定性盘查'!D55&lt;&gt;"",'2-定性盘查'!D55,"")</f>
        <v>0</v>
      </c>
      <c r="E55" s="9"/>
      <c r="F55" s="8">
        <f>IF(E55&lt;&gt;"",IF(E55="Continuous measurement",1,IF(E55="Periodic (intermittent) measurement",2,IF(E55="Financial accounting estimates",3,IF(E55="Self-assessment",3,"0")))),"")</f>
        <v>0</v>
      </c>
      <c r="G55" s="9"/>
      <c r="H55" s="8">
        <f>IF(G55&lt;&gt;"",IF(G55="(1) Those who have performed external calibration or have multiple sets of data to support this",1,IF(G55="(2) Those with certificates such as internal correction or accounting visa",2,IF(G55="(3) Failure to perform instrument calibration or record compilation",3,"0"))),"")</f>
        <v>0</v>
      </c>
      <c r="I55" s="9"/>
      <c r="J55" s="8">
        <f>IF(I55="1 In-house development coefficient/mass balance coefficient",1,IF(I55="2 Same process/equipment experience coefficient",1,IF(I55="3 The manufacturer provides coefficients",2,IF(I55="4 egional emission coefficient",2,IF(I55="5 National emission coefficient",3,IF(I55="6 International emission coefficient",3,""))))))</f>
        <v>0</v>
      </c>
      <c r="K55" s="8">
        <f>IF(OR(F55="", H55="", J55=""), "系统未选择", F55*H55*J55)</f>
        <v>0</v>
      </c>
      <c r="L55" s="8">
        <f>IF('3-定量盘查'!AD54&lt;&gt;"",ROUND('3-定量盘查'!AD54,4),"")</f>
        <v>0</v>
      </c>
      <c r="M55" s="8">
        <f>IF(K55="系统未选择",IF(K55&lt;10,"1",IF(19&gt;K55,"2",IF(K55&gt;=27,"3","-"))))</f>
        <v>0</v>
      </c>
      <c r="N55" s="8">
        <f>IF(K55="系统未选择",IF(L55="",K55,ROUND(K55*L55,2)))</f>
        <v>0</v>
      </c>
    </row>
    <row r="56" spans="2:14">
      <c r="B56" s="8">
        <f>IF('2-定性盘查'!A56&lt;&gt;"",'2-定性盘查'!A56,"")</f>
        <v>0</v>
      </c>
      <c r="C56" s="8">
        <f>IF('2-定性盘查'!C56&lt;&gt;"",'2-定性盘查'!C56,"")</f>
        <v>0</v>
      </c>
      <c r="D56" s="8">
        <f>IF('2-定性盘查'!D56&lt;&gt;"",'2-定性盘查'!D56,"")</f>
        <v>0</v>
      </c>
      <c r="E56" s="9"/>
      <c r="F56" s="8">
        <f>IF(E56&lt;&gt;"",IF(E56="Continuous measurement",1,IF(E56="Periodic (intermittent) measurement",2,IF(E56="Financial accounting estimates",3,IF(E56="Self-assessment",3,"0")))),"")</f>
        <v>0</v>
      </c>
      <c r="G56" s="9"/>
      <c r="H56" s="8">
        <f>IF(G56&lt;&gt;"",IF(G56="(1) Those who have performed external calibration or have multiple sets of data to support this",1,IF(G56="(2) Those with certificates such as internal correction or accounting visa",2,IF(G56="(3) Failure to perform instrument calibration or record compilation",3,"0"))),"")</f>
        <v>0</v>
      </c>
      <c r="I56" s="9"/>
      <c r="J56" s="8">
        <f>IF(I56="1 In-house development coefficient/mass balance coefficient",1,IF(I56="2 Same process/equipment experience coefficient",1,IF(I56="3 The manufacturer provides coefficients",2,IF(I56="4 egional emission coefficient",2,IF(I56="5 National emission coefficient",3,IF(I56="6 International emission coefficient",3,""))))))</f>
        <v>0</v>
      </c>
      <c r="K56" s="8">
        <f>IF(OR(F56="", H56="", J56=""), "系统未选择", F56*H56*J56)</f>
        <v>0</v>
      </c>
      <c r="L56" s="8">
        <f>IF('3-定量盘查'!AD55&lt;&gt;"",ROUND('3-定量盘查'!AD55,4),"")</f>
        <v>0</v>
      </c>
      <c r="M56" s="8">
        <f>IF(K56="系统未选择",IF(K56&lt;10,"1",IF(19&gt;K56,"2",IF(K56&gt;=27,"3","-"))))</f>
        <v>0</v>
      </c>
      <c r="N56" s="8">
        <f>IF(K56="系统未选择",IF(L56="",K56,ROUND(K56*L56,2)))</f>
        <v>0</v>
      </c>
    </row>
    <row r="57" spans="2:14">
      <c r="B57" s="8">
        <f>IF('2-定性盘查'!A57&lt;&gt;"",'2-定性盘查'!A57,"")</f>
        <v>0</v>
      </c>
      <c r="C57" s="8">
        <f>IF('2-定性盘查'!C57&lt;&gt;"",'2-定性盘查'!C57,"")</f>
        <v>0</v>
      </c>
      <c r="D57" s="8">
        <f>IF('2-定性盘查'!D57&lt;&gt;"",'2-定性盘查'!D57,"")</f>
        <v>0</v>
      </c>
      <c r="E57" s="9"/>
      <c r="F57" s="8">
        <f>IF(E57&lt;&gt;"",IF(E57="Continuous measurement",1,IF(E57="Periodic (intermittent) measurement",2,IF(E57="Financial accounting estimates",3,IF(E57="Self-assessment",3,"0")))),"")</f>
        <v>0</v>
      </c>
      <c r="G57" s="9"/>
      <c r="H57" s="8">
        <f>IF(G57&lt;&gt;"",IF(G57="(1) Those who have performed external calibration or have multiple sets of data to support this",1,IF(G57="(2) Those with certificates such as internal correction or accounting visa",2,IF(G57="(3) Failure to perform instrument calibration or record compilation",3,"0"))),"")</f>
        <v>0</v>
      </c>
      <c r="I57" s="9"/>
      <c r="J57" s="8">
        <f>IF(I57="1 In-house development coefficient/mass balance coefficient",1,IF(I57="2 Same process/equipment experience coefficient",1,IF(I57="3 The manufacturer provides coefficients",2,IF(I57="4 egional emission coefficient",2,IF(I57="5 National emission coefficient",3,IF(I57="6 International emission coefficient",3,""))))))</f>
        <v>0</v>
      </c>
      <c r="K57" s="8">
        <f>IF(OR(F57="", H57="", J57=""), "系统未选择", F57*H57*J57)</f>
        <v>0</v>
      </c>
      <c r="L57" s="8">
        <f>IF('3-定量盘查'!AD56&lt;&gt;"",ROUND('3-定量盘查'!AD56,4),"")</f>
        <v>0</v>
      </c>
      <c r="M57" s="8">
        <f>IF(K57="系统未选择",IF(K57&lt;10,"1",IF(19&gt;K57,"2",IF(K57&gt;=27,"3","-"))))</f>
        <v>0</v>
      </c>
      <c r="N57" s="8">
        <f>IF(K57="系统未选择",IF(L57="",K57,ROUND(K57*L57,2)))</f>
        <v>0</v>
      </c>
    </row>
    <row r="58" spans="2:14">
      <c r="B58" s="8">
        <f>IF('2-定性盘查'!A58&lt;&gt;"",'2-定性盘查'!A58,"")</f>
        <v>0</v>
      </c>
      <c r="C58" s="8">
        <f>IF('2-定性盘查'!C58&lt;&gt;"",'2-定性盘查'!C58,"")</f>
        <v>0</v>
      </c>
      <c r="D58" s="8">
        <f>IF('2-定性盘查'!D58&lt;&gt;"",'2-定性盘查'!D58,"")</f>
        <v>0</v>
      </c>
      <c r="E58" s="9"/>
      <c r="F58" s="8">
        <f>IF(E58&lt;&gt;"",IF(E58="Continuous measurement",1,IF(E58="Periodic (intermittent) measurement",2,IF(E58="Financial accounting estimates",3,IF(E58="Self-assessment",3,"0")))),"")</f>
        <v>0</v>
      </c>
      <c r="G58" s="9"/>
      <c r="H58" s="8">
        <f>IF(G58&lt;&gt;"",IF(G58="(1) Those who have performed external calibration or have multiple sets of data to support this",1,IF(G58="(2) Those with certificates such as internal correction or accounting visa",2,IF(G58="(3) Failure to perform instrument calibration or record compilation",3,"0"))),"")</f>
        <v>0</v>
      </c>
      <c r="I58" s="9"/>
      <c r="J58" s="8">
        <f>IF(I58="1 In-house development coefficient/mass balance coefficient",1,IF(I58="2 Same process/equipment experience coefficient",1,IF(I58="3 The manufacturer provides coefficients",2,IF(I58="4 egional emission coefficient",2,IF(I58="5 National emission coefficient",3,IF(I58="6 International emission coefficient",3,""))))))</f>
        <v>0</v>
      </c>
      <c r="K58" s="8">
        <f>IF(OR(F58="", H58="", J58=""), "系统未选择", F58*H58*J58)</f>
        <v>0</v>
      </c>
      <c r="L58" s="8">
        <f>IF('3-定量盘查'!AD57&lt;&gt;"",ROUND('3-定量盘查'!AD57,4),"")</f>
        <v>0</v>
      </c>
      <c r="M58" s="8">
        <f>IF(K58="系统未选择",IF(K58&lt;10,"1",IF(19&gt;K58,"2",IF(K58&gt;=27,"3","-"))))</f>
        <v>0</v>
      </c>
      <c r="N58" s="8">
        <f>IF(K58="系统未选择",IF(L58="",K58,ROUND(K58*L58,2)))</f>
        <v>0</v>
      </c>
    </row>
    <row r="59" spans="2:14">
      <c r="B59" s="8">
        <f>IF('2-定性盘查'!A59&lt;&gt;"",'2-定性盘查'!A59,"")</f>
        <v>0</v>
      </c>
      <c r="C59" s="8">
        <f>IF('2-定性盘查'!C59&lt;&gt;"",'2-定性盘查'!C59,"")</f>
        <v>0</v>
      </c>
      <c r="D59" s="8">
        <f>IF('2-定性盘查'!D59&lt;&gt;"",'2-定性盘查'!D59,"")</f>
        <v>0</v>
      </c>
      <c r="E59" s="9" t="s">
        <v>610</v>
      </c>
      <c r="F59" s="8">
        <f>IF(E59&lt;&gt;"",IF(E59="Continuous measurement",1,IF(E59="Periodic (intermittent) measurement",2,IF(E59="Financial accounting estimates",3,IF(E59="Self-assessment",3,"0")))),"")</f>
        <v>0</v>
      </c>
      <c r="G59" s="9"/>
      <c r="H59" s="8">
        <f>IF(G59&lt;&gt;"",IF(G59="(1) Those who have performed external calibration or have multiple sets of data to support this",1,IF(G59="(2) Those with certificates such as internal correction or accounting visa",2,IF(G59="(3) Failure to perform instrument calibration or record compilation",3,"0"))),"")</f>
        <v>0</v>
      </c>
      <c r="I59" s="9"/>
      <c r="J59" s="8">
        <f>IF(I59="1 In-house development coefficient/mass balance coefficient",1,IF(I59="2 Same process/equipment experience coefficient",1,IF(I59="3 The manufacturer provides coefficients",2,IF(I59="4 egional emission coefficient",2,IF(I59="5 National emission coefficient",3,IF(I59="6 International emission coefficient",3,""))))))</f>
        <v>0</v>
      </c>
      <c r="K59" s="8">
        <f>IF(OR(F59="", H59="", J59=""), "系统未选择", F59*H59*J59)</f>
        <v>0</v>
      </c>
      <c r="L59" s="8">
        <f>IF('3-定量盘查'!AD58&lt;&gt;"",ROUND('3-定量盘查'!AD58,4),"")</f>
        <v>0</v>
      </c>
      <c r="M59" s="8">
        <f>IF(K59="系统未选择",IF(K59&lt;10,"1",IF(19&gt;K59,"2",IF(K59&gt;=27,"3","-"))))</f>
        <v>0</v>
      </c>
      <c r="N59" s="8">
        <f>IF(K59="系统未选择",IF(L59="",K59,ROUND(K59*L59,2)))</f>
        <v>0</v>
      </c>
    </row>
    <row r="60" spans="2:14">
      <c r="B60" s="8">
        <f>IF('2-定性盘查'!A60&lt;&gt;"",'2-定性盘查'!A60,"")</f>
        <v>0</v>
      </c>
      <c r="C60" s="8">
        <f>IF('2-定性盘查'!C60&lt;&gt;"",'2-定性盘查'!C60,"")</f>
        <v>0</v>
      </c>
      <c r="D60" s="8">
        <f>IF('2-定性盘查'!D60&lt;&gt;"",'2-定性盘查'!D60,"")</f>
        <v>0</v>
      </c>
      <c r="E60" s="9"/>
      <c r="F60" s="8">
        <f>IF(E60&lt;&gt;"",IF(E60="Continuous measurement",1,IF(E60="Periodic (intermittent) measurement",2,IF(E60="Financial accounting estimates",3,IF(E60="Self-assessment",3,"0")))),"")</f>
        <v>0</v>
      </c>
      <c r="G60" s="9"/>
      <c r="H60" s="8">
        <f>IF(G60&lt;&gt;"",IF(G60="(1) Those who have performed external calibration or have multiple sets of data to support this",1,IF(G60="(2) Those with certificates such as internal correction or accounting visa",2,IF(G60="(3) Failure to perform instrument calibration or record compilation",3,"0"))),"")</f>
        <v>0</v>
      </c>
      <c r="I60" s="9"/>
      <c r="J60" s="8">
        <f>IF(I60="1 In-house development coefficient/mass balance coefficient",1,IF(I60="2 Same process/equipment experience coefficient",1,IF(I60="3 The manufacturer provides coefficients",2,IF(I60="4 egional emission coefficient",2,IF(I60="5 National emission coefficient",3,IF(I60="6 International emission coefficient",3,""))))))</f>
        <v>0</v>
      </c>
      <c r="K60" s="8">
        <f>IF(OR(F60="", H60="", J60=""), "系统未选择", F60*H60*J60)</f>
        <v>0</v>
      </c>
      <c r="L60" s="8">
        <f>IF('3-定量盘查'!AD59&lt;&gt;"",ROUND('3-定量盘查'!AD59,4),"")</f>
        <v>0</v>
      </c>
      <c r="M60" s="8">
        <f>IF(K60="系统未选择",IF(K60&lt;10,"1",IF(19&gt;K60,"2",IF(K60&gt;=27,"3","-"))))</f>
        <v>0</v>
      </c>
      <c r="N60" s="8">
        <f>IF(K60="系统未选择",IF(L60="",K60,ROUND(K60*L60,2)))</f>
        <v>0</v>
      </c>
    </row>
    <row r="61" spans="2:14">
      <c r="B61" s="8">
        <f>IF('2-定性盘查'!A61&lt;&gt;"",'2-定性盘查'!A61,"")</f>
        <v>0</v>
      </c>
      <c r="C61" s="8">
        <f>IF('2-定性盘查'!C61&lt;&gt;"",'2-定性盘查'!C61,"")</f>
        <v>0</v>
      </c>
      <c r="D61" s="8">
        <f>IF('2-定性盘查'!D61&lt;&gt;"",'2-定性盘查'!D61,"")</f>
        <v>0</v>
      </c>
      <c r="E61" s="9" t="s">
        <v>612</v>
      </c>
      <c r="F61" s="8">
        <f>IF(E61&lt;&gt;"",IF(E61="Continuous measurement",1,IF(E61="Periodic (intermittent) measurement",2,IF(E61="Financial accounting estimates",3,IF(E61="Self-assessment",3,"0")))),"")</f>
        <v>0</v>
      </c>
      <c r="G61" s="9"/>
      <c r="H61" s="8">
        <f>IF(G61&lt;&gt;"",IF(G61="(1) Those who have performed external calibration or have multiple sets of data to support this",1,IF(G61="(2) Those with certificates such as internal correction or accounting visa",2,IF(G61="(3) Failure to perform instrument calibration or record compilation",3,"0"))),"")</f>
        <v>0</v>
      </c>
      <c r="I61" s="9" t="s">
        <v>608</v>
      </c>
      <c r="J61" s="8">
        <f>IF(I61="1 In-house development coefficient/mass balance coefficient",1,IF(I61="2 Same process/equipment experience coefficient",1,IF(I61="3 The manufacturer provides coefficients",2,IF(I61="4 egional emission coefficient",2,IF(I61="5 National emission coefficient",3,IF(I61="6 International emission coefficient",3,""))))))</f>
        <v>0</v>
      </c>
      <c r="K61" s="8">
        <f>IF(OR(F61="", H61="", J61=""), "系统未选择", F61*H61*J61)</f>
        <v>0</v>
      </c>
      <c r="L61" s="8">
        <f>IF('3-定量盘查'!AD60&lt;&gt;"",ROUND('3-定量盘查'!AD60,4),"")</f>
        <v>0</v>
      </c>
      <c r="M61" s="8">
        <f>IF(K61="系统未选择",IF(K61&lt;10,"1",IF(19&gt;K61,"2",IF(K61&gt;=27,"3","-"))))</f>
        <v>0</v>
      </c>
      <c r="N61" s="8">
        <f>IF(K61="系统未选择",IF(L61="",K61,ROUND(K61*L61,2)))</f>
        <v>0</v>
      </c>
    </row>
    <row r="62" spans="2:14">
      <c r="B62" s="8">
        <f>IF('2-定性盘查'!A62&lt;&gt;"",'2-定性盘查'!A62,"")</f>
        <v>0</v>
      </c>
      <c r="C62" s="8">
        <f>IF('2-定性盘查'!C62&lt;&gt;"",'2-定性盘查'!C62,"")</f>
        <v>0</v>
      </c>
      <c r="D62" s="8">
        <f>IF('2-定性盘查'!D62&lt;&gt;"",'2-定性盘查'!D62,"")</f>
        <v>0</v>
      </c>
      <c r="E62" s="9" t="s">
        <v>609</v>
      </c>
      <c r="F62" s="8">
        <f>IF(E62&lt;&gt;"",IF(E62="Continuous measurement",1,IF(E62="Periodic (intermittent) measurement",2,IF(E62="Financial accounting estimates",3,IF(E62="Self-assessment",3,"0")))),"")</f>
        <v>0</v>
      </c>
      <c r="G62" s="9" t="s">
        <v>565</v>
      </c>
      <c r="H62" s="8">
        <f>IF(G62&lt;&gt;"",IF(G62="(1) Those who have performed external calibration or have multiple sets of data to support this",1,IF(G62="(2) Those with certificates such as internal correction or accounting visa",2,IF(G62="(3) Failure to perform instrument calibration or record compilation",3,"0"))),"")</f>
        <v>0</v>
      </c>
      <c r="I62" s="9" t="s">
        <v>608</v>
      </c>
      <c r="J62" s="8">
        <f>IF(I62="1 In-house development coefficient/mass balance coefficient",1,IF(I62="2 Same process/equipment experience coefficient",1,IF(I62="3 The manufacturer provides coefficients",2,IF(I62="4 egional emission coefficient",2,IF(I62="5 National emission coefficient",3,IF(I62="6 International emission coefficient",3,""))))))</f>
        <v>0</v>
      </c>
      <c r="K62" s="8">
        <f>IF(OR(F62="", H62="", J62=""), "系统未选择", F62*H62*J62)</f>
        <v>0</v>
      </c>
      <c r="L62" s="8">
        <f>IF('3-定量盘查'!AD61&lt;&gt;"",ROUND('3-定量盘查'!AD61,4),"")</f>
        <v>0</v>
      </c>
      <c r="M62" s="8">
        <f>IF(K62="系统未选择",IF(K62&lt;10,"1",IF(19&gt;K62,"2",IF(K62&gt;=27,"3","-"))))</f>
        <v>0</v>
      </c>
      <c r="N62" s="8">
        <f>IF(K62="系统未选择",IF(L62="",K62,ROUND(K62*L62,2)))</f>
        <v>0</v>
      </c>
    </row>
    <row r="63" spans="2:14">
      <c r="B63" s="8">
        <f>IF('2-定性盘查'!A63&lt;&gt;"",'2-定性盘查'!A63,"")</f>
        <v>0</v>
      </c>
      <c r="C63" s="8">
        <f>IF('2-定性盘查'!C63&lt;&gt;"",'2-定性盘查'!C63,"")</f>
        <v>0</v>
      </c>
      <c r="D63" s="8">
        <f>IF('2-定性盘查'!D63&lt;&gt;"",'2-定性盘查'!D63,"")</f>
        <v>0</v>
      </c>
      <c r="E63" s="9" t="s">
        <v>609</v>
      </c>
      <c r="F63" s="8">
        <f>IF(E63&lt;&gt;"",IF(E63="Continuous measurement",1,IF(E63="Periodic (intermittent) measurement",2,IF(E63="Financial accounting estimates",3,IF(E63="Self-assessment",3,"0")))),"")</f>
        <v>0</v>
      </c>
      <c r="G63" s="9" t="s">
        <v>565</v>
      </c>
      <c r="H63" s="8">
        <f>IF(G63&lt;&gt;"",IF(G63="(1) Those who have performed external calibration or have multiple sets of data to support this",1,IF(G63="(2) Those with certificates such as internal correction or accounting visa",2,IF(G63="(3) Failure to perform instrument calibration or record compilation",3,"0"))),"")</f>
        <v>0</v>
      </c>
      <c r="I63" s="9" t="s">
        <v>608</v>
      </c>
      <c r="J63" s="8">
        <f>IF(I63="1 In-house development coefficient/mass balance coefficient",1,IF(I63="2 Same process/equipment experience coefficient",1,IF(I63="3 The manufacturer provides coefficients",2,IF(I63="4 egional emission coefficient",2,IF(I63="5 National emission coefficient",3,IF(I63="6 International emission coefficient",3,""))))))</f>
        <v>0</v>
      </c>
      <c r="K63" s="8">
        <f>IF(OR(F63="", H63="", J63=""), "系统未选择", F63*H63*J63)</f>
        <v>0</v>
      </c>
      <c r="L63" s="8">
        <f>IF('3-定量盘查'!AD62&lt;&gt;"",ROUND('3-定量盘查'!AD62,4),"")</f>
        <v>0</v>
      </c>
      <c r="M63" s="8">
        <f>IF(K63="系统未选择",IF(K63&lt;10,"1",IF(19&gt;K63,"2",IF(K63&gt;=27,"3","-"))))</f>
        <v>0</v>
      </c>
      <c r="N63" s="8">
        <f>IF(K63="系统未选择",IF(L63="",K63,ROUND(K63*L63,2)))</f>
        <v>0</v>
      </c>
    </row>
    <row r="64" spans="2:14">
      <c r="B64" s="8">
        <f>IF('2-定性盘查'!A64&lt;&gt;"",'2-定性盘查'!A64,"")</f>
        <v>0</v>
      </c>
      <c r="C64" s="8">
        <f>IF('2-定性盘查'!C64&lt;&gt;"",'2-定性盘查'!C64,"")</f>
        <v>0</v>
      </c>
      <c r="D64" s="8">
        <f>IF('2-定性盘查'!D64&lt;&gt;"",'2-定性盘查'!D64,"")</f>
        <v>0</v>
      </c>
      <c r="E64" s="9" t="s">
        <v>609</v>
      </c>
      <c r="F64" s="8">
        <f>IF(E64&lt;&gt;"",IF(E64="Continuous measurement",1,IF(E64="Periodic (intermittent) measurement",2,IF(E64="Financial accounting estimates",3,IF(E64="Self-assessment",3,"0")))),"")</f>
        <v>0</v>
      </c>
      <c r="G64" s="9" t="s">
        <v>565</v>
      </c>
      <c r="H64" s="8">
        <f>IF(G64&lt;&gt;"",IF(G64="(1) Those who have performed external calibration or have multiple sets of data to support this",1,IF(G64="(2) Those with certificates such as internal correction or accounting visa",2,IF(G64="(3) Failure to perform instrument calibration or record compilation",3,"0"))),"")</f>
        <v>0</v>
      </c>
      <c r="I64" s="9" t="s">
        <v>608</v>
      </c>
      <c r="J64" s="8">
        <f>IF(I64="1 In-house development coefficient/mass balance coefficient",1,IF(I64="2 Same process/equipment experience coefficient",1,IF(I64="3 The manufacturer provides coefficients",2,IF(I64="4 egional emission coefficient",2,IF(I64="5 National emission coefficient",3,IF(I64="6 International emission coefficient",3,""))))))</f>
        <v>0</v>
      </c>
      <c r="K64" s="8">
        <f>IF(OR(F64="", H64="", J64=""), "系统未选择", F64*H64*J64)</f>
        <v>0</v>
      </c>
      <c r="L64" s="8">
        <f>IF('3-定量盘查'!AD63&lt;&gt;"",ROUND('3-定量盘查'!AD63,4),"")</f>
        <v>0</v>
      </c>
      <c r="M64" s="8">
        <f>IF(K64="系统未选择",IF(K64&lt;10,"1",IF(19&gt;K64,"2",IF(K64&gt;=27,"3","-"))))</f>
        <v>0</v>
      </c>
      <c r="N64" s="8">
        <f>IF(K64="系统未选择",IF(L64="",K64,ROUND(K64*L64,2)))</f>
        <v>0</v>
      </c>
    </row>
    <row r="65" spans="2:14">
      <c r="B65" s="8">
        <f>IF('2-定性盘查'!A65&lt;&gt;"",'2-定性盘查'!A65,"")</f>
        <v>0</v>
      </c>
      <c r="C65" s="8">
        <f>IF('2-定性盘查'!C65&lt;&gt;"",'2-定性盘查'!C65,"")</f>
        <v>0</v>
      </c>
      <c r="D65" s="8">
        <f>IF('2-定性盘查'!D65&lt;&gt;"",'2-定性盘查'!D65,"")</f>
        <v>0</v>
      </c>
      <c r="E65" s="9" t="s">
        <v>609</v>
      </c>
      <c r="F65" s="8">
        <f>IF(E65&lt;&gt;"",IF(E65="Continuous measurement",1,IF(E65="Periodic (intermittent) measurement",2,IF(E65="Financial accounting estimates",3,IF(E65="Self-assessment",3,"0")))),"")</f>
        <v>0</v>
      </c>
      <c r="G65" s="9" t="s">
        <v>565</v>
      </c>
      <c r="H65" s="8">
        <f>IF(G65&lt;&gt;"",IF(G65="(1) Those who have performed external calibration or have multiple sets of data to support this",1,IF(G65="(2) Those with certificates such as internal correction or accounting visa",2,IF(G65="(3) Failure to perform instrument calibration or record compilation",3,"0"))),"")</f>
        <v>0</v>
      </c>
      <c r="I65" s="9" t="s">
        <v>608</v>
      </c>
      <c r="J65" s="8">
        <f>IF(I65="1 In-house development coefficient/mass balance coefficient",1,IF(I65="2 Same process/equipment experience coefficient",1,IF(I65="3 The manufacturer provides coefficients",2,IF(I65="4 egional emission coefficient",2,IF(I65="5 National emission coefficient",3,IF(I65="6 International emission coefficient",3,""))))))</f>
        <v>0</v>
      </c>
      <c r="K65" s="8">
        <f>IF(OR(F65="", H65="", J65=""), "系统未选择", F65*H65*J65)</f>
        <v>0</v>
      </c>
      <c r="L65" s="8">
        <f>IF('3-定量盘查'!AD64&lt;&gt;"",ROUND('3-定量盘查'!AD64,4),"")</f>
        <v>0</v>
      </c>
      <c r="M65" s="8">
        <f>IF(K65="系统未选择",IF(K65&lt;10,"1",IF(19&gt;K65,"2",IF(K65&gt;=27,"3","-"))))</f>
        <v>0</v>
      </c>
      <c r="N65" s="8">
        <f>IF(K65="系统未选择",IF(L65="",K65,ROUND(K65*L65,2)))</f>
        <v>0</v>
      </c>
    </row>
    <row r="66" spans="2:14">
      <c r="B66" s="8">
        <f>IF('2-定性盘查'!A66&lt;&gt;"",'2-定性盘查'!A66,"")</f>
        <v>0</v>
      </c>
      <c r="C66" s="8">
        <f>IF('2-定性盘查'!C66&lt;&gt;"",'2-定性盘查'!C66,"")</f>
        <v>0</v>
      </c>
      <c r="D66" s="8">
        <f>IF('2-定性盘查'!D66&lt;&gt;"",'2-定性盘查'!D66,"")</f>
        <v>0</v>
      </c>
      <c r="E66" s="9" t="s">
        <v>609</v>
      </c>
      <c r="F66" s="8">
        <f>IF(E66&lt;&gt;"",IF(E66="Continuous measurement",1,IF(E66="Periodic (intermittent) measurement",2,IF(E66="Financial accounting estimates",3,IF(E66="Self-assessment",3,"0")))),"")</f>
        <v>0</v>
      </c>
      <c r="G66" s="9" t="s">
        <v>565</v>
      </c>
      <c r="H66" s="8">
        <f>IF(G66&lt;&gt;"",IF(G66="(1) Those who have performed external calibration or have multiple sets of data to support this",1,IF(G66="(2) Those with certificates such as internal correction or accounting visa",2,IF(G66="(3) Failure to perform instrument calibration or record compilation",3,"0"))),"")</f>
        <v>0</v>
      </c>
      <c r="I66" s="9" t="s">
        <v>608</v>
      </c>
      <c r="J66" s="8">
        <f>IF(I66="1 In-house development coefficient/mass balance coefficient",1,IF(I66="2 Same process/equipment experience coefficient",1,IF(I66="3 The manufacturer provides coefficients",2,IF(I66="4 egional emission coefficient",2,IF(I66="5 National emission coefficient",3,IF(I66="6 International emission coefficient",3,""))))))</f>
        <v>0</v>
      </c>
      <c r="K66" s="8">
        <f>IF(OR(F66="", H66="", J66=""), "系统未选择", F66*H66*J66)</f>
        <v>0</v>
      </c>
      <c r="L66" s="8">
        <f>IF('3-定量盘查'!AD65&lt;&gt;"",ROUND('3-定量盘查'!AD65,4),"")</f>
        <v>0</v>
      </c>
      <c r="M66" s="8">
        <f>IF(K66="系统未选择",IF(K66&lt;10,"1",IF(19&gt;K66,"2",IF(K66&gt;=27,"3","-"))))</f>
        <v>0</v>
      </c>
      <c r="N66" s="8">
        <f>IF(K66="系统未选择",IF(L66="",K66,ROUND(K66*L66,2)))</f>
        <v>0</v>
      </c>
    </row>
    <row r="67" spans="2:14">
      <c r="B67" s="8">
        <f>IF('2-定性盘查'!A67&lt;&gt;"",'2-定性盘查'!A67,"")</f>
        <v>0</v>
      </c>
      <c r="C67" s="8">
        <f>IF('2-定性盘查'!C67&lt;&gt;"",'2-定性盘查'!C67,"")</f>
        <v>0</v>
      </c>
      <c r="D67" s="8">
        <f>IF('2-定性盘查'!D67&lt;&gt;"",'2-定性盘查'!D67,"")</f>
        <v>0</v>
      </c>
      <c r="E67" s="9" t="s">
        <v>609</v>
      </c>
      <c r="F67" s="8">
        <f>IF(E67&lt;&gt;"",IF(E67="Continuous measurement",1,IF(E67="Periodic (intermittent) measurement",2,IF(E67="Financial accounting estimates",3,IF(E67="Self-assessment",3,"0")))),"")</f>
        <v>0</v>
      </c>
      <c r="G67" s="9" t="s">
        <v>565</v>
      </c>
      <c r="H67" s="8">
        <f>IF(G67&lt;&gt;"",IF(G67="(1) Those who have performed external calibration or have multiple sets of data to support this",1,IF(G67="(2) Those with certificates such as internal correction or accounting visa",2,IF(G67="(3) Failure to perform instrument calibration or record compilation",3,"0"))),"")</f>
        <v>0</v>
      </c>
      <c r="I67" s="9" t="s">
        <v>608</v>
      </c>
      <c r="J67" s="8">
        <f>IF(I67="1 In-house development coefficient/mass balance coefficient",1,IF(I67="2 Same process/equipment experience coefficient",1,IF(I67="3 The manufacturer provides coefficients",2,IF(I67="4 egional emission coefficient",2,IF(I67="5 National emission coefficient",3,IF(I67="6 International emission coefficient",3,""))))))</f>
        <v>0</v>
      </c>
      <c r="K67" s="8">
        <f>IF(OR(F67="", H67="", J67=""), "系统未选择", F67*H67*J67)</f>
        <v>0</v>
      </c>
      <c r="L67" s="8">
        <f>IF('3-定量盘查'!AD66&lt;&gt;"",ROUND('3-定量盘查'!AD66,4),"")</f>
        <v>0</v>
      </c>
      <c r="M67" s="8">
        <f>IF(K67="系统未选择",IF(K67&lt;10,"1",IF(19&gt;K67,"2",IF(K67&gt;=27,"3","-"))))</f>
        <v>0</v>
      </c>
      <c r="N67" s="8">
        <f>IF(K67="系统未选择",IF(L67="",K67,ROUND(K67*L67,2)))</f>
        <v>0</v>
      </c>
    </row>
    <row r="68" spans="2:14">
      <c r="B68" s="8">
        <f>IF('2-定性盘查'!A68&lt;&gt;"",'2-定性盘查'!A68,"")</f>
        <v>0</v>
      </c>
      <c r="C68" s="8">
        <f>IF('2-定性盘查'!C68&lt;&gt;"",'2-定性盘查'!C68,"")</f>
        <v>0</v>
      </c>
      <c r="D68" s="8">
        <f>IF('2-定性盘查'!D68&lt;&gt;"",'2-定性盘查'!D68,"")</f>
        <v>0</v>
      </c>
      <c r="E68" s="9" t="s">
        <v>609</v>
      </c>
      <c r="F68" s="8">
        <f>IF(E68&lt;&gt;"",IF(E68="Continuous measurement",1,IF(E68="Periodic (intermittent) measurement",2,IF(E68="Financial accounting estimates",3,IF(E68="Self-assessment",3,"0")))),"")</f>
        <v>0</v>
      </c>
      <c r="G68" s="9" t="s">
        <v>565</v>
      </c>
      <c r="H68" s="8">
        <f>IF(G68&lt;&gt;"",IF(G68="(1) Those who have performed external calibration or have multiple sets of data to support this",1,IF(G68="(2) Those with certificates such as internal correction or accounting visa",2,IF(G68="(3) Failure to perform instrument calibration or record compilation",3,"0"))),"")</f>
        <v>0</v>
      </c>
      <c r="I68" s="9" t="s">
        <v>608</v>
      </c>
      <c r="J68" s="8">
        <f>IF(I68="1 In-house development coefficient/mass balance coefficient",1,IF(I68="2 Same process/equipment experience coefficient",1,IF(I68="3 The manufacturer provides coefficients",2,IF(I68="4 egional emission coefficient",2,IF(I68="5 National emission coefficient",3,IF(I68="6 International emission coefficient",3,""))))))</f>
        <v>0</v>
      </c>
      <c r="K68" s="8">
        <f>IF(OR(F68="", H68="", J68=""), "系统未选择", F68*H68*J68)</f>
        <v>0</v>
      </c>
      <c r="L68" s="8">
        <f>IF('3-定量盘查'!AD67&lt;&gt;"",ROUND('3-定量盘查'!AD67,4),"")</f>
        <v>0</v>
      </c>
      <c r="M68" s="8">
        <f>IF(K68="系统未选择",IF(K68&lt;10,"1",IF(19&gt;K68,"2",IF(K68&gt;=27,"3","-"))))</f>
        <v>0</v>
      </c>
      <c r="N68" s="8">
        <f>IF(K68="系统未选择",IF(L68="",K68,ROUND(K68*L68,2)))</f>
        <v>0</v>
      </c>
    </row>
    <row r="69" spans="2:14">
      <c r="B69" s="8">
        <f>IF('2-定性盘查'!A69&lt;&gt;"",'2-定性盘查'!A69,"")</f>
        <v>0</v>
      </c>
      <c r="C69" s="8">
        <f>IF('2-定性盘查'!C69&lt;&gt;"",'2-定性盘查'!C69,"")</f>
        <v>0</v>
      </c>
      <c r="D69" s="8">
        <f>IF('2-定性盘查'!D69&lt;&gt;"",'2-定性盘查'!D69,"")</f>
        <v>0</v>
      </c>
      <c r="E69" s="9" t="s">
        <v>609</v>
      </c>
      <c r="F69" s="8">
        <f>IF(E69&lt;&gt;"",IF(E69="Continuous measurement",1,IF(E69="Periodic (intermittent) measurement",2,IF(E69="Financial accounting estimates",3,IF(E69="Self-assessment",3,"0")))),"")</f>
        <v>0</v>
      </c>
      <c r="G69" s="9" t="s">
        <v>565</v>
      </c>
      <c r="H69" s="8">
        <f>IF(G69&lt;&gt;"",IF(G69="(1) Those who have performed external calibration or have multiple sets of data to support this",1,IF(G69="(2) Those with certificates such as internal correction or accounting visa",2,IF(G69="(3) Failure to perform instrument calibration or record compilation",3,"0"))),"")</f>
        <v>0</v>
      </c>
      <c r="I69" s="9" t="s">
        <v>608</v>
      </c>
      <c r="J69" s="8">
        <f>IF(I69="1 In-house development coefficient/mass balance coefficient",1,IF(I69="2 Same process/equipment experience coefficient",1,IF(I69="3 The manufacturer provides coefficients",2,IF(I69="4 egional emission coefficient",2,IF(I69="5 National emission coefficient",3,IF(I69="6 International emission coefficient",3,""))))))</f>
        <v>0</v>
      </c>
      <c r="K69" s="8">
        <f>IF(OR(F69="", H69="", J69=""), "系统未选择", F69*H69*J69)</f>
        <v>0</v>
      </c>
      <c r="L69" s="8">
        <f>IF('3-定量盘查'!AD68&lt;&gt;"",ROUND('3-定量盘查'!AD68,4),"")</f>
        <v>0</v>
      </c>
      <c r="M69" s="8">
        <f>IF(K69="系统未选择",IF(K69&lt;10,"1",IF(19&gt;K69,"2",IF(K69&gt;=27,"3","-"))))</f>
        <v>0</v>
      </c>
      <c r="N69" s="8">
        <f>IF(K69="系统未选择",IF(L69="",K69,ROUND(K69*L69,2)))</f>
        <v>0</v>
      </c>
    </row>
    <row r="70" spans="2:14">
      <c r="B70" s="8">
        <f>IF('2-定性盘查'!A70&lt;&gt;"",'2-定性盘查'!A70,"")</f>
        <v>0</v>
      </c>
      <c r="C70" s="8">
        <f>IF('2-定性盘查'!C70&lt;&gt;"",'2-定性盘查'!C70,"")</f>
        <v>0</v>
      </c>
      <c r="D70" s="8">
        <f>IF('2-定性盘查'!D70&lt;&gt;"",'2-定性盘查'!D70,"")</f>
        <v>0</v>
      </c>
      <c r="E70" s="9" t="s">
        <v>609</v>
      </c>
      <c r="F70" s="8">
        <f>IF(E70&lt;&gt;"",IF(E70="Continuous measurement",1,IF(E70="Periodic (intermittent) measurement",2,IF(E70="Financial accounting estimates",3,IF(E70="Self-assessment",3,"0")))),"")</f>
        <v>0</v>
      </c>
      <c r="G70" s="9" t="s">
        <v>565</v>
      </c>
      <c r="H70" s="8">
        <f>IF(G70&lt;&gt;"",IF(G70="(1) Those who have performed external calibration or have multiple sets of data to support this",1,IF(G70="(2) Those with certificates such as internal correction or accounting visa",2,IF(G70="(3) Failure to perform instrument calibration or record compilation",3,"0"))),"")</f>
        <v>0</v>
      </c>
      <c r="I70" s="9" t="s">
        <v>608</v>
      </c>
      <c r="J70" s="8">
        <f>IF(I70="1 In-house development coefficient/mass balance coefficient",1,IF(I70="2 Same process/equipment experience coefficient",1,IF(I70="3 The manufacturer provides coefficients",2,IF(I70="4 egional emission coefficient",2,IF(I70="5 National emission coefficient",3,IF(I70="6 International emission coefficient",3,""))))))</f>
        <v>0</v>
      </c>
      <c r="K70" s="8">
        <f>IF(OR(F70="", H70="", J70=""), "系统未选择", F70*H70*J70)</f>
        <v>0</v>
      </c>
      <c r="L70" s="8">
        <f>IF('3-定量盘查'!AD69&lt;&gt;"",ROUND('3-定量盘查'!AD69,4),"")</f>
        <v>0</v>
      </c>
      <c r="M70" s="8">
        <f>IF(K70="系统未选择",IF(K70&lt;10,"1",IF(19&gt;K70,"2",IF(K70&gt;=27,"3","-"))))</f>
        <v>0</v>
      </c>
      <c r="N70" s="8">
        <f>IF(K70="系统未选择",IF(L70="",K70,ROUND(K70*L70,2)))</f>
        <v>0</v>
      </c>
    </row>
    <row r="71" spans="2:14">
      <c r="B71" s="8">
        <f>IF('2-定性盘查'!A71&lt;&gt;"",'2-定性盘查'!A71,"")</f>
        <v>0</v>
      </c>
      <c r="C71" s="8">
        <f>IF('2-定性盘查'!C71&lt;&gt;"",'2-定性盘查'!C71,"")</f>
        <v>0</v>
      </c>
      <c r="D71" s="8">
        <f>IF('2-定性盘查'!D71&lt;&gt;"",'2-定性盘查'!D71,"")</f>
        <v>0</v>
      </c>
      <c r="E71" s="9" t="s">
        <v>609</v>
      </c>
      <c r="F71" s="8">
        <f>IF(E71&lt;&gt;"",IF(E71="Continuous measurement",1,IF(E71="Periodic (intermittent) measurement",2,IF(E71="Financial accounting estimates",3,IF(E71="Self-assessment",3,"0")))),"")</f>
        <v>0</v>
      </c>
      <c r="G71" s="9" t="s">
        <v>565</v>
      </c>
      <c r="H71" s="8">
        <f>IF(G71&lt;&gt;"",IF(G71="(1) Those who have performed external calibration or have multiple sets of data to support this",1,IF(G71="(2) Those with certificates such as internal correction or accounting visa",2,IF(G71="(3) Failure to perform instrument calibration or record compilation",3,"0"))),"")</f>
        <v>0</v>
      </c>
      <c r="I71" s="9" t="s">
        <v>608</v>
      </c>
      <c r="J71" s="8">
        <f>IF(I71="1 In-house development coefficient/mass balance coefficient",1,IF(I71="2 Same process/equipment experience coefficient",1,IF(I71="3 The manufacturer provides coefficients",2,IF(I71="4 egional emission coefficient",2,IF(I71="5 National emission coefficient",3,IF(I71="6 International emission coefficient",3,""))))))</f>
        <v>0</v>
      </c>
      <c r="K71" s="8">
        <f>IF(OR(F71="", H71="", J71=""), "系统未选择", F71*H71*J71)</f>
        <v>0</v>
      </c>
      <c r="L71" s="8">
        <f>IF('3-定量盘查'!AD70&lt;&gt;"",ROUND('3-定量盘查'!AD70,4),"")</f>
        <v>0</v>
      </c>
      <c r="M71" s="8">
        <f>IF(K71="系统未选择",IF(K71&lt;10,"1",IF(19&gt;K71,"2",IF(K71&gt;=27,"3","-"))))</f>
        <v>0</v>
      </c>
      <c r="N71" s="8">
        <f>IF(K71="系统未选择",IF(L71="",K71,ROUND(K71*L71,2)))</f>
        <v>0</v>
      </c>
    </row>
    <row r="72" spans="2:14">
      <c r="B72" s="8">
        <f>IF('2-定性盘查'!A72&lt;&gt;"",'2-定性盘查'!A72,"")</f>
        <v>0</v>
      </c>
      <c r="C72" s="8">
        <f>IF('2-定性盘查'!C72&lt;&gt;"",'2-定性盘查'!C72,"")</f>
        <v>0</v>
      </c>
      <c r="D72" s="8">
        <f>IF('2-定性盘查'!D72&lt;&gt;"",'2-定性盘查'!D72,"")</f>
        <v>0</v>
      </c>
      <c r="E72" s="9" t="s">
        <v>609</v>
      </c>
      <c r="F72" s="8">
        <f>IF(E72&lt;&gt;"",IF(E72="Continuous measurement",1,IF(E72="Periodic (intermittent) measurement",2,IF(E72="Financial accounting estimates",3,IF(E72="Self-assessment",3,"0")))),"")</f>
        <v>0</v>
      </c>
      <c r="G72" s="9" t="s">
        <v>565</v>
      </c>
      <c r="H72" s="8">
        <f>IF(G72&lt;&gt;"",IF(G72="(1) Those who have performed external calibration or have multiple sets of data to support this",1,IF(G72="(2) Those with certificates such as internal correction or accounting visa",2,IF(G72="(3) Failure to perform instrument calibration or record compilation",3,"0"))),"")</f>
        <v>0</v>
      </c>
      <c r="I72" s="9" t="s">
        <v>608</v>
      </c>
      <c r="J72" s="8">
        <f>IF(I72="1 In-house development coefficient/mass balance coefficient",1,IF(I72="2 Same process/equipment experience coefficient",1,IF(I72="3 The manufacturer provides coefficients",2,IF(I72="4 egional emission coefficient",2,IF(I72="5 National emission coefficient",3,IF(I72="6 International emission coefficient",3,""))))))</f>
        <v>0</v>
      </c>
      <c r="K72" s="8">
        <f>IF(OR(F72="", H72="", J72=""), "系统未选择", F72*H72*J72)</f>
        <v>0</v>
      </c>
      <c r="L72" s="8">
        <f>IF('3-定量盘查'!AD71&lt;&gt;"",ROUND('3-定量盘查'!AD71,4),"")</f>
        <v>0</v>
      </c>
      <c r="M72" s="8">
        <f>IF(K72="系统未选择",IF(K72&lt;10,"1",IF(19&gt;K72,"2",IF(K72&gt;=27,"3","-"))))</f>
        <v>0</v>
      </c>
      <c r="N72" s="8">
        <f>IF(K72="系统未选择",IF(L72="",K72,ROUND(K72*L72,2)))</f>
        <v>0</v>
      </c>
    </row>
    <row r="73" spans="2:14">
      <c r="B73" s="8">
        <f>IF('2-定性盘查'!A73&lt;&gt;"",'2-定性盘查'!A73,"")</f>
        <v>0</v>
      </c>
      <c r="C73" s="8">
        <f>IF('2-定性盘查'!C73&lt;&gt;"",'2-定性盘查'!C73,"")</f>
        <v>0</v>
      </c>
      <c r="D73" s="8">
        <f>IF('2-定性盘查'!D73&lt;&gt;"",'2-定性盘查'!D73,"")</f>
        <v>0</v>
      </c>
      <c r="E73" s="9" t="s">
        <v>609</v>
      </c>
      <c r="F73" s="8">
        <f>IF(E73&lt;&gt;"",IF(E73="Continuous measurement",1,IF(E73="Periodic (intermittent) measurement",2,IF(E73="Financial accounting estimates",3,IF(E73="Self-assessment",3,"0")))),"")</f>
        <v>0</v>
      </c>
      <c r="G73" s="9" t="s">
        <v>565</v>
      </c>
      <c r="H73" s="8">
        <f>IF(G73&lt;&gt;"",IF(G73="(1) Those who have performed external calibration or have multiple sets of data to support this",1,IF(G73="(2) Those with certificates such as internal correction or accounting visa",2,IF(G73="(3) Failure to perform instrument calibration or record compilation",3,"0"))),"")</f>
        <v>0</v>
      </c>
      <c r="I73" s="9" t="s">
        <v>608</v>
      </c>
      <c r="J73" s="8">
        <f>IF(I73="1 In-house development coefficient/mass balance coefficient",1,IF(I73="2 Same process/equipment experience coefficient",1,IF(I73="3 The manufacturer provides coefficients",2,IF(I73="4 egional emission coefficient",2,IF(I73="5 National emission coefficient",3,IF(I73="6 International emission coefficient",3,""))))))</f>
        <v>0</v>
      </c>
      <c r="K73" s="8">
        <f>IF(OR(F73="", H73="", J73=""), "系统未选择", F73*H73*J73)</f>
        <v>0</v>
      </c>
      <c r="L73" s="8">
        <f>IF('3-定量盘查'!AD72&lt;&gt;"",ROUND('3-定量盘查'!AD72,4),"")</f>
        <v>0</v>
      </c>
      <c r="M73" s="8">
        <f>IF(K73="系统未选择",IF(K73&lt;10,"1",IF(19&gt;K73,"2",IF(K73&gt;=27,"3","-"))))</f>
        <v>0</v>
      </c>
      <c r="N73" s="8">
        <f>IF(K73="系统未选择",IF(L73="",K73,ROUND(K73*L73,2)))</f>
        <v>0</v>
      </c>
    </row>
    <row r="74" spans="2:14">
      <c r="B74" s="8">
        <f>IF('2-定性盘查'!A74&lt;&gt;"",'2-定性盘查'!A74,"")</f>
        <v>0</v>
      </c>
      <c r="C74" s="8">
        <f>IF('2-定性盘查'!C74&lt;&gt;"",'2-定性盘查'!C74,"")</f>
        <v>0</v>
      </c>
      <c r="D74" s="8">
        <f>IF('2-定性盘查'!D74&lt;&gt;"",'2-定性盘查'!D74,"")</f>
        <v>0</v>
      </c>
      <c r="E74" s="9" t="s">
        <v>609</v>
      </c>
      <c r="F74" s="8">
        <f>IF(E74&lt;&gt;"",IF(E74="Continuous measurement",1,IF(E74="Periodic (intermittent) measurement",2,IF(E74="Financial accounting estimates",3,IF(E74="Self-assessment",3,"0")))),"")</f>
        <v>0</v>
      </c>
      <c r="G74" s="9" t="s">
        <v>565</v>
      </c>
      <c r="H74" s="8">
        <f>IF(G74&lt;&gt;"",IF(G74="(1) Those who have performed external calibration or have multiple sets of data to support this",1,IF(G74="(2) Those with certificates such as internal correction or accounting visa",2,IF(G74="(3) Failure to perform instrument calibration or record compilation",3,"0"))),"")</f>
        <v>0</v>
      </c>
      <c r="I74" s="9" t="s">
        <v>608</v>
      </c>
      <c r="J74" s="8">
        <f>IF(I74="1 In-house development coefficient/mass balance coefficient",1,IF(I74="2 Same process/equipment experience coefficient",1,IF(I74="3 The manufacturer provides coefficients",2,IF(I74="4 egional emission coefficient",2,IF(I74="5 National emission coefficient",3,IF(I74="6 International emission coefficient",3,""))))))</f>
        <v>0</v>
      </c>
      <c r="K74" s="8">
        <f>IF(OR(F74="", H74="", J74=""), "系统未选择", F74*H74*J74)</f>
        <v>0</v>
      </c>
      <c r="L74" s="8">
        <f>IF('3-定量盘查'!AD73&lt;&gt;"",ROUND('3-定量盘查'!AD73,4),"")</f>
        <v>0</v>
      </c>
      <c r="M74" s="8">
        <f>IF(K74="系统未选择",IF(K74&lt;10,"1",IF(19&gt;K74,"2",IF(K74&gt;=27,"3","-"))))</f>
        <v>0</v>
      </c>
      <c r="N74" s="8">
        <f>IF(K74="系统未选择",IF(L74="",K74,ROUND(K74*L74,2)))</f>
        <v>0</v>
      </c>
    </row>
    <row r="75" spans="2:14">
      <c r="B75" s="8">
        <f>IF('2-定性盘查'!A75&lt;&gt;"",'2-定性盘查'!A75,"")</f>
        <v>0</v>
      </c>
      <c r="C75" s="8">
        <f>IF('2-定性盘查'!C75&lt;&gt;"",'2-定性盘查'!C75,"")</f>
        <v>0</v>
      </c>
      <c r="D75" s="8">
        <f>IF('2-定性盘查'!D75&lt;&gt;"",'2-定性盘查'!D75,"")</f>
        <v>0</v>
      </c>
      <c r="E75" s="9" t="s">
        <v>609</v>
      </c>
      <c r="F75" s="8">
        <f>IF(E75&lt;&gt;"",IF(E75="Continuous measurement",1,IF(E75="Periodic (intermittent) measurement",2,IF(E75="Financial accounting estimates",3,IF(E75="Self-assessment",3,"0")))),"")</f>
        <v>0</v>
      </c>
      <c r="G75" s="9" t="s">
        <v>565</v>
      </c>
      <c r="H75" s="8">
        <f>IF(G75&lt;&gt;"",IF(G75="(1) Those who have performed external calibration or have multiple sets of data to support this",1,IF(G75="(2) Those with certificates such as internal correction or accounting visa",2,IF(G75="(3) Failure to perform instrument calibration or record compilation",3,"0"))),"")</f>
        <v>0</v>
      </c>
      <c r="I75" s="9" t="s">
        <v>608</v>
      </c>
      <c r="J75" s="8">
        <f>IF(I75="1 In-house development coefficient/mass balance coefficient",1,IF(I75="2 Same process/equipment experience coefficient",1,IF(I75="3 The manufacturer provides coefficients",2,IF(I75="4 egional emission coefficient",2,IF(I75="5 National emission coefficient",3,IF(I75="6 International emission coefficient",3,""))))))</f>
        <v>0</v>
      </c>
      <c r="K75" s="8">
        <f>IF(OR(F75="", H75="", J75=""), "系统未选择", F75*H75*J75)</f>
        <v>0</v>
      </c>
      <c r="L75" s="8">
        <f>IF('3-定量盘查'!AD74&lt;&gt;"",ROUND('3-定量盘查'!AD74,4),"")</f>
        <v>0</v>
      </c>
      <c r="M75" s="8">
        <f>IF(K75="系统未选择",IF(K75&lt;10,"1",IF(19&gt;K75,"2",IF(K75&gt;=27,"3","-"))))</f>
        <v>0</v>
      </c>
      <c r="N75" s="8">
        <f>IF(K75="系统未选择",IF(L75="",K75,ROUND(K75*L75,2)))</f>
        <v>0</v>
      </c>
    </row>
    <row r="76" spans="2:14">
      <c r="B76" s="8">
        <f>IF('2-定性盘查'!A76&lt;&gt;"",'2-定性盘查'!A76,"")</f>
        <v>0</v>
      </c>
      <c r="C76" s="8">
        <f>IF('2-定性盘查'!C76&lt;&gt;"",'2-定性盘查'!C76,"")</f>
        <v>0</v>
      </c>
      <c r="D76" s="8">
        <f>IF('2-定性盘查'!D76&lt;&gt;"",'2-定性盘查'!D76,"")</f>
        <v>0</v>
      </c>
      <c r="E76" s="9" t="s">
        <v>609</v>
      </c>
      <c r="F76" s="8">
        <f>IF(E76&lt;&gt;"",IF(E76="Continuous measurement",1,IF(E76="Periodic (intermittent) measurement",2,IF(E76="Financial accounting estimates",3,IF(E76="Self-assessment",3,"0")))),"")</f>
        <v>0</v>
      </c>
      <c r="G76" s="9" t="s">
        <v>565</v>
      </c>
      <c r="H76" s="8">
        <f>IF(G76&lt;&gt;"",IF(G76="(1) Those who have performed external calibration or have multiple sets of data to support this",1,IF(G76="(2) Those with certificates such as internal correction or accounting visa",2,IF(G76="(3) Failure to perform instrument calibration or record compilation",3,"0"))),"")</f>
        <v>0</v>
      </c>
      <c r="I76" s="9" t="s">
        <v>608</v>
      </c>
      <c r="J76" s="8">
        <f>IF(I76="1 In-house development coefficient/mass balance coefficient",1,IF(I76="2 Same process/equipment experience coefficient",1,IF(I76="3 The manufacturer provides coefficients",2,IF(I76="4 egional emission coefficient",2,IF(I76="5 National emission coefficient",3,IF(I76="6 International emission coefficient",3,""))))))</f>
        <v>0</v>
      </c>
      <c r="K76" s="8">
        <f>IF(OR(F76="", H76="", J76=""), "系统未选择", F76*H76*J76)</f>
        <v>0</v>
      </c>
      <c r="L76" s="8">
        <f>IF('3-定量盘查'!AD75&lt;&gt;"",ROUND('3-定量盘查'!AD75,4),"")</f>
        <v>0</v>
      </c>
      <c r="M76" s="8">
        <f>IF(K76="系统未选择",IF(K76&lt;10,"1",IF(19&gt;K76,"2",IF(K76&gt;=27,"3","-"))))</f>
        <v>0</v>
      </c>
      <c r="N76" s="8">
        <f>IF(K76="系统未选择",IF(L76="",K76,ROUND(K76*L76,2)))</f>
        <v>0</v>
      </c>
    </row>
    <row r="77" spans="2:14">
      <c r="B77" s="8">
        <f>IF('2-定性盘查'!A77&lt;&gt;"",'2-定性盘查'!A77,"")</f>
        <v>0</v>
      </c>
      <c r="C77" s="8">
        <f>IF('2-定性盘查'!C77&lt;&gt;"",'2-定性盘查'!C77,"")</f>
        <v>0</v>
      </c>
      <c r="D77" s="8">
        <f>IF('2-定性盘查'!D77&lt;&gt;"",'2-定性盘查'!D77,"")</f>
        <v>0</v>
      </c>
      <c r="E77" s="9" t="s">
        <v>609</v>
      </c>
      <c r="F77" s="8">
        <f>IF(E77&lt;&gt;"",IF(E77="Continuous measurement",1,IF(E77="Periodic (intermittent) measurement",2,IF(E77="Financial accounting estimates",3,IF(E77="Self-assessment",3,"0")))),"")</f>
        <v>0</v>
      </c>
      <c r="G77" s="9" t="s">
        <v>565</v>
      </c>
      <c r="H77" s="8">
        <f>IF(G77&lt;&gt;"",IF(G77="(1) Those who have performed external calibration or have multiple sets of data to support this",1,IF(G77="(2) Those with certificates such as internal correction or accounting visa",2,IF(G77="(3) Failure to perform instrument calibration or record compilation",3,"0"))),"")</f>
        <v>0</v>
      </c>
      <c r="I77" s="9" t="s">
        <v>608</v>
      </c>
      <c r="J77" s="8">
        <f>IF(I77="1 In-house development coefficient/mass balance coefficient",1,IF(I77="2 Same process/equipment experience coefficient",1,IF(I77="3 The manufacturer provides coefficients",2,IF(I77="4 egional emission coefficient",2,IF(I77="5 National emission coefficient",3,IF(I77="6 International emission coefficient",3,""))))))</f>
        <v>0</v>
      </c>
      <c r="K77" s="8">
        <f>IF(OR(F77="", H77="", J77=""), "系统未选择", F77*H77*J77)</f>
        <v>0</v>
      </c>
      <c r="L77" s="8">
        <f>IF('3-定量盘查'!AD76&lt;&gt;"",ROUND('3-定量盘查'!AD76,4),"")</f>
        <v>0</v>
      </c>
      <c r="M77" s="8">
        <f>IF(K77="系统未选择",IF(K77&lt;10,"1",IF(19&gt;K77,"2",IF(K77&gt;=27,"3","-"))))</f>
        <v>0</v>
      </c>
      <c r="N77" s="8">
        <f>IF(K77="系统未选择",IF(L77="",K77,ROUND(K77*L77,2)))</f>
        <v>0</v>
      </c>
    </row>
    <row r="78" spans="2:14">
      <c r="B78" s="8">
        <f>IF('2-定性盘查'!A78&lt;&gt;"",'2-定性盘查'!A78,"")</f>
        <v>0</v>
      </c>
      <c r="C78" s="8">
        <f>IF('2-定性盘查'!C78&lt;&gt;"",'2-定性盘查'!C78,"")</f>
        <v>0</v>
      </c>
      <c r="D78" s="8">
        <f>IF('2-定性盘查'!D78&lt;&gt;"",'2-定性盘查'!D78,"")</f>
        <v>0</v>
      </c>
      <c r="E78" s="9" t="s">
        <v>609</v>
      </c>
      <c r="F78" s="8">
        <f>IF(E78&lt;&gt;"",IF(E78="Continuous measurement",1,IF(E78="Periodic (intermittent) measurement",2,IF(E78="Financial accounting estimates",3,IF(E78="Self-assessment",3,"0")))),"")</f>
        <v>0</v>
      </c>
      <c r="G78" s="9" t="s">
        <v>565</v>
      </c>
      <c r="H78" s="8">
        <f>IF(G78&lt;&gt;"",IF(G78="(1) Those who have performed external calibration or have multiple sets of data to support this",1,IF(G78="(2) Those with certificates such as internal correction or accounting visa",2,IF(G78="(3) Failure to perform instrument calibration or record compilation",3,"0"))),"")</f>
        <v>0</v>
      </c>
      <c r="I78" s="9" t="s">
        <v>608</v>
      </c>
      <c r="J78" s="8">
        <f>IF(I78="1 In-house development coefficient/mass balance coefficient",1,IF(I78="2 Same process/equipment experience coefficient",1,IF(I78="3 The manufacturer provides coefficients",2,IF(I78="4 egional emission coefficient",2,IF(I78="5 National emission coefficient",3,IF(I78="6 International emission coefficient",3,""))))))</f>
        <v>0</v>
      </c>
      <c r="K78" s="8">
        <f>IF(OR(F78="", H78="", J78=""), "系统未选择", F78*H78*J78)</f>
        <v>0</v>
      </c>
      <c r="L78" s="8">
        <f>IF('3-定量盘查'!AD77&lt;&gt;"",ROUND('3-定量盘查'!AD77,4),"")</f>
        <v>0</v>
      </c>
      <c r="M78" s="8">
        <f>IF(K78="系统未选择",IF(K78&lt;10,"1",IF(19&gt;K78,"2",IF(K78&gt;=27,"3","-"))))</f>
        <v>0</v>
      </c>
      <c r="N78" s="8">
        <f>IF(K78="系统未选择",IF(L78="",K78,ROUND(K78*L78,2)))</f>
        <v>0</v>
      </c>
    </row>
    <row r="79" spans="2:14">
      <c r="B79" s="8">
        <f>IF('2-定性盘查'!A79&lt;&gt;"",'2-定性盘查'!A79,"")</f>
        <v>0</v>
      </c>
      <c r="C79" s="8">
        <f>IF('2-定性盘查'!C79&lt;&gt;"",'2-定性盘查'!C79,"")</f>
        <v>0</v>
      </c>
      <c r="D79" s="8">
        <f>IF('2-定性盘查'!D79&lt;&gt;"",'2-定性盘查'!D79,"")</f>
        <v>0</v>
      </c>
      <c r="E79" s="9" t="s">
        <v>610</v>
      </c>
      <c r="F79" s="8">
        <f>IF(E79&lt;&gt;"",IF(E79="Continuous measurement",1,IF(E79="Periodic (intermittent) measurement",2,IF(E79="Financial accounting estimates",3,IF(E79="Self-assessment",3,"0")))),"")</f>
        <v>0</v>
      </c>
      <c r="G79" s="9" t="s">
        <v>565</v>
      </c>
      <c r="H79" s="8">
        <f>IF(G79&lt;&gt;"",IF(G79="(1) Those who have performed external calibration or have multiple sets of data to support this",1,IF(G79="(2) Those with certificates such as internal correction or accounting visa",2,IF(G79="(3) Failure to perform instrument calibration or record compilation",3,"0"))),"")</f>
        <v>0</v>
      </c>
      <c r="I79" s="9" t="s">
        <v>608</v>
      </c>
      <c r="J79" s="8">
        <f>IF(I79="1 In-house development coefficient/mass balance coefficient",1,IF(I79="2 Same process/equipment experience coefficient",1,IF(I79="3 The manufacturer provides coefficients",2,IF(I79="4 egional emission coefficient",2,IF(I79="5 National emission coefficient",3,IF(I79="6 International emission coefficient",3,""))))))</f>
        <v>0</v>
      </c>
      <c r="K79" s="8">
        <f>IF(OR(F79="", H79="", J79=""), "系统未选择", F79*H79*J79)</f>
        <v>0</v>
      </c>
      <c r="L79" s="8">
        <f>IF('3-定量盘查'!AD78&lt;&gt;"",ROUND('3-定量盘查'!AD78,4),"")</f>
        <v>0</v>
      </c>
      <c r="M79" s="8">
        <f>IF(K79="系统未选择",IF(K79&lt;10,"1",IF(19&gt;K79,"2",IF(K79&gt;=27,"3","-"))))</f>
        <v>0</v>
      </c>
      <c r="N79" s="8">
        <f>IF(K79="系统未选择",IF(L79="",K79,ROUND(K79*L79,2)))</f>
        <v>0</v>
      </c>
    </row>
    <row r="80" spans="2:14">
      <c r="B80" s="8">
        <f>IF('2-定性盘查'!A80&lt;&gt;"",'2-定性盘查'!A80,"")</f>
        <v>0</v>
      </c>
      <c r="C80" s="8">
        <f>IF('2-定性盘查'!C80&lt;&gt;"",'2-定性盘查'!C80,"")</f>
        <v>0</v>
      </c>
      <c r="D80" s="8">
        <f>IF('2-定性盘查'!D80&lt;&gt;"",'2-定性盘查'!D80,"")</f>
        <v>0</v>
      </c>
      <c r="E80" s="9" t="s">
        <v>610</v>
      </c>
      <c r="F80" s="8">
        <f>IF(E80&lt;&gt;"",IF(E80="Continuous measurement",1,IF(E80="Periodic (intermittent) measurement",2,IF(E80="Financial accounting estimates",3,IF(E80="Self-assessment",3,"0")))),"")</f>
        <v>0</v>
      </c>
      <c r="G80" s="9" t="s">
        <v>565</v>
      </c>
      <c r="H80" s="8">
        <f>IF(G80&lt;&gt;"",IF(G80="(1) Those who have performed external calibration or have multiple sets of data to support this",1,IF(G80="(2) Those with certificates such as internal correction or accounting visa",2,IF(G80="(3) Failure to perform instrument calibration or record compilation",3,"0"))),"")</f>
        <v>0</v>
      </c>
      <c r="I80" s="9" t="s">
        <v>608</v>
      </c>
      <c r="J80" s="8">
        <f>IF(I80="1 In-house development coefficient/mass balance coefficient",1,IF(I80="2 Same process/equipment experience coefficient",1,IF(I80="3 The manufacturer provides coefficients",2,IF(I80="4 egional emission coefficient",2,IF(I80="5 National emission coefficient",3,IF(I80="6 International emission coefficient",3,""))))))</f>
        <v>0</v>
      </c>
      <c r="K80" s="8">
        <f>IF(OR(F80="", H80="", J80=""), "系统未选择", F80*H80*J80)</f>
        <v>0</v>
      </c>
      <c r="L80" s="8">
        <f>IF('3-定量盘查'!AD79&lt;&gt;"",ROUND('3-定量盘查'!AD79,4),"")</f>
        <v>0</v>
      </c>
      <c r="M80" s="8">
        <f>IF(K80="系统未选择",IF(K80&lt;10,"1",IF(19&gt;K80,"2",IF(K80&gt;=27,"3","-"))))</f>
        <v>0</v>
      </c>
      <c r="N80" s="8">
        <f>IF(K80="系统未选择",IF(L80="",K80,ROUND(K80*L80,2)))</f>
        <v>0</v>
      </c>
    </row>
    <row r="81" spans="2:14">
      <c r="B81" s="8">
        <f>IF('2-定性盘查'!A81&lt;&gt;"",'2-定性盘查'!A81,"")</f>
        <v>0</v>
      </c>
      <c r="C81" s="8">
        <f>IF('2-定性盘查'!C81&lt;&gt;"",'2-定性盘查'!C81,"")</f>
        <v>0</v>
      </c>
      <c r="D81" s="8">
        <f>IF('2-定性盘查'!D81&lt;&gt;"",'2-定性盘查'!D81,"")</f>
        <v>0</v>
      </c>
      <c r="E81" s="9" t="s">
        <v>610</v>
      </c>
      <c r="F81" s="8">
        <f>IF(E81&lt;&gt;"",IF(E81="Continuous measurement",1,IF(E81="Periodic (intermittent) measurement",2,IF(E81="Financial accounting estimates",3,IF(E81="Self-assessment",3,"0")))),"")</f>
        <v>0</v>
      </c>
      <c r="G81" s="9"/>
      <c r="H81" s="8">
        <f>IF(G81&lt;&gt;"",IF(G81="(1) Those who have performed external calibration or have multiple sets of data to support this",1,IF(G81="(2) Those with certificates such as internal correction or accounting visa",2,IF(G81="(3) Failure to perform instrument calibration or record compilation",3,"0"))),"")</f>
        <v>0</v>
      </c>
      <c r="I81" s="9" t="s">
        <v>608</v>
      </c>
      <c r="J81" s="8">
        <f>IF(I81="1 In-house development coefficient/mass balance coefficient",1,IF(I81="2 Same process/equipment experience coefficient",1,IF(I81="3 The manufacturer provides coefficients",2,IF(I81="4 egional emission coefficient",2,IF(I81="5 National emission coefficient",3,IF(I81="6 International emission coefficient",3,""))))))</f>
        <v>0</v>
      </c>
      <c r="K81" s="8">
        <f>IF(OR(F81="", H81="", J81=""), "系统未选择", F81*H81*J81)</f>
        <v>0</v>
      </c>
      <c r="L81" s="8">
        <f>IF('3-定量盘查'!AD80&lt;&gt;"",ROUND('3-定量盘查'!AD80,4),"")</f>
        <v>0</v>
      </c>
      <c r="M81" s="8">
        <f>IF(K81="系统未选择",IF(K81&lt;10,"1",IF(19&gt;K81,"2",IF(K81&gt;=27,"3","-"))))</f>
        <v>0</v>
      </c>
      <c r="N81" s="8">
        <f>IF(K81="系统未选择",IF(L81="",K81,ROUND(K81*L81,2)))</f>
        <v>0</v>
      </c>
    </row>
    <row r="82" spans="2:14">
      <c r="B82" s="8">
        <f>IF('2-定性盘查'!A82&lt;&gt;"",'2-定性盘查'!A82,"")</f>
        <v>0</v>
      </c>
      <c r="C82" s="8">
        <f>IF('2-定性盘查'!C82&lt;&gt;"",'2-定性盘查'!C82,"")</f>
        <v>0</v>
      </c>
      <c r="D82" s="8">
        <f>IF('2-定性盘查'!D82&lt;&gt;"",'2-定性盘查'!D82,"")</f>
        <v>0</v>
      </c>
      <c r="E82" s="9" t="s">
        <v>610</v>
      </c>
      <c r="F82" s="8">
        <f>IF(E82&lt;&gt;"",IF(E82="Continuous measurement",1,IF(E82="Periodic (intermittent) measurement",2,IF(E82="Financial accounting estimates",3,IF(E82="Self-assessment",3,"0")))),"")</f>
        <v>0</v>
      </c>
      <c r="G82" s="9" t="s">
        <v>565</v>
      </c>
      <c r="H82" s="8">
        <f>IF(G82&lt;&gt;"",IF(G82="(1) Those who have performed external calibration or have multiple sets of data to support this",1,IF(G82="(2) Those with certificates such as internal correction or accounting visa",2,IF(G82="(3) Failure to perform instrument calibration or record compilation",3,"0"))),"")</f>
        <v>0</v>
      </c>
      <c r="I82" s="9" t="s">
        <v>608</v>
      </c>
      <c r="J82" s="8">
        <f>IF(I82="1 In-house development coefficient/mass balance coefficient",1,IF(I82="2 Same process/equipment experience coefficient",1,IF(I82="3 The manufacturer provides coefficients",2,IF(I82="4 egional emission coefficient",2,IF(I82="5 National emission coefficient",3,IF(I82="6 International emission coefficient",3,""))))))</f>
        <v>0</v>
      </c>
      <c r="K82" s="8">
        <f>IF(OR(F82="", H82="", J82=""), "系统未选择", F82*H82*J82)</f>
        <v>0</v>
      </c>
      <c r="L82" s="8">
        <f>IF('3-定量盘查'!AD81&lt;&gt;"",ROUND('3-定量盘查'!AD81,4),"")</f>
        <v>0</v>
      </c>
      <c r="M82" s="8">
        <f>IF(K82="系统未选择",IF(K82&lt;10,"1",IF(19&gt;K82,"2",IF(K82&gt;=27,"3","-"))))</f>
        <v>0</v>
      </c>
      <c r="N82" s="8">
        <f>IF(K82="系统未选择",IF(L82="",K82,ROUND(K82*L82,2)))</f>
        <v>0</v>
      </c>
    </row>
    <row r="83" spans="2:14">
      <c r="B83" s="8">
        <f>IF('2-定性盘查'!A83&lt;&gt;"",'2-定性盘查'!A83,"")</f>
        <v>0</v>
      </c>
      <c r="C83" s="8">
        <f>IF('2-定性盘查'!C83&lt;&gt;"",'2-定性盘查'!C83,"")</f>
        <v>0</v>
      </c>
      <c r="D83" s="8">
        <f>IF('2-定性盘查'!D83&lt;&gt;"",'2-定性盘查'!D83,"")</f>
        <v>0</v>
      </c>
      <c r="E83" s="9" t="s">
        <v>610</v>
      </c>
      <c r="F83" s="8">
        <f>IF(E83&lt;&gt;"",IF(E83="Continuous measurement",1,IF(E83="Periodic (intermittent) measurement",2,IF(E83="Financial accounting estimates",3,IF(E83="Self-assessment",3,"0")))),"")</f>
        <v>0</v>
      </c>
      <c r="G83" s="9" t="s">
        <v>565</v>
      </c>
      <c r="H83" s="8">
        <f>IF(G83&lt;&gt;"",IF(G83="(1) Those who have performed external calibration or have multiple sets of data to support this",1,IF(G83="(2) Those with certificates such as internal correction or accounting visa",2,IF(G83="(3) Failure to perform instrument calibration or record compilation",3,"0"))),"")</f>
        <v>0</v>
      </c>
      <c r="I83" s="9" t="s">
        <v>608</v>
      </c>
      <c r="J83" s="8">
        <f>IF(I83="1 In-house development coefficient/mass balance coefficient",1,IF(I83="2 Same process/equipment experience coefficient",1,IF(I83="3 The manufacturer provides coefficients",2,IF(I83="4 egional emission coefficient",2,IF(I83="5 National emission coefficient",3,IF(I83="6 International emission coefficient",3,""))))))</f>
        <v>0</v>
      </c>
      <c r="K83" s="8">
        <f>IF(OR(F83="", H83="", J83=""), "系统未选择", F83*H83*J83)</f>
        <v>0</v>
      </c>
      <c r="L83" s="8">
        <f>IF('3-定量盘查'!AD82&lt;&gt;"",ROUND('3-定量盘查'!AD82,4),"")</f>
        <v>0</v>
      </c>
      <c r="M83" s="8">
        <f>IF(K83="系统未选择",IF(K83&lt;10,"1",IF(19&gt;K83,"2",IF(K83&gt;=27,"3","-"))))</f>
        <v>0</v>
      </c>
      <c r="N83" s="8">
        <f>IF(K83="系统未选择",IF(L83="",K83,ROUND(K83*L83,2)))</f>
        <v>0</v>
      </c>
    </row>
    <row r="84" spans="2:14">
      <c r="B84" s="8">
        <f>IF('2-定性盘查'!A84&lt;&gt;"",'2-定性盘查'!A84,"")</f>
        <v>0</v>
      </c>
      <c r="C84" s="8">
        <f>IF('2-定性盘查'!C84&lt;&gt;"",'2-定性盘查'!C84,"")</f>
        <v>0</v>
      </c>
      <c r="D84" s="8">
        <f>IF('2-定性盘查'!D84&lt;&gt;"",'2-定性盘查'!D84,"")</f>
        <v>0</v>
      </c>
      <c r="E84" s="9" t="s">
        <v>610</v>
      </c>
      <c r="F84" s="8">
        <f>IF(E84&lt;&gt;"",IF(E84="Continuous measurement",1,IF(E84="Periodic (intermittent) measurement",2,IF(E84="Financial accounting estimates",3,IF(E84="Self-assessment",3,"0")))),"")</f>
        <v>0</v>
      </c>
      <c r="G84" s="9" t="s">
        <v>565</v>
      </c>
      <c r="H84" s="8">
        <f>IF(G84&lt;&gt;"",IF(G84="(1) Those who have performed external calibration or have multiple sets of data to support this",1,IF(G84="(2) Those with certificates such as internal correction or accounting visa",2,IF(G84="(3) Failure to perform instrument calibration or record compilation",3,"0"))),"")</f>
        <v>0</v>
      </c>
      <c r="I84" s="9" t="s">
        <v>608</v>
      </c>
      <c r="J84" s="8">
        <f>IF(I84="1 In-house development coefficient/mass balance coefficient",1,IF(I84="2 Same process/equipment experience coefficient",1,IF(I84="3 The manufacturer provides coefficients",2,IF(I84="4 egional emission coefficient",2,IF(I84="5 National emission coefficient",3,IF(I84="6 International emission coefficient",3,""))))))</f>
        <v>0</v>
      </c>
      <c r="K84" s="8">
        <f>IF(OR(F84="", H84="", J84=""), "系统未选择", F84*H84*J84)</f>
        <v>0</v>
      </c>
      <c r="L84" s="8">
        <f>IF('3-定量盘查'!AD83&lt;&gt;"",ROUND('3-定量盘查'!AD83,4),"")</f>
        <v>0</v>
      </c>
      <c r="M84" s="8">
        <f>IF(K84="系统未选择",IF(K84&lt;10,"1",IF(19&gt;K84,"2",IF(K84&gt;=27,"3","-"))))</f>
        <v>0</v>
      </c>
      <c r="N84" s="8">
        <f>IF(K84="系统未选择",IF(L84="",K84,ROUND(K84*L84,2)))</f>
        <v>0</v>
      </c>
    </row>
    <row r="85" spans="2:14">
      <c r="B85" s="8">
        <f>IF('2-定性盘查'!A85&lt;&gt;"",'2-定性盘查'!A85,"")</f>
        <v>0</v>
      </c>
      <c r="C85" s="8">
        <f>IF('2-定性盘查'!C85&lt;&gt;"",'2-定性盘查'!C85,"")</f>
        <v>0</v>
      </c>
      <c r="D85" s="8">
        <f>IF('2-定性盘查'!D85&lt;&gt;"",'2-定性盘查'!D85,"")</f>
        <v>0</v>
      </c>
      <c r="E85" s="9" t="s">
        <v>610</v>
      </c>
      <c r="F85" s="8">
        <f>IF(E85&lt;&gt;"",IF(E85="Continuous measurement",1,IF(E85="Periodic (intermittent) measurement",2,IF(E85="Financial accounting estimates",3,IF(E85="Self-assessment",3,"0")))),"")</f>
        <v>0</v>
      </c>
      <c r="G85" s="9" t="s">
        <v>565</v>
      </c>
      <c r="H85" s="8">
        <f>IF(G85&lt;&gt;"",IF(G85="(1) Those who have performed external calibration or have multiple sets of data to support this",1,IF(G85="(2) Those with certificates such as internal correction or accounting visa",2,IF(G85="(3) Failure to perform instrument calibration or record compilation",3,"0"))),"")</f>
        <v>0</v>
      </c>
      <c r="I85" s="9" t="s">
        <v>608</v>
      </c>
      <c r="J85" s="8">
        <f>IF(I85="1 In-house development coefficient/mass balance coefficient",1,IF(I85="2 Same process/equipment experience coefficient",1,IF(I85="3 The manufacturer provides coefficients",2,IF(I85="4 egional emission coefficient",2,IF(I85="5 National emission coefficient",3,IF(I85="6 International emission coefficient",3,""))))))</f>
        <v>0</v>
      </c>
      <c r="K85" s="8">
        <f>IF(OR(F85="", H85="", J85=""), "系统未选择", F85*H85*J85)</f>
        <v>0</v>
      </c>
      <c r="L85" s="8">
        <f>IF('3-定量盘查'!AD84&lt;&gt;"",ROUND('3-定量盘查'!AD84,4),"")</f>
        <v>0</v>
      </c>
      <c r="M85" s="8">
        <f>IF(K85="系统未选择",IF(K85&lt;10,"1",IF(19&gt;K85,"2",IF(K85&gt;=27,"3","-"))))</f>
        <v>0</v>
      </c>
      <c r="N85" s="8">
        <f>IF(K85="系统未选择",IF(L85="",K85,ROUND(K85*L85,2)))</f>
        <v>0</v>
      </c>
    </row>
    <row r="86" spans="2:14">
      <c r="B86" s="8">
        <f>IF('2-定性盘查'!A86&lt;&gt;"",'2-定性盘查'!A86,"")</f>
        <v>0</v>
      </c>
      <c r="C86" s="8">
        <f>IF('2-定性盘查'!C86&lt;&gt;"",'2-定性盘查'!C86,"")</f>
        <v>0</v>
      </c>
      <c r="D86" s="8">
        <f>IF('2-定性盘查'!D86&lt;&gt;"",'2-定性盘查'!D86,"")</f>
        <v>0</v>
      </c>
      <c r="E86" s="9" t="s">
        <v>610</v>
      </c>
      <c r="F86" s="8">
        <f>IF(E86&lt;&gt;"",IF(E86="Continuous measurement",1,IF(E86="Periodic (intermittent) measurement",2,IF(E86="Financial accounting estimates",3,IF(E86="Self-assessment",3,"0")))),"")</f>
        <v>0</v>
      </c>
      <c r="G86" s="9" t="s">
        <v>565</v>
      </c>
      <c r="H86" s="8">
        <f>IF(G86&lt;&gt;"",IF(G86="(1) Those who have performed external calibration or have multiple sets of data to support this",1,IF(G86="(2) Those with certificates such as internal correction or accounting visa",2,IF(G86="(3) Failure to perform instrument calibration or record compilation",3,"0"))),"")</f>
        <v>0</v>
      </c>
      <c r="I86" s="9" t="s">
        <v>608</v>
      </c>
      <c r="J86" s="8">
        <f>IF(I86="1 In-house development coefficient/mass balance coefficient",1,IF(I86="2 Same process/equipment experience coefficient",1,IF(I86="3 The manufacturer provides coefficients",2,IF(I86="4 egional emission coefficient",2,IF(I86="5 National emission coefficient",3,IF(I86="6 International emission coefficient",3,""))))))</f>
        <v>0</v>
      </c>
      <c r="K86" s="8">
        <f>IF(OR(F86="", H86="", J86=""), "系统未选择", F86*H86*J86)</f>
        <v>0</v>
      </c>
      <c r="L86" s="8">
        <f>IF('3-定量盘查'!AD85&lt;&gt;"",ROUND('3-定量盘查'!AD85,4),"")</f>
        <v>0</v>
      </c>
      <c r="M86" s="8">
        <f>IF(K86="系统未选择",IF(K86&lt;10,"1",IF(19&gt;K86,"2",IF(K86&gt;=27,"3","-"))))</f>
        <v>0</v>
      </c>
      <c r="N86" s="8">
        <f>IF(K86="系统未选择",IF(L86="",K86,ROUND(K86*L86,2)))</f>
        <v>0</v>
      </c>
    </row>
    <row r="87" spans="2:14">
      <c r="B87" s="8">
        <f>IF('2-定性盘查'!A87&lt;&gt;"",'2-定性盘查'!A87,"")</f>
        <v>0</v>
      </c>
      <c r="C87" s="8">
        <f>IF('2-定性盘查'!C87&lt;&gt;"",'2-定性盘查'!C87,"")</f>
        <v>0</v>
      </c>
      <c r="D87" s="8">
        <f>IF('2-定性盘查'!D87&lt;&gt;"",'2-定性盘查'!D87,"")</f>
        <v>0</v>
      </c>
      <c r="E87" s="9" t="s">
        <v>610</v>
      </c>
      <c r="F87" s="8">
        <f>IF(E87&lt;&gt;"",IF(E87="Continuous measurement",1,IF(E87="Periodic (intermittent) measurement",2,IF(E87="Financial accounting estimates",3,IF(E87="Self-assessment",3,"0")))),"")</f>
        <v>0</v>
      </c>
      <c r="G87" s="9" t="s">
        <v>565</v>
      </c>
      <c r="H87" s="8">
        <f>IF(G87&lt;&gt;"",IF(G87="(1) Those who have performed external calibration or have multiple sets of data to support this",1,IF(G87="(2) Those with certificates such as internal correction or accounting visa",2,IF(G87="(3) Failure to perform instrument calibration or record compilation",3,"0"))),"")</f>
        <v>0</v>
      </c>
      <c r="I87" s="9" t="s">
        <v>608</v>
      </c>
      <c r="J87" s="8">
        <f>IF(I87="1 In-house development coefficient/mass balance coefficient",1,IF(I87="2 Same process/equipment experience coefficient",1,IF(I87="3 The manufacturer provides coefficients",2,IF(I87="4 egional emission coefficient",2,IF(I87="5 National emission coefficient",3,IF(I87="6 International emission coefficient",3,""))))))</f>
        <v>0</v>
      </c>
      <c r="K87" s="8">
        <f>IF(OR(F87="", H87="", J87=""), "系统未选择", F87*H87*J87)</f>
        <v>0</v>
      </c>
      <c r="L87" s="8">
        <f>IF('3-定量盘查'!AD86&lt;&gt;"",ROUND('3-定量盘查'!AD86,4),"")</f>
        <v>0</v>
      </c>
      <c r="M87" s="8">
        <f>IF(K87="系统未选择",IF(K87&lt;10,"1",IF(19&gt;K87,"2",IF(K87&gt;=27,"3","-"))))</f>
        <v>0</v>
      </c>
      <c r="N87" s="8">
        <f>IF(K87="系统未选择",IF(L87="",K87,ROUND(K87*L87,2)))</f>
        <v>0</v>
      </c>
    </row>
    <row r="88" spans="2:14">
      <c r="B88" s="8">
        <f>IF('2-定性盘查'!A88&lt;&gt;"",'2-定性盘查'!A88,"")</f>
        <v>0</v>
      </c>
      <c r="C88" s="8">
        <f>IF('2-定性盘查'!C88&lt;&gt;"",'2-定性盘查'!C88,"")</f>
        <v>0</v>
      </c>
      <c r="D88" s="8">
        <f>IF('2-定性盘查'!D88&lt;&gt;"",'2-定性盘查'!D88,"")</f>
        <v>0</v>
      </c>
      <c r="E88" s="9" t="s">
        <v>610</v>
      </c>
      <c r="F88" s="8">
        <f>IF(E88&lt;&gt;"",IF(E88="Continuous measurement",1,IF(E88="Periodic (intermittent) measurement",2,IF(E88="Financial accounting estimates",3,IF(E88="Self-assessment",3,"0")))),"")</f>
        <v>0</v>
      </c>
      <c r="G88" s="9" t="s">
        <v>565</v>
      </c>
      <c r="H88" s="8">
        <f>IF(G88&lt;&gt;"",IF(G88="(1) Those who have performed external calibration or have multiple sets of data to support this",1,IF(G88="(2) Those with certificates such as internal correction or accounting visa",2,IF(G88="(3) Failure to perform instrument calibration or record compilation",3,"0"))),"")</f>
        <v>0</v>
      </c>
      <c r="I88" s="9" t="s">
        <v>608</v>
      </c>
      <c r="J88" s="8">
        <f>IF(I88="1 In-house development coefficient/mass balance coefficient",1,IF(I88="2 Same process/equipment experience coefficient",1,IF(I88="3 The manufacturer provides coefficients",2,IF(I88="4 egional emission coefficient",2,IF(I88="5 National emission coefficient",3,IF(I88="6 International emission coefficient",3,""))))))</f>
        <v>0</v>
      </c>
      <c r="K88" s="8">
        <f>IF(OR(F88="", H88="", J88=""), "系统未选择", F88*H88*J88)</f>
        <v>0</v>
      </c>
      <c r="L88" s="8">
        <f>IF('3-定量盘查'!AD87&lt;&gt;"",ROUND('3-定量盘查'!AD87,4),"")</f>
        <v>0</v>
      </c>
      <c r="M88" s="8">
        <f>IF(K88="系统未选择",IF(K88&lt;10,"1",IF(19&gt;K88,"2",IF(K88&gt;=27,"3","-"))))</f>
        <v>0</v>
      </c>
      <c r="N88" s="8">
        <f>IF(K88="系统未选择",IF(L88="",K88,ROUND(K88*L88,2)))</f>
        <v>0</v>
      </c>
    </row>
    <row r="89" spans="2:14">
      <c r="B89" s="8">
        <f>IF('2-定性盘查'!A89&lt;&gt;"",'2-定性盘查'!A89,"")</f>
        <v>0</v>
      </c>
      <c r="C89" s="8">
        <f>IF('2-定性盘查'!C89&lt;&gt;"",'2-定性盘查'!C89,"")</f>
        <v>0</v>
      </c>
      <c r="D89" s="8">
        <f>IF('2-定性盘查'!D89&lt;&gt;"",'2-定性盘查'!D89,"")</f>
        <v>0</v>
      </c>
      <c r="E89" s="9" t="s">
        <v>610</v>
      </c>
      <c r="F89" s="8">
        <f>IF(E89&lt;&gt;"",IF(E89="Continuous measurement",1,IF(E89="Periodic (intermittent) measurement",2,IF(E89="Financial accounting estimates",3,IF(E89="Self-assessment",3,"0")))),"")</f>
        <v>0</v>
      </c>
      <c r="G89" s="9"/>
      <c r="H89" s="8">
        <f>IF(G89&lt;&gt;"",IF(G89="(1) Those who have performed external calibration or have multiple sets of data to support this",1,IF(G89="(2) Those with certificates such as internal correction or accounting visa",2,IF(G89="(3) Failure to perform instrument calibration or record compilation",3,"0"))),"")</f>
        <v>0</v>
      </c>
      <c r="I89" s="9" t="s">
        <v>608</v>
      </c>
      <c r="J89" s="8">
        <f>IF(I89="1 In-house development coefficient/mass balance coefficient",1,IF(I89="2 Same process/equipment experience coefficient",1,IF(I89="3 The manufacturer provides coefficients",2,IF(I89="4 egional emission coefficient",2,IF(I89="5 National emission coefficient",3,IF(I89="6 International emission coefficient",3,""))))))</f>
        <v>0</v>
      </c>
      <c r="K89" s="8">
        <f>IF(OR(F89="", H89="", J89=""), "系统未选择", F89*H89*J89)</f>
        <v>0</v>
      </c>
      <c r="L89" s="8">
        <f>IF('3-定量盘查'!AD88&lt;&gt;"",ROUND('3-定量盘查'!AD88,4),"")</f>
        <v>0</v>
      </c>
      <c r="M89" s="8">
        <f>IF(K89="系统未选择",IF(K89&lt;10,"1",IF(19&gt;K89,"2",IF(K89&gt;=27,"3","-"))))</f>
        <v>0</v>
      </c>
      <c r="N89" s="8">
        <f>IF(K89="系统未选择",IF(L89="",K89,ROUND(K89*L89,2)))</f>
        <v>0</v>
      </c>
    </row>
    <row r="90" spans="2:14">
      <c r="B90" s="8">
        <f>IF('2-定性盘查'!A90&lt;&gt;"",'2-定性盘查'!A90,"")</f>
        <v>0</v>
      </c>
      <c r="C90" s="8">
        <f>IF('2-定性盘查'!C90&lt;&gt;"",'2-定性盘查'!C90,"")</f>
        <v>0</v>
      </c>
      <c r="D90" s="8">
        <f>IF('2-定性盘查'!D90&lt;&gt;"",'2-定性盘查'!D90,"")</f>
        <v>0</v>
      </c>
      <c r="E90" s="9" t="s">
        <v>610</v>
      </c>
      <c r="F90" s="8">
        <f>IF(E90&lt;&gt;"",IF(E90="Continuous measurement",1,IF(E90="Periodic (intermittent) measurement",2,IF(E90="Financial accounting estimates",3,IF(E90="Self-assessment",3,"0")))),"")</f>
        <v>0</v>
      </c>
      <c r="G90" s="9" t="s">
        <v>565</v>
      </c>
      <c r="H90" s="8">
        <f>IF(G90&lt;&gt;"",IF(G90="(1) Those who have performed external calibration or have multiple sets of data to support this",1,IF(G90="(2) Those with certificates such as internal correction or accounting visa",2,IF(G90="(3) Failure to perform instrument calibration or record compilation",3,"0"))),"")</f>
        <v>0</v>
      </c>
      <c r="I90" s="9" t="s">
        <v>608</v>
      </c>
      <c r="J90" s="8">
        <f>IF(I90="1 In-house development coefficient/mass balance coefficient",1,IF(I90="2 Same process/equipment experience coefficient",1,IF(I90="3 The manufacturer provides coefficients",2,IF(I90="4 egional emission coefficient",2,IF(I90="5 National emission coefficient",3,IF(I90="6 International emission coefficient",3,""))))))</f>
        <v>0</v>
      </c>
      <c r="K90" s="8">
        <f>IF(OR(F90="", H90="", J90=""), "系统未选择", F90*H90*J90)</f>
        <v>0</v>
      </c>
      <c r="L90" s="8">
        <f>IF('3-定量盘查'!AD89&lt;&gt;"",ROUND('3-定量盘查'!AD89,4),"")</f>
        <v>0</v>
      </c>
      <c r="M90" s="8">
        <f>IF(K90="系统未选择",IF(K90&lt;10,"1",IF(19&gt;K90,"2",IF(K90&gt;=27,"3","-"))))</f>
        <v>0</v>
      </c>
      <c r="N90" s="8">
        <f>IF(K90="系统未选择",IF(L90="",K90,ROUND(K90*L90,2)))</f>
        <v>0</v>
      </c>
    </row>
    <row r="91" spans="2:14">
      <c r="B91" s="8">
        <f>IF('2-定性盘查'!A91&lt;&gt;"",'2-定性盘查'!A91,"")</f>
        <v>0</v>
      </c>
      <c r="C91" s="8">
        <f>IF('2-定性盘查'!C91&lt;&gt;"",'2-定性盘查'!C91,"")</f>
        <v>0</v>
      </c>
      <c r="D91" s="8">
        <f>IF('2-定性盘查'!D91&lt;&gt;"",'2-定性盘查'!D91,"")</f>
        <v>0</v>
      </c>
      <c r="E91" s="9" t="s">
        <v>610</v>
      </c>
      <c r="F91" s="8">
        <f>IF(E91&lt;&gt;"",IF(E91="Continuous measurement",1,IF(E91="Periodic (intermittent) measurement",2,IF(E91="Financial accounting estimates",3,IF(E91="Self-assessment",3,"0")))),"")</f>
        <v>0</v>
      </c>
      <c r="G91" s="9" t="s">
        <v>565</v>
      </c>
      <c r="H91" s="8">
        <f>IF(G91&lt;&gt;"",IF(G91="(1) Those who have performed external calibration or have multiple sets of data to support this",1,IF(G91="(2) Those with certificates such as internal correction or accounting visa",2,IF(G91="(3) Failure to perform instrument calibration or record compilation",3,"0"))),"")</f>
        <v>0</v>
      </c>
      <c r="I91" s="9" t="s">
        <v>608</v>
      </c>
      <c r="J91" s="8">
        <f>IF(I91="1 In-house development coefficient/mass balance coefficient",1,IF(I91="2 Same process/equipment experience coefficient",1,IF(I91="3 The manufacturer provides coefficients",2,IF(I91="4 egional emission coefficient",2,IF(I91="5 National emission coefficient",3,IF(I91="6 International emission coefficient",3,""))))))</f>
        <v>0</v>
      </c>
      <c r="K91" s="8">
        <f>IF(OR(F91="", H91="", J91=""), "系统未选择", F91*H91*J91)</f>
        <v>0</v>
      </c>
      <c r="L91" s="8">
        <f>IF('3-定量盘查'!AD90&lt;&gt;"",ROUND('3-定量盘查'!AD90,4),"")</f>
        <v>0</v>
      </c>
      <c r="M91" s="8">
        <f>IF(K91="系统未选择",IF(K91&lt;10,"1",IF(19&gt;K91,"2",IF(K91&gt;=27,"3","-"))))</f>
        <v>0</v>
      </c>
      <c r="N91" s="8">
        <f>IF(K91="系统未选择",IF(L91="",K91,ROUND(K91*L91,2)))</f>
        <v>0</v>
      </c>
    </row>
    <row r="92" spans="2:14">
      <c r="B92" s="8">
        <f>IF('2-定性盘查'!A92&lt;&gt;"",'2-定性盘查'!A92,"")</f>
        <v>0</v>
      </c>
      <c r="C92" s="8">
        <f>IF('2-定性盘查'!C92&lt;&gt;"",'2-定性盘查'!C92,"")</f>
        <v>0</v>
      </c>
      <c r="D92" s="8">
        <f>IF('2-定性盘查'!D92&lt;&gt;"",'2-定性盘查'!D92,"")</f>
        <v>0</v>
      </c>
      <c r="E92" s="9" t="s">
        <v>610</v>
      </c>
      <c r="F92" s="8">
        <f>IF(E92&lt;&gt;"",IF(E92="Continuous measurement",1,IF(E92="Periodic (intermittent) measurement",2,IF(E92="Financial accounting estimates",3,IF(E92="Self-assessment",3,"0")))),"")</f>
        <v>0</v>
      </c>
      <c r="G92" s="9" t="s">
        <v>565</v>
      </c>
      <c r="H92" s="8">
        <f>IF(G92&lt;&gt;"",IF(G92="(1) Those who have performed external calibration or have multiple sets of data to support this",1,IF(G92="(2) Those with certificates such as internal correction or accounting visa",2,IF(G92="(3) Failure to perform instrument calibration or record compilation",3,"0"))),"")</f>
        <v>0</v>
      </c>
      <c r="I92" s="9" t="s">
        <v>608</v>
      </c>
      <c r="J92" s="8">
        <f>IF(I92="1 In-house development coefficient/mass balance coefficient",1,IF(I92="2 Same process/equipment experience coefficient",1,IF(I92="3 The manufacturer provides coefficients",2,IF(I92="4 egional emission coefficient",2,IF(I92="5 National emission coefficient",3,IF(I92="6 International emission coefficient",3,""))))))</f>
        <v>0</v>
      </c>
      <c r="K92" s="8">
        <f>IF(OR(F92="", H92="", J92=""), "系统未选择", F92*H92*J92)</f>
        <v>0</v>
      </c>
      <c r="L92" s="8">
        <f>IF('3-定量盘查'!AD91&lt;&gt;"",ROUND('3-定量盘查'!AD91,4),"")</f>
        <v>0</v>
      </c>
      <c r="M92" s="8">
        <f>IF(K92="系统未选择",IF(K92&lt;10,"1",IF(19&gt;K92,"2",IF(K92&gt;=27,"3","-"))))</f>
        <v>0</v>
      </c>
      <c r="N92" s="8">
        <f>IF(K92="系统未选择",IF(L92="",K92,ROUND(K92*L92,2)))</f>
        <v>0</v>
      </c>
    </row>
    <row r="93" spans="2:14">
      <c r="B93" s="8">
        <f>IF('2-定性盘查'!A93&lt;&gt;"",'2-定性盘查'!A93,"")</f>
        <v>0</v>
      </c>
      <c r="C93" s="8">
        <f>IF('2-定性盘查'!C93&lt;&gt;"",'2-定性盘查'!C93,"")</f>
        <v>0</v>
      </c>
      <c r="D93" s="8">
        <f>IF('2-定性盘查'!D93&lt;&gt;"",'2-定性盘查'!D93,"")</f>
        <v>0</v>
      </c>
      <c r="E93" s="9"/>
      <c r="F93" s="8">
        <f>IF(E93&lt;&gt;"",IF(E93="Continuous measurement",1,IF(E93="Periodic (intermittent) measurement",2,IF(E93="Financial accounting estimates",3,IF(E93="Self-assessment",3,"0")))),"")</f>
        <v>0</v>
      </c>
      <c r="G93" s="9" t="s">
        <v>565</v>
      </c>
      <c r="H93" s="8">
        <f>IF(G93&lt;&gt;"",IF(G93="(1) Those who have performed external calibration or have multiple sets of data to support this",1,IF(G93="(2) Those with certificates such as internal correction or accounting visa",2,IF(G93="(3) Failure to perform instrument calibration or record compilation",3,"0"))),"")</f>
        <v>0</v>
      </c>
      <c r="I93" s="9" t="s">
        <v>608</v>
      </c>
      <c r="J93" s="8">
        <f>IF(I93="1 In-house development coefficient/mass balance coefficient",1,IF(I93="2 Same process/equipment experience coefficient",1,IF(I93="3 The manufacturer provides coefficients",2,IF(I93="4 egional emission coefficient",2,IF(I93="5 National emission coefficient",3,IF(I93="6 International emission coefficient",3,""))))))</f>
        <v>0</v>
      </c>
      <c r="K93" s="8">
        <f>IF(OR(F93="", H93="", J93=""), "系统未选择", F93*H93*J93)</f>
        <v>0</v>
      </c>
      <c r="L93" s="8">
        <f>IF('3-定量盘查'!AD92&lt;&gt;"",ROUND('3-定量盘查'!AD92,4),"")</f>
        <v>0</v>
      </c>
      <c r="M93" s="8">
        <f>IF(K93="系统未选择",IF(K93&lt;10,"1",IF(19&gt;K93,"2",IF(K93&gt;=27,"3","-"))))</f>
        <v>0</v>
      </c>
      <c r="N93" s="8">
        <f>IF(K93="系统未选择",IF(L93="",K93,ROUND(K93*L93,2)))</f>
        <v>0</v>
      </c>
    </row>
    <row r="94" spans="2:14">
      <c r="B94" s="8">
        <f>IF('2-定性盘查'!A94&lt;&gt;"",'2-定性盘查'!A94,"")</f>
        <v>0</v>
      </c>
      <c r="C94" s="8">
        <f>IF('2-定性盘查'!C94&lt;&gt;"",'2-定性盘查'!C94,"")</f>
        <v>0</v>
      </c>
      <c r="D94" s="8">
        <f>IF('2-定性盘查'!D94&lt;&gt;"",'2-定性盘查'!D94,"")</f>
        <v>0</v>
      </c>
      <c r="E94" s="9" t="s">
        <v>610</v>
      </c>
      <c r="F94" s="8">
        <f>IF(E94&lt;&gt;"",IF(E94="Continuous measurement",1,IF(E94="Periodic (intermittent) measurement",2,IF(E94="Financial accounting estimates",3,IF(E94="Self-assessment",3,"0")))),"")</f>
        <v>0</v>
      </c>
      <c r="G94" s="9" t="s">
        <v>565</v>
      </c>
      <c r="H94" s="8">
        <f>IF(G94&lt;&gt;"",IF(G94="(1) Those who have performed external calibration or have multiple sets of data to support this",1,IF(G94="(2) Those with certificates such as internal correction or accounting visa",2,IF(G94="(3) Failure to perform instrument calibration or record compilation",3,"0"))),"")</f>
        <v>0</v>
      </c>
      <c r="I94" s="9" t="s">
        <v>608</v>
      </c>
      <c r="J94" s="8">
        <f>IF(I94="1 In-house development coefficient/mass balance coefficient",1,IF(I94="2 Same process/equipment experience coefficient",1,IF(I94="3 The manufacturer provides coefficients",2,IF(I94="4 egional emission coefficient",2,IF(I94="5 National emission coefficient",3,IF(I94="6 International emission coefficient",3,""))))))</f>
        <v>0</v>
      </c>
      <c r="K94" s="8">
        <f>IF(OR(F94="", H94="", J94=""), "系统未选择", F94*H94*J94)</f>
        <v>0</v>
      </c>
      <c r="L94" s="8">
        <f>IF('3-定量盘查'!AD93&lt;&gt;"",ROUND('3-定量盘查'!AD93,4),"")</f>
        <v>0</v>
      </c>
      <c r="M94" s="8">
        <f>IF(K94="系统未选择",IF(K94&lt;10,"1",IF(19&gt;K94,"2",IF(K94&gt;=27,"3","-"))))</f>
        <v>0</v>
      </c>
      <c r="N94" s="8">
        <f>IF(K94="系统未选择",IF(L94="",K94,ROUND(K94*L94,2)))</f>
        <v>0</v>
      </c>
    </row>
    <row r="95" spans="2:14">
      <c r="B95" s="8">
        <f>IF('2-定性盘查'!A95&lt;&gt;"",'2-定性盘查'!A95,"")</f>
        <v>0</v>
      </c>
      <c r="C95" s="8">
        <f>IF('2-定性盘查'!C95&lt;&gt;"",'2-定性盘查'!C95,"")</f>
        <v>0</v>
      </c>
      <c r="D95" s="8">
        <f>IF('2-定性盘查'!D95&lt;&gt;"",'2-定性盘查'!D95,"")</f>
        <v>0</v>
      </c>
      <c r="E95" s="9" t="s">
        <v>610</v>
      </c>
      <c r="F95" s="8">
        <f>IF(E95&lt;&gt;"",IF(E95="Continuous measurement",1,IF(E95="Periodic (intermittent) measurement",2,IF(E95="Financial accounting estimates",3,IF(E95="Self-assessment",3,"0")))),"")</f>
        <v>0</v>
      </c>
      <c r="G95" s="9" t="s">
        <v>565</v>
      </c>
      <c r="H95" s="8">
        <f>IF(G95&lt;&gt;"",IF(G95="(1) Those who have performed external calibration or have multiple sets of data to support this",1,IF(G95="(2) Those with certificates such as internal correction or accounting visa",2,IF(G95="(3) Failure to perform instrument calibration or record compilation",3,"0"))),"")</f>
        <v>0</v>
      </c>
      <c r="I95" s="9" t="s">
        <v>608</v>
      </c>
      <c r="J95" s="8">
        <f>IF(I95="1 In-house development coefficient/mass balance coefficient",1,IF(I95="2 Same process/equipment experience coefficient",1,IF(I95="3 The manufacturer provides coefficients",2,IF(I95="4 egional emission coefficient",2,IF(I95="5 National emission coefficient",3,IF(I95="6 International emission coefficient",3,""))))))</f>
        <v>0</v>
      </c>
      <c r="K95" s="8">
        <f>IF(OR(F95="", H95="", J95=""), "系统未选择", F95*H95*J95)</f>
        <v>0</v>
      </c>
      <c r="L95" s="8">
        <f>IF('3-定量盘查'!AD94&lt;&gt;"",ROUND('3-定量盘查'!AD94,4),"")</f>
        <v>0</v>
      </c>
      <c r="M95" s="8">
        <f>IF(K95="系统未选择",IF(K95&lt;10,"1",IF(19&gt;K95,"2",IF(K95&gt;=27,"3","-"))))</f>
        <v>0</v>
      </c>
      <c r="N95" s="8">
        <f>IF(K95="系统未选择",IF(L95="",K95,ROUND(K95*L95,2)))</f>
        <v>0</v>
      </c>
    </row>
    <row r="96" spans="2:14">
      <c r="B96" s="8">
        <f>IF('2-定性盘查'!A96&lt;&gt;"",'2-定性盘查'!A96,"")</f>
        <v>0</v>
      </c>
      <c r="C96" s="8">
        <f>IF('2-定性盘查'!C96&lt;&gt;"",'2-定性盘查'!C96,"")</f>
        <v>0</v>
      </c>
      <c r="D96" s="8">
        <f>IF('2-定性盘查'!D96&lt;&gt;"",'2-定性盘查'!D96,"")</f>
        <v>0</v>
      </c>
      <c r="E96" s="9" t="s">
        <v>610</v>
      </c>
      <c r="F96" s="8">
        <f>IF(E96&lt;&gt;"",IF(E96="Continuous measurement",1,IF(E96="Periodic (intermittent) measurement",2,IF(E96="Financial accounting estimates",3,IF(E96="Self-assessment",3,"0")))),"")</f>
        <v>0</v>
      </c>
      <c r="G96" s="9" t="s">
        <v>565</v>
      </c>
      <c r="H96" s="8">
        <f>IF(G96&lt;&gt;"",IF(G96="(1) Those who have performed external calibration or have multiple sets of data to support this",1,IF(G96="(2) Those with certificates such as internal correction or accounting visa",2,IF(G96="(3) Failure to perform instrument calibration or record compilation",3,"0"))),"")</f>
        <v>0</v>
      </c>
      <c r="I96" s="9" t="s">
        <v>608</v>
      </c>
      <c r="J96" s="8">
        <f>IF(I96="1 In-house development coefficient/mass balance coefficient",1,IF(I96="2 Same process/equipment experience coefficient",1,IF(I96="3 The manufacturer provides coefficients",2,IF(I96="4 egional emission coefficient",2,IF(I96="5 National emission coefficient",3,IF(I96="6 International emission coefficient",3,""))))))</f>
        <v>0</v>
      </c>
      <c r="K96" s="8">
        <f>IF(OR(F96="", H96="", J96=""), "系统未选择", F96*H96*J96)</f>
        <v>0</v>
      </c>
      <c r="L96" s="8">
        <f>IF('3-定量盘查'!AD95&lt;&gt;"",ROUND('3-定量盘查'!AD95,4),"")</f>
        <v>0</v>
      </c>
      <c r="M96" s="8">
        <f>IF(K96="系统未选择",IF(K96&lt;10,"1",IF(19&gt;K96,"2",IF(K96&gt;=27,"3","-"))))</f>
        <v>0</v>
      </c>
      <c r="N96" s="8">
        <f>IF(K96="系统未选择",IF(L96="",K96,ROUND(K96*L96,2)))</f>
        <v>0</v>
      </c>
    </row>
    <row r="97" spans="2:14">
      <c r="B97" s="8">
        <f>IF('2-定性盘查'!A97&lt;&gt;"",'2-定性盘查'!A97,"")</f>
        <v>0</v>
      </c>
      <c r="C97" s="8">
        <f>IF('2-定性盘查'!C97&lt;&gt;"",'2-定性盘查'!C97,"")</f>
        <v>0</v>
      </c>
      <c r="D97" s="8">
        <f>IF('2-定性盘查'!D97&lt;&gt;"",'2-定性盘查'!D97,"")</f>
        <v>0</v>
      </c>
      <c r="E97" s="9" t="s">
        <v>610</v>
      </c>
      <c r="F97" s="8">
        <f>IF(E97&lt;&gt;"",IF(E97="Continuous measurement",1,IF(E97="Periodic (intermittent) measurement",2,IF(E97="Financial accounting estimates",3,IF(E97="Self-assessment",3,"0")))),"")</f>
        <v>0</v>
      </c>
      <c r="G97" s="9" t="s">
        <v>565</v>
      </c>
      <c r="H97" s="8">
        <f>IF(G97&lt;&gt;"",IF(G97="(1) Those who have performed external calibration or have multiple sets of data to support this",1,IF(G97="(2) Those with certificates such as internal correction or accounting visa",2,IF(G97="(3) Failure to perform instrument calibration or record compilation",3,"0"))),"")</f>
        <v>0</v>
      </c>
      <c r="I97" s="9" t="s">
        <v>608</v>
      </c>
      <c r="J97" s="8">
        <f>IF(I97="1 In-house development coefficient/mass balance coefficient",1,IF(I97="2 Same process/equipment experience coefficient",1,IF(I97="3 The manufacturer provides coefficients",2,IF(I97="4 egional emission coefficient",2,IF(I97="5 National emission coefficient",3,IF(I97="6 International emission coefficient",3,""))))))</f>
        <v>0</v>
      </c>
      <c r="K97" s="8">
        <f>IF(OR(F97="", H97="", J97=""), "系统未选择", F97*H97*J97)</f>
        <v>0</v>
      </c>
      <c r="L97" s="8">
        <f>IF('3-定量盘查'!AD96&lt;&gt;"",ROUND('3-定量盘查'!AD96,4),"")</f>
        <v>0</v>
      </c>
      <c r="M97" s="8">
        <f>IF(K97="系统未选择",IF(K97&lt;10,"1",IF(19&gt;K97,"2",IF(K97&gt;=27,"3","-"))))</f>
        <v>0</v>
      </c>
      <c r="N97" s="8">
        <f>IF(K97="系统未选择",IF(L97="",K97,ROUND(K97*L97,2)))</f>
        <v>0</v>
      </c>
    </row>
    <row r="98" spans="2:14">
      <c r="B98" s="8">
        <f>IF('2-定性盘查'!A98&lt;&gt;"",'2-定性盘查'!A98,"")</f>
        <v>0</v>
      </c>
      <c r="C98" s="8">
        <f>IF('2-定性盘查'!C98&lt;&gt;"",'2-定性盘查'!C98,"")</f>
        <v>0</v>
      </c>
      <c r="D98" s="8">
        <f>IF('2-定性盘查'!D98&lt;&gt;"",'2-定性盘查'!D98,"")</f>
        <v>0</v>
      </c>
      <c r="E98" s="9"/>
      <c r="F98" s="8">
        <f>IF(E98&lt;&gt;"",IF(E98="Continuous measurement",1,IF(E98="Periodic (intermittent) measurement",2,IF(E98="Financial accounting estimates",3,IF(E98="Self-assessment",3,"0")))),"")</f>
        <v>0</v>
      </c>
      <c r="G98" s="9" t="s">
        <v>565</v>
      </c>
      <c r="H98" s="8">
        <f>IF(G98&lt;&gt;"",IF(G98="(1) Those who have performed external calibration or have multiple sets of data to support this",1,IF(G98="(2) Those with certificates such as internal correction or accounting visa",2,IF(G98="(3) Failure to perform instrument calibration or record compilation",3,"0"))),"")</f>
        <v>0</v>
      </c>
      <c r="I98" s="9" t="s">
        <v>608</v>
      </c>
      <c r="J98" s="8">
        <f>IF(I98="1 In-house development coefficient/mass balance coefficient",1,IF(I98="2 Same process/equipment experience coefficient",1,IF(I98="3 The manufacturer provides coefficients",2,IF(I98="4 egional emission coefficient",2,IF(I98="5 National emission coefficient",3,IF(I98="6 International emission coefficient",3,""))))))</f>
        <v>0</v>
      </c>
      <c r="K98" s="8">
        <f>IF(OR(F98="", H98="", J98=""), "系统未选择", F98*H98*J98)</f>
        <v>0</v>
      </c>
      <c r="L98" s="8">
        <f>IF('3-定量盘查'!AD97&lt;&gt;"",ROUND('3-定量盘查'!AD97,4),"")</f>
        <v>0</v>
      </c>
      <c r="M98" s="8">
        <f>IF(K98="系统未选择",IF(K98&lt;10,"1",IF(19&gt;K98,"2",IF(K98&gt;=27,"3","-"))))</f>
        <v>0</v>
      </c>
      <c r="N98" s="8">
        <f>IF(K98="系统未选择",IF(L98="",K98,ROUND(K98*L98,2)))</f>
        <v>0</v>
      </c>
    </row>
    <row r="99" spans="2:14">
      <c r="B99" s="8">
        <f>IF('2-定性盘查'!A99&lt;&gt;"",'2-定性盘查'!A99,"")</f>
        <v>0</v>
      </c>
      <c r="C99" s="8">
        <f>IF('2-定性盘查'!C99&lt;&gt;"",'2-定性盘查'!C99,"")</f>
        <v>0</v>
      </c>
      <c r="D99" s="8">
        <f>IF('2-定性盘查'!D99&lt;&gt;"",'2-定性盘查'!D99,"")</f>
        <v>0</v>
      </c>
      <c r="E99" s="9"/>
      <c r="F99" s="8">
        <f>IF(E99&lt;&gt;"",IF(E99="Continuous measurement",1,IF(E99="Periodic (intermittent) measurement",2,IF(E99="Financial accounting estimates",3,IF(E99="Self-assessment",3,"0")))),"")</f>
        <v>0</v>
      </c>
      <c r="G99" s="9" t="s">
        <v>565</v>
      </c>
      <c r="H99" s="8">
        <f>IF(G99&lt;&gt;"",IF(G99="(1) Those who have performed external calibration or have multiple sets of data to support this",1,IF(G99="(2) Those with certificates such as internal correction or accounting visa",2,IF(G99="(3) Failure to perform instrument calibration or record compilation",3,"0"))),"")</f>
        <v>0</v>
      </c>
      <c r="I99" s="9" t="s">
        <v>608</v>
      </c>
      <c r="J99" s="8">
        <f>IF(I99="1 In-house development coefficient/mass balance coefficient",1,IF(I99="2 Same process/equipment experience coefficient",1,IF(I99="3 The manufacturer provides coefficients",2,IF(I99="4 egional emission coefficient",2,IF(I99="5 National emission coefficient",3,IF(I99="6 International emission coefficient",3,""))))))</f>
        <v>0</v>
      </c>
      <c r="K99" s="8">
        <f>IF(OR(F99="", H99="", J99=""), "系统未选择", F99*H99*J99)</f>
        <v>0</v>
      </c>
      <c r="L99" s="8">
        <f>IF('3-定量盘查'!AD98&lt;&gt;"",ROUND('3-定量盘查'!AD98,4),"")</f>
        <v>0</v>
      </c>
      <c r="M99" s="8">
        <f>IF(K99="系统未选择",IF(K99&lt;10,"1",IF(19&gt;K99,"2",IF(K99&gt;=27,"3","-"))))</f>
        <v>0</v>
      </c>
      <c r="N99" s="8">
        <f>IF(K99="系统未选择",IF(L99="",K99,ROUND(K99*L99,2)))</f>
        <v>0</v>
      </c>
    </row>
    <row r="100" spans="2:14">
      <c r="B100" s="8">
        <f>IF('2-定性盘查'!A100&lt;&gt;"",'2-定性盘查'!A100,"")</f>
        <v>0</v>
      </c>
      <c r="C100" s="8">
        <f>IF('2-定性盘查'!C100&lt;&gt;"",'2-定性盘查'!C100,"")</f>
        <v>0</v>
      </c>
      <c r="D100" s="8">
        <f>IF('2-定性盘查'!D100&lt;&gt;"",'2-定性盘查'!D100,"")</f>
        <v>0</v>
      </c>
      <c r="E100" s="9"/>
      <c r="F100" s="8">
        <f>IF(E100&lt;&gt;"",IF(E100="Continuous measurement",1,IF(E100="Periodic (intermittent) measurement",2,IF(E100="Financial accounting estimates",3,IF(E100="Self-assessment",3,"0")))),"")</f>
        <v>0</v>
      </c>
      <c r="G100" s="9"/>
      <c r="H100" s="8">
        <f>IF(G100&lt;&gt;"",IF(G100="(1) Those who have performed external calibration or have multiple sets of data to support this",1,IF(G100="(2) Those with certificates such as internal correction or accounting visa",2,IF(G100="(3) Failure to perform instrument calibration or record compilation",3,"0"))),"")</f>
        <v>0</v>
      </c>
      <c r="I100" s="9"/>
      <c r="J100" s="8">
        <f>IF(I100="1 In-house development coefficient/mass balance coefficient",1,IF(I100="2 Same process/equipment experience coefficient",1,IF(I100="3 The manufacturer provides coefficients",2,IF(I100="4 egional emission coefficient",2,IF(I100="5 National emission coefficient",3,IF(I100="6 International emission coefficient",3,""))))))</f>
        <v>0</v>
      </c>
      <c r="K100" s="8">
        <f>IF(OR(F100="", H100="", J100=""), "系统未选择", F100*H100*J100)</f>
        <v>0</v>
      </c>
      <c r="L100" s="8">
        <f>IF('3-定量盘查'!AD99&lt;&gt;"",ROUND('3-定量盘查'!AD99,4),"")</f>
        <v>0</v>
      </c>
      <c r="M100" s="8">
        <f>IF(K100="系统未选择",IF(K100&lt;10,"1",IF(19&gt;K100,"2",IF(K100&gt;=27,"3","-"))))</f>
        <v>0</v>
      </c>
      <c r="N100" s="8">
        <f>IF(K100="系统未选择",IF(L100="",K100,ROUND(K100*L100,2)))</f>
        <v>0</v>
      </c>
    </row>
    <row r="101" spans="2:14">
      <c r="B101" s="8">
        <f>IF('2-定性盘查'!A101&lt;&gt;"",'2-定性盘查'!A101,"")</f>
        <v>0</v>
      </c>
      <c r="C101" s="8">
        <f>IF('2-定性盘查'!C101&lt;&gt;"",'2-定性盘查'!C101,"")</f>
        <v>0</v>
      </c>
      <c r="D101" s="8">
        <f>IF('2-定性盘查'!D101&lt;&gt;"",'2-定性盘查'!D101,"")</f>
        <v>0</v>
      </c>
      <c r="E101" s="9"/>
      <c r="F101" s="8">
        <f>IF(E101&lt;&gt;"",IF(E101="Continuous measurement",1,IF(E101="Periodic (intermittent) measurement",2,IF(E101="Financial accounting estimates",3,IF(E101="Self-assessment",3,"0")))),"")</f>
        <v>0</v>
      </c>
      <c r="G101" s="9"/>
      <c r="H101" s="8">
        <f>IF(G101&lt;&gt;"",IF(G101="(1) Those who have performed external calibration or have multiple sets of data to support this",1,IF(G101="(2) Those with certificates such as internal correction or accounting visa",2,IF(G101="(3) Failure to perform instrument calibration or record compilation",3,"0"))),"")</f>
        <v>0</v>
      </c>
      <c r="I101" s="9"/>
      <c r="J101" s="8">
        <f>IF(I101="1 In-house development coefficient/mass balance coefficient",1,IF(I101="2 Same process/equipment experience coefficient",1,IF(I101="3 The manufacturer provides coefficients",2,IF(I101="4 egional emission coefficient",2,IF(I101="5 National emission coefficient",3,IF(I101="6 International emission coefficient",3,""))))))</f>
        <v>0</v>
      </c>
      <c r="K101" s="8">
        <f>IF(OR(F101="", H101="", J101=""), "系统未选择", F101*H101*J101)</f>
        <v>0</v>
      </c>
      <c r="L101" s="8">
        <f>IF('3-定量盘查'!AD100&lt;&gt;"",ROUND('3-定量盘查'!AD100,4),"")</f>
        <v>0</v>
      </c>
      <c r="M101" s="8">
        <f>IF(K101="系统未选择",IF(K101&lt;10,"1",IF(19&gt;K101,"2",IF(K101&gt;=27,"3","-"))))</f>
        <v>0</v>
      </c>
      <c r="N101" s="8">
        <f>IF(K101="系统未选择",IF(L101="",K101,ROUND(K101*L101,2)))</f>
        <v>0</v>
      </c>
    </row>
    <row r="102" spans="2:14">
      <c r="B102" s="8">
        <f>IF('2-定性盘查'!A102&lt;&gt;"",'2-定性盘查'!A102,"")</f>
        <v>0</v>
      </c>
      <c r="C102" s="8">
        <f>IF('2-定性盘查'!C102&lt;&gt;"",'2-定性盘查'!C102,"")</f>
        <v>0</v>
      </c>
      <c r="D102" s="8">
        <f>IF('2-定性盘查'!D102&lt;&gt;"",'2-定性盘查'!D102,"")</f>
        <v>0</v>
      </c>
      <c r="E102" s="9"/>
      <c r="F102" s="8">
        <f>IF(E102&lt;&gt;"",IF(E102="Continuous measurement",1,IF(E102="Periodic (intermittent) measurement",2,IF(E102="Financial accounting estimates",3,IF(E102="Self-assessment",3,"0")))),"")</f>
        <v>0</v>
      </c>
      <c r="G102" s="9"/>
      <c r="H102" s="8">
        <f>IF(G102&lt;&gt;"",IF(G102="(1) Those who have performed external calibration or have multiple sets of data to support this",1,IF(G102="(2) Those with certificates such as internal correction or accounting visa",2,IF(G102="(3) Failure to perform instrument calibration or record compilation",3,"0"))),"")</f>
        <v>0</v>
      </c>
      <c r="I102" s="9"/>
      <c r="J102" s="8">
        <f>IF(I102="1 In-house development coefficient/mass balance coefficient",1,IF(I102="2 Same process/equipment experience coefficient",1,IF(I102="3 The manufacturer provides coefficients",2,IF(I102="4 egional emission coefficient",2,IF(I102="5 National emission coefficient",3,IF(I102="6 International emission coefficient",3,""))))))</f>
        <v>0</v>
      </c>
      <c r="K102" s="8">
        <f>IF(OR(F102="", H102="", J102=""), "系统未选择", F102*H102*J102)</f>
        <v>0</v>
      </c>
      <c r="L102" s="8">
        <f>IF('3-定量盘查'!AD101&lt;&gt;"",ROUND('3-定量盘查'!AD101,4),"")</f>
        <v>0</v>
      </c>
      <c r="M102" s="8">
        <f>IF(K102="系统未选择",IF(K102&lt;10,"1",IF(19&gt;K102,"2",IF(K102&gt;=27,"3","-"))))</f>
        <v>0</v>
      </c>
      <c r="N102" s="8">
        <f>IF(K102="系统未选择",IF(L102="",K102,ROUND(K102*L102,2)))</f>
        <v>0</v>
      </c>
    </row>
    <row r="103" spans="2:14">
      <c r="B103" s="8">
        <f>IF('2-定性盘查'!A103&lt;&gt;"",'2-定性盘查'!A103,"")</f>
        <v>0</v>
      </c>
      <c r="C103" s="8">
        <f>IF('2-定性盘查'!C103&lt;&gt;"",'2-定性盘查'!C103,"")</f>
        <v>0</v>
      </c>
      <c r="D103" s="8">
        <f>IF('2-定性盘查'!D103&lt;&gt;"",'2-定性盘查'!D103,"")</f>
        <v>0</v>
      </c>
      <c r="E103" s="9"/>
      <c r="F103" s="8">
        <f>IF(E103&lt;&gt;"",IF(E103="Continuous measurement",1,IF(E103="Periodic (intermittent) measurement",2,IF(E103="Financial accounting estimates",3,IF(E103="Self-assessment",3,"0")))),"")</f>
        <v>0</v>
      </c>
      <c r="G103" s="9"/>
      <c r="H103" s="8">
        <f>IF(G103&lt;&gt;"",IF(G103="(1) Those who have performed external calibration or have multiple sets of data to support this",1,IF(G103="(2) Those with certificates such as internal correction or accounting visa",2,IF(G103="(3) Failure to perform instrument calibration or record compilation",3,"0"))),"")</f>
        <v>0</v>
      </c>
      <c r="I103" s="9"/>
      <c r="J103" s="8">
        <f>IF(I103="1 In-house development coefficient/mass balance coefficient",1,IF(I103="2 Same process/equipment experience coefficient",1,IF(I103="3 The manufacturer provides coefficients",2,IF(I103="4 egional emission coefficient",2,IF(I103="5 National emission coefficient",3,IF(I103="6 International emission coefficient",3,""))))))</f>
        <v>0</v>
      </c>
      <c r="K103" s="8">
        <f>IF(OR(F103="", H103="", J103=""), "系统未选择", F103*H103*J103)</f>
        <v>0</v>
      </c>
      <c r="L103" s="8">
        <f>IF('3-定量盘查'!AD102&lt;&gt;"",ROUND('3-定量盘查'!AD102,4),"")</f>
        <v>0</v>
      </c>
      <c r="M103" s="8">
        <f>IF(K103="系统未选择",IF(K103&lt;10,"1",IF(19&gt;K103,"2",IF(K103&gt;=27,"3","-"))))</f>
        <v>0</v>
      </c>
      <c r="N103" s="8">
        <f>IF(K103="系统未选择",IF(L103="",K103,ROUND(K103*L103,2)))</f>
        <v>0</v>
      </c>
    </row>
    <row r="104" spans="2:14">
      <c r="B104" s="8">
        <f>IF('2-定性盘查'!A104&lt;&gt;"",'2-定性盘查'!A104,"")</f>
        <v>0</v>
      </c>
      <c r="C104" s="8">
        <f>IF('2-定性盘查'!C104&lt;&gt;"",'2-定性盘查'!C104,"")</f>
        <v>0</v>
      </c>
      <c r="D104" s="8">
        <f>IF('2-定性盘查'!D104&lt;&gt;"",'2-定性盘查'!D104,"")</f>
        <v>0</v>
      </c>
      <c r="E104" s="9"/>
      <c r="F104" s="8">
        <f>IF(E104&lt;&gt;"",IF(E104="Continuous measurement",1,IF(E104="Periodic (intermittent) measurement",2,IF(E104="Financial accounting estimates",3,IF(E104="Self-assessment",3,"0")))),"")</f>
        <v>0</v>
      </c>
      <c r="G104" s="9"/>
      <c r="H104" s="8">
        <f>IF(G104&lt;&gt;"",IF(G104="(1) Those who have performed external calibration or have multiple sets of data to support this",1,IF(G104="(2) Those with certificates such as internal correction or accounting visa",2,IF(G104="(3) Failure to perform instrument calibration or record compilation",3,"0"))),"")</f>
        <v>0</v>
      </c>
      <c r="I104" s="9"/>
      <c r="J104" s="8">
        <f>IF(I104="1 In-house development coefficient/mass balance coefficient",1,IF(I104="2 Same process/equipment experience coefficient",1,IF(I104="3 The manufacturer provides coefficients",2,IF(I104="4 egional emission coefficient",2,IF(I104="5 National emission coefficient",3,IF(I104="6 International emission coefficient",3,""))))))</f>
        <v>0</v>
      </c>
      <c r="K104" s="8">
        <f>IF(OR(F104="", H104="", J104=""), "系统未选择", F104*H104*J104)</f>
        <v>0</v>
      </c>
      <c r="L104" s="8">
        <f>IF('3-定量盘查'!AD103&lt;&gt;"",ROUND('3-定量盘查'!AD103,4),"")</f>
        <v>0</v>
      </c>
      <c r="M104" s="8">
        <f>IF(K104="系统未选择",IF(K104&lt;10,"1",IF(19&gt;K104,"2",IF(K104&gt;=27,"3","-"))))</f>
        <v>0</v>
      </c>
      <c r="N104" s="8">
        <f>IF(K104="系统未选择",IF(L104="",K104,ROUND(K104*L104,2)))</f>
        <v>0</v>
      </c>
    </row>
    <row r="105" spans="2:14">
      <c r="B105" s="8">
        <f>IF('2-定性盘查'!A105&lt;&gt;"",'2-定性盘查'!A105,"")</f>
        <v>0</v>
      </c>
      <c r="C105" s="8">
        <f>IF('2-定性盘查'!C105&lt;&gt;"",'2-定性盘查'!C105,"")</f>
        <v>0</v>
      </c>
      <c r="D105" s="8">
        <f>IF('2-定性盘查'!D105&lt;&gt;"",'2-定性盘查'!D105,"")</f>
        <v>0</v>
      </c>
      <c r="E105" s="9"/>
      <c r="F105" s="8">
        <f>IF(E105&lt;&gt;"",IF(E105="Continuous measurement",1,IF(E105="Periodic (intermittent) measurement",2,IF(E105="Financial accounting estimates",3,IF(E105="Self-assessment",3,"0")))),"")</f>
        <v>0</v>
      </c>
      <c r="G105" s="9"/>
      <c r="H105" s="8">
        <f>IF(G105&lt;&gt;"",IF(G105="(1) Those who have performed external calibration or have multiple sets of data to support this",1,IF(G105="(2) Those with certificates such as internal correction or accounting visa",2,IF(G105="(3) Failure to perform instrument calibration or record compilation",3,"0"))),"")</f>
        <v>0</v>
      </c>
      <c r="I105" s="9"/>
      <c r="J105" s="8">
        <f>IF(I105="1 In-house development coefficient/mass balance coefficient",1,IF(I105="2 Same process/equipment experience coefficient",1,IF(I105="3 The manufacturer provides coefficients",2,IF(I105="4 egional emission coefficient",2,IF(I105="5 National emission coefficient",3,IF(I105="6 International emission coefficient",3,""))))))</f>
        <v>0</v>
      </c>
      <c r="K105" s="8">
        <f>IF(OR(F105="", H105="", J105=""), "系统未选择", F105*H105*J105)</f>
        <v>0</v>
      </c>
      <c r="L105" s="8">
        <f>IF('3-定量盘查'!AD104&lt;&gt;"",ROUND('3-定量盘查'!AD104,4),"")</f>
        <v>0</v>
      </c>
      <c r="M105" s="8">
        <f>IF(K105="系统未选择",IF(K105&lt;10,"1",IF(19&gt;K105,"2",IF(K105&gt;=27,"3","-"))))</f>
        <v>0</v>
      </c>
      <c r="N105" s="8">
        <f>IF(K105="系统未选择",IF(L105="",K105,ROUND(K105*L105,2)))</f>
        <v>0</v>
      </c>
    </row>
    <row r="106" spans="2:14">
      <c r="B106" s="8">
        <f>IF('2-定性盘查'!A106&lt;&gt;"",'2-定性盘查'!A106,"")</f>
        <v>0</v>
      </c>
      <c r="C106" s="8">
        <f>IF('2-定性盘查'!C106&lt;&gt;"",'2-定性盘查'!C106,"")</f>
        <v>0</v>
      </c>
      <c r="D106" s="8">
        <f>IF('2-定性盘查'!D106&lt;&gt;"",'2-定性盘查'!D106,"")</f>
        <v>0</v>
      </c>
      <c r="E106" s="9"/>
      <c r="F106" s="8">
        <f>IF(E106&lt;&gt;"",IF(E106="Continuous measurement",1,IF(E106="Periodic (intermittent) measurement",2,IF(E106="Financial accounting estimates",3,IF(E106="Self-assessment",3,"0")))),"")</f>
        <v>0</v>
      </c>
      <c r="G106" s="9"/>
      <c r="H106" s="8">
        <f>IF(G106&lt;&gt;"",IF(G106="(1) Those who have performed external calibration or have multiple sets of data to support this",1,IF(G106="(2) Those with certificates such as internal correction or accounting visa",2,IF(G106="(3) Failure to perform instrument calibration or record compilation",3,"0"))),"")</f>
        <v>0</v>
      </c>
      <c r="I106" s="9"/>
      <c r="J106" s="8">
        <f>IF(I106="1 In-house development coefficient/mass balance coefficient",1,IF(I106="2 Same process/equipment experience coefficient",1,IF(I106="3 The manufacturer provides coefficients",2,IF(I106="4 egional emission coefficient",2,IF(I106="5 National emission coefficient",3,IF(I106="6 International emission coefficient",3,""))))))</f>
        <v>0</v>
      </c>
      <c r="K106" s="8">
        <f>IF(OR(F106="", H106="", J106=""), "系统未选择", F106*H106*J106)</f>
        <v>0</v>
      </c>
      <c r="L106" s="8">
        <f>IF('3-定量盘查'!AD105&lt;&gt;"",ROUND('3-定量盘查'!AD105,4),"")</f>
        <v>0</v>
      </c>
      <c r="M106" s="8">
        <f>IF(K106="系统未选择",IF(K106&lt;10,"1",IF(19&gt;K106,"2",IF(K106&gt;=27,"3","-"))))</f>
        <v>0</v>
      </c>
      <c r="N106" s="8">
        <f>IF(K106="系统未选择",IF(L106="",K106,ROUND(K106*L106,2)))</f>
        <v>0</v>
      </c>
    </row>
    <row r="107" spans="2:14">
      <c r="B107" s="8">
        <f>IF('2-定性盘查'!A107&lt;&gt;"",'2-定性盘查'!A107,"")</f>
        <v>0</v>
      </c>
      <c r="C107" s="8">
        <f>IF('2-定性盘查'!C107&lt;&gt;"",'2-定性盘查'!C107,"")</f>
        <v>0</v>
      </c>
      <c r="D107" s="8">
        <f>IF('2-定性盘查'!D107&lt;&gt;"",'2-定性盘查'!D107,"")</f>
        <v>0</v>
      </c>
      <c r="E107" s="9"/>
      <c r="F107" s="8">
        <f>IF(E107&lt;&gt;"",IF(E107="Continuous measurement",1,IF(E107="Periodic (intermittent) measurement",2,IF(E107="Financial accounting estimates",3,IF(E107="Self-assessment",3,"0")))),"")</f>
        <v>0</v>
      </c>
      <c r="G107" s="9"/>
      <c r="H107" s="8">
        <f>IF(G107&lt;&gt;"",IF(G107="(1) Those who have performed external calibration or have multiple sets of data to support this",1,IF(G107="(2) Those with certificates such as internal correction or accounting visa",2,IF(G107="(3) Failure to perform instrument calibration or record compilation",3,"0"))),"")</f>
        <v>0</v>
      </c>
      <c r="I107" s="9"/>
      <c r="J107" s="8">
        <f>IF(I107="1 In-house development coefficient/mass balance coefficient",1,IF(I107="2 Same process/equipment experience coefficient",1,IF(I107="3 The manufacturer provides coefficients",2,IF(I107="4 egional emission coefficient",2,IF(I107="5 National emission coefficient",3,IF(I107="6 International emission coefficient",3,""))))))</f>
        <v>0</v>
      </c>
      <c r="K107" s="8">
        <f>IF(OR(F107="", H107="", J107=""), "系统未选择", F107*H107*J107)</f>
        <v>0</v>
      </c>
      <c r="L107" s="8">
        <f>IF('3-定量盘查'!AD106&lt;&gt;"",ROUND('3-定量盘查'!AD106,4),"")</f>
        <v>0</v>
      </c>
      <c r="M107" s="8">
        <f>IF(K107="系统未选择",IF(K107&lt;10,"1",IF(19&gt;K107,"2",IF(K107&gt;=27,"3","-"))))</f>
        <v>0</v>
      </c>
      <c r="N107" s="8">
        <f>IF(K107="系统未选择",IF(L107="",K107,ROUND(K107*L107,2)))</f>
        <v>0</v>
      </c>
    </row>
    <row r="108" spans="2:14">
      <c r="B108" s="8">
        <f>IF('2-定性盘查'!A108&lt;&gt;"",'2-定性盘查'!A108,"")</f>
        <v>0</v>
      </c>
      <c r="C108" s="8">
        <f>IF('2-定性盘查'!C108&lt;&gt;"",'2-定性盘查'!C108,"")</f>
        <v>0</v>
      </c>
      <c r="D108" s="8">
        <f>IF('2-定性盘查'!D108&lt;&gt;"",'2-定性盘查'!D108,"")</f>
        <v>0</v>
      </c>
      <c r="E108" s="9"/>
      <c r="F108" s="8">
        <f>IF(E108&lt;&gt;"",IF(E108="Continuous measurement",1,IF(E108="Periodic (intermittent) measurement",2,IF(E108="Financial accounting estimates",3,IF(E108="Self-assessment",3,"0")))),"")</f>
        <v>0</v>
      </c>
      <c r="G108" s="9"/>
      <c r="H108" s="8">
        <f>IF(G108&lt;&gt;"",IF(G108="(1) Those who have performed external calibration or have multiple sets of data to support this",1,IF(G108="(2) Those with certificates such as internal correction or accounting visa",2,IF(G108="(3) Failure to perform instrument calibration or record compilation",3,"0"))),"")</f>
        <v>0</v>
      </c>
      <c r="I108" s="9"/>
      <c r="J108" s="8">
        <f>IF(I108="1 In-house development coefficient/mass balance coefficient",1,IF(I108="2 Same process/equipment experience coefficient",1,IF(I108="3 The manufacturer provides coefficients",2,IF(I108="4 egional emission coefficient",2,IF(I108="5 National emission coefficient",3,IF(I108="6 International emission coefficient",3,""))))))</f>
        <v>0</v>
      </c>
      <c r="K108" s="8">
        <f>IF(OR(F108="", H108="", J108=""), "系统未选择", F108*H108*J108)</f>
        <v>0</v>
      </c>
      <c r="L108" s="8">
        <f>IF('3-定量盘查'!AD107&lt;&gt;"",ROUND('3-定量盘查'!AD107,4),"")</f>
        <v>0</v>
      </c>
      <c r="M108" s="8">
        <f>IF(K108="系统未选择",IF(K108&lt;10,"1",IF(19&gt;K108,"2",IF(K108&gt;=27,"3","-"))))</f>
        <v>0</v>
      </c>
      <c r="N108" s="8">
        <f>IF(K108="系统未选择",IF(L108="",K108,ROUND(K108*L108,2)))</f>
        <v>0</v>
      </c>
    </row>
    <row r="109" spans="2:14">
      <c r="B109" s="8">
        <f>IF('2-定性盘查'!A109&lt;&gt;"",'2-定性盘查'!A109,"")</f>
        <v>0</v>
      </c>
      <c r="C109" s="8">
        <f>IF('2-定性盘查'!C109&lt;&gt;"",'2-定性盘查'!C109,"")</f>
        <v>0</v>
      </c>
      <c r="D109" s="8">
        <f>IF('2-定性盘查'!D109&lt;&gt;"",'2-定性盘查'!D109,"")</f>
        <v>0</v>
      </c>
      <c r="E109" s="9"/>
      <c r="F109" s="8">
        <f>IF(E109&lt;&gt;"",IF(E109="Continuous measurement",1,IF(E109="Periodic (intermittent) measurement",2,IF(E109="Financial accounting estimates",3,IF(E109="Self-assessment",3,"0")))),"")</f>
        <v>0</v>
      </c>
      <c r="G109" s="9"/>
      <c r="H109" s="8">
        <f>IF(G109&lt;&gt;"",IF(G109="(1) Those who have performed external calibration or have multiple sets of data to support this",1,IF(G109="(2) Those with certificates such as internal correction or accounting visa",2,IF(G109="(3) Failure to perform instrument calibration or record compilation",3,"0"))),"")</f>
        <v>0</v>
      </c>
      <c r="I109" s="9"/>
      <c r="J109" s="8">
        <f>IF(I109="1 In-house development coefficient/mass balance coefficient",1,IF(I109="2 Same process/equipment experience coefficient",1,IF(I109="3 The manufacturer provides coefficients",2,IF(I109="4 egional emission coefficient",2,IF(I109="5 National emission coefficient",3,IF(I109="6 International emission coefficient",3,""))))))</f>
        <v>0</v>
      </c>
      <c r="K109" s="8">
        <f>IF(OR(F109="", H109="", J109=""), "系统未选择", F109*H109*J109)</f>
        <v>0</v>
      </c>
      <c r="L109" s="8">
        <f>IF('3-定量盘查'!AD108&lt;&gt;"",ROUND('3-定量盘查'!AD108,4),"")</f>
        <v>0</v>
      </c>
      <c r="M109" s="8">
        <f>IF(K109="系统未选择",IF(K109&lt;10,"1",IF(19&gt;K109,"2",IF(K109&gt;=27,"3","-"))))</f>
        <v>0</v>
      </c>
      <c r="N109" s="8">
        <f>IF(K109="系统未选择",IF(L109="",K109,ROUND(K109*L109,2)))</f>
        <v>0</v>
      </c>
    </row>
    <row r="110" spans="2:14">
      <c r="B110" s="8">
        <f>IF('2-定性盘查'!A110&lt;&gt;"",'2-定性盘查'!A110,"")</f>
        <v>0</v>
      </c>
      <c r="C110" s="8">
        <f>IF('2-定性盘查'!C110&lt;&gt;"",'2-定性盘查'!C110,"")</f>
        <v>0</v>
      </c>
      <c r="D110" s="8">
        <f>IF('2-定性盘查'!D110&lt;&gt;"",'2-定性盘查'!D110,"")</f>
        <v>0</v>
      </c>
      <c r="E110" s="9"/>
      <c r="F110" s="8">
        <f>IF(E110&lt;&gt;"",IF(E110="Continuous measurement",1,IF(E110="Periodic (intermittent) measurement",2,IF(E110="Financial accounting estimates",3,IF(E110="Self-assessment",3,"0")))),"")</f>
        <v>0</v>
      </c>
      <c r="G110" s="9"/>
      <c r="H110" s="8">
        <f>IF(G110&lt;&gt;"",IF(G110="(1) Those who have performed external calibration or have multiple sets of data to support this",1,IF(G110="(2) Those with certificates such as internal correction or accounting visa",2,IF(G110="(3) Failure to perform instrument calibration or record compilation",3,"0"))),"")</f>
        <v>0</v>
      </c>
      <c r="I110" s="9"/>
      <c r="J110" s="8">
        <f>IF(I110="1 In-house development coefficient/mass balance coefficient",1,IF(I110="2 Same process/equipment experience coefficient",1,IF(I110="3 The manufacturer provides coefficients",2,IF(I110="4 egional emission coefficient",2,IF(I110="5 National emission coefficient",3,IF(I110="6 International emission coefficient",3,""))))))</f>
        <v>0</v>
      </c>
      <c r="K110" s="8">
        <f>IF(OR(F110="", H110="", J110=""), "系统未选择", F110*H110*J110)</f>
        <v>0</v>
      </c>
      <c r="L110" s="8">
        <f>IF('3-定量盘查'!AD109&lt;&gt;"",ROUND('3-定量盘查'!AD109,4),"")</f>
        <v>0</v>
      </c>
      <c r="M110" s="8">
        <f>IF(K110="系统未选择",IF(K110&lt;10,"1",IF(19&gt;K110,"2",IF(K110&gt;=27,"3","-"))))</f>
        <v>0</v>
      </c>
      <c r="N110" s="8">
        <f>IF(K110="系统未选择",IF(L110="",K110,ROUND(K110*L110,2)))</f>
        <v>0</v>
      </c>
    </row>
    <row r="111" spans="2:14">
      <c r="B111" s="8">
        <f>IF('2-定性盘查'!A111&lt;&gt;"",'2-定性盘查'!A111,"")</f>
        <v>0</v>
      </c>
      <c r="C111" s="8">
        <f>IF('2-定性盘查'!C111&lt;&gt;"",'2-定性盘查'!C111,"")</f>
        <v>0</v>
      </c>
      <c r="D111" s="8">
        <f>IF('2-定性盘查'!D111&lt;&gt;"",'2-定性盘查'!D111,"")</f>
        <v>0</v>
      </c>
      <c r="E111" s="9"/>
      <c r="F111" s="8">
        <f>IF(E111&lt;&gt;"",IF(E111="Continuous measurement",1,IF(E111="Periodic (intermittent) measurement",2,IF(E111="Financial accounting estimates",3,IF(E111="Self-assessment",3,"0")))),"")</f>
        <v>0</v>
      </c>
      <c r="G111" s="9"/>
      <c r="H111" s="8">
        <f>IF(G111&lt;&gt;"",IF(G111="(1) Those who have performed external calibration or have multiple sets of data to support this",1,IF(G111="(2) Those with certificates such as internal correction or accounting visa",2,IF(G111="(3) Failure to perform instrument calibration or record compilation",3,"0"))),"")</f>
        <v>0</v>
      </c>
      <c r="I111" s="9"/>
      <c r="J111" s="8">
        <f>IF(I111="1 In-house development coefficient/mass balance coefficient",1,IF(I111="2 Same process/equipment experience coefficient",1,IF(I111="3 The manufacturer provides coefficients",2,IF(I111="4 egional emission coefficient",2,IF(I111="5 National emission coefficient",3,IF(I111="6 International emission coefficient",3,""))))))</f>
        <v>0</v>
      </c>
      <c r="K111" s="8">
        <f>IF(OR(F111="", H111="", J111=""), "系统未选择", F111*H111*J111)</f>
        <v>0</v>
      </c>
      <c r="L111" s="8">
        <f>IF('3-定量盘查'!AD110&lt;&gt;"",ROUND('3-定量盘查'!AD110,4),"")</f>
        <v>0</v>
      </c>
      <c r="M111" s="8">
        <f>IF(K111="系统未选择",IF(K111&lt;10,"1",IF(19&gt;K111,"2",IF(K111&gt;=27,"3","-"))))</f>
        <v>0</v>
      </c>
      <c r="N111" s="8">
        <f>IF(K111="系统未选择",IF(L111="",K111,ROUND(K111*L111,2)))</f>
        <v>0</v>
      </c>
    </row>
    <row r="112" spans="2:14">
      <c r="B112" s="8">
        <f>IF('2-定性盘查'!A112&lt;&gt;"",'2-定性盘查'!A112,"")</f>
        <v>0</v>
      </c>
      <c r="C112" s="8">
        <f>IF('2-定性盘查'!C112&lt;&gt;"",'2-定性盘查'!C112,"")</f>
        <v>0</v>
      </c>
      <c r="D112" s="8">
        <f>IF('2-定性盘查'!D112&lt;&gt;"",'2-定性盘查'!D112,"")</f>
        <v>0</v>
      </c>
      <c r="E112" s="9"/>
      <c r="F112" s="8">
        <f>IF(E112&lt;&gt;"",IF(E112="Continuous measurement",1,IF(E112="Periodic (intermittent) measurement",2,IF(E112="Financial accounting estimates",3,IF(E112="Self-assessment",3,"0")))),"")</f>
        <v>0</v>
      </c>
      <c r="G112" s="9"/>
      <c r="H112" s="8">
        <f>IF(G112&lt;&gt;"",IF(G112="(1) Those who have performed external calibration or have multiple sets of data to support this",1,IF(G112="(2) Those with certificates such as internal correction or accounting visa",2,IF(G112="(3) Failure to perform instrument calibration or record compilation",3,"0"))),"")</f>
        <v>0</v>
      </c>
      <c r="I112" s="9"/>
      <c r="J112" s="8">
        <f>IF(I112="1 In-house development coefficient/mass balance coefficient",1,IF(I112="2 Same process/equipment experience coefficient",1,IF(I112="3 The manufacturer provides coefficients",2,IF(I112="4 egional emission coefficient",2,IF(I112="5 National emission coefficient",3,IF(I112="6 International emission coefficient",3,""))))))</f>
        <v>0</v>
      </c>
      <c r="K112" s="8">
        <f>IF(OR(F112="", H112="", J112=""), "系统未选择", F112*H112*J112)</f>
        <v>0</v>
      </c>
      <c r="L112" s="8">
        <f>IF('3-定量盘查'!AD111&lt;&gt;"",ROUND('3-定量盘查'!AD111,4),"")</f>
        <v>0</v>
      </c>
      <c r="M112" s="8">
        <f>IF(K112="系统未选择",IF(K112&lt;10,"1",IF(19&gt;K112,"2",IF(K112&gt;=27,"3","-"))))</f>
        <v>0</v>
      </c>
      <c r="N112" s="8">
        <f>IF(K112="系统未选择",IF(L112="",K112,ROUND(K112*L112,2)))</f>
        <v>0</v>
      </c>
    </row>
    <row r="113" spans="2:14">
      <c r="B113" s="8">
        <f>IF('2-定性盘查'!A113&lt;&gt;"",'2-定性盘查'!A113,"")</f>
        <v>0</v>
      </c>
      <c r="C113" s="8">
        <f>IF('2-定性盘查'!C113&lt;&gt;"",'2-定性盘查'!C113,"")</f>
        <v>0</v>
      </c>
      <c r="D113" s="8">
        <f>IF('2-定性盘查'!D113&lt;&gt;"",'2-定性盘查'!D113,"")</f>
        <v>0</v>
      </c>
      <c r="E113" s="9" t="s">
        <v>609</v>
      </c>
      <c r="F113" s="8">
        <f>IF(E113&lt;&gt;"",IF(E113="Continuous measurement",1,IF(E113="Periodic (intermittent) measurement",2,IF(E113="Financial accounting estimates",3,IF(E113="Self-assessment",3,"0")))),"")</f>
        <v>0</v>
      </c>
      <c r="G113" s="9" t="s">
        <v>574</v>
      </c>
      <c r="H113" s="8">
        <f>IF(G113&lt;&gt;"",IF(G113="(1) Those who have performed external calibration or have multiple sets of data to support this",1,IF(G113="(2) Those with certificates such as internal correction or accounting visa",2,IF(G113="(3) Failure to perform instrument calibration or record compilation",3,"0"))),"")</f>
        <v>0</v>
      </c>
      <c r="I113" s="9" t="s">
        <v>608</v>
      </c>
      <c r="J113" s="8">
        <f>IF(I113="1 In-house development coefficient/mass balance coefficient",1,IF(I113="2 Same process/equipment experience coefficient",1,IF(I113="3 The manufacturer provides coefficients",2,IF(I113="4 egional emission coefficient",2,IF(I113="5 National emission coefficient",3,IF(I113="6 International emission coefficient",3,""))))))</f>
        <v>0</v>
      </c>
      <c r="K113" s="8">
        <f>IF(OR(F113="", H113="", J113=""), "系统未选择", F113*H113*J113)</f>
        <v>0</v>
      </c>
      <c r="L113" s="8">
        <f>IF('3-定量盘查'!AD112&lt;&gt;"",ROUND('3-定量盘查'!AD112,4),"")</f>
        <v>0</v>
      </c>
      <c r="M113" s="8">
        <f>IF(K113="系统未选择",IF(K113&lt;10,"1",IF(19&gt;K113,"2",IF(K113&gt;=27,"3","-"))))</f>
        <v>0</v>
      </c>
      <c r="N113" s="8">
        <f>IF(K113="系统未选择",IF(L113="",K113,ROUND(K113*L113,2)))</f>
        <v>0</v>
      </c>
    </row>
    <row r="114" spans="2:14">
      <c r="B114" s="8">
        <f>IF('2-定性盘查'!A114&lt;&gt;"",'2-定性盘查'!A114,"")</f>
        <v>0</v>
      </c>
      <c r="C114" s="8">
        <f>IF('2-定性盘查'!C114&lt;&gt;"",'2-定性盘查'!C114,"")</f>
        <v>0</v>
      </c>
      <c r="D114" s="8">
        <f>IF('2-定性盘查'!D114&lt;&gt;"",'2-定性盘查'!D114,"")</f>
        <v>0</v>
      </c>
      <c r="E114" s="9" t="s">
        <v>609</v>
      </c>
      <c r="F114" s="8">
        <f>IF(E114&lt;&gt;"",IF(E114="Continuous measurement",1,IF(E114="Periodic (intermittent) measurement",2,IF(E114="Financial accounting estimates",3,IF(E114="Self-assessment",3,"0")))),"")</f>
        <v>0</v>
      </c>
      <c r="G114" s="9" t="s">
        <v>574</v>
      </c>
      <c r="H114" s="8">
        <f>IF(G114&lt;&gt;"",IF(G114="(1) Those who have performed external calibration or have multiple sets of data to support this",1,IF(G114="(2) Those with certificates such as internal correction or accounting visa",2,IF(G114="(3) Failure to perform instrument calibration or record compilation",3,"0"))),"")</f>
        <v>0</v>
      </c>
      <c r="I114" s="9" t="s">
        <v>608</v>
      </c>
      <c r="J114" s="8">
        <f>IF(I114="1 In-house development coefficient/mass balance coefficient",1,IF(I114="2 Same process/equipment experience coefficient",1,IF(I114="3 The manufacturer provides coefficients",2,IF(I114="4 egional emission coefficient",2,IF(I114="5 National emission coefficient",3,IF(I114="6 International emission coefficient",3,""))))))</f>
        <v>0</v>
      </c>
      <c r="K114" s="8">
        <f>IF(OR(F114="", H114="", J114=""), "系统未选择", F114*H114*J114)</f>
        <v>0</v>
      </c>
      <c r="L114" s="8">
        <f>IF('3-定量盘查'!AD113&lt;&gt;"",ROUND('3-定量盘查'!AD113,4),"")</f>
        <v>0</v>
      </c>
      <c r="M114" s="8">
        <f>IF(K114="系统未选择",IF(K114&lt;10,"1",IF(19&gt;K114,"2",IF(K114&gt;=27,"3","-"))))</f>
        <v>0</v>
      </c>
      <c r="N114" s="8">
        <f>IF(K114="系统未选择",IF(L114="",K114,ROUND(K114*L114,2)))</f>
        <v>0</v>
      </c>
    </row>
    <row r="115" spans="2:14">
      <c r="B115" s="8">
        <f>IF('2-定性盘查'!A115&lt;&gt;"",'2-定性盘查'!A115,"")</f>
        <v>0</v>
      </c>
      <c r="C115" s="8">
        <f>IF('2-定性盘查'!C115&lt;&gt;"",'2-定性盘查'!C115,"")</f>
        <v>0</v>
      </c>
      <c r="D115" s="8">
        <f>IF('2-定性盘查'!D115&lt;&gt;"",'2-定性盘查'!D115,"")</f>
        <v>0</v>
      </c>
      <c r="E115" s="9"/>
      <c r="F115" s="8">
        <f>IF(E115&lt;&gt;"",IF(E115="Continuous measurement",1,IF(E115="Periodic (intermittent) measurement",2,IF(E115="Financial accounting estimates",3,IF(E115="Self-assessment",3,"0")))),"")</f>
        <v>0</v>
      </c>
      <c r="G115" s="9"/>
      <c r="H115" s="8">
        <f>IF(G115&lt;&gt;"",IF(G115="(1) Those who have performed external calibration or have multiple sets of data to support this",1,IF(G115="(2) Those with certificates such as internal correction or accounting visa",2,IF(G115="(3) Failure to perform instrument calibration or record compilation",3,"0"))),"")</f>
        <v>0</v>
      </c>
      <c r="I115" s="9"/>
      <c r="J115" s="8">
        <f>IF(I115="1 In-house development coefficient/mass balance coefficient",1,IF(I115="2 Same process/equipment experience coefficient",1,IF(I115="3 The manufacturer provides coefficients",2,IF(I115="4 egional emission coefficient",2,IF(I115="5 National emission coefficient",3,IF(I115="6 International emission coefficient",3,""))))))</f>
        <v>0</v>
      </c>
      <c r="K115" s="8">
        <f>IF(OR(F115="", H115="", J115=""), "系统未选择", F115*H115*J115)</f>
        <v>0</v>
      </c>
      <c r="L115" s="8">
        <f>IF('3-定量盘查'!AD114&lt;&gt;"",ROUND('3-定量盘查'!AD114,4),"")</f>
        <v>0</v>
      </c>
      <c r="M115" s="8">
        <f>IF(K115="系统未选择",IF(K115&lt;10,"1",IF(19&gt;K115,"2",IF(K115&gt;=27,"3","-"))))</f>
        <v>0</v>
      </c>
      <c r="N115" s="8">
        <f>IF(K115="系统未选择",IF(L115="",K115,ROUND(K115*L115,2)))</f>
        <v>0</v>
      </c>
    </row>
    <row r="116" spans="2:14">
      <c r="B116" s="8">
        <f>IF('2-定性盘查'!A116&lt;&gt;"",'2-定性盘查'!A116,"")</f>
        <v>0</v>
      </c>
      <c r="C116" s="8">
        <f>IF('2-定性盘查'!C116&lt;&gt;"",'2-定性盘查'!C116,"")</f>
        <v>0</v>
      </c>
      <c r="D116" s="8">
        <f>IF('2-定性盘查'!D116&lt;&gt;"",'2-定性盘查'!D116,"")</f>
        <v>0</v>
      </c>
      <c r="E116" s="9" t="s">
        <v>609</v>
      </c>
      <c r="F116" s="8">
        <f>IF(E116&lt;&gt;"",IF(E116="Continuous measurement",1,IF(E116="Periodic (intermittent) measurement",2,IF(E116="Financial accounting estimates",3,IF(E116="Self-assessment",3,"0")))),"")</f>
        <v>0</v>
      </c>
      <c r="G116" s="9" t="s">
        <v>574</v>
      </c>
      <c r="H116" s="8">
        <f>IF(G116&lt;&gt;"",IF(G116="(1) Those who have performed external calibration or have multiple sets of data to support this",1,IF(G116="(2) Those with certificates such as internal correction or accounting visa",2,IF(G116="(3) Failure to perform instrument calibration or record compilation",3,"0"))),"")</f>
        <v>0</v>
      </c>
      <c r="I116" s="9" t="s">
        <v>608</v>
      </c>
      <c r="J116" s="8">
        <f>IF(I116="1 In-house development coefficient/mass balance coefficient",1,IF(I116="2 Same process/equipment experience coefficient",1,IF(I116="3 The manufacturer provides coefficients",2,IF(I116="4 egional emission coefficient",2,IF(I116="5 National emission coefficient",3,IF(I116="6 International emission coefficient",3,""))))))</f>
        <v>0</v>
      </c>
      <c r="K116" s="8">
        <f>IF(OR(F116="", H116="", J116=""), "系统未选择", F116*H116*J116)</f>
        <v>0</v>
      </c>
      <c r="L116" s="8">
        <f>IF('3-定量盘查'!AD115&lt;&gt;"",ROUND('3-定量盘查'!AD115,4),"")</f>
        <v>0</v>
      </c>
      <c r="M116" s="8">
        <f>IF(K116="系统未选择",IF(K116&lt;10,"1",IF(19&gt;K116,"2",IF(K116&gt;=27,"3","-"))))</f>
        <v>0</v>
      </c>
      <c r="N116" s="8">
        <f>IF(K116="系统未选择",IF(L116="",K116,ROUND(K116*L116,2)))</f>
        <v>0</v>
      </c>
    </row>
    <row r="117" spans="2:14">
      <c r="B117" s="8">
        <f>IF('2-定性盘查'!A117&lt;&gt;"",'2-定性盘查'!A117,"")</f>
        <v>0</v>
      </c>
      <c r="C117" s="8">
        <f>IF('2-定性盘查'!C117&lt;&gt;"",'2-定性盘查'!C117,"")</f>
        <v>0</v>
      </c>
      <c r="D117" s="8">
        <f>IF('2-定性盘查'!D117&lt;&gt;"",'2-定性盘查'!D117,"")</f>
        <v>0</v>
      </c>
      <c r="E117" s="9" t="s">
        <v>609</v>
      </c>
      <c r="F117" s="8">
        <f>IF(E117&lt;&gt;"",IF(E117="Continuous measurement",1,IF(E117="Periodic (intermittent) measurement",2,IF(E117="Financial accounting estimates",3,IF(E117="Self-assessment",3,"0")))),"")</f>
        <v>0</v>
      </c>
      <c r="G117" s="9" t="s">
        <v>574</v>
      </c>
      <c r="H117" s="8">
        <f>IF(G117&lt;&gt;"",IF(G117="(1) Those who have performed external calibration or have multiple sets of data to support this",1,IF(G117="(2) Those with certificates such as internal correction or accounting visa",2,IF(G117="(3) Failure to perform instrument calibration or record compilation",3,"0"))),"")</f>
        <v>0</v>
      </c>
      <c r="I117" s="9" t="s">
        <v>608</v>
      </c>
      <c r="J117" s="8">
        <f>IF(I117="1 In-house development coefficient/mass balance coefficient",1,IF(I117="2 Same process/equipment experience coefficient",1,IF(I117="3 The manufacturer provides coefficients",2,IF(I117="4 egional emission coefficient",2,IF(I117="5 National emission coefficient",3,IF(I117="6 International emission coefficient",3,""))))))</f>
        <v>0</v>
      </c>
      <c r="K117" s="8">
        <f>IF(OR(F117="", H117="", J117=""), "系统未选择", F117*H117*J117)</f>
        <v>0</v>
      </c>
      <c r="L117" s="8">
        <f>IF('3-定量盘查'!AD116&lt;&gt;"",ROUND('3-定量盘查'!AD116,4),"")</f>
        <v>0</v>
      </c>
      <c r="M117" s="8">
        <f>IF(K117="系统未选择",IF(K117&lt;10,"1",IF(19&gt;K117,"2",IF(K117&gt;=27,"3","-"))))</f>
        <v>0</v>
      </c>
      <c r="N117" s="8">
        <f>IF(K117="系统未选择",IF(L117="",K117,ROUND(K117*L117,2)))</f>
        <v>0</v>
      </c>
    </row>
    <row r="118" spans="2:14">
      <c r="B118" s="8">
        <f>IF('2-定性盘查'!A118&lt;&gt;"",'2-定性盘查'!A118,"")</f>
        <v>0</v>
      </c>
      <c r="C118" s="8">
        <f>IF('2-定性盘查'!C118&lt;&gt;"",'2-定性盘查'!C118,"")</f>
        <v>0</v>
      </c>
      <c r="D118" s="8">
        <f>IF('2-定性盘查'!D118&lt;&gt;"",'2-定性盘查'!D118,"")</f>
        <v>0</v>
      </c>
      <c r="E118" s="9" t="s">
        <v>609</v>
      </c>
      <c r="F118" s="8">
        <f>IF(E118&lt;&gt;"",IF(E118="Continuous measurement",1,IF(E118="Periodic (intermittent) measurement",2,IF(E118="Financial accounting estimates",3,IF(E118="Self-assessment",3,"0")))),"")</f>
        <v>0</v>
      </c>
      <c r="G118" s="9" t="s">
        <v>565</v>
      </c>
      <c r="H118" s="8">
        <f>IF(G118&lt;&gt;"",IF(G118="(1) Those who have performed external calibration or have multiple sets of data to support this",1,IF(G118="(2) Those with certificates such as internal correction or accounting visa",2,IF(G118="(3) Failure to perform instrument calibration or record compilation",3,"0"))),"")</f>
        <v>0</v>
      </c>
      <c r="I118" s="9" t="s">
        <v>608</v>
      </c>
      <c r="J118" s="8">
        <f>IF(I118="1 In-house development coefficient/mass balance coefficient",1,IF(I118="2 Same process/equipment experience coefficient",1,IF(I118="3 The manufacturer provides coefficients",2,IF(I118="4 egional emission coefficient",2,IF(I118="5 National emission coefficient",3,IF(I118="6 International emission coefficient",3,""))))))</f>
        <v>0</v>
      </c>
      <c r="K118" s="8">
        <f>IF(OR(F118="", H118="", J118=""), "系统未选择", F118*H118*J118)</f>
        <v>0</v>
      </c>
      <c r="L118" s="8">
        <f>IF('3-定量盘查'!AD117&lt;&gt;"",ROUND('3-定量盘查'!AD117,4),"")</f>
        <v>0</v>
      </c>
      <c r="M118" s="8">
        <f>IF(K118="系统未选择",IF(K118&lt;10,"1",IF(19&gt;K118,"2",IF(K118&gt;=27,"3","-"))))</f>
        <v>0</v>
      </c>
      <c r="N118" s="8">
        <f>IF(K118="系统未选择",IF(L118="",K118,ROUND(K118*L118,2)))</f>
        <v>0</v>
      </c>
    </row>
    <row r="119" spans="2:14">
      <c r="B119" s="8">
        <f>IF('2-定性盘查'!A119&lt;&gt;"",'2-定性盘查'!A119,"")</f>
        <v>0</v>
      </c>
      <c r="C119" s="8">
        <f>IF('2-定性盘查'!C119&lt;&gt;"",'2-定性盘查'!C119,"")</f>
        <v>0</v>
      </c>
      <c r="D119" s="8">
        <f>IF('2-定性盘查'!D119&lt;&gt;"",'2-定性盘查'!D119,"")</f>
        <v>0</v>
      </c>
      <c r="E119" s="9" t="s">
        <v>609</v>
      </c>
      <c r="F119" s="8">
        <f>IF(E119&lt;&gt;"",IF(E119="Continuous measurement",1,IF(E119="Periodic (intermittent) measurement",2,IF(E119="Financial accounting estimates",3,IF(E119="Self-assessment",3,"0")))),"")</f>
        <v>0</v>
      </c>
      <c r="G119" s="9" t="s">
        <v>565</v>
      </c>
      <c r="H119" s="8">
        <f>IF(G119&lt;&gt;"",IF(G119="(1) Those who have performed external calibration or have multiple sets of data to support this",1,IF(G119="(2) Those with certificates such as internal correction or accounting visa",2,IF(G119="(3) Failure to perform instrument calibration or record compilation",3,"0"))),"")</f>
        <v>0</v>
      </c>
      <c r="I119" s="9" t="s">
        <v>608</v>
      </c>
      <c r="J119" s="8">
        <f>IF(I119="1 In-house development coefficient/mass balance coefficient",1,IF(I119="2 Same process/equipment experience coefficient",1,IF(I119="3 The manufacturer provides coefficients",2,IF(I119="4 egional emission coefficient",2,IF(I119="5 National emission coefficient",3,IF(I119="6 International emission coefficient",3,""))))))</f>
        <v>0</v>
      </c>
      <c r="K119" s="8">
        <f>IF(OR(F119="", H119="", J119=""), "系统未选择", F119*H119*J119)</f>
        <v>0</v>
      </c>
      <c r="L119" s="8">
        <f>IF('3-定量盘查'!AD118&lt;&gt;"",ROUND('3-定量盘查'!AD118,4),"")</f>
        <v>0</v>
      </c>
      <c r="M119" s="8">
        <f>IF(K119="系统未选择",IF(K119&lt;10,"1",IF(19&gt;K119,"2",IF(K119&gt;=27,"3","-"))))</f>
        <v>0</v>
      </c>
      <c r="N119" s="8">
        <f>IF(K119="系统未选择",IF(L119="",K119,ROUND(K119*L119,2)))</f>
        <v>0</v>
      </c>
    </row>
    <row r="120" spans="2:14">
      <c r="B120" s="8">
        <f>IF('2-定性盘查'!A120&lt;&gt;"",'2-定性盘查'!A120,"")</f>
        <v>0</v>
      </c>
      <c r="C120" s="8">
        <f>IF('2-定性盘查'!C120&lt;&gt;"",'2-定性盘查'!C120,"")</f>
        <v>0</v>
      </c>
      <c r="D120" s="8">
        <f>IF('2-定性盘查'!D120&lt;&gt;"",'2-定性盘查'!D120,"")</f>
        <v>0</v>
      </c>
      <c r="E120" s="9" t="s">
        <v>609</v>
      </c>
      <c r="F120" s="8">
        <f>IF(E120&lt;&gt;"",IF(E120="Continuous measurement",1,IF(E120="Periodic (intermittent) measurement",2,IF(E120="Financial accounting estimates",3,IF(E120="Self-assessment",3,"0")))),"")</f>
        <v>0</v>
      </c>
      <c r="G120" s="9" t="s">
        <v>567</v>
      </c>
      <c r="H120" s="8">
        <f>IF(G120&lt;&gt;"",IF(G120="(1) Those who have performed external calibration or have multiple sets of data to support this",1,IF(G120="(2) Those with certificates such as internal correction or accounting visa",2,IF(G120="(3) Failure to perform instrument calibration or record compilation",3,"0"))),"")</f>
        <v>0</v>
      </c>
      <c r="I120" s="9" t="s">
        <v>608</v>
      </c>
      <c r="J120" s="8">
        <f>IF(I120="1 In-house development coefficient/mass balance coefficient",1,IF(I120="2 Same process/equipment experience coefficient",1,IF(I120="3 The manufacturer provides coefficients",2,IF(I120="4 egional emission coefficient",2,IF(I120="5 National emission coefficient",3,IF(I120="6 International emission coefficient",3,""))))))</f>
        <v>0</v>
      </c>
      <c r="K120" s="8">
        <f>IF(OR(F120="", H120="", J120=""), "系统未选择", F120*H120*J120)</f>
        <v>0</v>
      </c>
      <c r="L120" s="8">
        <f>IF('3-定量盘查'!AD119&lt;&gt;"",ROUND('3-定量盘查'!AD119,4),"")</f>
        <v>0</v>
      </c>
      <c r="M120" s="8">
        <f>IF(K120="系统未选择",IF(K120&lt;10,"1",IF(19&gt;K120,"2",IF(K120&gt;=27,"3","-"))))</f>
        <v>0</v>
      </c>
      <c r="N120" s="8">
        <f>IF(K120="系统未选择",IF(L120="",K120,ROUND(K120*L120,2)))</f>
        <v>0</v>
      </c>
    </row>
    <row r="121" spans="2:14">
      <c r="B121" s="8">
        <f>IF('2-定性盘查'!A121&lt;&gt;"",'2-定性盘查'!A121,"")</f>
        <v>0</v>
      </c>
      <c r="C121" s="8">
        <f>IF('2-定性盘查'!C121&lt;&gt;"",'2-定性盘查'!C121,"")</f>
        <v>0</v>
      </c>
      <c r="D121" s="8">
        <f>IF('2-定性盘查'!D121&lt;&gt;"",'2-定性盘查'!D121,"")</f>
        <v>0</v>
      </c>
      <c r="E121" s="9" t="s">
        <v>609</v>
      </c>
      <c r="F121" s="8">
        <f>IF(E121&lt;&gt;"",IF(E121="Continuous measurement",1,IF(E121="Periodic (intermittent) measurement",2,IF(E121="Financial accounting estimates",3,IF(E121="Self-assessment",3,"0")))),"")</f>
        <v>0</v>
      </c>
      <c r="G121" s="9" t="s">
        <v>567</v>
      </c>
      <c r="H121" s="8">
        <f>IF(G121&lt;&gt;"",IF(G121="(1) Those who have performed external calibration or have multiple sets of data to support this",1,IF(G121="(2) Those with certificates such as internal correction or accounting visa",2,IF(G121="(3) Failure to perform instrument calibration or record compilation",3,"0"))),"")</f>
        <v>0</v>
      </c>
      <c r="I121" s="9" t="s">
        <v>608</v>
      </c>
      <c r="J121" s="8">
        <f>IF(I121="1 In-house development coefficient/mass balance coefficient",1,IF(I121="2 Same process/equipment experience coefficient",1,IF(I121="3 The manufacturer provides coefficients",2,IF(I121="4 egional emission coefficient",2,IF(I121="5 National emission coefficient",3,IF(I121="6 International emission coefficient",3,""))))))</f>
        <v>0</v>
      </c>
      <c r="K121" s="8">
        <f>IF(OR(F121="", H121="", J121=""), "系统未选择", F121*H121*J121)</f>
        <v>0</v>
      </c>
      <c r="L121" s="8">
        <f>IF('3-定量盘查'!AD120&lt;&gt;"",ROUND('3-定量盘查'!AD120,4),"")</f>
        <v>0</v>
      </c>
      <c r="M121" s="8">
        <f>IF(K121="系统未选择",IF(K121&lt;10,"1",IF(19&gt;K121,"2",IF(K121&gt;=27,"3","-"))))</f>
        <v>0</v>
      </c>
      <c r="N121" s="8">
        <f>IF(K121="系统未选择",IF(L121="",K121,ROUND(K121*L121,2)))</f>
        <v>0</v>
      </c>
    </row>
    <row r="122" spans="2:14">
      <c r="B122" s="8">
        <f>IF('2-定性盘查'!A122&lt;&gt;"",'2-定性盘查'!A122,"")</f>
        <v>0</v>
      </c>
      <c r="C122" s="8">
        <f>IF('2-定性盘查'!C122&lt;&gt;"",'2-定性盘查'!C122,"")</f>
        <v>0</v>
      </c>
      <c r="D122" s="8">
        <f>IF('2-定性盘查'!D122&lt;&gt;"",'2-定性盘查'!D122,"")</f>
        <v>0</v>
      </c>
      <c r="E122" s="9" t="s">
        <v>609</v>
      </c>
      <c r="F122" s="8">
        <f>IF(E122&lt;&gt;"",IF(E122="Continuous measurement",1,IF(E122="Periodic (intermittent) measurement",2,IF(E122="Financial accounting estimates",3,IF(E122="Self-assessment",3,"0")))),"")</f>
        <v>0</v>
      </c>
      <c r="G122" s="9" t="s">
        <v>567</v>
      </c>
      <c r="H122" s="8">
        <f>IF(G122&lt;&gt;"",IF(G122="(1) Those who have performed external calibration or have multiple sets of data to support this",1,IF(G122="(2) Those with certificates such as internal correction or accounting visa",2,IF(G122="(3) Failure to perform instrument calibration or record compilation",3,"0"))),"")</f>
        <v>0</v>
      </c>
      <c r="I122" s="9" t="s">
        <v>608</v>
      </c>
      <c r="J122" s="8">
        <f>IF(I122="1 In-house development coefficient/mass balance coefficient",1,IF(I122="2 Same process/equipment experience coefficient",1,IF(I122="3 The manufacturer provides coefficients",2,IF(I122="4 egional emission coefficient",2,IF(I122="5 National emission coefficient",3,IF(I122="6 International emission coefficient",3,""))))))</f>
        <v>0</v>
      </c>
      <c r="K122" s="8">
        <f>IF(OR(F122="", H122="", J122=""), "系统未选择", F122*H122*J122)</f>
        <v>0</v>
      </c>
      <c r="L122" s="8">
        <f>IF('3-定量盘查'!AD121&lt;&gt;"",ROUND('3-定量盘查'!AD121,4),"")</f>
        <v>0</v>
      </c>
      <c r="M122" s="8">
        <f>IF(K122="系统未选择",IF(K122&lt;10,"1",IF(19&gt;K122,"2",IF(K122&gt;=27,"3","-"))))</f>
        <v>0</v>
      </c>
      <c r="N122" s="8">
        <f>IF(K122="系统未选择",IF(L122="",K122,ROUND(K122*L122,2)))</f>
        <v>0</v>
      </c>
    </row>
    <row r="123" spans="2:14">
      <c r="B123" s="8">
        <f>IF('2-定性盘查'!A123&lt;&gt;"",'2-定性盘查'!A123,"")</f>
        <v>0</v>
      </c>
      <c r="C123" s="8">
        <f>IF('2-定性盘查'!C123&lt;&gt;"",'2-定性盘查'!C123,"")</f>
        <v>0</v>
      </c>
      <c r="D123" s="8">
        <f>IF('2-定性盘查'!D123&lt;&gt;"",'2-定性盘查'!D123,"")</f>
        <v>0</v>
      </c>
      <c r="E123" s="9" t="s">
        <v>609</v>
      </c>
      <c r="F123" s="8">
        <f>IF(E123&lt;&gt;"",IF(E123="Continuous measurement",1,IF(E123="Periodic (intermittent) measurement",2,IF(E123="Financial accounting estimates",3,IF(E123="Self-assessment",3,"0")))),"")</f>
        <v>0</v>
      </c>
      <c r="G123" s="9" t="s">
        <v>567</v>
      </c>
      <c r="H123" s="8">
        <f>IF(G123&lt;&gt;"",IF(G123="(1) Those who have performed external calibration or have multiple sets of data to support this",1,IF(G123="(2) Those with certificates such as internal correction or accounting visa",2,IF(G123="(3) Failure to perform instrument calibration or record compilation",3,"0"))),"")</f>
        <v>0</v>
      </c>
      <c r="I123" s="9" t="s">
        <v>608</v>
      </c>
      <c r="J123" s="8">
        <f>IF(I123="1 In-house development coefficient/mass balance coefficient",1,IF(I123="2 Same process/equipment experience coefficient",1,IF(I123="3 The manufacturer provides coefficients",2,IF(I123="4 egional emission coefficient",2,IF(I123="5 National emission coefficient",3,IF(I123="6 International emission coefficient",3,""))))))</f>
        <v>0</v>
      </c>
      <c r="K123" s="8">
        <f>IF(OR(F123="", H123="", J123=""), "系统未选择", F123*H123*J123)</f>
        <v>0</v>
      </c>
      <c r="L123" s="8">
        <f>IF('3-定量盘查'!AD122&lt;&gt;"",ROUND('3-定量盘查'!AD122,4),"")</f>
        <v>0</v>
      </c>
      <c r="M123" s="8">
        <f>IF(K123="系统未选择",IF(K123&lt;10,"1",IF(19&gt;K123,"2",IF(K123&gt;=27,"3","-"))))</f>
        <v>0</v>
      </c>
      <c r="N123" s="8">
        <f>IF(K123="系统未选择",IF(L123="",K123,ROUND(K123*L123,2)))</f>
        <v>0</v>
      </c>
    </row>
    <row r="124" spans="2:14">
      <c r="B124" s="8">
        <f>IF('2-定性盘查'!A124&lt;&gt;"",'2-定性盘查'!A124,"")</f>
        <v>0</v>
      </c>
      <c r="C124" s="8">
        <f>IF('2-定性盘查'!C124&lt;&gt;"",'2-定性盘查'!C124,"")</f>
        <v>0</v>
      </c>
      <c r="D124" s="8">
        <f>IF('2-定性盘查'!D124&lt;&gt;"",'2-定性盘查'!D124,"")</f>
        <v>0</v>
      </c>
      <c r="E124" s="9" t="s">
        <v>609</v>
      </c>
      <c r="F124" s="8">
        <f>IF(E124&lt;&gt;"",IF(E124="Continuous measurement",1,IF(E124="Periodic (intermittent) measurement",2,IF(E124="Financial accounting estimates",3,IF(E124="Self-assessment",3,"0")))),"")</f>
        <v>0</v>
      </c>
      <c r="G124" s="9" t="s">
        <v>567</v>
      </c>
      <c r="H124" s="8">
        <f>IF(G124&lt;&gt;"",IF(G124="(1) Those who have performed external calibration or have multiple sets of data to support this",1,IF(G124="(2) Those with certificates such as internal correction or accounting visa",2,IF(G124="(3) Failure to perform instrument calibration or record compilation",3,"0"))),"")</f>
        <v>0</v>
      </c>
      <c r="I124" s="9" t="s">
        <v>608</v>
      </c>
      <c r="J124" s="8">
        <f>IF(I124="1 In-house development coefficient/mass balance coefficient",1,IF(I124="2 Same process/equipment experience coefficient",1,IF(I124="3 The manufacturer provides coefficients",2,IF(I124="4 egional emission coefficient",2,IF(I124="5 National emission coefficient",3,IF(I124="6 International emission coefficient",3,""))))))</f>
        <v>0</v>
      </c>
      <c r="K124" s="8">
        <f>IF(OR(F124="", H124="", J124=""), "系统未选择", F124*H124*J124)</f>
        <v>0</v>
      </c>
      <c r="L124" s="8">
        <f>IF('3-定量盘查'!AD123&lt;&gt;"",ROUND('3-定量盘查'!AD123,4),"")</f>
        <v>0</v>
      </c>
      <c r="M124" s="8">
        <f>IF(K124="系统未选择",IF(K124&lt;10,"1",IF(19&gt;K124,"2",IF(K124&gt;=27,"3","-"))))</f>
        <v>0</v>
      </c>
      <c r="N124" s="8">
        <f>IF(K124="系统未选择",IF(L124="",K124,ROUND(K124*L124,2)))</f>
        <v>0</v>
      </c>
    </row>
    <row r="125" spans="2:14">
      <c r="B125" s="8">
        <f>IF('2-定性盘查'!A125&lt;&gt;"",'2-定性盘查'!A125,"")</f>
        <v>0</v>
      </c>
      <c r="C125" s="8">
        <f>IF('2-定性盘查'!C125&lt;&gt;"",'2-定性盘查'!C125,"")</f>
        <v>0</v>
      </c>
      <c r="D125" s="8">
        <f>IF('2-定性盘查'!D125&lt;&gt;"",'2-定性盘查'!D125,"")</f>
        <v>0</v>
      </c>
      <c r="E125" s="9" t="s">
        <v>609</v>
      </c>
      <c r="F125" s="8">
        <f>IF(E125&lt;&gt;"",IF(E125="Continuous measurement",1,IF(E125="Periodic (intermittent) measurement",2,IF(E125="Financial accounting estimates",3,IF(E125="Self-assessment",3,"0")))),"")</f>
        <v>0</v>
      </c>
      <c r="G125" s="9" t="s">
        <v>567</v>
      </c>
      <c r="H125" s="8">
        <f>IF(G125&lt;&gt;"",IF(G125="(1) Those who have performed external calibration or have multiple sets of data to support this",1,IF(G125="(2) Those with certificates such as internal correction or accounting visa",2,IF(G125="(3) Failure to perform instrument calibration or record compilation",3,"0"))),"")</f>
        <v>0</v>
      </c>
      <c r="I125" s="9" t="s">
        <v>608</v>
      </c>
      <c r="J125" s="8">
        <f>IF(I125="1 In-house development coefficient/mass balance coefficient",1,IF(I125="2 Same process/equipment experience coefficient",1,IF(I125="3 The manufacturer provides coefficients",2,IF(I125="4 egional emission coefficient",2,IF(I125="5 National emission coefficient",3,IF(I125="6 International emission coefficient",3,""))))))</f>
        <v>0</v>
      </c>
      <c r="K125" s="8">
        <f>IF(OR(F125="", H125="", J125=""), "系统未选择", F125*H125*J125)</f>
        <v>0</v>
      </c>
      <c r="L125" s="8">
        <f>IF('3-定量盘查'!AD124&lt;&gt;"",ROUND('3-定量盘查'!AD124,4),"")</f>
        <v>0</v>
      </c>
      <c r="M125" s="8">
        <f>IF(K125="系统未选择",IF(K125&lt;10,"1",IF(19&gt;K125,"2",IF(K125&gt;=27,"3","-"))))</f>
        <v>0</v>
      </c>
      <c r="N125" s="8">
        <f>IF(K125="系统未选择",IF(L125="",K125,ROUND(K125*L125,2)))</f>
        <v>0</v>
      </c>
    </row>
    <row r="126" spans="2:14">
      <c r="B126" s="8">
        <f>IF('2-定性盘查'!A126&lt;&gt;"",'2-定性盘查'!A126,"")</f>
        <v>0</v>
      </c>
      <c r="C126" s="8">
        <f>IF('2-定性盘查'!C126&lt;&gt;"",'2-定性盘查'!C126,"")</f>
        <v>0</v>
      </c>
      <c r="D126" s="8">
        <f>IF('2-定性盘查'!D126&lt;&gt;"",'2-定性盘查'!D126,"")</f>
        <v>0</v>
      </c>
      <c r="E126" s="9" t="s">
        <v>609</v>
      </c>
      <c r="F126" s="8">
        <f>IF(E126&lt;&gt;"",IF(E126="Continuous measurement",1,IF(E126="Periodic (intermittent) measurement",2,IF(E126="Financial accounting estimates",3,IF(E126="Self-assessment",3,"0")))),"")</f>
        <v>0</v>
      </c>
      <c r="G126" s="9" t="s">
        <v>567</v>
      </c>
      <c r="H126" s="8">
        <f>IF(G126&lt;&gt;"",IF(G126="(1) Those who have performed external calibration or have multiple sets of data to support this",1,IF(G126="(2) Those with certificates such as internal correction or accounting visa",2,IF(G126="(3) Failure to perform instrument calibration or record compilation",3,"0"))),"")</f>
        <v>0</v>
      </c>
      <c r="I126" s="9" t="s">
        <v>608</v>
      </c>
      <c r="J126" s="8">
        <f>IF(I126="1 In-house development coefficient/mass balance coefficient",1,IF(I126="2 Same process/equipment experience coefficient",1,IF(I126="3 The manufacturer provides coefficients",2,IF(I126="4 egional emission coefficient",2,IF(I126="5 National emission coefficient",3,IF(I126="6 International emission coefficient",3,""))))))</f>
        <v>0</v>
      </c>
      <c r="K126" s="8">
        <f>IF(OR(F126="", H126="", J126=""), "系统未选择", F126*H126*J126)</f>
        <v>0</v>
      </c>
      <c r="L126" s="8">
        <f>IF('3-定量盘查'!AD125&lt;&gt;"",ROUND('3-定量盘查'!AD125,4),"")</f>
        <v>0</v>
      </c>
      <c r="M126" s="8">
        <f>IF(K126="系统未选择",IF(K126&lt;10,"1",IF(19&gt;K126,"2",IF(K126&gt;=27,"3","-"))))</f>
        <v>0</v>
      </c>
      <c r="N126" s="8">
        <f>IF(K126="系统未选择",IF(L126="",K126,ROUND(K126*L126,2)))</f>
        <v>0</v>
      </c>
    </row>
    <row r="127" spans="2:14">
      <c r="B127" s="8">
        <f>IF('2-定性盘查'!A127&lt;&gt;"",'2-定性盘查'!A127,"")</f>
        <v>0</v>
      </c>
      <c r="C127" s="8">
        <f>IF('2-定性盘查'!C127&lt;&gt;"",'2-定性盘查'!C127,"")</f>
        <v>0</v>
      </c>
      <c r="D127" s="8">
        <f>IF('2-定性盘查'!D127&lt;&gt;"",'2-定性盘查'!D127,"")</f>
        <v>0</v>
      </c>
      <c r="E127" s="9" t="s">
        <v>609</v>
      </c>
      <c r="F127" s="8">
        <f>IF(E127&lt;&gt;"",IF(E127="Continuous measurement",1,IF(E127="Periodic (intermittent) measurement",2,IF(E127="Financial accounting estimates",3,IF(E127="Self-assessment",3,"0")))),"")</f>
        <v>0</v>
      </c>
      <c r="G127" s="9" t="s">
        <v>567</v>
      </c>
      <c r="H127" s="8">
        <f>IF(G127&lt;&gt;"",IF(G127="(1) Those who have performed external calibration or have multiple sets of data to support this",1,IF(G127="(2) Those with certificates such as internal correction or accounting visa",2,IF(G127="(3) Failure to perform instrument calibration or record compilation",3,"0"))),"")</f>
        <v>0</v>
      </c>
      <c r="I127" s="9" t="s">
        <v>608</v>
      </c>
      <c r="J127" s="8">
        <f>IF(I127="1 In-house development coefficient/mass balance coefficient",1,IF(I127="2 Same process/equipment experience coefficient",1,IF(I127="3 The manufacturer provides coefficients",2,IF(I127="4 egional emission coefficient",2,IF(I127="5 National emission coefficient",3,IF(I127="6 International emission coefficient",3,""))))))</f>
        <v>0</v>
      </c>
      <c r="K127" s="8">
        <f>IF(OR(F127="", H127="", J127=""), "系统未选择", F127*H127*J127)</f>
        <v>0</v>
      </c>
      <c r="L127" s="8">
        <f>IF('3-定量盘查'!AD126&lt;&gt;"",ROUND('3-定量盘查'!AD126,4),"")</f>
        <v>0</v>
      </c>
      <c r="M127" s="8">
        <f>IF(K127="系统未选择",IF(K127&lt;10,"1",IF(19&gt;K127,"2",IF(K127&gt;=27,"3","-"))))</f>
        <v>0</v>
      </c>
      <c r="N127" s="8">
        <f>IF(K127="系统未选择",IF(L127="",K127,ROUND(K127*L127,2)))</f>
        <v>0</v>
      </c>
    </row>
    <row r="128" spans="2:14">
      <c r="B128" s="8">
        <f>IF('2-定性盘查'!A128&lt;&gt;"",'2-定性盘查'!A128,"")</f>
        <v>0</v>
      </c>
      <c r="C128" s="8">
        <f>IF('2-定性盘查'!C128&lt;&gt;"",'2-定性盘查'!C128,"")</f>
        <v>0</v>
      </c>
      <c r="D128" s="8">
        <f>IF('2-定性盘查'!D128&lt;&gt;"",'2-定性盘查'!D128,"")</f>
        <v>0</v>
      </c>
      <c r="E128" s="9" t="s">
        <v>609</v>
      </c>
      <c r="F128" s="8">
        <f>IF(E128&lt;&gt;"",IF(E128="Continuous measurement",1,IF(E128="Periodic (intermittent) measurement",2,IF(E128="Financial accounting estimates",3,IF(E128="Self-assessment",3,"0")))),"")</f>
        <v>0</v>
      </c>
      <c r="G128" s="9" t="s">
        <v>567</v>
      </c>
      <c r="H128" s="8">
        <f>IF(G128&lt;&gt;"",IF(G128="(1) Those who have performed external calibration or have multiple sets of data to support this",1,IF(G128="(2) Those with certificates such as internal correction or accounting visa",2,IF(G128="(3) Failure to perform instrument calibration or record compilation",3,"0"))),"")</f>
        <v>0</v>
      </c>
      <c r="I128" s="9" t="s">
        <v>608</v>
      </c>
      <c r="J128" s="8">
        <f>IF(I128="1 In-house development coefficient/mass balance coefficient",1,IF(I128="2 Same process/equipment experience coefficient",1,IF(I128="3 The manufacturer provides coefficients",2,IF(I128="4 egional emission coefficient",2,IF(I128="5 National emission coefficient",3,IF(I128="6 International emission coefficient",3,""))))))</f>
        <v>0</v>
      </c>
      <c r="K128" s="8">
        <f>IF(OR(F128="", H128="", J128=""), "系统未选择", F128*H128*J128)</f>
        <v>0</v>
      </c>
      <c r="L128" s="8">
        <f>IF('3-定量盘查'!AD127&lt;&gt;"",ROUND('3-定量盘查'!AD127,4),"")</f>
        <v>0</v>
      </c>
      <c r="M128" s="8">
        <f>IF(K128="系统未选择",IF(K128&lt;10,"1",IF(19&gt;K128,"2",IF(K128&gt;=27,"3","-"))))</f>
        <v>0</v>
      </c>
      <c r="N128" s="8">
        <f>IF(K128="系统未选择",IF(L128="",K128,ROUND(K128*L128,2)))</f>
        <v>0</v>
      </c>
    </row>
    <row r="129" spans="2:14">
      <c r="B129" s="8">
        <f>IF('2-定性盘查'!A129&lt;&gt;"",'2-定性盘查'!A129,"")</f>
        <v>0</v>
      </c>
      <c r="C129" s="8">
        <f>IF('2-定性盘查'!C129&lt;&gt;"",'2-定性盘查'!C129,"")</f>
        <v>0</v>
      </c>
      <c r="D129" s="8">
        <f>IF('2-定性盘查'!D129&lt;&gt;"",'2-定性盘查'!D129,"")</f>
        <v>0</v>
      </c>
      <c r="E129" s="9" t="s">
        <v>609</v>
      </c>
      <c r="F129" s="8">
        <f>IF(E129&lt;&gt;"",IF(E129="Continuous measurement",1,IF(E129="Periodic (intermittent) measurement",2,IF(E129="Financial accounting estimates",3,IF(E129="Self-assessment",3,"0")))),"")</f>
        <v>0</v>
      </c>
      <c r="G129" s="9" t="s">
        <v>567</v>
      </c>
      <c r="H129" s="8">
        <f>IF(G129&lt;&gt;"",IF(G129="(1) Those who have performed external calibration or have multiple sets of data to support this",1,IF(G129="(2) Those with certificates such as internal correction or accounting visa",2,IF(G129="(3) Failure to perform instrument calibration or record compilation",3,"0"))),"")</f>
        <v>0</v>
      </c>
      <c r="I129" s="9" t="s">
        <v>608</v>
      </c>
      <c r="J129" s="8">
        <f>IF(I129="1 In-house development coefficient/mass balance coefficient",1,IF(I129="2 Same process/equipment experience coefficient",1,IF(I129="3 The manufacturer provides coefficients",2,IF(I129="4 egional emission coefficient",2,IF(I129="5 National emission coefficient",3,IF(I129="6 International emission coefficient",3,""))))))</f>
        <v>0</v>
      </c>
      <c r="K129" s="8">
        <f>IF(OR(F129="", H129="", J129=""), "系统未选择", F129*H129*J129)</f>
        <v>0</v>
      </c>
      <c r="L129" s="8">
        <f>IF('3-定量盘查'!AD128&lt;&gt;"",ROUND('3-定量盘查'!AD128,4),"")</f>
        <v>0</v>
      </c>
      <c r="M129" s="8">
        <f>IF(K129="系统未选择",IF(K129&lt;10,"1",IF(19&gt;K129,"2",IF(K129&gt;=27,"3","-"))))</f>
        <v>0</v>
      </c>
      <c r="N129" s="8">
        <f>IF(K129="系统未选择",IF(L129="",K129,ROUND(K129*L129,2)))</f>
        <v>0</v>
      </c>
    </row>
    <row r="130" spans="2:14">
      <c r="B130" s="8">
        <f>IF('2-定性盘查'!A130&lt;&gt;"",'2-定性盘查'!A130,"")</f>
        <v>0</v>
      </c>
      <c r="C130" s="8">
        <f>IF('2-定性盘查'!C130&lt;&gt;"",'2-定性盘查'!C130,"")</f>
        <v>0</v>
      </c>
      <c r="D130" s="8">
        <f>IF('2-定性盘查'!D130&lt;&gt;"",'2-定性盘查'!D130,"")</f>
        <v>0</v>
      </c>
      <c r="E130" s="9" t="s">
        <v>609</v>
      </c>
      <c r="F130" s="8">
        <f>IF(E130&lt;&gt;"",IF(E130="Continuous measurement",1,IF(E130="Periodic (intermittent) measurement",2,IF(E130="Financial accounting estimates",3,IF(E130="Self-assessment",3,"0")))),"")</f>
        <v>0</v>
      </c>
      <c r="G130" s="9" t="s">
        <v>567</v>
      </c>
      <c r="H130" s="8">
        <f>IF(G130&lt;&gt;"",IF(G130="(1) Those who have performed external calibration or have multiple sets of data to support this",1,IF(G130="(2) Those with certificates such as internal correction or accounting visa",2,IF(G130="(3) Failure to perform instrument calibration or record compilation",3,"0"))),"")</f>
        <v>0</v>
      </c>
      <c r="I130" s="9" t="s">
        <v>608</v>
      </c>
      <c r="J130" s="8">
        <f>IF(I130="1 In-house development coefficient/mass balance coefficient",1,IF(I130="2 Same process/equipment experience coefficient",1,IF(I130="3 The manufacturer provides coefficients",2,IF(I130="4 egional emission coefficient",2,IF(I130="5 National emission coefficient",3,IF(I130="6 International emission coefficient",3,""))))))</f>
        <v>0</v>
      </c>
      <c r="K130" s="8">
        <f>IF(OR(F130="", H130="", J130=""), "系统未选择", F130*H130*J130)</f>
        <v>0</v>
      </c>
      <c r="L130" s="8">
        <f>IF('3-定量盘查'!AD129&lt;&gt;"",ROUND('3-定量盘查'!AD129,4),"")</f>
        <v>0</v>
      </c>
      <c r="M130" s="8">
        <f>IF(K130="系统未选择",IF(K130&lt;10,"1",IF(19&gt;K130,"2",IF(K130&gt;=27,"3","-"))))</f>
        <v>0</v>
      </c>
      <c r="N130" s="8">
        <f>IF(K130="系统未选择",IF(L130="",K130,ROUND(K130*L130,2)))</f>
        <v>0</v>
      </c>
    </row>
    <row r="131" spans="2:14">
      <c r="B131" s="8">
        <f>IF('2-定性盘查'!A131&lt;&gt;"",'2-定性盘查'!A131,"")</f>
        <v>0</v>
      </c>
      <c r="C131" s="8">
        <f>IF('2-定性盘查'!C131&lt;&gt;"",'2-定性盘查'!C131,"")</f>
        <v>0</v>
      </c>
      <c r="D131" s="8">
        <f>IF('2-定性盘查'!D131&lt;&gt;"",'2-定性盘查'!D131,"")</f>
        <v>0</v>
      </c>
      <c r="E131" s="9" t="s">
        <v>609</v>
      </c>
      <c r="F131" s="8">
        <f>IF(E131&lt;&gt;"",IF(E131="Continuous measurement",1,IF(E131="Periodic (intermittent) measurement",2,IF(E131="Financial accounting estimates",3,IF(E131="Self-assessment",3,"0")))),"")</f>
        <v>0</v>
      </c>
      <c r="G131" s="9" t="s">
        <v>567</v>
      </c>
      <c r="H131" s="8">
        <f>IF(G131&lt;&gt;"",IF(G131="(1) Those who have performed external calibration or have multiple sets of data to support this",1,IF(G131="(2) Those with certificates such as internal correction or accounting visa",2,IF(G131="(3) Failure to perform instrument calibration or record compilation",3,"0"))),"")</f>
        <v>0</v>
      </c>
      <c r="I131" s="9" t="s">
        <v>608</v>
      </c>
      <c r="J131" s="8">
        <f>IF(I131="1 In-house development coefficient/mass balance coefficient",1,IF(I131="2 Same process/equipment experience coefficient",1,IF(I131="3 The manufacturer provides coefficients",2,IF(I131="4 egional emission coefficient",2,IF(I131="5 National emission coefficient",3,IF(I131="6 International emission coefficient",3,""))))))</f>
        <v>0</v>
      </c>
      <c r="K131" s="8">
        <f>IF(OR(F131="", H131="", J131=""), "系统未选择", F131*H131*J131)</f>
        <v>0</v>
      </c>
      <c r="L131" s="8">
        <f>IF('3-定量盘查'!AD130&lt;&gt;"",ROUND('3-定量盘查'!AD130,4),"")</f>
        <v>0</v>
      </c>
      <c r="M131" s="8">
        <f>IF(K131="系统未选择",IF(K131&lt;10,"1",IF(19&gt;K131,"2",IF(K131&gt;=27,"3","-"))))</f>
        <v>0</v>
      </c>
      <c r="N131" s="8">
        <f>IF(K131="系统未选择",IF(L131="",K131,ROUND(K131*L131,2)))</f>
        <v>0</v>
      </c>
    </row>
    <row r="132" spans="2:14">
      <c r="B132" s="8">
        <f>IF('2-定性盘查'!A132&lt;&gt;"",'2-定性盘查'!A132,"")</f>
        <v>0</v>
      </c>
      <c r="C132" s="8">
        <f>IF('2-定性盘查'!C132&lt;&gt;"",'2-定性盘查'!C132,"")</f>
        <v>0</v>
      </c>
      <c r="D132" s="8">
        <f>IF('2-定性盘查'!D132&lt;&gt;"",'2-定性盘查'!D132,"")</f>
        <v>0</v>
      </c>
      <c r="E132" s="9" t="s">
        <v>609</v>
      </c>
      <c r="F132" s="8">
        <f>IF(E132&lt;&gt;"",IF(E132="Continuous measurement",1,IF(E132="Periodic (intermittent) measurement",2,IF(E132="Financial accounting estimates",3,IF(E132="Self-assessment",3,"0")))),"")</f>
        <v>0</v>
      </c>
      <c r="G132" s="9" t="s">
        <v>567</v>
      </c>
      <c r="H132" s="8">
        <f>IF(G132&lt;&gt;"",IF(G132="(1) Those who have performed external calibration or have multiple sets of data to support this",1,IF(G132="(2) Those with certificates such as internal correction or accounting visa",2,IF(G132="(3) Failure to perform instrument calibration or record compilation",3,"0"))),"")</f>
        <v>0</v>
      </c>
      <c r="I132" s="9" t="s">
        <v>608</v>
      </c>
      <c r="J132" s="8">
        <f>IF(I132="1 In-house development coefficient/mass balance coefficient",1,IF(I132="2 Same process/equipment experience coefficient",1,IF(I132="3 The manufacturer provides coefficients",2,IF(I132="4 egional emission coefficient",2,IF(I132="5 National emission coefficient",3,IF(I132="6 International emission coefficient",3,""))))))</f>
        <v>0</v>
      </c>
      <c r="K132" s="8">
        <f>IF(OR(F132="", H132="", J132=""), "系统未选择", F132*H132*J132)</f>
        <v>0</v>
      </c>
      <c r="L132" s="8">
        <f>IF('3-定量盘查'!AD131&lt;&gt;"",ROUND('3-定量盘查'!AD131,4),"")</f>
        <v>0</v>
      </c>
      <c r="M132" s="8">
        <f>IF(K132="系统未选择",IF(K132&lt;10,"1",IF(19&gt;K132,"2",IF(K132&gt;=27,"3","-"))))</f>
        <v>0</v>
      </c>
      <c r="N132" s="8">
        <f>IF(K132="系统未选择",IF(L132="",K132,ROUND(K132*L132,2)))</f>
        <v>0</v>
      </c>
    </row>
    <row r="133" spans="2:14">
      <c r="B133" s="8">
        <f>IF('2-定性盘查'!A133&lt;&gt;"",'2-定性盘查'!A133,"")</f>
        <v>0</v>
      </c>
      <c r="C133" s="8">
        <f>IF('2-定性盘查'!C133&lt;&gt;"",'2-定性盘查'!C133,"")</f>
        <v>0</v>
      </c>
      <c r="D133" s="8">
        <f>IF('2-定性盘查'!D133&lt;&gt;"",'2-定性盘查'!D133,"")</f>
        <v>0</v>
      </c>
      <c r="E133" s="9" t="s">
        <v>609</v>
      </c>
      <c r="F133" s="8">
        <f>IF(E133&lt;&gt;"",IF(E133="Continuous measurement",1,IF(E133="Periodic (intermittent) measurement",2,IF(E133="Financial accounting estimates",3,IF(E133="Self-assessment",3,"0")))),"")</f>
        <v>0</v>
      </c>
      <c r="G133" s="9" t="s">
        <v>567</v>
      </c>
      <c r="H133" s="8">
        <f>IF(G133&lt;&gt;"",IF(G133="(1) Those who have performed external calibration or have multiple sets of data to support this",1,IF(G133="(2) Those with certificates such as internal correction or accounting visa",2,IF(G133="(3) Failure to perform instrument calibration or record compilation",3,"0"))),"")</f>
        <v>0</v>
      </c>
      <c r="I133" s="9" t="s">
        <v>608</v>
      </c>
      <c r="J133" s="8">
        <f>IF(I133="1 In-house development coefficient/mass balance coefficient",1,IF(I133="2 Same process/equipment experience coefficient",1,IF(I133="3 The manufacturer provides coefficients",2,IF(I133="4 egional emission coefficient",2,IF(I133="5 National emission coefficient",3,IF(I133="6 International emission coefficient",3,""))))))</f>
        <v>0</v>
      </c>
      <c r="K133" s="8">
        <f>IF(OR(F133="", H133="", J133=""), "系统未选择", F133*H133*J133)</f>
        <v>0</v>
      </c>
      <c r="L133" s="8">
        <f>IF('3-定量盘查'!AD132&lt;&gt;"",ROUND('3-定量盘查'!AD132,4),"")</f>
        <v>0</v>
      </c>
      <c r="M133" s="8">
        <f>IF(K133="系统未选择",IF(K133&lt;10,"1",IF(19&gt;K133,"2",IF(K133&gt;=27,"3","-"))))</f>
        <v>0</v>
      </c>
      <c r="N133" s="8">
        <f>IF(K133="系统未选择",IF(L133="",K133,ROUND(K133*L133,2)))</f>
        <v>0</v>
      </c>
    </row>
    <row r="134" spans="2:14">
      <c r="B134" s="8">
        <f>IF('2-定性盘查'!A134&lt;&gt;"",'2-定性盘查'!A134,"")</f>
        <v>0</v>
      </c>
      <c r="C134" s="8">
        <f>IF('2-定性盘查'!C134&lt;&gt;"",'2-定性盘查'!C134,"")</f>
        <v>0</v>
      </c>
      <c r="D134" s="8">
        <f>IF('2-定性盘查'!D134&lt;&gt;"",'2-定性盘查'!D134,"")</f>
        <v>0</v>
      </c>
      <c r="E134" s="9" t="s">
        <v>609</v>
      </c>
      <c r="F134" s="8">
        <f>IF(E134&lt;&gt;"",IF(E134="Continuous measurement",1,IF(E134="Periodic (intermittent) measurement",2,IF(E134="Financial accounting estimates",3,IF(E134="Self-assessment",3,"0")))),"")</f>
        <v>0</v>
      </c>
      <c r="G134" s="9" t="s">
        <v>574</v>
      </c>
      <c r="H134" s="8">
        <f>IF(G134&lt;&gt;"",IF(G134="(1) Those who have performed external calibration or have multiple sets of data to support this",1,IF(G134="(2) Those with certificates such as internal correction or accounting visa",2,IF(G134="(3) Failure to perform instrument calibration or record compilation",3,"0"))),"")</f>
        <v>0</v>
      </c>
      <c r="I134" s="9" t="s">
        <v>608</v>
      </c>
      <c r="J134" s="8">
        <f>IF(I134="1 In-house development coefficient/mass balance coefficient",1,IF(I134="2 Same process/equipment experience coefficient",1,IF(I134="3 The manufacturer provides coefficients",2,IF(I134="4 egional emission coefficient",2,IF(I134="5 National emission coefficient",3,IF(I134="6 International emission coefficient",3,""))))))</f>
        <v>0</v>
      </c>
      <c r="K134" s="8">
        <f>IF(OR(F134="", H134="", J134=""), "系统未选择", F134*H134*J134)</f>
        <v>0</v>
      </c>
      <c r="L134" s="8">
        <f>IF('3-定量盘查'!AD133&lt;&gt;"",ROUND('3-定量盘查'!AD133,4),"")</f>
        <v>0</v>
      </c>
      <c r="M134" s="8">
        <f>IF(K134="系统未选择",IF(K134&lt;10,"1",IF(19&gt;K134,"2",IF(K134&gt;=27,"3","-"))))</f>
        <v>0</v>
      </c>
      <c r="N134" s="8">
        <f>IF(K134="系统未选择",IF(L134="",K134,ROUND(K134*L134,2)))</f>
        <v>0</v>
      </c>
    </row>
    <row r="135" spans="2:14">
      <c r="B135" s="8">
        <f>IF('2-定性盘查'!A135&lt;&gt;"",'2-定性盘查'!A135,"")</f>
        <v>0</v>
      </c>
      <c r="C135" s="8">
        <f>IF('2-定性盘查'!C135&lt;&gt;"",'2-定性盘查'!C135,"")</f>
        <v>0</v>
      </c>
      <c r="D135" s="8">
        <f>IF('2-定性盘查'!D135&lt;&gt;"",'2-定性盘查'!D135,"")</f>
        <v>0</v>
      </c>
      <c r="E135" s="9" t="s">
        <v>609</v>
      </c>
      <c r="F135" s="8">
        <f>IF(E135&lt;&gt;"",IF(E135="Continuous measurement",1,IF(E135="Periodic (intermittent) measurement",2,IF(E135="Financial accounting estimates",3,IF(E135="Self-assessment",3,"0")))),"")</f>
        <v>0</v>
      </c>
      <c r="G135" s="9" t="s">
        <v>567</v>
      </c>
      <c r="H135" s="8">
        <f>IF(G135&lt;&gt;"",IF(G135="(1) Those who have performed external calibration or have multiple sets of data to support this",1,IF(G135="(2) Those with certificates such as internal correction or accounting visa",2,IF(G135="(3) Failure to perform instrument calibration or record compilation",3,"0"))),"")</f>
        <v>0</v>
      </c>
      <c r="I135" s="9" t="s">
        <v>608</v>
      </c>
      <c r="J135" s="8">
        <f>IF(I135="1 In-house development coefficient/mass balance coefficient",1,IF(I135="2 Same process/equipment experience coefficient",1,IF(I135="3 The manufacturer provides coefficients",2,IF(I135="4 egional emission coefficient",2,IF(I135="5 National emission coefficient",3,IF(I135="6 International emission coefficient",3,""))))))</f>
        <v>0</v>
      </c>
      <c r="K135" s="8">
        <f>IF(OR(F135="", H135="", J135=""), "系统未选择", F135*H135*J135)</f>
        <v>0</v>
      </c>
      <c r="L135" s="8">
        <f>IF('3-定量盘查'!AD134&lt;&gt;"",ROUND('3-定量盘查'!AD134,4),"")</f>
        <v>0</v>
      </c>
      <c r="M135" s="8">
        <f>IF(K135="系统未选择",IF(K135&lt;10,"1",IF(19&gt;K135,"2",IF(K135&gt;=27,"3","-"))))</f>
        <v>0</v>
      </c>
      <c r="N135" s="8">
        <f>IF(K135="系统未选择",IF(L135="",K135,ROUND(K135*L135,2)))</f>
        <v>0</v>
      </c>
    </row>
    <row r="136" spans="2:14">
      <c r="B136" s="8">
        <f>IF('2-定性盘查'!A136&lt;&gt;"",'2-定性盘查'!A136,"")</f>
        <v>0</v>
      </c>
      <c r="C136" s="8">
        <f>IF('2-定性盘查'!C136&lt;&gt;"",'2-定性盘查'!C136,"")</f>
        <v>0</v>
      </c>
      <c r="D136" s="8">
        <f>IF('2-定性盘查'!D136&lt;&gt;"",'2-定性盘查'!D136,"")</f>
        <v>0</v>
      </c>
      <c r="E136" s="9" t="s">
        <v>612</v>
      </c>
      <c r="F136" s="8">
        <f>IF(E136&lt;&gt;"",IF(E136="Continuous measurement",1,IF(E136="Periodic (intermittent) measurement",2,IF(E136="Financial accounting estimates",3,IF(E136="Self-assessment",3,"0")))),"")</f>
        <v>0</v>
      </c>
      <c r="G136" s="9" t="s">
        <v>567</v>
      </c>
      <c r="H136" s="8">
        <f>IF(G136&lt;&gt;"",IF(G136="(1) Those who have performed external calibration or have multiple sets of data to support this",1,IF(G136="(2) Those with certificates such as internal correction or accounting visa",2,IF(G136="(3) Failure to perform instrument calibration or record compilation",3,"0"))),"")</f>
        <v>0</v>
      </c>
      <c r="I136" s="9" t="s">
        <v>613</v>
      </c>
      <c r="J136" s="8">
        <f>IF(I136="1 In-house development coefficient/mass balance coefficient",1,IF(I136="2 Same process/equipment experience coefficient",1,IF(I136="3 The manufacturer provides coefficients",2,IF(I136="4 egional emission coefficient",2,IF(I136="5 National emission coefficient",3,IF(I136="6 International emission coefficient",3,""))))))</f>
        <v>0</v>
      </c>
      <c r="K136" s="8">
        <f>IF(OR(F136="", H136="", J136=""), "系统未选择", F136*H136*J136)</f>
        <v>0</v>
      </c>
      <c r="L136" s="8">
        <f>IF('3-定量盘查'!AD135&lt;&gt;"",ROUND('3-定量盘查'!AD135,4),"")</f>
        <v>0</v>
      </c>
      <c r="M136" s="8">
        <f>IF(K136="系统未选择",IF(K136&lt;10,"1",IF(19&gt;K136,"2",IF(K136&gt;=27,"3","-"))))</f>
        <v>0</v>
      </c>
      <c r="N136" s="8">
        <f>IF(K136="系统未选择",IF(L136="",K136,ROUND(K136*L136,2)))</f>
        <v>0</v>
      </c>
    </row>
    <row r="137" spans="2:14">
      <c r="B137" s="8">
        <f>IF('2-定性盘查'!A137&lt;&gt;"",'2-定性盘查'!A137,"")</f>
        <v>0</v>
      </c>
      <c r="C137" s="8">
        <f>IF('2-定性盘查'!C137&lt;&gt;"",'2-定性盘查'!C137,"")</f>
        <v>0</v>
      </c>
      <c r="D137" s="8">
        <f>IF('2-定性盘查'!D137&lt;&gt;"",'2-定性盘查'!D137,"")</f>
        <v>0</v>
      </c>
      <c r="E137" s="9" t="s">
        <v>610</v>
      </c>
      <c r="F137" s="8">
        <f>IF(E137&lt;&gt;"",IF(E137="Continuous measurement",1,IF(E137="Periodic (intermittent) measurement",2,IF(E137="Financial accounting estimates",3,IF(E137="Self-assessment",3,"0")))),"")</f>
        <v>0</v>
      </c>
      <c r="G137" s="9" t="s">
        <v>567</v>
      </c>
      <c r="H137" s="8">
        <f>IF(G137&lt;&gt;"",IF(G137="(1) Those who have performed external calibration or have multiple sets of data to support this",1,IF(G137="(2) Those with certificates such as internal correction or accounting visa",2,IF(G137="(3) Failure to perform instrument calibration or record compilation",3,"0"))),"")</f>
        <v>0</v>
      </c>
      <c r="I137" s="9" t="s">
        <v>613</v>
      </c>
      <c r="J137" s="8">
        <f>IF(I137="1 In-house development coefficient/mass balance coefficient",1,IF(I137="2 Same process/equipment experience coefficient",1,IF(I137="3 The manufacturer provides coefficients",2,IF(I137="4 egional emission coefficient",2,IF(I137="5 National emission coefficient",3,IF(I137="6 International emission coefficient",3,""))))))</f>
        <v>0</v>
      </c>
      <c r="K137" s="8">
        <f>IF(OR(F137="", H137="", J137=""), "系统未选择", F137*H137*J137)</f>
        <v>0</v>
      </c>
      <c r="L137" s="8">
        <f>IF('3-定量盘查'!AD136&lt;&gt;"",ROUND('3-定量盘查'!AD136,4),"")</f>
        <v>0</v>
      </c>
      <c r="M137" s="8">
        <f>IF(K137="系统未选择",IF(K137&lt;10,"1",IF(19&gt;K137,"2",IF(K137&gt;=27,"3","-"))))</f>
        <v>0</v>
      </c>
      <c r="N137" s="8">
        <f>IF(K137="系统未选择",IF(L137="",K137,ROUND(K137*L137,2)))</f>
        <v>0</v>
      </c>
    </row>
    <row r="138" spans="2:14">
      <c r="B138" s="8">
        <f>IF('2-定性盘查'!A138&lt;&gt;"",'2-定性盘查'!A138,"")</f>
        <v>0</v>
      </c>
      <c r="C138" s="8">
        <f>IF('2-定性盘查'!C138&lt;&gt;"",'2-定性盘查'!C138,"")</f>
        <v>0</v>
      </c>
      <c r="D138" s="8">
        <f>IF('2-定性盘查'!D138&lt;&gt;"",'2-定性盘查'!D138,"")</f>
        <v>0</v>
      </c>
      <c r="E138" s="9" t="s">
        <v>612</v>
      </c>
      <c r="F138" s="8">
        <f>IF(E138&lt;&gt;"",IF(E138="Continuous measurement",1,IF(E138="Periodic (intermittent) measurement",2,IF(E138="Financial accounting estimates",3,IF(E138="Self-assessment",3,"0")))),"")</f>
        <v>0</v>
      </c>
      <c r="G138" s="9" t="s">
        <v>567</v>
      </c>
      <c r="H138" s="8">
        <f>IF(G138&lt;&gt;"",IF(G138="(1) Those who have performed external calibration or have multiple sets of data to support this",1,IF(G138="(2) Those with certificates such as internal correction or accounting visa",2,IF(G138="(3) Failure to perform instrument calibration or record compilation",3,"0"))),"")</f>
        <v>0</v>
      </c>
      <c r="I138" s="9" t="s">
        <v>613</v>
      </c>
      <c r="J138" s="8">
        <f>IF(I138="1 In-house development coefficient/mass balance coefficient",1,IF(I138="2 Same process/equipment experience coefficient",1,IF(I138="3 The manufacturer provides coefficients",2,IF(I138="4 egional emission coefficient",2,IF(I138="5 National emission coefficient",3,IF(I138="6 International emission coefficient",3,""))))))</f>
        <v>0</v>
      </c>
      <c r="K138" s="8">
        <f>IF(OR(F138="", H138="", J138=""), "系统未选择", F138*H138*J138)</f>
        <v>0</v>
      </c>
      <c r="L138" s="8">
        <f>IF('3-定量盘查'!AD137&lt;&gt;"",ROUND('3-定量盘查'!AD137,4),"")</f>
        <v>0</v>
      </c>
      <c r="M138" s="8">
        <f>IF(K138="系统未选择",IF(K138&lt;10,"1",IF(19&gt;K138,"2",IF(K138&gt;=27,"3","-"))))</f>
        <v>0</v>
      </c>
      <c r="N138" s="8">
        <f>IF(K138="系统未选择",IF(L138="",K138,ROUND(K138*L138,2)))</f>
        <v>0</v>
      </c>
    </row>
    <row r="139" spans="2:14">
      <c r="B139" s="8">
        <f>IF('2-定性盘查'!A139&lt;&gt;"",'2-定性盘查'!A139,"")</f>
        <v>0</v>
      </c>
      <c r="C139" s="8">
        <f>IF('2-定性盘查'!C139&lt;&gt;"",'2-定性盘查'!C139,"")</f>
        <v>0</v>
      </c>
      <c r="D139" s="8">
        <f>IF('2-定性盘查'!D139&lt;&gt;"",'2-定性盘查'!D139,"")</f>
        <v>0</v>
      </c>
      <c r="E139" s="9" t="s">
        <v>612</v>
      </c>
      <c r="F139" s="8">
        <f>IF(E139&lt;&gt;"",IF(E139="Continuous measurement",1,IF(E139="Periodic (intermittent) measurement",2,IF(E139="Financial accounting estimates",3,IF(E139="Self-assessment",3,"0")))),"")</f>
        <v>0</v>
      </c>
      <c r="G139" s="9" t="s">
        <v>567</v>
      </c>
      <c r="H139" s="8">
        <f>IF(G139&lt;&gt;"",IF(G139="(1) Those who have performed external calibration or have multiple sets of data to support this",1,IF(G139="(2) Those with certificates such as internal correction or accounting visa",2,IF(G139="(3) Failure to perform instrument calibration or record compilation",3,"0"))),"")</f>
        <v>0</v>
      </c>
      <c r="I139" s="9" t="s">
        <v>613</v>
      </c>
      <c r="J139" s="8">
        <f>IF(I139="1 In-house development coefficient/mass balance coefficient",1,IF(I139="2 Same process/equipment experience coefficient",1,IF(I139="3 The manufacturer provides coefficients",2,IF(I139="4 egional emission coefficient",2,IF(I139="5 National emission coefficient",3,IF(I139="6 International emission coefficient",3,""))))))</f>
        <v>0</v>
      </c>
      <c r="K139" s="8">
        <f>IF(OR(F139="", H139="", J139=""), "系统未选择", F139*H139*J139)</f>
        <v>0</v>
      </c>
      <c r="L139" s="8">
        <f>IF('3-定量盘查'!AD138&lt;&gt;"",ROUND('3-定量盘查'!AD138,4),"")</f>
        <v>0</v>
      </c>
      <c r="M139" s="8">
        <f>IF(K139="系统未选择",IF(K139&lt;10,"1",IF(19&gt;K139,"2",IF(K139&gt;=27,"3","-"))))</f>
        <v>0</v>
      </c>
      <c r="N139" s="8">
        <f>IF(K139="系统未选择",IF(L139="",K139,ROUND(K139*L139,2)))</f>
        <v>0</v>
      </c>
    </row>
    <row r="140" spans="2:14">
      <c r="B140" s="8">
        <f>IF('2-定性盘查'!A140&lt;&gt;"",'2-定性盘查'!A140,"")</f>
        <v>0</v>
      </c>
      <c r="C140" s="8">
        <f>IF('2-定性盘查'!C140&lt;&gt;"",'2-定性盘查'!C140,"")</f>
        <v>0</v>
      </c>
      <c r="D140" s="8">
        <f>IF('2-定性盘查'!D140&lt;&gt;"",'2-定性盘查'!D140,"")</f>
        <v>0</v>
      </c>
      <c r="E140" s="9" t="s">
        <v>609</v>
      </c>
      <c r="F140" s="8">
        <f>IF(E140&lt;&gt;"",IF(E140="Continuous measurement",1,IF(E140="Periodic (intermittent) measurement",2,IF(E140="Financial accounting estimates",3,IF(E140="Self-assessment",3,"0")))),"")</f>
        <v>0</v>
      </c>
      <c r="G140" s="9" t="s">
        <v>565</v>
      </c>
      <c r="H140" s="8">
        <f>IF(G140&lt;&gt;"",IF(G140="(1) Those who have performed external calibration or have multiple sets of data to support this",1,IF(G140="(2) Those with certificates such as internal correction or accounting visa",2,IF(G140="(3) Failure to perform instrument calibration or record compilation",3,"0"))),"")</f>
        <v>0</v>
      </c>
      <c r="I140" s="9" t="s">
        <v>608</v>
      </c>
      <c r="J140" s="8">
        <f>IF(I140="1 In-house development coefficient/mass balance coefficient",1,IF(I140="2 Same process/equipment experience coefficient",1,IF(I140="3 The manufacturer provides coefficients",2,IF(I140="4 egional emission coefficient",2,IF(I140="5 National emission coefficient",3,IF(I140="6 International emission coefficient",3,""))))))</f>
        <v>0</v>
      </c>
      <c r="K140" s="8">
        <f>IF(OR(F140="", H140="", J140=""), "系统未选择", F140*H140*J140)</f>
        <v>0</v>
      </c>
      <c r="L140" s="8">
        <f>IF('3-定量盘查'!AD139&lt;&gt;"",ROUND('3-定量盘查'!AD139,4),"")</f>
        <v>0</v>
      </c>
      <c r="M140" s="8">
        <f>IF(K140="系统未选择",IF(K140&lt;10,"1",IF(19&gt;K140,"2",IF(K140&gt;=27,"3","-"))))</f>
        <v>0</v>
      </c>
      <c r="N140" s="8">
        <f>IF(K140="系统未选择",IF(L140="",K140,ROUND(K140*L140,2)))</f>
        <v>0</v>
      </c>
    </row>
    <row r="141" spans="2:14">
      <c r="B141" s="8">
        <f>IF('2-定性盘查'!A141&lt;&gt;"",'2-定性盘查'!A141,"")</f>
        <v>0</v>
      </c>
      <c r="C141" s="8">
        <f>IF('2-定性盘查'!C141&lt;&gt;"",'2-定性盘查'!C141,"")</f>
        <v>0</v>
      </c>
      <c r="D141" s="8">
        <f>IF('2-定性盘查'!D141&lt;&gt;"",'2-定性盘查'!D141,"")</f>
        <v>0</v>
      </c>
      <c r="E141" s="9" t="s">
        <v>610</v>
      </c>
      <c r="F141" s="8">
        <f>IF(E141&lt;&gt;"",IF(E141="Continuous measurement",1,IF(E141="Periodic (intermittent) measurement",2,IF(E141="Financial accounting estimates",3,IF(E141="Self-assessment",3,"0")))),"")</f>
        <v>0</v>
      </c>
      <c r="G141" s="9" t="s">
        <v>567</v>
      </c>
      <c r="H141" s="8">
        <f>IF(G141&lt;&gt;"",IF(G141="(1) Those who have performed external calibration or have multiple sets of data to support this",1,IF(G141="(2) Those with certificates such as internal correction or accounting visa",2,IF(G141="(3) Failure to perform instrument calibration or record compilation",3,"0"))),"")</f>
        <v>0</v>
      </c>
      <c r="I141" s="9" t="s">
        <v>608</v>
      </c>
      <c r="J141" s="8">
        <f>IF(I141="1 In-house development coefficient/mass balance coefficient",1,IF(I141="2 Same process/equipment experience coefficient",1,IF(I141="3 The manufacturer provides coefficients",2,IF(I141="4 egional emission coefficient",2,IF(I141="5 National emission coefficient",3,IF(I141="6 International emission coefficient",3,""))))))</f>
        <v>0</v>
      </c>
      <c r="K141" s="8">
        <f>IF(OR(F141="", H141="", J141=""), "系统未选择", F141*H141*J141)</f>
        <v>0</v>
      </c>
      <c r="L141" s="8">
        <f>IF('3-定量盘查'!AD140&lt;&gt;"",ROUND('3-定量盘查'!AD140,4),"")</f>
        <v>0</v>
      </c>
      <c r="M141" s="8">
        <f>IF(K141="系统未选择",IF(K141&lt;10,"1",IF(19&gt;K141,"2",IF(K141&gt;=27,"3","-"))))</f>
        <v>0</v>
      </c>
      <c r="N141" s="8">
        <f>IF(K141="系统未选择",IF(L141="",K141,ROUND(K141*L141,2)))</f>
        <v>0</v>
      </c>
    </row>
    <row r="142" spans="2:14">
      <c r="B142" s="8">
        <f>IF('2-定性盘查'!A142&lt;&gt;"",'2-定性盘查'!A142,"")</f>
        <v>0</v>
      </c>
      <c r="C142" s="8">
        <f>IF('2-定性盘查'!C142&lt;&gt;"",'2-定性盘查'!C142,"")</f>
        <v>0</v>
      </c>
      <c r="D142" s="8">
        <f>IF('2-定性盘查'!D142&lt;&gt;"",'2-定性盘查'!D142,"")</f>
        <v>0</v>
      </c>
      <c r="E142" s="9"/>
      <c r="F142" s="8">
        <f>IF(E142&lt;&gt;"",IF(E142="Continuous measurement",1,IF(E142="Periodic (intermittent) measurement",2,IF(E142="Financial accounting estimates",3,IF(E142="Self-assessment",3,"0")))),"")</f>
        <v>0</v>
      </c>
      <c r="G142" s="9" t="s">
        <v>567</v>
      </c>
      <c r="H142" s="8">
        <f>IF(G142&lt;&gt;"",IF(G142="(1) Those who have performed external calibration or have multiple sets of data to support this",1,IF(G142="(2) Those with certificates such as internal correction or accounting visa",2,IF(G142="(3) Failure to perform instrument calibration or record compilation",3,"0"))),"")</f>
        <v>0</v>
      </c>
      <c r="I142" s="9" t="s">
        <v>608</v>
      </c>
      <c r="J142" s="8">
        <f>IF(I142="1 In-house development coefficient/mass balance coefficient",1,IF(I142="2 Same process/equipment experience coefficient",1,IF(I142="3 The manufacturer provides coefficients",2,IF(I142="4 egional emission coefficient",2,IF(I142="5 National emission coefficient",3,IF(I142="6 International emission coefficient",3,""))))))</f>
        <v>0</v>
      </c>
      <c r="K142" s="8">
        <f>IF(OR(F142="", H142="", J142=""), "系统未选择", F142*H142*J142)</f>
        <v>0</v>
      </c>
      <c r="L142" s="8">
        <f>IF('3-定量盘查'!AD141&lt;&gt;"",ROUND('3-定量盘查'!AD141,4),"")</f>
        <v>0</v>
      </c>
      <c r="M142" s="8">
        <f>IF(K142="系统未选择",IF(K142&lt;10,"1",IF(19&gt;K142,"2",IF(K142&gt;=27,"3","-"))))</f>
        <v>0</v>
      </c>
      <c r="N142" s="8">
        <f>IF(K142="系统未选择",IF(L142="",K142,ROUND(K142*L142,2)))</f>
        <v>0</v>
      </c>
    </row>
    <row r="143" spans="2:14">
      <c r="B143" s="8">
        <f>IF('2-定性盘查'!A143&lt;&gt;"",'2-定性盘查'!A143,"")</f>
        <v>0</v>
      </c>
      <c r="C143" s="8">
        <f>IF('2-定性盘查'!C143&lt;&gt;"",'2-定性盘查'!C143,"")</f>
        <v>0</v>
      </c>
      <c r="D143" s="8">
        <f>IF('2-定性盘查'!D143&lt;&gt;"",'2-定性盘查'!D143,"")</f>
        <v>0</v>
      </c>
      <c r="E143" s="9" t="s">
        <v>610</v>
      </c>
      <c r="F143" s="8">
        <f>IF(E143&lt;&gt;"",IF(E143="Continuous measurement",1,IF(E143="Periodic (intermittent) measurement",2,IF(E143="Financial accounting estimates",3,IF(E143="Self-assessment",3,"0")))),"")</f>
        <v>0</v>
      </c>
      <c r="G143" s="9" t="s">
        <v>567</v>
      </c>
      <c r="H143" s="8">
        <f>IF(G143&lt;&gt;"",IF(G143="(1) Those who have performed external calibration or have multiple sets of data to support this",1,IF(G143="(2) Those with certificates such as internal correction or accounting visa",2,IF(G143="(3) Failure to perform instrument calibration or record compilation",3,"0"))),"")</f>
        <v>0</v>
      </c>
      <c r="I143" s="9" t="s">
        <v>608</v>
      </c>
      <c r="J143" s="8">
        <f>IF(I143="1 In-house development coefficient/mass balance coefficient",1,IF(I143="2 Same process/equipment experience coefficient",1,IF(I143="3 The manufacturer provides coefficients",2,IF(I143="4 egional emission coefficient",2,IF(I143="5 National emission coefficient",3,IF(I143="6 International emission coefficient",3,""))))))</f>
        <v>0</v>
      </c>
      <c r="K143" s="8">
        <f>IF(OR(F143="", H143="", J143=""), "系统未选择", F143*H143*J143)</f>
        <v>0</v>
      </c>
      <c r="L143" s="8">
        <f>IF('3-定量盘查'!AD142&lt;&gt;"",ROUND('3-定量盘查'!AD142,4),"")</f>
        <v>0</v>
      </c>
      <c r="M143" s="8">
        <f>IF(K143="系统未选择",IF(K143&lt;10,"1",IF(19&gt;K143,"2",IF(K143&gt;=27,"3","-"))))</f>
        <v>0</v>
      </c>
      <c r="N143" s="8">
        <f>IF(K143="系统未选择",IF(L143="",K143,ROUND(K143*L143,2)))</f>
        <v>0</v>
      </c>
    </row>
    <row r="144" spans="2:14">
      <c r="B144" s="8">
        <f>IF('2-定性盘查'!A144&lt;&gt;"",'2-定性盘查'!A144,"")</f>
        <v>0</v>
      </c>
      <c r="C144" s="8">
        <f>IF('2-定性盘查'!C144&lt;&gt;"",'2-定性盘查'!C144,"")</f>
        <v>0</v>
      </c>
      <c r="D144" s="8">
        <f>IF('2-定性盘查'!D144&lt;&gt;"",'2-定性盘查'!D144,"")</f>
        <v>0</v>
      </c>
      <c r="E144" s="9"/>
      <c r="F144" s="8">
        <f>IF(E144&lt;&gt;"",IF(E144="Continuous measurement",1,IF(E144="Periodic (intermittent) measurement",2,IF(E144="Financial accounting estimates",3,IF(E144="Self-assessment",3,"0")))),"")</f>
        <v>0</v>
      </c>
      <c r="G144" s="9" t="s">
        <v>567</v>
      </c>
      <c r="H144" s="8">
        <f>IF(G144&lt;&gt;"",IF(G144="(1) Those who have performed external calibration or have multiple sets of data to support this",1,IF(G144="(2) Those with certificates such as internal correction or accounting visa",2,IF(G144="(3) Failure to perform instrument calibration or record compilation",3,"0"))),"")</f>
        <v>0</v>
      </c>
      <c r="I144" s="9" t="s">
        <v>608</v>
      </c>
      <c r="J144" s="8">
        <f>IF(I144="1 In-house development coefficient/mass balance coefficient",1,IF(I144="2 Same process/equipment experience coefficient",1,IF(I144="3 The manufacturer provides coefficients",2,IF(I144="4 egional emission coefficient",2,IF(I144="5 National emission coefficient",3,IF(I144="6 International emission coefficient",3,""))))))</f>
        <v>0</v>
      </c>
      <c r="K144" s="8">
        <f>IF(OR(F144="", H144="", J144=""), "系统未选择", F144*H144*J144)</f>
        <v>0</v>
      </c>
      <c r="L144" s="8">
        <f>IF('3-定量盘查'!AD143&lt;&gt;"",ROUND('3-定量盘查'!AD143,4),"")</f>
        <v>0</v>
      </c>
      <c r="M144" s="8">
        <f>IF(K144="系统未选择",IF(K144&lt;10,"1",IF(19&gt;K144,"2",IF(K144&gt;=27,"3","-"))))</f>
        <v>0</v>
      </c>
      <c r="N144" s="8">
        <f>IF(K144="系统未选择",IF(L144="",K144,ROUND(K144*L144,2)))</f>
        <v>0</v>
      </c>
    </row>
    <row r="145" spans="2:14">
      <c r="B145" s="8">
        <f>IF('2-定性盘查'!A145&lt;&gt;"",'2-定性盘查'!A145,"")</f>
        <v>0</v>
      </c>
      <c r="C145" s="8">
        <f>IF('2-定性盘查'!C145&lt;&gt;"",'2-定性盘查'!C145,"")</f>
        <v>0</v>
      </c>
      <c r="D145" s="8">
        <f>IF('2-定性盘查'!D145&lt;&gt;"",'2-定性盘查'!D145,"")</f>
        <v>0</v>
      </c>
      <c r="E145" s="9" t="s">
        <v>610</v>
      </c>
      <c r="F145" s="8">
        <f>IF(E145&lt;&gt;"",IF(E145="Continuous measurement",1,IF(E145="Periodic (intermittent) measurement",2,IF(E145="Financial accounting estimates",3,IF(E145="Self-assessment",3,"0")))),"")</f>
        <v>0</v>
      </c>
      <c r="G145" s="9" t="s">
        <v>567</v>
      </c>
      <c r="H145" s="8">
        <f>IF(G145&lt;&gt;"",IF(G145="(1) Those who have performed external calibration or have multiple sets of data to support this",1,IF(G145="(2) Those with certificates such as internal correction or accounting visa",2,IF(G145="(3) Failure to perform instrument calibration or record compilation",3,"0"))),"")</f>
        <v>0</v>
      </c>
      <c r="I145" s="9" t="s">
        <v>608</v>
      </c>
      <c r="J145" s="8">
        <f>IF(I145="1 In-house development coefficient/mass balance coefficient",1,IF(I145="2 Same process/equipment experience coefficient",1,IF(I145="3 The manufacturer provides coefficients",2,IF(I145="4 egional emission coefficient",2,IF(I145="5 National emission coefficient",3,IF(I145="6 International emission coefficient",3,""))))))</f>
        <v>0</v>
      </c>
      <c r="K145" s="8">
        <f>IF(OR(F145="", H145="", J145=""), "系统未选择", F145*H145*J145)</f>
        <v>0</v>
      </c>
      <c r="L145" s="8">
        <f>IF('3-定量盘查'!AD144&lt;&gt;"",ROUND('3-定量盘查'!AD144,4),"")</f>
        <v>0</v>
      </c>
      <c r="M145" s="8">
        <f>IF(K145="系统未选择",IF(K145&lt;10,"1",IF(19&gt;K145,"2",IF(K145&gt;=27,"3","-"))))</f>
        <v>0</v>
      </c>
      <c r="N145" s="8">
        <f>IF(K145="系统未选择",IF(L145="",K145,ROUND(K145*L145,2)))</f>
        <v>0</v>
      </c>
    </row>
    <row r="146" spans="2:14">
      <c r="B146" s="8">
        <f>IF('2-定性盘查'!A146&lt;&gt;"",'2-定性盘查'!A146,"")</f>
        <v>0</v>
      </c>
      <c r="C146" s="8">
        <f>IF('2-定性盘查'!C146&lt;&gt;"",'2-定性盘查'!C146,"")</f>
        <v>0</v>
      </c>
      <c r="D146" s="8">
        <f>IF('2-定性盘查'!D146&lt;&gt;"",'2-定性盘查'!D146,"")</f>
        <v>0</v>
      </c>
      <c r="E146" s="9" t="s">
        <v>610</v>
      </c>
      <c r="F146" s="8">
        <f>IF(E146&lt;&gt;"",IF(E146="Continuous measurement",1,IF(E146="Periodic (intermittent) measurement",2,IF(E146="Financial accounting estimates",3,IF(E146="Self-assessment",3,"0")))),"")</f>
        <v>0</v>
      </c>
      <c r="G146" s="9" t="s">
        <v>567</v>
      </c>
      <c r="H146" s="8">
        <f>IF(G146&lt;&gt;"",IF(G146="(1) Those who have performed external calibration or have multiple sets of data to support this",1,IF(G146="(2) Those with certificates such as internal correction or accounting visa",2,IF(G146="(3) Failure to perform instrument calibration or record compilation",3,"0"))),"")</f>
        <v>0</v>
      </c>
      <c r="I146" s="9" t="s">
        <v>608</v>
      </c>
      <c r="J146" s="8">
        <f>IF(I146="1 In-house development coefficient/mass balance coefficient",1,IF(I146="2 Same process/equipment experience coefficient",1,IF(I146="3 The manufacturer provides coefficients",2,IF(I146="4 egional emission coefficient",2,IF(I146="5 National emission coefficient",3,IF(I146="6 International emission coefficient",3,""))))))</f>
        <v>0</v>
      </c>
      <c r="K146" s="8">
        <f>IF(OR(F146="", H146="", J146=""), "系统未选择", F146*H146*J146)</f>
        <v>0</v>
      </c>
      <c r="L146" s="8">
        <f>IF('3-定量盘查'!AD145&lt;&gt;"",ROUND('3-定量盘查'!AD145,4),"")</f>
        <v>0</v>
      </c>
      <c r="M146" s="8">
        <f>IF(K146="系统未选择",IF(K146&lt;10,"1",IF(19&gt;K146,"2",IF(K146&gt;=27,"3","-"))))</f>
        <v>0</v>
      </c>
      <c r="N146" s="8">
        <f>IF(K146="系统未选择",IF(L146="",K146,ROUND(K146*L146,2)))</f>
        <v>0</v>
      </c>
    </row>
    <row r="147" spans="2:14">
      <c r="B147" s="8">
        <f>IF('2-定性盘查'!A147&lt;&gt;"",'2-定性盘查'!A147,"")</f>
        <v>0</v>
      </c>
      <c r="C147" s="8">
        <f>IF('2-定性盘查'!C147&lt;&gt;"",'2-定性盘查'!C147,"")</f>
        <v>0</v>
      </c>
      <c r="D147" s="8">
        <f>IF('2-定性盘查'!D147&lt;&gt;"",'2-定性盘查'!D147,"")</f>
        <v>0</v>
      </c>
      <c r="E147" s="9" t="s">
        <v>610</v>
      </c>
      <c r="F147" s="8">
        <f>IF(E147&lt;&gt;"",IF(E147="Continuous measurement",1,IF(E147="Periodic (intermittent) measurement",2,IF(E147="Financial accounting estimates",3,IF(E147="Self-assessment",3,"0")))),"")</f>
        <v>0</v>
      </c>
      <c r="G147" s="9" t="s">
        <v>567</v>
      </c>
      <c r="H147" s="8">
        <f>IF(G147&lt;&gt;"",IF(G147="(1) Those who have performed external calibration or have multiple sets of data to support this",1,IF(G147="(2) Those with certificates such as internal correction or accounting visa",2,IF(G147="(3) Failure to perform instrument calibration or record compilation",3,"0"))),"")</f>
        <v>0</v>
      </c>
      <c r="I147" s="9" t="s">
        <v>608</v>
      </c>
      <c r="J147" s="8">
        <f>IF(I147="1 In-house development coefficient/mass balance coefficient",1,IF(I147="2 Same process/equipment experience coefficient",1,IF(I147="3 The manufacturer provides coefficients",2,IF(I147="4 egional emission coefficient",2,IF(I147="5 National emission coefficient",3,IF(I147="6 International emission coefficient",3,""))))))</f>
        <v>0</v>
      </c>
      <c r="K147" s="8">
        <f>IF(OR(F147="", H147="", J147=""), "系统未选择", F147*H147*J147)</f>
        <v>0</v>
      </c>
      <c r="L147" s="8">
        <f>IF('3-定量盘查'!AD146&lt;&gt;"",ROUND('3-定量盘查'!AD146,4),"")</f>
        <v>0</v>
      </c>
      <c r="M147" s="8">
        <f>IF(K147="系统未选择",IF(K147&lt;10,"1",IF(19&gt;K147,"2",IF(K147&gt;=27,"3","-"))))</f>
        <v>0</v>
      </c>
      <c r="N147" s="8">
        <f>IF(K147="系统未选择",IF(L147="",K147,ROUND(K147*L147,2)))</f>
        <v>0</v>
      </c>
    </row>
    <row r="148" spans="2:14">
      <c r="B148" s="8">
        <f>IF('2-定性盘查'!A148&lt;&gt;"",'2-定性盘查'!A148,"")</f>
        <v>0</v>
      </c>
      <c r="C148" s="8">
        <f>IF('2-定性盘查'!C148&lt;&gt;"",'2-定性盘查'!C148,"")</f>
        <v>0</v>
      </c>
      <c r="D148" s="8">
        <f>IF('2-定性盘查'!D148&lt;&gt;"",'2-定性盘查'!D148,"")</f>
        <v>0</v>
      </c>
      <c r="E148" s="9" t="s">
        <v>610</v>
      </c>
      <c r="F148" s="8">
        <f>IF(E148&lt;&gt;"",IF(E148="Continuous measurement",1,IF(E148="Periodic (intermittent) measurement",2,IF(E148="Financial accounting estimates",3,IF(E148="Self-assessment",3,"0")))),"")</f>
        <v>0</v>
      </c>
      <c r="G148" s="9" t="s">
        <v>567</v>
      </c>
      <c r="H148" s="8">
        <f>IF(G148&lt;&gt;"",IF(G148="(1) Those who have performed external calibration or have multiple sets of data to support this",1,IF(G148="(2) Those with certificates such as internal correction or accounting visa",2,IF(G148="(3) Failure to perform instrument calibration or record compilation",3,"0"))),"")</f>
        <v>0</v>
      </c>
      <c r="I148" s="9" t="s">
        <v>608</v>
      </c>
      <c r="J148" s="8">
        <f>IF(I148="1 In-house development coefficient/mass balance coefficient",1,IF(I148="2 Same process/equipment experience coefficient",1,IF(I148="3 The manufacturer provides coefficients",2,IF(I148="4 egional emission coefficient",2,IF(I148="5 National emission coefficient",3,IF(I148="6 International emission coefficient",3,""))))))</f>
        <v>0</v>
      </c>
      <c r="K148" s="8">
        <f>IF(OR(F148="", H148="", J148=""), "系统未选择", F148*H148*J148)</f>
        <v>0</v>
      </c>
      <c r="L148" s="8">
        <f>IF('3-定量盘查'!AD147&lt;&gt;"",ROUND('3-定量盘查'!AD147,4),"")</f>
        <v>0</v>
      </c>
      <c r="M148" s="8">
        <f>IF(K148="系统未选择",IF(K148&lt;10,"1",IF(19&gt;K148,"2",IF(K148&gt;=27,"3","-"))))</f>
        <v>0</v>
      </c>
      <c r="N148" s="8">
        <f>IF(K148="系统未选择",IF(L148="",K148,ROUND(K148*L148,2)))</f>
        <v>0</v>
      </c>
    </row>
    <row r="149" spans="2:14">
      <c r="B149" s="8">
        <f>IF('2-定性盘查'!A149&lt;&gt;"",'2-定性盘查'!A149,"")</f>
        <v>0</v>
      </c>
      <c r="C149" s="8">
        <f>IF('2-定性盘查'!C149&lt;&gt;"",'2-定性盘查'!C149,"")</f>
        <v>0</v>
      </c>
      <c r="D149" s="8">
        <f>IF('2-定性盘查'!D149&lt;&gt;"",'2-定性盘查'!D149,"")</f>
        <v>0</v>
      </c>
      <c r="E149" s="9" t="s">
        <v>610</v>
      </c>
      <c r="F149" s="8">
        <f>IF(E149&lt;&gt;"",IF(E149="Continuous measurement",1,IF(E149="Periodic (intermittent) measurement",2,IF(E149="Financial accounting estimates",3,IF(E149="Self-assessment",3,"0")))),"")</f>
        <v>0</v>
      </c>
      <c r="G149" s="9" t="s">
        <v>567</v>
      </c>
      <c r="H149" s="8">
        <f>IF(G149&lt;&gt;"",IF(G149="(1) Those who have performed external calibration or have multiple sets of data to support this",1,IF(G149="(2) Those with certificates such as internal correction or accounting visa",2,IF(G149="(3) Failure to perform instrument calibration or record compilation",3,"0"))),"")</f>
        <v>0</v>
      </c>
      <c r="I149" s="9" t="s">
        <v>608</v>
      </c>
      <c r="J149" s="8">
        <f>IF(I149="1 In-house development coefficient/mass balance coefficient",1,IF(I149="2 Same process/equipment experience coefficient",1,IF(I149="3 The manufacturer provides coefficients",2,IF(I149="4 egional emission coefficient",2,IF(I149="5 National emission coefficient",3,IF(I149="6 International emission coefficient",3,""))))))</f>
        <v>0</v>
      </c>
      <c r="K149" s="8">
        <f>IF(OR(F149="", H149="", J149=""), "系统未选择", F149*H149*J149)</f>
        <v>0</v>
      </c>
      <c r="L149" s="8">
        <f>IF('3-定量盘查'!AD148&lt;&gt;"",ROUND('3-定量盘查'!AD148,4),"")</f>
        <v>0</v>
      </c>
      <c r="M149" s="8">
        <f>IF(K149="系统未选择",IF(K149&lt;10,"1",IF(19&gt;K149,"2",IF(K149&gt;=27,"3","-"))))</f>
        <v>0</v>
      </c>
      <c r="N149" s="8">
        <f>IF(K149="系统未选择",IF(L149="",K149,ROUND(K149*L149,2)))</f>
        <v>0</v>
      </c>
    </row>
    <row r="150" spans="2:14">
      <c r="B150" s="8">
        <f>IF('2-定性盘查'!A150&lt;&gt;"",'2-定性盘查'!A150,"")</f>
        <v>0</v>
      </c>
      <c r="C150" s="8">
        <f>IF('2-定性盘查'!C150&lt;&gt;"",'2-定性盘查'!C150,"")</f>
        <v>0</v>
      </c>
      <c r="D150" s="8">
        <f>IF('2-定性盘查'!D150&lt;&gt;"",'2-定性盘查'!D150,"")</f>
        <v>0</v>
      </c>
      <c r="E150" s="9" t="s">
        <v>610</v>
      </c>
      <c r="F150" s="8">
        <f>IF(E150&lt;&gt;"",IF(E150="Continuous measurement",1,IF(E150="Periodic (intermittent) measurement",2,IF(E150="Financial accounting estimates",3,IF(E150="Self-assessment",3,"0")))),"")</f>
        <v>0</v>
      </c>
      <c r="G150" s="9" t="s">
        <v>567</v>
      </c>
      <c r="H150" s="8">
        <f>IF(G150&lt;&gt;"",IF(G150="(1) Those who have performed external calibration or have multiple sets of data to support this",1,IF(G150="(2) Those with certificates such as internal correction or accounting visa",2,IF(G150="(3) Failure to perform instrument calibration or record compilation",3,"0"))),"")</f>
        <v>0</v>
      </c>
      <c r="I150" s="9" t="s">
        <v>608</v>
      </c>
      <c r="J150" s="8">
        <f>IF(I150="1 In-house development coefficient/mass balance coefficient",1,IF(I150="2 Same process/equipment experience coefficient",1,IF(I150="3 The manufacturer provides coefficients",2,IF(I150="4 egional emission coefficient",2,IF(I150="5 National emission coefficient",3,IF(I150="6 International emission coefficient",3,""))))))</f>
        <v>0</v>
      </c>
      <c r="K150" s="8">
        <f>IF(OR(F150="", H150="", J150=""), "系统未选择", F150*H150*J150)</f>
        <v>0</v>
      </c>
      <c r="L150" s="8">
        <f>IF('3-定量盘查'!AD149&lt;&gt;"",ROUND('3-定量盘查'!AD149,4),"")</f>
        <v>0</v>
      </c>
      <c r="M150" s="8">
        <f>IF(K150="系统未选择",IF(K150&lt;10,"1",IF(19&gt;K150,"2",IF(K150&gt;=27,"3","-"))))</f>
        <v>0</v>
      </c>
      <c r="N150" s="8">
        <f>IF(K150="系统未选择",IF(L150="",K150,ROUND(K150*L150,2)))</f>
        <v>0</v>
      </c>
    </row>
    <row r="151" spans="2:14">
      <c r="B151" s="8">
        <f>IF('2-定性盘查'!A151&lt;&gt;"",'2-定性盘查'!A151,"")</f>
        <v>0</v>
      </c>
      <c r="C151" s="8">
        <f>IF('2-定性盘查'!C151&lt;&gt;"",'2-定性盘查'!C151,"")</f>
        <v>0</v>
      </c>
      <c r="D151" s="8">
        <f>IF('2-定性盘查'!D151&lt;&gt;"",'2-定性盘查'!D151,"")</f>
        <v>0</v>
      </c>
      <c r="E151" s="9" t="s">
        <v>610</v>
      </c>
      <c r="F151" s="8">
        <f>IF(E151&lt;&gt;"",IF(E151="Continuous measurement",1,IF(E151="Periodic (intermittent) measurement",2,IF(E151="Financial accounting estimates",3,IF(E151="Self-assessment",3,"0")))),"")</f>
        <v>0</v>
      </c>
      <c r="G151" s="9" t="s">
        <v>567</v>
      </c>
      <c r="H151" s="8">
        <f>IF(G151&lt;&gt;"",IF(G151="(1) Those who have performed external calibration or have multiple sets of data to support this",1,IF(G151="(2) Those with certificates such as internal correction or accounting visa",2,IF(G151="(3) Failure to perform instrument calibration or record compilation",3,"0"))),"")</f>
        <v>0</v>
      </c>
      <c r="I151" s="9" t="s">
        <v>608</v>
      </c>
      <c r="J151" s="8">
        <f>IF(I151="1 In-house development coefficient/mass balance coefficient",1,IF(I151="2 Same process/equipment experience coefficient",1,IF(I151="3 The manufacturer provides coefficients",2,IF(I151="4 egional emission coefficient",2,IF(I151="5 National emission coefficient",3,IF(I151="6 International emission coefficient",3,""))))))</f>
        <v>0</v>
      </c>
      <c r="K151" s="8">
        <f>IF(OR(F151="", H151="", J151=""), "系统未选择", F151*H151*J151)</f>
        <v>0</v>
      </c>
      <c r="L151" s="8">
        <f>IF('3-定量盘查'!AD150&lt;&gt;"",ROUND('3-定量盘查'!AD150,4),"")</f>
        <v>0</v>
      </c>
      <c r="M151" s="8">
        <f>IF(K151="系统未选择",IF(K151&lt;10,"1",IF(19&gt;K151,"2",IF(K151&gt;=27,"3","-"))))</f>
        <v>0</v>
      </c>
      <c r="N151" s="8">
        <f>IF(K151="系统未选择",IF(L151="",K151,ROUND(K151*L151,2)))</f>
        <v>0</v>
      </c>
    </row>
    <row r="152" spans="2:14">
      <c r="B152" s="8">
        <f>IF('2-定性盘查'!A152&lt;&gt;"",'2-定性盘查'!A152,"")</f>
        <v>0</v>
      </c>
      <c r="C152" s="8">
        <f>IF('2-定性盘查'!C152&lt;&gt;"",'2-定性盘查'!C152,"")</f>
        <v>0</v>
      </c>
      <c r="D152" s="8">
        <f>IF('2-定性盘查'!D152&lt;&gt;"",'2-定性盘查'!D152,"")</f>
        <v>0</v>
      </c>
      <c r="E152" s="9" t="s">
        <v>610</v>
      </c>
      <c r="F152" s="8">
        <f>IF(E152&lt;&gt;"",IF(E152="Continuous measurement",1,IF(E152="Periodic (intermittent) measurement",2,IF(E152="Financial accounting estimates",3,IF(E152="Self-assessment",3,"0")))),"")</f>
        <v>0</v>
      </c>
      <c r="G152" s="9" t="s">
        <v>567</v>
      </c>
      <c r="H152" s="8">
        <f>IF(G152&lt;&gt;"",IF(G152="(1) Those who have performed external calibration or have multiple sets of data to support this",1,IF(G152="(2) Those with certificates such as internal correction or accounting visa",2,IF(G152="(3) Failure to perform instrument calibration or record compilation",3,"0"))),"")</f>
        <v>0</v>
      </c>
      <c r="I152" s="9" t="s">
        <v>608</v>
      </c>
      <c r="J152" s="8">
        <f>IF(I152="1 In-house development coefficient/mass balance coefficient",1,IF(I152="2 Same process/equipment experience coefficient",1,IF(I152="3 The manufacturer provides coefficients",2,IF(I152="4 egional emission coefficient",2,IF(I152="5 National emission coefficient",3,IF(I152="6 International emission coefficient",3,""))))))</f>
        <v>0</v>
      </c>
      <c r="K152" s="8">
        <f>IF(OR(F152="", H152="", J152=""), "系统未选择", F152*H152*J152)</f>
        <v>0</v>
      </c>
      <c r="L152" s="8">
        <f>IF('3-定量盘查'!AD151&lt;&gt;"",ROUND('3-定量盘查'!AD151,4),"")</f>
        <v>0</v>
      </c>
      <c r="M152" s="8">
        <f>IF(K152="系统未选择",IF(K152&lt;10,"1",IF(19&gt;K152,"2",IF(K152&gt;=27,"3","-"))))</f>
        <v>0</v>
      </c>
      <c r="N152" s="8">
        <f>IF(K152="系统未选择",IF(L152="",K152,ROUND(K152*L152,2)))</f>
        <v>0</v>
      </c>
    </row>
    <row r="153" spans="2:14">
      <c r="B153" s="8">
        <f>IF('2-定性盘查'!A153&lt;&gt;"",'2-定性盘查'!A153,"")</f>
        <v>0</v>
      </c>
      <c r="C153" s="8">
        <f>IF('2-定性盘查'!C153&lt;&gt;"",'2-定性盘查'!C153,"")</f>
        <v>0</v>
      </c>
      <c r="D153" s="8">
        <f>IF('2-定性盘查'!D153&lt;&gt;"",'2-定性盘查'!D153,"")</f>
        <v>0</v>
      </c>
      <c r="E153" s="9" t="s">
        <v>610</v>
      </c>
      <c r="F153" s="8">
        <f>IF(E153&lt;&gt;"",IF(E153="Continuous measurement",1,IF(E153="Periodic (intermittent) measurement",2,IF(E153="Financial accounting estimates",3,IF(E153="Self-assessment",3,"0")))),"")</f>
        <v>0</v>
      </c>
      <c r="G153" s="9" t="s">
        <v>567</v>
      </c>
      <c r="H153" s="8">
        <f>IF(G153&lt;&gt;"",IF(G153="(1) Those who have performed external calibration or have multiple sets of data to support this",1,IF(G153="(2) Those with certificates such as internal correction or accounting visa",2,IF(G153="(3) Failure to perform instrument calibration or record compilation",3,"0"))),"")</f>
        <v>0</v>
      </c>
      <c r="I153" s="9" t="s">
        <v>608</v>
      </c>
      <c r="J153" s="8">
        <f>IF(I153="1 In-house development coefficient/mass balance coefficient",1,IF(I153="2 Same process/equipment experience coefficient",1,IF(I153="3 The manufacturer provides coefficients",2,IF(I153="4 egional emission coefficient",2,IF(I153="5 National emission coefficient",3,IF(I153="6 International emission coefficient",3,""))))))</f>
        <v>0</v>
      </c>
      <c r="K153" s="8">
        <f>IF(OR(F153="", H153="", J153=""), "系统未选择", F153*H153*J153)</f>
        <v>0</v>
      </c>
      <c r="L153" s="8">
        <f>IF('3-定量盘查'!AD152&lt;&gt;"",ROUND('3-定量盘查'!AD152,4),"")</f>
        <v>0</v>
      </c>
      <c r="M153" s="8">
        <f>IF(K153="系统未选择",IF(K153&lt;10,"1",IF(19&gt;K153,"2",IF(K153&gt;=27,"3","-"))))</f>
        <v>0</v>
      </c>
      <c r="N153" s="8">
        <f>IF(K153="系统未选择",IF(L153="",K153,ROUND(K153*L153,2)))</f>
        <v>0</v>
      </c>
    </row>
    <row r="154" spans="2:14">
      <c r="B154" s="8">
        <f>IF('2-定性盘查'!A154&lt;&gt;"",'2-定性盘查'!A154,"")</f>
        <v>0</v>
      </c>
      <c r="C154" s="8">
        <f>IF('2-定性盘查'!C154&lt;&gt;"",'2-定性盘查'!C154,"")</f>
        <v>0</v>
      </c>
      <c r="D154" s="8">
        <f>IF('2-定性盘查'!D154&lt;&gt;"",'2-定性盘查'!D154,"")</f>
        <v>0</v>
      </c>
      <c r="E154" s="9" t="s">
        <v>610</v>
      </c>
      <c r="F154" s="8">
        <f>IF(E154&lt;&gt;"",IF(E154="Continuous measurement",1,IF(E154="Periodic (intermittent) measurement",2,IF(E154="Financial accounting estimates",3,IF(E154="Self-assessment",3,"0")))),"")</f>
        <v>0</v>
      </c>
      <c r="G154" s="9" t="s">
        <v>567</v>
      </c>
      <c r="H154" s="8">
        <f>IF(G154&lt;&gt;"",IF(G154="(1) Those who have performed external calibration or have multiple sets of data to support this",1,IF(G154="(2) Those with certificates such as internal correction or accounting visa",2,IF(G154="(3) Failure to perform instrument calibration or record compilation",3,"0"))),"")</f>
        <v>0</v>
      </c>
      <c r="I154" s="9" t="s">
        <v>608</v>
      </c>
      <c r="J154" s="8">
        <f>IF(I154="1 In-house development coefficient/mass balance coefficient",1,IF(I154="2 Same process/equipment experience coefficient",1,IF(I154="3 The manufacturer provides coefficients",2,IF(I154="4 egional emission coefficient",2,IF(I154="5 National emission coefficient",3,IF(I154="6 International emission coefficient",3,""))))))</f>
        <v>0</v>
      </c>
      <c r="K154" s="8">
        <f>IF(OR(F154="", H154="", J154=""), "系统未选择", F154*H154*J154)</f>
        <v>0</v>
      </c>
      <c r="L154" s="8">
        <f>IF('3-定量盘查'!AD153&lt;&gt;"",ROUND('3-定量盘查'!AD153,4),"")</f>
        <v>0</v>
      </c>
      <c r="M154" s="8">
        <f>IF(K154="系统未选择",IF(K154&lt;10,"1",IF(19&gt;K154,"2",IF(K154&gt;=27,"3","-"))))</f>
        <v>0</v>
      </c>
      <c r="N154" s="8">
        <f>IF(K154="系统未选择",IF(L154="",K154,ROUND(K154*L154,2)))</f>
        <v>0</v>
      </c>
    </row>
    <row r="155" spans="2:14">
      <c r="B155" s="8">
        <f>IF('2-定性盘查'!A155&lt;&gt;"",'2-定性盘查'!A155,"")</f>
        <v>0</v>
      </c>
      <c r="C155" s="8">
        <f>IF('2-定性盘查'!C155&lt;&gt;"",'2-定性盘查'!C155,"")</f>
        <v>0</v>
      </c>
      <c r="D155" s="8">
        <f>IF('2-定性盘查'!D155&lt;&gt;"",'2-定性盘查'!D155,"")</f>
        <v>0</v>
      </c>
      <c r="E155" s="9" t="s">
        <v>610</v>
      </c>
      <c r="F155" s="8">
        <f>IF(E155&lt;&gt;"",IF(E155="Continuous measurement",1,IF(E155="Periodic (intermittent) measurement",2,IF(E155="Financial accounting estimates",3,IF(E155="Self-assessment",3,"0")))),"")</f>
        <v>0</v>
      </c>
      <c r="G155" s="9" t="s">
        <v>567</v>
      </c>
      <c r="H155" s="8">
        <f>IF(G155&lt;&gt;"",IF(G155="(1) Those who have performed external calibration or have multiple sets of data to support this",1,IF(G155="(2) Those with certificates such as internal correction or accounting visa",2,IF(G155="(3) Failure to perform instrument calibration or record compilation",3,"0"))),"")</f>
        <v>0</v>
      </c>
      <c r="I155" s="9" t="s">
        <v>608</v>
      </c>
      <c r="J155" s="8">
        <f>IF(I155="1 In-house development coefficient/mass balance coefficient",1,IF(I155="2 Same process/equipment experience coefficient",1,IF(I155="3 The manufacturer provides coefficients",2,IF(I155="4 egional emission coefficient",2,IF(I155="5 National emission coefficient",3,IF(I155="6 International emission coefficient",3,""))))))</f>
        <v>0</v>
      </c>
      <c r="K155" s="8">
        <f>IF(OR(F155="", H155="", J155=""), "系统未选择", F155*H155*J155)</f>
        <v>0</v>
      </c>
      <c r="L155" s="8">
        <f>IF('3-定量盘查'!AD154&lt;&gt;"",ROUND('3-定量盘查'!AD154,4),"")</f>
        <v>0</v>
      </c>
      <c r="M155" s="8">
        <f>IF(K155="系统未选择",IF(K155&lt;10,"1",IF(19&gt;K155,"2",IF(K155&gt;=27,"3","-"))))</f>
        <v>0</v>
      </c>
      <c r="N155" s="8">
        <f>IF(K155="系统未选择",IF(L155="",K155,ROUND(K155*L155,2)))</f>
        <v>0</v>
      </c>
    </row>
    <row r="156" spans="2:14">
      <c r="B156" s="8">
        <f>IF('2-定性盘查'!A156&lt;&gt;"",'2-定性盘查'!A156,"")</f>
        <v>0</v>
      </c>
      <c r="C156" s="8">
        <f>IF('2-定性盘查'!C156&lt;&gt;"",'2-定性盘查'!C156,"")</f>
        <v>0</v>
      </c>
      <c r="D156" s="8">
        <f>IF('2-定性盘查'!D156&lt;&gt;"",'2-定性盘查'!D156,"")</f>
        <v>0</v>
      </c>
      <c r="E156" s="9" t="s">
        <v>610</v>
      </c>
      <c r="F156" s="8">
        <f>IF(E156&lt;&gt;"",IF(E156="Continuous measurement",1,IF(E156="Periodic (intermittent) measurement",2,IF(E156="Financial accounting estimates",3,IF(E156="Self-assessment",3,"0")))),"")</f>
        <v>0</v>
      </c>
      <c r="G156" s="9" t="s">
        <v>567</v>
      </c>
      <c r="H156" s="8">
        <f>IF(G156&lt;&gt;"",IF(G156="(1) Those who have performed external calibration or have multiple sets of data to support this",1,IF(G156="(2) Those with certificates such as internal correction or accounting visa",2,IF(G156="(3) Failure to perform instrument calibration or record compilation",3,"0"))),"")</f>
        <v>0</v>
      </c>
      <c r="I156" s="9" t="s">
        <v>608</v>
      </c>
      <c r="J156" s="8">
        <f>IF(I156="1 In-house development coefficient/mass balance coefficient",1,IF(I156="2 Same process/equipment experience coefficient",1,IF(I156="3 The manufacturer provides coefficients",2,IF(I156="4 egional emission coefficient",2,IF(I156="5 National emission coefficient",3,IF(I156="6 International emission coefficient",3,""))))))</f>
        <v>0</v>
      </c>
      <c r="K156" s="8">
        <f>IF(OR(F156="", H156="", J156=""), "系统未选择", F156*H156*J156)</f>
        <v>0</v>
      </c>
      <c r="L156" s="8">
        <f>IF('3-定量盘查'!AD155&lt;&gt;"",ROUND('3-定量盘查'!AD155,4),"")</f>
        <v>0</v>
      </c>
      <c r="M156" s="8">
        <f>IF(K156="系统未选择",IF(K156&lt;10,"1",IF(19&gt;K156,"2",IF(K156&gt;=27,"3","-"))))</f>
        <v>0</v>
      </c>
      <c r="N156" s="8">
        <f>IF(K156="系统未选择",IF(L156="",K156,ROUND(K156*L156,2)))</f>
        <v>0</v>
      </c>
    </row>
    <row r="157" spans="2:14">
      <c r="B157" s="8">
        <f>IF('2-定性盘查'!A157&lt;&gt;"",'2-定性盘查'!A157,"")</f>
        <v>0</v>
      </c>
      <c r="C157" s="8">
        <f>IF('2-定性盘查'!C157&lt;&gt;"",'2-定性盘查'!C157,"")</f>
        <v>0</v>
      </c>
      <c r="D157" s="8">
        <f>IF('2-定性盘查'!D157&lt;&gt;"",'2-定性盘查'!D157,"")</f>
        <v>0</v>
      </c>
      <c r="E157" s="9" t="s">
        <v>610</v>
      </c>
      <c r="F157" s="8">
        <f>IF(E157&lt;&gt;"",IF(E157="Continuous measurement",1,IF(E157="Periodic (intermittent) measurement",2,IF(E157="Financial accounting estimates",3,IF(E157="Self-assessment",3,"0")))),"")</f>
        <v>0</v>
      </c>
      <c r="G157" s="9" t="s">
        <v>567</v>
      </c>
      <c r="H157" s="8">
        <f>IF(G157&lt;&gt;"",IF(G157="(1) Those who have performed external calibration or have multiple sets of data to support this",1,IF(G157="(2) Those with certificates such as internal correction or accounting visa",2,IF(G157="(3) Failure to perform instrument calibration or record compilation",3,"0"))),"")</f>
        <v>0</v>
      </c>
      <c r="I157" s="9" t="s">
        <v>608</v>
      </c>
      <c r="J157" s="8">
        <f>IF(I157="1 In-house development coefficient/mass balance coefficient",1,IF(I157="2 Same process/equipment experience coefficient",1,IF(I157="3 The manufacturer provides coefficients",2,IF(I157="4 egional emission coefficient",2,IF(I157="5 National emission coefficient",3,IF(I157="6 International emission coefficient",3,""))))))</f>
        <v>0</v>
      </c>
      <c r="K157" s="8">
        <f>IF(OR(F157="", H157="", J157=""), "系统未选择", F157*H157*J157)</f>
        <v>0</v>
      </c>
      <c r="L157" s="8">
        <f>IF('3-定量盘查'!AD156&lt;&gt;"",ROUND('3-定量盘查'!AD156,4),"")</f>
        <v>0</v>
      </c>
      <c r="M157" s="8">
        <f>IF(K157="系统未选择",IF(K157&lt;10,"1",IF(19&gt;K157,"2",IF(K157&gt;=27,"3","-"))))</f>
        <v>0</v>
      </c>
      <c r="N157" s="8">
        <f>IF(K157="系统未选择",IF(L157="",K157,ROUND(K157*L157,2)))</f>
        <v>0</v>
      </c>
    </row>
    <row r="158" spans="2:14">
      <c r="B158" s="8">
        <f>IF('2-定性盘查'!A158&lt;&gt;"",'2-定性盘查'!A158,"")</f>
        <v>0</v>
      </c>
      <c r="C158" s="8">
        <f>IF('2-定性盘查'!C158&lt;&gt;"",'2-定性盘查'!C158,"")</f>
        <v>0</v>
      </c>
      <c r="D158" s="8">
        <f>IF('2-定性盘查'!D158&lt;&gt;"",'2-定性盘查'!D158,"")</f>
        <v>0</v>
      </c>
      <c r="E158" s="9" t="s">
        <v>610</v>
      </c>
      <c r="F158" s="8">
        <f>IF(E158&lt;&gt;"",IF(E158="Continuous measurement",1,IF(E158="Periodic (intermittent) measurement",2,IF(E158="Financial accounting estimates",3,IF(E158="Self-assessment",3,"0")))),"")</f>
        <v>0</v>
      </c>
      <c r="G158" s="9" t="s">
        <v>567</v>
      </c>
      <c r="H158" s="8">
        <f>IF(G158&lt;&gt;"",IF(G158="(1) Those who have performed external calibration or have multiple sets of data to support this",1,IF(G158="(2) Those with certificates such as internal correction or accounting visa",2,IF(G158="(3) Failure to perform instrument calibration or record compilation",3,"0"))),"")</f>
        <v>0</v>
      </c>
      <c r="I158" s="9" t="s">
        <v>608</v>
      </c>
      <c r="J158" s="8">
        <f>IF(I158="1 In-house development coefficient/mass balance coefficient",1,IF(I158="2 Same process/equipment experience coefficient",1,IF(I158="3 The manufacturer provides coefficients",2,IF(I158="4 egional emission coefficient",2,IF(I158="5 National emission coefficient",3,IF(I158="6 International emission coefficient",3,""))))))</f>
        <v>0</v>
      </c>
      <c r="K158" s="8">
        <f>IF(OR(F158="", H158="", J158=""), "系统未选择", F158*H158*J158)</f>
        <v>0</v>
      </c>
      <c r="L158" s="8">
        <f>IF('3-定量盘查'!AD157&lt;&gt;"",ROUND('3-定量盘查'!AD157,4),"")</f>
        <v>0</v>
      </c>
      <c r="M158" s="8">
        <f>IF(K158="系统未选择",IF(K158&lt;10,"1",IF(19&gt;K158,"2",IF(K158&gt;=27,"3","-"))))</f>
        <v>0</v>
      </c>
      <c r="N158" s="8">
        <f>IF(K158="系统未选择",IF(L158="",K158,ROUND(K158*L158,2)))</f>
        <v>0</v>
      </c>
    </row>
    <row r="159" spans="2:14">
      <c r="B159" s="8">
        <f>IF('2-定性盘查'!A159&lt;&gt;"",'2-定性盘查'!A159,"")</f>
        <v>0</v>
      </c>
      <c r="C159" s="8">
        <f>IF('2-定性盘查'!C159&lt;&gt;"",'2-定性盘查'!C159,"")</f>
        <v>0</v>
      </c>
      <c r="D159" s="8">
        <f>IF('2-定性盘查'!D159&lt;&gt;"",'2-定性盘查'!D159,"")</f>
        <v>0</v>
      </c>
      <c r="E159" s="9" t="s">
        <v>610</v>
      </c>
      <c r="F159" s="8">
        <f>IF(E159&lt;&gt;"",IF(E159="Continuous measurement",1,IF(E159="Periodic (intermittent) measurement",2,IF(E159="Financial accounting estimates",3,IF(E159="Self-assessment",3,"0")))),"")</f>
        <v>0</v>
      </c>
      <c r="G159" s="9" t="s">
        <v>567</v>
      </c>
      <c r="H159" s="8">
        <f>IF(G159&lt;&gt;"",IF(G159="(1) Those who have performed external calibration or have multiple sets of data to support this",1,IF(G159="(2) Those with certificates such as internal correction or accounting visa",2,IF(G159="(3) Failure to perform instrument calibration or record compilation",3,"0"))),"")</f>
        <v>0</v>
      </c>
      <c r="I159" s="9" t="s">
        <v>608</v>
      </c>
      <c r="J159" s="8">
        <f>IF(I159="1 In-house development coefficient/mass balance coefficient",1,IF(I159="2 Same process/equipment experience coefficient",1,IF(I159="3 The manufacturer provides coefficients",2,IF(I159="4 egional emission coefficient",2,IF(I159="5 National emission coefficient",3,IF(I159="6 International emission coefficient",3,""))))))</f>
        <v>0</v>
      </c>
      <c r="K159" s="8">
        <f>IF(OR(F159="", H159="", J159=""), "系统未选择", F159*H159*J159)</f>
        <v>0</v>
      </c>
      <c r="L159" s="8">
        <f>IF('3-定量盘查'!AD158&lt;&gt;"",ROUND('3-定量盘查'!AD158,4),"")</f>
        <v>0</v>
      </c>
      <c r="M159" s="8">
        <f>IF(K159="系统未选择",IF(K159&lt;10,"1",IF(19&gt;K159,"2",IF(K159&gt;=27,"3","-"))))</f>
        <v>0</v>
      </c>
      <c r="N159" s="8">
        <f>IF(K159="系统未选择",IF(L159="",K159,ROUND(K159*L159,2)))</f>
        <v>0</v>
      </c>
    </row>
    <row r="160" spans="2:14">
      <c r="B160" s="8">
        <f>IF('2-定性盘查'!A160&lt;&gt;"",'2-定性盘查'!A160,"")</f>
        <v>0</v>
      </c>
      <c r="C160" s="8">
        <f>IF('2-定性盘查'!C160&lt;&gt;"",'2-定性盘查'!C160,"")</f>
        <v>0</v>
      </c>
      <c r="D160" s="8">
        <f>IF('2-定性盘查'!D160&lt;&gt;"",'2-定性盘查'!D160,"")</f>
        <v>0</v>
      </c>
      <c r="E160" s="9" t="s">
        <v>610</v>
      </c>
      <c r="F160" s="8">
        <f>IF(E160&lt;&gt;"",IF(E160="Continuous measurement",1,IF(E160="Periodic (intermittent) measurement",2,IF(E160="Financial accounting estimates",3,IF(E160="Self-assessment",3,"0")))),"")</f>
        <v>0</v>
      </c>
      <c r="G160" s="9" t="s">
        <v>567</v>
      </c>
      <c r="H160" s="8">
        <f>IF(G160&lt;&gt;"",IF(G160="(1) Those who have performed external calibration or have multiple sets of data to support this",1,IF(G160="(2) Those with certificates such as internal correction or accounting visa",2,IF(G160="(3) Failure to perform instrument calibration or record compilation",3,"0"))),"")</f>
        <v>0</v>
      </c>
      <c r="I160" s="9" t="s">
        <v>608</v>
      </c>
      <c r="J160" s="8">
        <f>IF(I160="1 In-house development coefficient/mass balance coefficient",1,IF(I160="2 Same process/equipment experience coefficient",1,IF(I160="3 The manufacturer provides coefficients",2,IF(I160="4 egional emission coefficient",2,IF(I160="5 National emission coefficient",3,IF(I160="6 International emission coefficient",3,""))))))</f>
        <v>0</v>
      </c>
      <c r="K160" s="8">
        <f>IF(OR(F160="", H160="", J160=""), "系统未选择", F160*H160*J160)</f>
        <v>0</v>
      </c>
      <c r="L160" s="8">
        <f>IF('3-定量盘查'!AD159&lt;&gt;"",ROUND('3-定量盘查'!AD159,4),"")</f>
        <v>0</v>
      </c>
      <c r="M160" s="8">
        <f>IF(K160="系统未选择",IF(K160&lt;10,"1",IF(19&gt;K160,"2",IF(K160&gt;=27,"3","-"))))</f>
        <v>0</v>
      </c>
      <c r="N160" s="8">
        <f>IF(K160="系统未选择",IF(L160="",K160,ROUND(K160*L160,2)))</f>
        <v>0</v>
      </c>
    </row>
    <row r="161" spans="2:14">
      <c r="B161" s="8">
        <f>IF('2-定性盘查'!A161&lt;&gt;"",'2-定性盘查'!A161,"")</f>
        <v>0</v>
      </c>
      <c r="C161" s="8">
        <f>IF('2-定性盘查'!C161&lt;&gt;"",'2-定性盘查'!C161,"")</f>
        <v>0</v>
      </c>
      <c r="D161" s="8">
        <f>IF('2-定性盘查'!D161&lt;&gt;"",'2-定性盘查'!D161,"")</f>
        <v>0</v>
      </c>
      <c r="E161" s="9" t="s">
        <v>610</v>
      </c>
      <c r="F161" s="8">
        <f>IF(E161&lt;&gt;"",IF(E161="Continuous measurement",1,IF(E161="Periodic (intermittent) measurement",2,IF(E161="Financial accounting estimates",3,IF(E161="Self-assessment",3,"0")))),"")</f>
        <v>0</v>
      </c>
      <c r="G161" s="9" t="s">
        <v>565</v>
      </c>
      <c r="H161" s="8">
        <f>IF(G161&lt;&gt;"",IF(G161="(1) Those who have performed external calibration or have multiple sets of data to support this",1,IF(G161="(2) Those with certificates such as internal correction or accounting visa",2,IF(G161="(3) Failure to perform instrument calibration or record compilation",3,"0"))),"")</f>
        <v>0</v>
      </c>
      <c r="I161" s="9" t="s">
        <v>611</v>
      </c>
      <c r="J161" s="8">
        <f>IF(I161="1 In-house development coefficient/mass balance coefficient",1,IF(I161="2 Same process/equipment experience coefficient",1,IF(I161="3 The manufacturer provides coefficients",2,IF(I161="4 egional emission coefficient",2,IF(I161="5 National emission coefficient",3,IF(I161="6 International emission coefficient",3,""))))))</f>
        <v>0</v>
      </c>
      <c r="K161" s="8">
        <f>IF(OR(F161="", H161="", J161=""), "系统未选择", F161*H161*J161)</f>
        <v>0</v>
      </c>
      <c r="L161" s="8">
        <f>IF('3-定量盘查'!AD160&lt;&gt;"",ROUND('3-定量盘查'!AD160,4),"")</f>
        <v>0</v>
      </c>
      <c r="M161" s="8">
        <f>IF(K161="系统未选择",IF(K161&lt;10,"1",IF(19&gt;K161,"2",IF(K161&gt;=27,"3","-"))))</f>
        <v>0</v>
      </c>
      <c r="N161" s="8">
        <f>IF(K161="系统未选择",IF(L161="",K161,ROUND(K161*L161,2)))</f>
        <v>0</v>
      </c>
    </row>
    <row r="162" spans="2:14">
      <c r="B162" s="8">
        <f>IF('2-定性盘查'!A162&lt;&gt;"",'2-定性盘查'!A162,"")</f>
        <v>0</v>
      </c>
      <c r="C162" s="8">
        <f>IF('2-定性盘查'!C162&lt;&gt;"",'2-定性盘查'!C162,"")</f>
        <v>0</v>
      </c>
      <c r="D162" s="8">
        <f>IF('2-定性盘查'!D162&lt;&gt;"",'2-定性盘查'!D162,"")</f>
        <v>0</v>
      </c>
      <c r="E162" s="9" t="s">
        <v>610</v>
      </c>
      <c r="F162" s="8">
        <f>IF(E162&lt;&gt;"",IF(E162="Continuous measurement",1,IF(E162="Periodic (intermittent) measurement",2,IF(E162="Financial accounting estimates",3,IF(E162="Self-assessment",3,"0")))),"")</f>
        <v>0</v>
      </c>
      <c r="G162" s="9" t="s">
        <v>565</v>
      </c>
      <c r="H162" s="8">
        <f>IF(G162&lt;&gt;"",IF(G162="(1) Those who have performed external calibration or have multiple sets of data to support this",1,IF(G162="(2) Those with certificates such as internal correction or accounting visa",2,IF(G162="(3) Failure to perform instrument calibration or record compilation",3,"0"))),"")</f>
        <v>0</v>
      </c>
      <c r="I162" s="9" t="s">
        <v>611</v>
      </c>
      <c r="J162" s="8">
        <f>IF(I162="1 In-house development coefficient/mass balance coefficient",1,IF(I162="2 Same process/equipment experience coefficient",1,IF(I162="3 The manufacturer provides coefficients",2,IF(I162="4 egional emission coefficient",2,IF(I162="5 National emission coefficient",3,IF(I162="6 International emission coefficient",3,""))))))</f>
        <v>0</v>
      </c>
      <c r="K162" s="8">
        <f>IF(OR(F162="", H162="", J162=""), "系统未选择", F162*H162*J162)</f>
        <v>0</v>
      </c>
      <c r="L162" s="8">
        <f>IF('3-定量盘查'!AD161&lt;&gt;"",ROUND('3-定量盘查'!AD161,4),"")</f>
        <v>0</v>
      </c>
      <c r="M162" s="8">
        <f>IF(K162="系统未选择",IF(K162&lt;10,"1",IF(19&gt;K162,"2",IF(K162&gt;=27,"3","-"))))</f>
        <v>0</v>
      </c>
      <c r="N162" s="8">
        <f>IF(K162="系统未选择",IF(L162="",K162,ROUND(K162*L162,2)))</f>
        <v>0</v>
      </c>
    </row>
    <row r="163" spans="2:14">
      <c r="B163" s="8">
        <f>IF('2-定性盘查'!A163&lt;&gt;"",'2-定性盘查'!A163,"")</f>
        <v>0</v>
      </c>
      <c r="C163" s="8">
        <f>IF('2-定性盘查'!C163&lt;&gt;"",'2-定性盘查'!C163,"")</f>
        <v>0</v>
      </c>
      <c r="D163" s="8">
        <f>IF('2-定性盘查'!D163&lt;&gt;"",'2-定性盘查'!D163,"")</f>
        <v>0</v>
      </c>
      <c r="E163" s="9" t="s">
        <v>610</v>
      </c>
      <c r="F163" s="8">
        <f>IF(E163&lt;&gt;"",IF(E163="Continuous measurement",1,IF(E163="Periodic (intermittent) measurement",2,IF(E163="Financial accounting estimates",3,IF(E163="Self-assessment",3,"0")))),"")</f>
        <v>0</v>
      </c>
      <c r="G163" s="9" t="s">
        <v>565</v>
      </c>
      <c r="H163" s="8">
        <f>IF(G163&lt;&gt;"",IF(G163="(1) Those who have performed external calibration or have multiple sets of data to support this",1,IF(G163="(2) Those with certificates such as internal correction or accounting visa",2,IF(G163="(3) Failure to perform instrument calibration or record compilation",3,"0"))),"")</f>
        <v>0</v>
      </c>
      <c r="I163" s="9" t="s">
        <v>608</v>
      </c>
      <c r="J163" s="8">
        <f>IF(I163="1 In-house development coefficient/mass balance coefficient",1,IF(I163="2 Same process/equipment experience coefficient",1,IF(I163="3 The manufacturer provides coefficients",2,IF(I163="4 egional emission coefficient",2,IF(I163="5 National emission coefficient",3,IF(I163="6 International emission coefficient",3,""))))))</f>
        <v>0</v>
      </c>
      <c r="K163" s="8">
        <f>IF(OR(F163="", H163="", J163=""), "系统未选择", F163*H163*J163)</f>
        <v>0</v>
      </c>
      <c r="L163" s="8">
        <f>IF('3-定量盘查'!AD162&lt;&gt;"",ROUND('3-定量盘查'!AD162,4),"")</f>
        <v>0</v>
      </c>
      <c r="M163" s="8">
        <f>IF(K163="系统未选择",IF(K163&lt;10,"1",IF(19&gt;K163,"2",IF(K163&gt;=27,"3","-"))))</f>
        <v>0</v>
      </c>
      <c r="N163" s="8">
        <f>IF(K163="系统未选择",IF(L163="",K163,ROUND(K163*L163,2)))</f>
        <v>0</v>
      </c>
    </row>
    <row r="164" spans="2:14">
      <c r="B164" s="8">
        <f>IF('2-定性盘查'!A164&lt;&gt;"",'2-定性盘查'!A164,"")</f>
        <v>0</v>
      </c>
      <c r="C164" s="8">
        <f>IF('2-定性盘查'!C164&lt;&gt;"",'2-定性盘查'!C164,"")</f>
        <v>0</v>
      </c>
      <c r="D164" s="8">
        <f>IF('2-定性盘查'!D164&lt;&gt;"",'2-定性盘查'!D164,"")</f>
        <v>0</v>
      </c>
      <c r="E164" s="9" t="s">
        <v>610</v>
      </c>
      <c r="F164" s="8">
        <f>IF(E164&lt;&gt;"",IF(E164="Continuous measurement",1,IF(E164="Periodic (intermittent) measurement",2,IF(E164="Financial accounting estimates",3,IF(E164="Self-assessment",3,"0")))),"")</f>
        <v>0</v>
      </c>
      <c r="G164" s="9" t="s">
        <v>565</v>
      </c>
      <c r="H164" s="8">
        <f>IF(G164&lt;&gt;"",IF(G164="(1) Those who have performed external calibration or have multiple sets of data to support this",1,IF(G164="(2) Those with certificates such as internal correction or accounting visa",2,IF(G164="(3) Failure to perform instrument calibration or record compilation",3,"0"))),"")</f>
        <v>0</v>
      </c>
      <c r="I164" s="9" t="s">
        <v>611</v>
      </c>
      <c r="J164" s="8">
        <f>IF(I164="1 In-house development coefficient/mass balance coefficient",1,IF(I164="2 Same process/equipment experience coefficient",1,IF(I164="3 The manufacturer provides coefficients",2,IF(I164="4 egional emission coefficient",2,IF(I164="5 National emission coefficient",3,IF(I164="6 International emission coefficient",3,""))))))</f>
        <v>0</v>
      </c>
      <c r="K164" s="8">
        <f>IF(OR(F164="", H164="", J164=""), "系统未选择", F164*H164*J164)</f>
        <v>0</v>
      </c>
      <c r="L164" s="8">
        <f>IF('3-定量盘查'!AD163&lt;&gt;"",ROUND('3-定量盘查'!AD163,4),"")</f>
        <v>0</v>
      </c>
      <c r="M164" s="8">
        <f>IF(K164="系统未选择",IF(K164&lt;10,"1",IF(19&gt;K164,"2",IF(K164&gt;=27,"3","-"))))</f>
        <v>0</v>
      </c>
      <c r="N164" s="8">
        <f>IF(K164="系统未选择",IF(L164="",K164,ROUND(K164*L164,2)))</f>
        <v>0</v>
      </c>
    </row>
    <row r="165" spans="2:14">
      <c r="B165" s="8">
        <f>IF('2-定性盘查'!A165&lt;&gt;"",'2-定性盘查'!A165,"")</f>
        <v>0</v>
      </c>
      <c r="C165" s="8">
        <f>IF('2-定性盘查'!C165&lt;&gt;"",'2-定性盘查'!C165,"")</f>
        <v>0</v>
      </c>
      <c r="D165" s="8">
        <f>IF('2-定性盘查'!D165&lt;&gt;"",'2-定性盘查'!D165,"")</f>
        <v>0</v>
      </c>
      <c r="E165" s="9" t="s">
        <v>610</v>
      </c>
      <c r="F165" s="8">
        <f>IF(E165&lt;&gt;"",IF(E165="Continuous measurement",1,IF(E165="Periodic (intermittent) measurement",2,IF(E165="Financial accounting estimates",3,IF(E165="Self-assessment",3,"0")))),"")</f>
        <v>0</v>
      </c>
      <c r="G165" s="9" t="s">
        <v>565</v>
      </c>
      <c r="H165" s="8">
        <f>IF(G165&lt;&gt;"",IF(G165="(1) Those who have performed external calibration or have multiple sets of data to support this",1,IF(G165="(2) Those with certificates such as internal correction or accounting visa",2,IF(G165="(3) Failure to perform instrument calibration or record compilation",3,"0"))),"")</f>
        <v>0</v>
      </c>
      <c r="I165" s="9" t="s">
        <v>611</v>
      </c>
      <c r="J165" s="8">
        <f>IF(I165="1 In-house development coefficient/mass balance coefficient",1,IF(I165="2 Same process/equipment experience coefficient",1,IF(I165="3 The manufacturer provides coefficients",2,IF(I165="4 egional emission coefficient",2,IF(I165="5 National emission coefficient",3,IF(I165="6 International emission coefficient",3,""))))))</f>
        <v>0</v>
      </c>
      <c r="K165" s="8">
        <f>IF(OR(F165="", H165="", J165=""), "系统未选择", F165*H165*J165)</f>
        <v>0</v>
      </c>
      <c r="L165" s="8">
        <f>IF('3-定量盘查'!AD164&lt;&gt;"",ROUND('3-定量盘查'!AD164,4),"")</f>
        <v>0</v>
      </c>
      <c r="M165" s="8">
        <f>IF(K165="系统未选择",IF(K165&lt;10,"1",IF(19&gt;K165,"2",IF(K165&gt;=27,"3","-"))))</f>
        <v>0</v>
      </c>
      <c r="N165" s="8">
        <f>IF(K165="系统未选择",IF(L165="",K165,ROUND(K165*L165,2)))</f>
        <v>0</v>
      </c>
    </row>
    <row r="166" spans="2:14">
      <c r="B166" s="8">
        <f>IF('2-定性盘查'!A166&lt;&gt;"",'2-定性盘查'!A166,"")</f>
        <v>0</v>
      </c>
      <c r="C166" s="8">
        <f>IF('2-定性盘查'!C166&lt;&gt;"",'2-定性盘查'!C166,"")</f>
        <v>0</v>
      </c>
      <c r="D166" s="8">
        <f>IF('2-定性盘查'!D166&lt;&gt;"",'2-定性盘查'!D166,"")</f>
        <v>0</v>
      </c>
      <c r="E166" s="9" t="s">
        <v>610</v>
      </c>
      <c r="F166" s="8">
        <f>IF(E166&lt;&gt;"",IF(E166="Continuous measurement",1,IF(E166="Periodic (intermittent) measurement",2,IF(E166="Financial accounting estimates",3,IF(E166="Self-assessment",3,"0")))),"")</f>
        <v>0</v>
      </c>
      <c r="G166" s="9" t="s">
        <v>565</v>
      </c>
      <c r="H166" s="8">
        <f>IF(G166&lt;&gt;"",IF(G166="(1) Those who have performed external calibration or have multiple sets of data to support this",1,IF(G166="(2) Those with certificates such as internal correction or accounting visa",2,IF(G166="(3) Failure to perform instrument calibration or record compilation",3,"0"))),"")</f>
        <v>0</v>
      </c>
      <c r="I166" s="9" t="s">
        <v>611</v>
      </c>
      <c r="J166" s="8">
        <f>IF(I166="1 In-house development coefficient/mass balance coefficient",1,IF(I166="2 Same process/equipment experience coefficient",1,IF(I166="3 The manufacturer provides coefficients",2,IF(I166="4 egional emission coefficient",2,IF(I166="5 National emission coefficient",3,IF(I166="6 International emission coefficient",3,""))))))</f>
        <v>0</v>
      </c>
      <c r="K166" s="8">
        <f>IF(OR(F166="", H166="", J166=""), "系统未选择", F166*H166*J166)</f>
        <v>0</v>
      </c>
      <c r="L166" s="8">
        <f>IF('3-定量盘查'!AD165&lt;&gt;"",ROUND('3-定量盘查'!AD165,4),"")</f>
        <v>0</v>
      </c>
      <c r="M166" s="8">
        <f>IF(K166="系统未选择",IF(K166&lt;10,"1",IF(19&gt;K166,"2",IF(K166&gt;=27,"3","-"))))</f>
        <v>0</v>
      </c>
      <c r="N166" s="8">
        <f>IF(K166="系统未选择",IF(L166="",K166,ROUND(K166*L166,2)))</f>
        <v>0</v>
      </c>
    </row>
    <row r="167" spans="2:14">
      <c r="B167" s="8">
        <f>IF('2-定性盘查'!A167&lt;&gt;"",'2-定性盘查'!A167,"")</f>
        <v>0</v>
      </c>
      <c r="C167" s="8">
        <f>IF('2-定性盘查'!C167&lt;&gt;"",'2-定性盘查'!C167,"")</f>
        <v>0</v>
      </c>
      <c r="D167" s="8">
        <f>IF('2-定性盘查'!D167&lt;&gt;"",'2-定性盘查'!D167,"")</f>
        <v>0</v>
      </c>
      <c r="E167" s="9" t="s">
        <v>610</v>
      </c>
      <c r="F167" s="8">
        <f>IF(E167&lt;&gt;"",IF(E167="Continuous measurement",1,IF(E167="Periodic (intermittent) measurement",2,IF(E167="Financial accounting estimates",3,IF(E167="Self-assessment",3,"0")))),"")</f>
        <v>0</v>
      </c>
      <c r="G167" s="9" t="s">
        <v>565</v>
      </c>
      <c r="H167" s="8">
        <f>IF(G167&lt;&gt;"",IF(G167="(1) Those who have performed external calibration or have multiple sets of data to support this",1,IF(G167="(2) Those with certificates such as internal correction or accounting visa",2,IF(G167="(3) Failure to perform instrument calibration or record compilation",3,"0"))),"")</f>
        <v>0</v>
      </c>
      <c r="I167" s="9" t="s">
        <v>611</v>
      </c>
      <c r="J167" s="8">
        <f>IF(I167="1 In-house development coefficient/mass balance coefficient",1,IF(I167="2 Same process/equipment experience coefficient",1,IF(I167="3 The manufacturer provides coefficients",2,IF(I167="4 egional emission coefficient",2,IF(I167="5 National emission coefficient",3,IF(I167="6 International emission coefficient",3,""))))))</f>
        <v>0</v>
      </c>
      <c r="K167" s="8">
        <f>IF(OR(F167="", H167="", J167=""), "系统未选择", F167*H167*J167)</f>
        <v>0</v>
      </c>
      <c r="L167" s="8">
        <f>IF('3-定量盘查'!AD166&lt;&gt;"",ROUND('3-定量盘查'!AD166,4),"")</f>
        <v>0</v>
      </c>
      <c r="M167" s="8">
        <f>IF(K167="系统未选择",IF(K167&lt;10,"1",IF(19&gt;K167,"2",IF(K167&gt;=27,"3","-"))))</f>
        <v>0</v>
      </c>
      <c r="N167" s="8">
        <f>IF(K167="系统未选择",IF(L167="",K167,ROUND(K167*L167,2)))</f>
        <v>0</v>
      </c>
    </row>
    <row r="168" spans="2:14">
      <c r="B168" s="8">
        <f>IF('2-定性盘查'!A168&lt;&gt;"",'2-定性盘查'!A168,"")</f>
        <v>0</v>
      </c>
      <c r="C168" s="8">
        <f>IF('2-定性盘查'!C168&lt;&gt;"",'2-定性盘查'!C168,"")</f>
        <v>0</v>
      </c>
      <c r="D168" s="8">
        <f>IF('2-定性盘查'!D168&lt;&gt;"",'2-定性盘查'!D168,"")</f>
        <v>0</v>
      </c>
      <c r="E168" s="9" t="s">
        <v>610</v>
      </c>
      <c r="F168" s="8">
        <f>IF(E168&lt;&gt;"",IF(E168="Continuous measurement",1,IF(E168="Periodic (intermittent) measurement",2,IF(E168="Financial accounting estimates",3,IF(E168="Self-assessment",3,"0")))),"")</f>
        <v>0</v>
      </c>
      <c r="G168" s="9" t="s">
        <v>565</v>
      </c>
      <c r="H168" s="8">
        <f>IF(G168&lt;&gt;"",IF(G168="(1) Those who have performed external calibration or have multiple sets of data to support this",1,IF(G168="(2) Those with certificates such as internal correction or accounting visa",2,IF(G168="(3) Failure to perform instrument calibration or record compilation",3,"0"))),"")</f>
        <v>0</v>
      </c>
      <c r="I168" s="9" t="s">
        <v>611</v>
      </c>
      <c r="J168" s="8">
        <f>IF(I168="1 In-house development coefficient/mass balance coefficient",1,IF(I168="2 Same process/equipment experience coefficient",1,IF(I168="3 The manufacturer provides coefficients",2,IF(I168="4 egional emission coefficient",2,IF(I168="5 National emission coefficient",3,IF(I168="6 International emission coefficient",3,""))))))</f>
        <v>0</v>
      </c>
      <c r="K168" s="8">
        <f>IF(OR(F168="", H168="", J168=""), "系统未选择", F168*H168*J168)</f>
        <v>0</v>
      </c>
      <c r="L168" s="8">
        <f>IF('3-定量盘查'!AD167&lt;&gt;"",ROUND('3-定量盘查'!AD167,4),"")</f>
        <v>0</v>
      </c>
      <c r="M168" s="8">
        <f>IF(K168="系统未选择",IF(K168&lt;10,"1",IF(19&gt;K168,"2",IF(K168&gt;=27,"3","-"))))</f>
        <v>0</v>
      </c>
      <c r="N168" s="8">
        <f>IF(K168="系统未选择",IF(L168="",K168,ROUND(K168*L168,2)))</f>
        <v>0</v>
      </c>
    </row>
    <row r="169" spans="2:14">
      <c r="B169" s="8">
        <f>IF('2-定性盘查'!A169&lt;&gt;"",'2-定性盘查'!A169,"")</f>
        <v>0</v>
      </c>
      <c r="C169" s="8">
        <f>IF('2-定性盘查'!C169&lt;&gt;"",'2-定性盘查'!C169,"")</f>
        <v>0</v>
      </c>
      <c r="D169" s="8">
        <f>IF('2-定性盘查'!D169&lt;&gt;"",'2-定性盘查'!D169,"")</f>
        <v>0</v>
      </c>
      <c r="E169" s="9" t="s">
        <v>607</v>
      </c>
      <c r="F169" s="8">
        <f>IF(E169&lt;&gt;"",IF(E169="Continuous measurement",1,IF(E169="Periodic (intermittent) measurement",2,IF(E169="Financial accounting estimates",3,IF(E169="Self-assessment",3,"0")))),"")</f>
        <v>0</v>
      </c>
      <c r="G169" s="9" t="s">
        <v>565</v>
      </c>
      <c r="H169" s="8">
        <f>IF(G169&lt;&gt;"",IF(G169="(1) Those who have performed external calibration or have multiple sets of data to support this",1,IF(G169="(2) Those with certificates such as internal correction or accounting visa",2,IF(G169="(3) Failure to perform instrument calibration or record compilation",3,"0"))),"")</f>
        <v>0</v>
      </c>
      <c r="I169" s="9" t="s">
        <v>608</v>
      </c>
      <c r="J169" s="8">
        <f>IF(I169="1 In-house development coefficient/mass balance coefficient",1,IF(I169="2 Same process/equipment experience coefficient",1,IF(I169="3 The manufacturer provides coefficients",2,IF(I169="4 egional emission coefficient",2,IF(I169="5 National emission coefficient",3,IF(I169="6 International emission coefficient",3,""))))))</f>
        <v>0</v>
      </c>
      <c r="K169" s="8">
        <f>IF(OR(F169="", H169="", J169=""), "系统未选择", F169*H169*J169)</f>
        <v>0</v>
      </c>
      <c r="L169" s="8">
        <f>IF('3-定量盘查'!AD168&lt;&gt;"",ROUND('3-定量盘查'!AD168,4),"")</f>
        <v>0</v>
      </c>
      <c r="M169" s="8">
        <f>IF(K169="系统未选择",IF(K169&lt;10,"1",IF(19&gt;K169,"2",IF(K169&gt;=27,"3","-"))))</f>
        <v>0</v>
      </c>
      <c r="N169" s="8">
        <f>IF(K169="系统未选择",IF(L169="",K169,ROUND(K169*L169,2)))</f>
        <v>0</v>
      </c>
    </row>
    <row r="170" spans="2:14">
      <c r="B170" s="8">
        <f>IF('2-定性盘查'!A170&lt;&gt;"",'2-定性盘查'!A170,"")</f>
        <v>0</v>
      </c>
      <c r="C170" s="8">
        <f>IF('2-定性盘查'!C170&lt;&gt;"",'2-定性盘查'!C170,"")</f>
        <v>0</v>
      </c>
      <c r="D170" s="8">
        <f>IF('2-定性盘查'!D170&lt;&gt;"",'2-定性盘查'!D170,"")</f>
        <v>0</v>
      </c>
      <c r="E170" s="9" t="s">
        <v>612</v>
      </c>
      <c r="F170" s="8">
        <f>IF(E170&lt;&gt;"",IF(E170="Continuous measurement",1,IF(E170="Periodic (intermittent) measurement",2,IF(E170="Financial accounting estimates",3,IF(E170="Self-assessment",3,"0")))),"")</f>
        <v>0</v>
      </c>
      <c r="G170" s="9" t="s">
        <v>567</v>
      </c>
      <c r="H170" s="8">
        <f>IF(G170&lt;&gt;"",IF(G170="(1) Those who have performed external calibration or have multiple sets of data to support this",1,IF(G170="(2) Those with certificates such as internal correction or accounting visa",2,IF(G170="(3) Failure to perform instrument calibration or record compilation",3,"0"))),"")</f>
        <v>0</v>
      </c>
      <c r="I170" s="9" t="s">
        <v>608</v>
      </c>
      <c r="J170" s="8">
        <f>IF(I170="1 In-house development coefficient/mass balance coefficient",1,IF(I170="2 Same process/equipment experience coefficient",1,IF(I170="3 The manufacturer provides coefficients",2,IF(I170="4 egional emission coefficient",2,IF(I170="5 National emission coefficient",3,IF(I170="6 International emission coefficient",3,""))))))</f>
        <v>0</v>
      </c>
      <c r="K170" s="8">
        <f>IF(OR(F170="", H170="", J170=""), "系统未选择", F170*H170*J170)</f>
        <v>0</v>
      </c>
      <c r="L170" s="8">
        <f>IF('3-定量盘查'!AD169&lt;&gt;"",ROUND('3-定量盘查'!AD169,4),"")</f>
        <v>0</v>
      </c>
      <c r="M170" s="8">
        <f>IF(K170="系统未选择",IF(K170&lt;10,"1",IF(19&gt;K170,"2",IF(K170&gt;=27,"3","-"))))</f>
        <v>0</v>
      </c>
      <c r="N170" s="8">
        <f>IF(K170="系统未选择",IF(L170="",K170,ROUND(K170*L170,2)))</f>
        <v>0</v>
      </c>
    </row>
    <row r="171" spans="2:14">
      <c r="B171" s="8">
        <f>IF('2-定性盘查'!A171&lt;&gt;"",'2-定性盘查'!A171,"")</f>
        <v>0</v>
      </c>
      <c r="C171" s="8">
        <f>IF('2-定性盘查'!C171&lt;&gt;"",'2-定性盘查'!C171,"")</f>
        <v>0</v>
      </c>
      <c r="D171" s="8">
        <f>IF('2-定性盘查'!D171&lt;&gt;"",'2-定性盘查'!D171,"")</f>
        <v>0</v>
      </c>
      <c r="E171" s="9" t="s">
        <v>607</v>
      </c>
      <c r="F171" s="8">
        <f>IF(E171&lt;&gt;"",IF(E171="Continuous measurement",1,IF(E171="Periodic (intermittent) measurement",2,IF(E171="Financial accounting estimates",3,IF(E171="Self-assessment",3,"0")))),"")</f>
        <v>0</v>
      </c>
      <c r="G171" s="9" t="s">
        <v>565</v>
      </c>
      <c r="H171" s="8">
        <f>IF(G171&lt;&gt;"",IF(G171="(1) Those who have performed external calibration or have multiple sets of data to support this",1,IF(G171="(2) Those with certificates such as internal correction or accounting visa",2,IF(G171="(3) Failure to perform instrument calibration or record compilation",3,"0"))),"")</f>
        <v>0</v>
      </c>
      <c r="I171" s="9" t="s">
        <v>608</v>
      </c>
      <c r="J171" s="8">
        <f>IF(I171="1 In-house development coefficient/mass balance coefficient",1,IF(I171="2 Same process/equipment experience coefficient",1,IF(I171="3 The manufacturer provides coefficients",2,IF(I171="4 egional emission coefficient",2,IF(I171="5 National emission coefficient",3,IF(I171="6 International emission coefficient",3,""))))))</f>
        <v>0</v>
      </c>
      <c r="K171" s="8">
        <f>IF(OR(F171="", H171="", J171=""), "系统未选择", F171*H171*J171)</f>
        <v>0</v>
      </c>
      <c r="L171" s="8">
        <f>IF('3-定量盘查'!AD170&lt;&gt;"",ROUND('3-定量盘查'!AD170,4),"")</f>
        <v>0</v>
      </c>
      <c r="M171" s="8">
        <f>IF(K171="系统未选择",IF(K171&lt;10,"1",IF(19&gt;K171,"2",IF(K171&gt;=27,"3","-"))))</f>
        <v>0</v>
      </c>
      <c r="N171" s="8">
        <f>IF(K171="系统未选择",IF(L171="",K171,ROUND(K171*L171,2)))</f>
        <v>0</v>
      </c>
    </row>
    <row r="172" spans="2:14">
      <c r="B172" s="8">
        <f>IF('2-定性盘查'!A172&lt;&gt;"",'2-定性盘查'!A172,"")</f>
        <v>0</v>
      </c>
      <c r="C172" s="8">
        <f>IF('2-定性盘查'!C172&lt;&gt;"",'2-定性盘查'!C172,"")</f>
        <v>0</v>
      </c>
      <c r="D172" s="8">
        <f>IF('2-定性盘查'!D172&lt;&gt;"",'2-定性盘查'!D172,"")</f>
        <v>0</v>
      </c>
      <c r="E172" s="9" t="s">
        <v>607</v>
      </c>
      <c r="F172" s="8">
        <f>IF(E172&lt;&gt;"",IF(E172="Continuous measurement",1,IF(E172="Periodic (intermittent) measurement",2,IF(E172="Financial accounting estimates",3,IF(E172="Self-assessment",3,"0")))),"")</f>
        <v>0</v>
      </c>
      <c r="G172" s="9" t="s">
        <v>565</v>
      </c>
      <c r="H172" s="8">
        <f>IF(G172&lt;&gt;"",IF(G172="(1) Those who have performed external calibration or have multiple sets of data to support this",1,IF(G172="(2) Those with certificates such as internal correction or accounting visa",2,IF(G172="(3) Failure to perform instrument calibration or record compilation",3,"0"))),"")</f>
        <v>0</v>
      </c>
      <c r="I172" s="9" t="s">
        <v>608</v>
      </c>
      <c r="J172" s="8">
        <f>IF(I172="1 In-house development coefficient/mass balance coefficient",1,IF(I172="2 Same process/equipment experience coefficient",1,IF(I172="3 The manufacturer provides coefficients",2,IF(I172="4 egional emission coefficient",2,IF(I172="5 National emission coefficient",3,IF(I172="6 International emission coefficient",3,""))))))</f>
        <v>0</v>
      </c>
      <c r="K172" s="8">
        <f>IF(OR(F172="", H172="", J172=""), "系统未选择", F172*H172*J172)</f>
        <v>0</v>
      </c>
      <c r="L172" s="8">
        <f>IF('3-定量盘查'!AD171&lt;&gt;"",ROUND('3-定量盘查'!AD171,4),"")</f>
        <v>0</v>
      </c>
      <c r="M172" s="8">
        <f>IF(K172="系统未选择",IF(K172&lt;10,"1",IF(19&gt;K172,"2",IF(K172&gt;=27,"3","-"))))</f>
        <v>0</v>
      </c>
      <c r="N172" s="8">
        <f>IF(K172="系统未选择",IF(L172="",K172,ROUND(K172*L172,2)))</f>
        <v>0</v>
      </c>
    </row>
    <row r="173" spans="2:14">
      <c r="B173" s="8">
        <f>IF('2-定性盘查'!A173&lt;&gt;"",'2-定性盘查'!A173,"")</f>
        <v>0</v>
      </c>
      <c r="C173" s="8">
        <f>IF('2-定性盘查'!C173&lt;&gt;"",'2-定性盘查'!C173,"")</f>
        <v>0</v>
      </c>
      <c r="D173" s="8">
        <f>IF('2-定性盘查'!D173&lt;&gt;"",'2-定性盘查'!D173,"")</f>
        <v>0</v>
      </c>
      <c r="E173" s="9" t="s">
        <v>607</v>
      </c>
      <c r="F173" s="8">
        <f>IF(E173&lt;&gt;"",IF(E173="Continuous measurement",1,IF(E173="Periodic (intermittent) measurement",2,IF(E173="Financial accounting estimates",3,IF(E173="Self-assessment",3,"0")))),"")</f>
        <v>0</v>
      </c>
      <c r="G173" s="9" t="s">
        <v>565</v>
      </c>
      <c r="H173" s="8">
        <f>IF(G173&lt;&gt;"",IF(G173="(1) Those who have performed external calibration or have multiple sets of data to support this",1,IF(G173="(2) Those with certificates such as internal correction or accounting visa",2,IF(G173="(3) Failure to perform instrument calibration or record compilation",3,"0"))),"")</f>
        <v>0</v>
      </c>
      <c r="I173" s="9" t="s">
        <v>608</v>
      </c>
      <c r="J173" s="8">
        <f>IF(I173="1 In-house development coefficient/mass balance coefficient",1,IF(I173="2 Same process/equipment experience coefficient",1,IF(I173="3 The manufacturer provides coefficients",2,IF(I173="4 egional emission coefficient",2,IF(I173="5 National emission coefficient",3,IF(I173="6 International emission coefficient",3,""))))))</f>
        <v>0</v>
      </c>
      <c r="K173" s="8">
        <f>IF(OR(F173="", H173="", J173=""), "系统未选择", F173*H173*J173)</f>
        <v>0</v>
      </c>
      <c r="L173" s="8">
        <f>IF('3-定量盘查'!AD172&lt;&gt;"",ROUND('3-定量盘查'!AD172,4),"")</f>
        <v>0</v>
      </c>
      <c r="M173" s="8">
        <f>IF(K173="系统未选择",IF(K173&lt;10,"1",IF(19&gt;K173,"2",IF(K173&gt;=27,"3","-"))))</f>
        <v>0</v>
      </c>
      <c r="N173" s="8">
        <f>IF(K173="系统未选择",IF(L173="",K173,ROUND(K173*L173,2)))</f>
        <v>0</v>
      </c>
    </row>
    <row r="174" spans="2:14">
      <c r="B174" s="8">
        <f>IF('2-定性盘查'!A174&lt;&gt;"",'2-定性盘查'!A174,"")</f>
        <v>0</v>
      </c>
      <c r="C174" s="8">
        <f>IF('2-定性盘查'!C174&lt;&gt;"",'2-定性盘查'!C174,"")</f>
        <v>0</v>
      </c>
      <c r="D174" s="8">
        <f>IF('2-定性盘查'!D174&lt;&gt;"",'2-定性盘查'!D174,"")</f>
        <v>0</v>
      </c>
      <c r="E174" s="9" t="s">
        <v>607</v>
      </c>
      <c r="F174" s="8">
        <f>IF(E174&lt;&gt;"",IF(E174="Continuous measurement",1,IF(E174="Periodic (intermittent) measurement",2,IF(E174="Financial accounting estimates",3,IF(E174="Self-assessment",3,"0")))),"")</f>
        <v>0</v>
      </c>
      <c r="G174" s="9" t="s">
        <v>565</v>
      </c>
      <c r="H174" s="8">
        <f>IF(G174&lt;&gt;"",IF(G174="(1) Those who have performed external calibration or have multiple sets of data to support this",1,IF(G174="(2) Those with certificates such as internal correction or accounting visa",2,IF(G174="(3) Failure to perform instrument calibration or record compilation",3,"0"))),"")</f>
        <v>0</v>
      </c>
      <c r="I174" s="9" t="s">
        <v>608</v>
      </c>
      <c r="J174" s="8">
        <f>IF(I174="1 In-house development coefficient/mass balance coefficient",1,IF(I174="2 Same process/equipment experience coefficient",1,IF(I174="3 The manufacturer provides coefficients",2,IF(I174="4 egional emission coefficient",2,IF(I174="5 National emission coefficient",3,IF(I174="6 International emission coefficient",3,""))))))</f>
        <v>0</v>
      </c>
      <c r="K174" s="8">
        <f>IF(OR(F174="", H174="", J174=""), "系统未选择", F174*H174*J174)</f>
        <v>0</v>
      </c>
      <c r="L174" s="8">
        <f>IF('3-定量盘查'!AD173&lt;&gt;"",ROUND('3-定量盘查'!AD173,4),"")</f>
        <v>0</v>
      </c>
      <c r="M174" s="8">
        <f>IF(K174="系统未选择",IF(K174&lt;10,"1",IF(19&gt;K174,"2",IF(K174&gt;=27,"3","-"))))</f>
        <v>0</v>
      </c>
      <c r="N174" s="8">
        <f>IF(K174="系统未选择",IF(L174="",K174,ROUND(K174*L174,2)))</f>
        <v>0</v>
      </c>
    </row>
    <row r="175" spans="2:14">
      <c r="B175" s="8">
        <f>IF('2-定性盘查'!A175&lt;&gt;"",'2-定性盘查'!A175,"")</f>
        <v>0</v>
      </c>
      <c r="C175" s="8">
        <f>IF('2-定性盘查'!C175&lt;&gt;"",'2-定性盘查'!C175,"")</f>
        <v>0</v>
      </c>
      <c r="D175" s="8">
        <f>IF('2-定性盘查'!D175&lt;&gt;"",'2-定性盘查'!D175,"")</f>
        <v>0</v>
      </c>
      <c r="E175" s="9" t="s">
        <v>610</v>
      </c>
      <c r="F175" s="8">
        <f>IF(E175&lt;&gt;"",IF(E175="Continuous measurement",1,IF(E175="Periodic (intermittent) measurement",2,IF(E175="Financial accounting estimates",3,IF(E175="Self-assessment",3,"0")))),"")</f>
        <v>0</v>
      </c>
      <c r="G175" s="9" t="s">
        <v>565</v>
      </c>
      <c r="H175" s="8">
        <f>IF(G175&lt;&gt;"",IF(G175="(1) Those who have performed external calibration or have multiple sets of data to support this",1,IF(G175="(2) Those with certificates such as internal correction or accounting visa",2,IF(G175="(3) Failure to perform instrument calibration or record compilation",3,"0"))),"")</f>
        <v>0</v>
      </c>
      <c r="I175" s="9" t="s">
        <v>608</v>
      </c>
      <c r="J175" s="8">
        <f>IF(I175="1 In-house development coefficient/mass balance coefficient",1,IF(I175="2 Same process/equipment experience coefficient",1,IF(I175="3 The manufacturer provides coefficients",2,IF(I175="4 egional emission coefficient",2,IF(I175="5 National emission coefficient",3,IF(I175="6 International emission coefficient",3,""))))))</f>
        <v>0</v>
      </c>
      <c r="K175" s="8">
        <f>IF(OR(F175="", H175="", J175=""), "系统未选择", F175*H175*J175)</f>
        <v>0</v>
      </c>
      <c r="L175" s="8">
        <f>IF('3-定量盘查'!AD174&lt;&gt;"",ROUND('3-定量盘查'!AD174,4),"")</f>
        <v>0</v>
      </c>
      <c r="M175" s="8">
        <f>IF(K175="系统未选择",IF(K175&lt;10,"1",IF(19&gt;K175,"2",IF(K175&gt;=27,"3","-"))))</f>
        <v>0</v>
      </c>
      <c r="N175" s="8">
        <f>IF(K175="系统未选择",IF(L175="",K175,ROUND(K175*L175,2)))</f>
        <v>0</v>
      </c>
    </row>
    <row r="176" spans="2:14">
      <c r="B176" s="8">
        <f>IF('2-定性盘查'!A176&lt;&gt;"",'2-定性盘查'!A176,"")</f>
        <v>0</v>
      </c>
      <c r="C176" s="8">
        <f>IF('2-定性盘查'!C176&lt;&gt;"",'2-定性盘查'!C176,"")</f>
        <v>0</v>
      </c>
      <c r="D176" s="8">
        <f>IF('2-定性盘查'!D176&lt;&gt;"",'2-定性盘查'!D176,"")</f>
        <v>0</v>
      </c>
      <c r="E176" s="9" t="s">
        <v>610</v>
      </c>
      <c r="F176" s="8">
        <f>IF(E176&lt;&gt;"",IF(E176="Continuous measurement",1,IF(E176="Periodic (intermittent) measurement",2,IF(E176="Financial accounting estimates",3,IF(E176="Self-assessment",3,"0")))),"")</f>
        <v>0</v>
      </c>
      <c r="G176" s="9" t="s">
        <v>565</v>
      </c>
      <c r="H176" s="8">
        <f>IF(G176&lt;&gt;"",IF(G176="(1) Those who have performed external calibration or have multiple sets of data to support this",1,IF(G176="(2) Those with certificates such as internal correction or accounting visa",2,IF(G176="(3) Failure to perform instrument calibration or record compilation",3,"0"))),"")</f>
        <v>0</v>
      </c>
      <c r="I176" s="9" t="s">
        <v>611</v>
      </c>
      <c r="J176" s="8">
        <f>IF(I176="1 In-house development coefficient/mass balance coefficient",1,IF(I176="2 Same process/equipment experience coefficient",1,IF(I176="3 The manufacturer provides coefficients",2,IF(I176="4 egional emission coefficient",2,IF(I176="5 National emission coefficient",3,IF(I176="6 International emission coefficient",3,""))))))</f>
        <v>0</v>
      </c>
      <c r="K176" s="8">
        <f>IF(OR(F176="", H176="", J176=""), "系统未选择", F176*H176*J176)</f>
        <v>0</v>
      </c>
      <c r="L176" s="8">
        <f>IF('3-定量盘查'!AD175&lt;&gt;"",ROUND('3-定量盘查'!AD175,4),"")</f>
        <v>0</v>
      </c>
      <c r="M176" s="8">
        <f>IF(K176="系统未选择",IF(K176&lt;10,"1",IF(19&gt;K176,"2",IF(K176&gt;=27,"3","-"))))</f>
        <v>0</v>
      </c>
      <c r="N176" s="8">
        <f>IF(K176="系统未选择",IF(L176="",K176,ROUND(K176*L176,2)))</f>
        <v>0</v>
      </c>
    </row>
    <row r="177" spans="2:14">
      <c r="B177" s="8">
        <f>IF('2-定性盘查'!A177&lt;&gt;"",'2-定性盘查'!A177,"")</f>
        <v>0</v>
      </c>
      <c r="C177" s="8">
        <f>IF('2-定性盘查'!C177&lt;&gt;"",'2-定性盘查'!C177,"")</f>
        <v>0</v>
      </c>
      <c r="D177" s="8">
        <f>IF('2-定性盘查'!D177&lt;&gt;"",'2-定性盘查'!D177,"")</f>
        <v>0</v>
      </c>
      <c r="E177" s="9" t="s">
        <v>610</v>
      </c>
      <c r="F177" s="8">
        <f>IF(E177&lt;&gt;"",IF(E177="Continuous measurement",1,IF(E177="Periodic (intermittent) measurement",2,IF(E177="Financial accounting estimates",3,IF(E177="Self-assessment",3,"0")))),"")</f>
        <v>0</v>
      </c>
      <c r="G177" s="9" t="s">
        <v>565</v>
      </c>
      <c r="H177" s="8">
        <f>IF(G177&lt;&gt;"",IF(G177="(1) Those who have performed external calibration or have multiple sets of data to support this",1,IF(G177="(2) Those with certificates such as internal correction or accounting visa",2,IF(G177="(3) Failure to perform instrument calibration or record compilation",3,"0"))),"")</f>
        <v>0</v>
      </c>
      <c r="I177" s="9" t="s">
        <v>611</v>
      </c>
      <c r="J177" s="8">
        <f>IF(I177="1 In-house development coefficient/mass balance coefficient",1,IF(I177="2 Same process/equipment experience coefficient",1,IF(I177="3 The manufacturer provides coefficients",2,IF(I177="4 egional emission coefficient",2,IF(I177="5 National emission coefficient",3,IF(I177="6 International emission coefficient",3,""))))))</f>
        <v>0</v>
      </c>
      <c r="K177" s="8">
        <f>IF(OR(F177="", H177="", J177=""), "系统未选择", F177*H177*J177)</f>
        <v>0</v>
      </c>
      <c r="L177" s="8">
        <f>IF('3-定量盘查'!AD176&lt;&gt;"",ROUND('3-定量盘查'!AD176,4),"")</f>
        <v>0</v>
      </c>
      <c r="M177" s="8">
        <f>IF(K177="系统未选择",IF(K177&lt;10,"1",IF(19&gt;K177,"2",IF(K177&gt;=27,"3","-"))))</f>
        <v>0</v>
      </c>
      <c r="N177" s="8">
        <f>IF(K177="系统未选择",IF(L177="",K177,ROUND(K177*L177,2)))</f>
        <v>0</v>
      </c>
    </row>
    <row r="178" spans="2:14">
      <c r="B178" s="8">
        <f>IF('2-定性盘查'!A178&lt;&gt;"",'2-定性盘查'!A178,"")</f>
        <v>0</v>
      </c>
      <c r="C178" s="8">
        <f>IF('2-定性盘查'!C178&lt;&gt;"",'2-定性盘查'!C178,"")</f>
        <v>0</v>
      </c>
      <c r="D178" s="8">
        <f>IF('2-定性盘查'!D178&lt;&gt;"",'2-定性盘查'!D178,"")</f>
        <v>0</v>
      </c>
      <c r="E178" s="9" t="s">
        <v>610</v>
      </c>
      <c r="F178" s="8">
        <f>IF(E178&lt;&gt;"",IF(E178="Continuous measurement",1,IF(E178="Periodic (intermittent) measurement",2,IF(E178="Financial accounting estimates",3,IF(E178="Self-assessment",3,"0")))),"")</f>
        <v>0</v>
      </c>
      <c r="G178" s="9" t="s">
        <v>565</v>
      </c>
      <c r="H178" s="8">
        <f>IF(G178&lt;&gt;"",IF(G178="(1) Those who have performed external calibration or have multiple sets of data to support this",1,IF(G178="(2) Those with certificates such as internal correction or accounting visa",2,IF(G178="(3) Failure to perform instrument calibration or record compilation",3,"0"))),"")</f>
        <v>0</v>
      </c>
      <c r="I178" s="9" t="s">
        <v>611</v>
      </c>
      <c r="J178" s="8">
        <f>IF(I178="1 In-house development coefficient/mass balance coefficient",1,IF(I178="2 Same process/equipment experience coefficient",1,IF(I178="3 The manufacturer provides coefficients",2,IF(I178="4 egional emission coefficient",2,IF(I178="5 National emission coefficient",3,IF(I178="6 International emission coefficient",3,""))))))</f>
        <v>0</v>
      </c>
      <c r="K178" s="8">
        <f>IF(OR(F178="", H178="", J178=""), "系统未选择", F178*H178*J178)</f>
        <v>0</v>
      </c>
      <c r="L178" s="8">
        <f>IF('3-定量盘查'!AD177&lt;&gt;"",ROUND('3-定量盘查'!AD177,4),"")</f>
        <v>0</v>
      </c>
      <c r="M178" s="8">
        <f>IF(K178="系统未选择",IF(K178&lt;10,"1",IF(19&gt;K178,"2",IF(K178&gt;=27,"3","-"))))</f>
        <v>0</v>
      </c>
      <c r="N178" s="8">
        <f>IF(K178="系统未选择",IF(L178="",K178,ROUND(K178*L178,2)))</f>
        <v>0</v>
      </c>
    </row>
    <row r="179" spans="2:14">
      <c r="B179" s="8">
        <f>IF('2-定性盘查'!A179&lt;&gt;"",'2-定性盘查'!A179,"")</f>
        <v>0</v>
      </c>
      <c r="C179" s="8">
        <f>IF('2-定性盘查'!C179&lt;&gt;"",'2-定性盘查'!C179,"")</f>
        <v>0</v>
      </c>
      <c r="D179" s="8">
        <f>IF('2-定性盘查'!D179&lt;&gt;"",'2-定性盘查'!D179,"")</f>
        <v>0</v>
      </c>
      <c r="E179" s="9" t="s">
        <v>610</v>
      </c>
      <c r="F179" s="8">
        <f>IF(E179&lt;&gt;"",IF(E179="Continuous measurement",1,IF(E179="Periodic (intermittent) measurement",2,IF(E179="Financial accounting estimates",3,IF(E179="Self-assessment",3,"0")))),"")</f>
        <v>0</v>
      </c>
      <c r="G179" s="9" t="s">
        <v>565</v>
      </c>
      <c r="H179" s="8">
        <f>IF(G179&lt;&gt;"",IF(G179="(1) Those who have performed external calibration or have multiple sets of data to support this",1,IF(G179="(2) Those with certificates such as internal correction or accounting visa",2,IF(G179="(3) Failure to perform instrument calibration or record compilation",3,"0"))),"")</f>
        <v>0</v>
      </c>
      <c r="I179" s="9" t="s">
        <v>611</v>
      </c>
      <c r="J179" s="8">
        <f>IF(I179="1 In-house development coefficient/mass balance coefficient",1,IF(I179="2 Same process/equipment experience coefficient",1,IF(I179="3 The manufacturer provides coefficients",2,IF(I179="4 egional emission coefficient",2,IF(I179="5 National emission coefficient",3,IF(I179="6 International emission coefficient",3,""))))))</f>
        <v>0</v>
      </c>
      <c r="K179" s="8">
        <f>IF(OR(F179="", H179="", J179=""), "系统未选择", F179*H179*J179)</f>
        <v>0</v>
      </c>
      <c r="L179" s="8">
        <f>IF('3-定量盘查'!AD178&lt;&gt;"",ROUND('3-定量盘查'!AD178,4),"")</f>
        <v>0</v>
      </c>
      <c r="M179" s="8">
        <f>IF(K179="系统未选择",IF(K179&lt;10,"1",IF(19&gt;K179,"2",IF(K179&gt;=27,"3","-"))))</f>
        <v>0</v>
      </c>
      <c r="N179" s="8">
        <f>IF(K179="系统未选择",IF(L179="",K179,ROUND(K179*L179,2)))</f>
        <v>0</v>
      </c>
    </row>
    <row r="180" spans="2:14">
      <c r="B180" s="8">
        <f>IF('2-定性盘查'!A180&lt;&gt;"",'2-定性盘查'!A180,"")</f>
        <v>0</v>
      </c>
      <c r="C180" s="8">
        <f>IF('2-定性盘查'!C180&lt;&gt;"",'2-定性盘查'!C180,"")</f>
        <v>0</v>
      </c>
      <c r="D180" s="8">
        <f>IF('2-定性盘查'!D180&lt;&gt;"",'2-定性盘查'!D180,"")</f>
        <v>0</v>
      </c>
      <c r="E180" s="9" t="s">
        <v>610</v>
      </c>
      <c r="F180" s="8">
        <f>IF(E180&lt;&gt;"",IF(E180="Continuous measurement",1,IF(E180="Periodic (intermittent) measurement",2,IF(E180="Financial accounting estimates",3,IF(E180="Self-assessment",3,"0")))),"")</f>
        <v>0</v>
      </c>
      <c r="G180" s="9" t="s">
        <v>565</v>
      </c>
      <c r="H180" s="8">
        <f>IF(G180&lt;&gt;"",IF(G180="(1) Those who have performed external calibration or have multiple sets of data to support this",1,IF(G180="(2) Those with certificates such as internal correction or accounting visa",2,IF(G180="(3) Failure to perform instrument calibration or record compilation",3,"0"))),"")</f>
        <v>0</v>
      </c>
      <c r="I180" s="9" t="s">
        <v>611</v>
      </c>
      <c r="J180" s="8">
        <f>IF(I180="1 In-house development coefficient/mass balance coefficient",1,IF(I180="2 Same process/equipment experience coefficient",1,IF(I180="3 The manufacturer provides coefficients",2,IF(I180="4 egional emission coefficient",2,IF(I180="5 National emission coefficient",3,IF(I180="6 International emission coefficient",3,""))))))</f>
        <v>0</v>
      </c>
      <c r="K180" s="8">
        <f>IF(OR(F180="", H180="", J180=""), "系统未选择", F180*H180*J180)</f>
        <v>0</v>
      </c>
      <c r="L180" s="8">
        <f>IF('3-定量盘查'!AD179&lt;&gt;"",ROUND('3-定量盘查'!AD179,4),"")</f>
        <v>0</v>
      </c>
      <c r="M180" s="8">
        <f>IF(K180="系统未选择",IF(K180&lt;10,"1",IF(19&gt;K180,"2",IF(K180&gt;=27,"3","-"))))</f>
        <v>0</v>
      </c>
      <c r="N180" s="8">
        <f>IF(K180="系统未选择",IF(L180="",K180,ROUND(K180*L180,2)))</f>
        <v>0</v>
      </c>
    </row>
    <row r="181" spans="2:14">
      <c r="B181" s="8">
        <f>IF('2-定性盘查'!A181&lt;&gt;"",'2-定性盘查'!A181,"")</f>
        <v>0</v>
      </c>
      <c r="C181" s="8">
        <f>IF('2-定性盘查'!C181&lt;&gt;"",'2-定性盘查'!C181,"")</f>
        <v>0</v>
      </c>
      <c r="D181" s="8">
        <f>IF('2-定性盘查'!D181&lt;&gt;"",'2-定性盘查'!D181,"")</f>
        <v>0</v>
      </c>
      <c r="E181" s="9" t="s">
        <v>610</v>
      </c>
      <c r="F181" s="8">
        <f>IF(E181&lt;&gt;"",IF(E181="Continuous measurement",1,IF(E181="Periodic (intermittent) measurement",2,IF(E181="Financial accounting estimates",3,IF(E181="Self-assessment",3,"0")))),"")</f>
        <v>0</v>
      </c>
      <c r="G181" s="9" t="s">
        <v>565</v>
      </c>
      <c r="H181" s="8">
        <f>IF(G181&lt;&gt;"",IF(G181="(1) Those who have performed external calibration or have multiple sets of data to support this",1,IF(G181="(2) Those with certificates such as internal correction or accounting visa",2,IF(G181="(3) Failure to perform instrument calibration or record compilation",3,"0"))),"")</f>
        <v>0</v>
      </c>
      <c r="I181" s="9" t="s">
        <v>611</v>
      </c>
      <c r="J181" s="8">
        <f>IF(I181="1 In-house development coefficient/mass balance coefficient",1,IF(I181="2 Same process/equipment experience coefficient",1,IF(I181="3 The manufacturer provides coefficients",2,IF(I181="4 egional emission coefficient",2,IF(I181="5 National emission coefficient",3,IF(I181="6 International emission coefficient",3,""))))))</f>
        <v>0</v>
      </c>
      <c r="K181" s="8">
        <f>IF(OR(F181="", H181="", J181=""), "系统未选择", F181*H181*J181)</f>
        <v>0</v>
      </c>
      <c r="L181" s="8">
        <f>IF('3-定量盘查'!AD180&lt;&gt;"",ROUND('3-定量盘查'!AD180,4),"")</f>
        <v>0</v>
      </c>
      <c r="M181" s="8">
        <f>IF(K181="系统未选择",IF(K181&lt;10,"1",IF(19&gt;K181,"2",IF(K181&gt;=27,"3","-"))))</f>
        <v>0</v>
      </c>
      <c r="N181" s="8">
        <f>IF(K181="系统未选择",IF(L181="",K181,ROUND(K181*L181,2)))</f>
        <v>0</v>
      </c>
    </row>
    <row r="182" spans="2:14">
      <c r="B182" s="8">
        <f>IF('2-定性盘查'!A182&lt;&gt;"",'2-定性盘查'!A182,"")</f>
        <v>0</v>
      </c>
      <c r="C182" s="8">
        <f>IF('2-定性盘查'!C182&lt;&gt;"",'2-定性盘查'!C182,"")</f>
        <v>0</v>
      </c>
      <c r="D182" s="8">
        <f>IF('2-定性盘查'!D182&lt;&gt;"",'2-定性盘查'!D182,"")</f>
        <v>0</v>
      </c>
      <c r="E182" s="9" t="s">
        <v>610</v>
      </c>
      <c r="F182" s="8">
        <f>IF(E182&lt;&gt;"",IF(E182="Continuous measurement",1,IF(E182="Periodic (intermittent) measurement",2,IF(E182="Financial accounting estimates",3,IF(E182="Self-assessment",3,"0")))),"")</f>
        <v>0</v>
      </c>
      <c r="G182" s="9" t="s">
        <v>565</v>
      </c>
      <c r="H182" s="8">
        <f>IF(G182&lt;&gt;"",IF(G182="(1) Those who have performed external calibration or have multiple sets of data to support this",1,IF(G182="(2) Those with certificates such as internal correction or accounting visa",2,IF(G182="(3) Failure to perform instrument calibration or record compilation",3,"0"))),"")</f>
        <v>0</v>
      </c>
      <c r="I182" s="9" t="s">
        <v>608</v>
      </c>
      <c r="J182" s="8">
        <f>IF(I182="1 In-house development coefficient/mass balance coefficient",1,IF(I182="2 Same process/equipment experience coefficient",1,IF(I182="3 The manufacturer provides coefficients",2,IF(I182="4 egional emission coefficient",2,IF(I182="5 National emission coefficient",3,IF(I182="6 International emission coefficient",3,""))))))</f>
        <v>0</v>
      </c>
      <c r="K182" s="8">
        <f>IF(OR(F182="", H182="", J182=""), "系统未选择", F182*H182*J182)</f>
        <v>0</v>
      </c>
      <c r="L182" s="8">
        <f>IF('3-定量盘查'!AD181&lt;&gt;"",ROUND('3-定量盘查'!AD181,4),"")</f>
        <v>0</v>
      </c>
      <c r="M182" s="8">
        <f>IF(K182="系统未选择",IF(K182&lt;10,"1",IF(19&gt;K182,"2",IF(K182&gt;=27,"3","-"))))</f>
        <v>0</v>
      </c>
      <c r="N182" s="8">
        <f>IF(K182="系统未选择",IF(L182="",K182,ROUND(K182*L182,2)))</f>
        <v>0</v>
      </c>
    </row>
    <row r="183" spans="2:14">
      <c r="B183" s="8">
        <f>IF('2-定性盘查'!A183&lt;&gt;"",'2-定性盘查'!A183,"")</f>
        <v>0</v>
      </c>
      <c r="C183" s="8">
        <f>IF('2-定性盘查'!C183&lt;&gt;"",'2-定性盘查'!C183,"")</f>
        <v>0</v>
      </c>
      <c r="D183" s="8">
        <f>IF('2-定性盘查'!D183&lt;&gt;"",'2-定性盘查'!D183,"")</f>
        <v>0</v>
      </c>
      <c r="E183" s="9" t="s">
        <v>607</v>
      </c>
      <c r="F183" s="8">
        <f>IF(E183&lt;&gt;"",IF(E183="Continuous measurement",1,IF(E183="Periodic (intermittent) measurement",2,IF(E183="Financial accounting estimates",3,IF(E183="Self-assessment",3,"0")))),"")</f>
        <v>0</v>
      </c>
      <c r="G183" s="9" t="s">
        <v>567</v>
      </c>
      <c r="H183" s="8">
        <f>IF(G183&lt;&gt;"",IF(G183="(1) Those who have performed external calibration or have multiple sets of data to support this",1,IF(G183="(2) Those with certificates such as internal correction or accounting visa",2,IF(G183="(3) Failure to perform instrument calibration or record compilation",3,"0"))),"")</f>
        <v>0</v>
      </c>
      <c r="I183" s="9" t="s">
        <v>608</v>
      </c>
      <c r="J183" s="8">
        <f>IF(I183="1 In-house development coefficient/mass balance coefficient",1,IF(I183="2 Same process/equipment experience coefficient",1,IF(I183="3 The manufacturer provides coefficients",2,IF(I183="4 egional emission coefficient",2,IF(I183="5 National emission coefficient",3,IF(I183="6 International emission coefficient",3,""))))))</f>
        <v>0</v>
      </c>
      <c r="K183" s="8">
        <f>IF(OR(F183="", H183="", J183=""), "系统未选择", F183*H183*J183)</f>
        <v>0</v>
      </c>
      <c r="L183" s="8">
        <f>IF('3-定量盘查'!AD182&lt;&gt;"",ROUND('3-定量盘查'!AD182,4),"")</f>
        <v>0</v>
      </c>
      <c r="M183" s="8">
        <f>IF(K183="系统未选择",IF(K183&lt;10,"1",IF(19&gt;K183,"2",IF(K183&gt;=27,"3","-"))))</f>
        <v>0</v>
      </c>
      <c r="N183" s="8">
        <f>IF(K183="系统未选择",IF(L183="",K183,ROUND(K183*L183,2)))</f>
        <v>0</v>
      </c>
    </row>
    <row r="184" spans="2:14">
      <c r="B184" s="8">
        <f>IF('2-定性盘查'!A184&lt;&gt;"",'2-定性盘查'!A184,"")</f>
        <v>0</v>
      </c>
      <c r="C184" s="8">
        <f>IF('2-定性盘查'!C184&lt;&gt;"",'2-定性盘查'!C184,"")</f>
        <v>0</v>
      </c>
      <c r="D184" s="8">
        <f>IF('2-定性盘查'!D184&lt;&gt;"",'2-定性盘查'!D184,"")</f>
        <v>0</v>
      </c>
      <c r="E184" s="9" t="s">
        <v>607</v>
      </c>
      <c r="F184" s="8">
        <f>IF(E184&lt;&gt;"",IF(E184="Continuous measurement",1,IF(E184="Periodic (intermittent) measurement",2,IF(E184="Financial accounting estimates",3,IF(E184="Self-assessment",3,"0")))),"")</f>
        <v>0</v>
      </c>
      <c r="G184" s="9" t="s">
        <v>567</v>
      </c>
      <c r="H184" s="8">
        <f>IF(G184&lt;&gt;"",IF(G184="(1) Those who have performed external calibration or have multiple sets of data to support this",1,IF(G184="(2) Those with certificates such as internal correction or accounting visa",2,IF(G184="(3) Failure to perform instrument calibration or record compilation",3,"0"))),"")</f>
        <v>0</v>
      </c>
      <c r="I184" s="9" t="s">
        <v>608</v>
      </c>
      <c r="J184" s="8">
        <f>IF(I184="1 In-house development coefficient/mass balance coefficient",1,IF(I184="2 Same process/equipment experience coefficient",1,IF(I184="3 The manufacturer provides coefficients",2,IF(I184="4 egional emission coefficient",2,IF(I184="5 National emission coefficient",3,IF(I184="6 International emission coefficient",3,""))))))</f>
        <v>0</v>
      </c>
      <c r="K184" s="8">
        <f>IF(OR(F184="", H184="", J184=""), "系统未选择", F184*H184*J184)</f>
        <v>0</v>
      </c>
      <c r="L184" s="8">
        <f>IF('3-定量盘查'!AD183&lt;&gt;"",ROUND('3-定量盘查'!AD183,4),"")</f>
        <v>0</v>
      </c>
      <c r="M184" s="8">
        <f>IF(K184="系统未选择",IF(K184&lt;10,"1",IF(19&gt;K184,"2",IF(K184&gt;=27,"3","-"))))</f>
        <v>0</v>
      </c>
      <c r="N184" s="8">
        <f>IF(K184="系统未选择",IF(L184="",K184,ROUND(K184*L184,2)))</f>
        <v>0</v>
      </c>
    </row>
    <row r="185" spans="2:14">
      <c r="B185" s="8">
        <f>IF('2-定性盘查'!A185&lt;&gt;"",'2-定性盘查'!A185,"")</f>
        <v>0</v>
      </c>
      <c r="C185" s="8">
        <f>IF('2-定性盘查'!C185&lt;&gt;"",'2-定性盘查'!C185,"")</f>
        <v>0</v>
      </c>
      <c r="D185" s="8">
        <f>IF('2-定性盘查'!D185&lt;&gt;"",'2-定性盘查'!D185,"")</f>
        <v>0</v>
      </c>
      <c r="E185" s="9" t="s">
        <v>607</v>
      </c>
      <c r="F185" s="8">
        <f>IF(E185&lt;&gt;"",IF(E185="Continuous measurement",1,IF(E185="Periodic (intermittent) measurement",2,IF(E185="Financial accounting estimates",3,IF(E185="Self-assessment",3,"0")))),"")</f>
        <v>0</v>
      </c>
      <c r="G185" s="9" t="s">
        <v>567</v>
      </c>
      <c r="H185" s="8">
        <f>IF(G185&lt;&gt;"",IF(G185="(1) Those who have performed external calibration or have multiple sets of data to support this",1,IF(G185="(2) Those with certificates such as internal correction or accounting visa",2,IF(G185="(3) Failure to perform instrument calibration or record compilation",3,"0"))),"")</f>
        <v>0</v>
      </c>
      <c r="I185" s="9" t="s">
        <v>608</v>
      </c>
      <c r="J185" s="8">
        <f>IF(I185="1 In-house development coefficient/mass balance coefficient",1,IF(I185="2 Same process/equipment experience coefficient",1,IF(I185="3 The manufacturer provides coefficients",2,IF(I185="4 egional emission coefficient",2,IF(I185="5 National emission coefficient",3,IF(I185="6 International emission coefficient",3,""))))))</f>
        <v>0</v>
      </c>
      <c r="K185" s="8">
        <f>IF(OR(F185="", H185="", J185=""), "系统未选择", F185*H185*J185)</f>
        <v>0</v>
      </c>
      <c r="L185" s="8">
        <f>IF('3-定量盘查'!AD184&lt;&gt;"",ROUND('3-定量盘查'!AD184,4),"")</f>
        <v>0</v>
      </c>
      <c r="M185" s="8">
        <f>IF(K185="系统未选择",IF(K185&lt;10,"1",IF(19&gt;K185,"2",IF(K185&gt;=27,"3","-"))))</f>
        <v>0</v>
      </c>
      <c r="N185" s="8">
        <f>IF(K185="系统未选择",IF(L185="",K185,ROUND(K185*L185,2)))</f>
        <v>0</v>
      </c>
    </row>
    <row r="186" spans="2:14">
      <c r="B186" s="8">
        <f>IF('2-定性盘查'!A186&lt;&gt;"",'2-定性盘查'!A186,"")</f>
        <v>0</v>
      </c>
      <c r="C186" s="8">
        <f>IF('2-定性盘查'!C186&lt;&gt;"",'2-定性盘查'!C186,"")</f>
        <v>0</v>
      </c>
      <c r="D186" s="8">
        <f>IF('2-定性盘查'!D186&lt;&gt;"",'2-定性盘查'!D186,"")</f>
        <v>0</v>
      </c>
      <c r="E186" s="9" t="s">
        <v>607</v>
      </c>
      <c r="F186" s="8">
        <f>IF(E186&lt;&gt;"",IF(E186="Continuous measurement",1,IF(E186="Periodic (intermittent) measurement",2,IF(E186="Financial accounting estimates",3,IF(E186="Self-assessment",3,"0")))),"")</f>
        <v>0</v>
      </c>
      <c r="G186" s="9" t="s">
        <v>567</v>
      </c>
      <c r="H186" s="8">
        <f>IF(G186&lt;&gt;"",IF(G186="(1) Those who have performed external calibration or have multiple sets of data to support this",1,IF(G186="(2) Those with certificates such as internal correction or accounting visa",2,IF(G186="(3) Failure to perform instrument calibration or record compilation",3,"0"))),"")</f>
        <v>0</v>
      </c>
      <c r="I186" s="9" t="s">
        <v>608</v>
      </c>
      <c r="J186" s="8">
        <f>IF(I186="1 In-house development coefficient/mass balance coefficient",1,IF(I186="2 Same process/equipment experience coefficient",1,IF(I186="3 The manufacturer provides coefficients",2,IF(I186="4 egional emission coefficient",2,IF(I186="5 National emission coefficient",3,IF(I186="6 International emission coefficient",3,""))))))</f>
        <v>0</v>
      </c>
      <c r="K186" s="8">
        <f>IF(OR(F186="", H186="", J186=""), "系统未选择", F186*H186*J186)</f>
        <v>0</v>
      </c>
      <c r="L186" s="8">
        <f>IF('3-定量盘查'!AD185&lt;&gt;"",ROUND('3-定量盘查'!AD185,4),"")</f>
        <v>0</v>
      </c>
      <c r="M186" s="8">
        <f>IF(K186="系统未选择",IF(K186&lt;10,"1",IF(19&gt;K186,"2",IF(K186&gt;=27,"3","-"))))</f>
        <v>0</v>
      </c>
      <c r="N186" s="8">
        <f>IF(K186="系统未选择",IF(L186="",K186,ROUND(K186*L186,2)))</f>
        <v>0</v>
      </c>
    </row>
    <row r="187" spans="2:14">
      <c r="B187" s="8">
        <f>IF('2-定性盘查'!A187&lt;&gt;"",'2-定性盘查'!A187,"")</f>
        <v>0</v>
      </c>
      <c r="C187" s="8">
        <f>IF('2-定性盘查'!C187&lt;&gt;"",'2-定性盘查'!C187,"")</f>
        <v>0</v>
      </c>
      <c r="D187" s="8">
        <f>IF('2-定性盘查'!D187&lt;&gt;"",'2-定性盘查'!D187,"")</f>
        <v>0</v>
      </c>
      <c r="E187" s="9" t="s">
        <v>612</v>
      </c>
      <c r="F187" s="8">
        <f>IF(E187&lt;&gt;"",IF(E187="Continuous measurement",1,IF(E187="Periodic (intermittent) measurement",2,IF(E187="Financial accounting estimates",3,IF(E187="Self-assessment",3,"0")))),"")</f>
        <v>0</v>
      </c>
      <c r="G187" s="9"/>
      <c r="H187" s="8">
        <f>IF(G187&lt;&gt;"",IF(G187="(1) Those who have performed external calibration or have multiple sets of data to support this",1,IF(G187="(2) Those with certificates such as internal correction or accounting visa",2,IF(G187="(3) Failure to perform instrument calibration or record compilation",3,"0"))),"")</f>
        <v>0</v>
      </c>
      <c r="I187" s="9"/>
      <c r="J187" s="8">
        <f>IF(I187="1 In-house development coefficient/mass balance coefficient",1,IF(I187="2 Same process/equipment experience coefficient",1,IF(I187="3 The manufacturer provides coefficients",2,IF(I187="4 egional emission coefficient",2,IF(I187="5 National emission coefficient",3,IF(I187="6 International emission coefficient",3,""))))))</f>
        <v>0</v>
      </c>
      <c r="K187" s="8">
        <f>IF(OR(F187="", H187="", J187=""), "系统未选择", F187*H187*J187)</f>
        <v>0</v>
      </c>
      <c r="L187" s="8">
        <f>IF('3-定量盘查'!AD186&lt;&gt;"",ROUND('3-定量盘查'!AD186,4),"")</f>
        <v>0</v>
      </c>
      <c r="M187" s="8">
        <f>IF(K187="系统未选择",IF(K187&lt;10,"1",IF(19&gt;K187,"2",IF(K187&gt;=27,"3","-"))))</f>
        <v>0</v>
      </c>
      <c r="N187" s="8">
        <f>IF(K187="系统未选择",IF(L187="",K187,ROUND(K187*L187,2)))</f>
        <v>0</v>
      </c>
    </row>
    <row r="188" spans="2:14">
      <c r="B188" s="8">
        <f>IF('2-定性盘查'!A188&lt;&gt;"",'2-定性盘查'!A188,"")</f>
        <v>0</v>
      </c>
      <c r="C188" s="8">
        <f>IF('2-定性盘查'!C188&lt;&gt;"",'2-定性盘查'!C188,"")</f>
        <v>0</v>
      </c>
      <c r="D188" s="8">
        <f>IF('2-定性盘查'!D188&lt;&gt;"",'2-定性盘查'!D188,"")</f>
        <v>0</v>
      </c>
      <c r="E188" s="9"/>
      <c r="F188" s="8">
        <f>IF(E188&lt;&gt;"",IF(E188="Continuous measurement",1,IF(E188="Periodic (intermittent) measurement",2,IF(E188="Financial accounting estimates",3,IF(E188="Self-assessment",3,"0")))),"")</f>
        <v>0</v>
      </c>
      <c r="G188" s="9"/>
      <c r="H188" s="8">
        <f>IF(G188&lt;&gt;"",IF(G188="(1) Those who have performed external calibration or have multiple sets of data to support this",1,IF(G188="(2) Those with certificates such as internal correction or accounting visa",2,IF(G188="(3) Failure to perform instrument calibration or record compilation",3,"0"))),"")</f>
        <v>0</v>
      </c>
      <c r="I188" s="9"/>
      <c r="J188" s="8">
        <f>IF(I188="1 In-house development coefficient/mass balance coefficient",1,IF(I188="2 Same process/equipment experience coefficient",1,IF(I188="3 The manufacturer provides coefficients",2,IF(I188="4 egional emission coefficient",2,IF(I188="5 National emission coefficient",3,IF(I188="6 International emission coefficient",3,""))))))</f>
        <v>0</v>
      </c>
      <c r="K188" s="8">
        <f>IF(OR(F188="", H188="", J188=""), "系统未选择", F188*H188*J188)</f>
        <v>0</v>
      </c>
      <c r="L188" s="8">
        <f>IF('3-定量盘查'!AD187&lt;&gt;"",ROUND('3-定量盘查'!AD187,4),"")</f>
        <v>0</v>
      </c>
      <c r="M188" s="8">
        <f>IF(K188="系统未选择",IF(K188&lt;10,"1",IF(19&gt;K188,"2",IF(K188&gt;=27,"3","-"))))</f>
        <v>0</v>
      </c>
      <c r="N188" s="8">
        <f>IF(K188="系统未选择",IF(L188="",K188,ROUND(K188*L188,2)))</f>
        <v>0</v>
      </c>
    </row>
    <row r="189" spans="2:14">
      <c r="B189" s="8">
        <f>IF('2-定性盘查'!A189&lt;&gt;"",'2-定性盘查'!A189,"")</f>
        <v>0</v>
      </c>
      <c r="C189" s="8">
        <f>IF('2-定性盘查'!C189&lt;&gt;"",'2-定性盘查'!C189,"")</f>
        <v>0</v>
      </c>
      <c r="D189" s="8">
        <f>IF('2-定性盘查'!D189&lt;&gt;"",'2-定性盘查'!D189,"")</f>
        <v>0</v>
      </c>
      <c r="E189" s="9" t="s">
        <v>612</v>
      </c>
      <c r="F189" s="8">
        <f>IF(E189&lt;&gt;"",IF(E189="Continuous measurement",1,IF(E189="Periodic (intermittent) measurement",2,IF(E189="Financial accounting estimates",3,IF(E189="Self-assessment",3,"0")))),"")</f>
        <v>0</v>
      </c>
      <c r="G189" s="9"/>
      <c r="H189" s="8">
        <f>IF(G189&lt;&gt;"",IF(G189="(1) Those who have performed external calibration or have multiple sets of data to support this",1,IF(G189="(2) Those with certificates such as internal correction or accounting visa",2,IF(G189="(3) Failure to perform instrument calibration or record compilation",3,"0"))),"")</f>
        <v>0</v>
      </c>
      <c r="I189" s="9"/>
      <c r="J189" s="8">
        <f>IF(I189="1 In-house development coefficient/mass balance coefficient",1,IF(I189="2 Same process/equipment experience coefficient",1,IF(I189="3 The manufacturer provides coefficients",2,IF(I189="4 egional emission coefficient",2,IF(I189="5 National emission coefficient",3,IF(I189="6 International emission coefficient",3,""))))))</f>
        <v>0</v>
      </c>
      <c r="K189" s="8">
        <f>IF(OR(F189="", H189="", J189=""), "系统未选择", F189*H189*J189)</f>
        <v>0</v>
      </c>
      <c r="L189" s="8">
        <f>IF('3-定量盘查'!AD188&lt;&gt;"",ROUND('3-定量盘查'!AD188,4),"")</f>
        <v>0</v>
      </c>
      <c r="M189" s="8">
        <f>IF(K189="系统未选择",IF(K189&lt;10,"1",IF(19&gt;K189,"2",IF(K189&gt;=27,"3","-"))))</f>
        <v>0</v>
      </c>
      <c r="N189" s="8">
        <f>IF(K189="系统未选择",IF(L189="",K189,ROUND(K189*L189,2)))</f>
        <v>0</v>
      </c>
    </row>
    <row r="190" spans="2:14">
      <c r="B190" s="8">
        <f>IF('2-定性盘查'!A190&lt;&gt;"",'2-定性盘查'!A190,"")</f>
        <v>0</v>
      </c>
      <c r="C190" s="8">
        <f>IF('2-定性盘查'!C190&lt;&gt;"",'2-定性盘查'!C190,"")</f>
        <v>0</v>
      </c>
      <c r="D190" s="8">
        <f>IF('2-定性盘查'!D190&lt;&gt;"",'2-定性盘查'!D190,"")</f>
        <v>0</v>
      </c>
      <c r="E190" s="9"/>
      <c r="F190" s="8">
        <f>IF(E190&lt;&gt;"",IF(E190="Continuous measurement",1,IF(E190="Periodic (intermittent) measurement",2,IF(E190="Financial accounting estimates",3,IF(E190="Self-assessment",3,"0")))),"")</f>
        <v>0</v>
      </c>
      <c r="G190" s="9"/>
      <c r="H190" s="8">
        <f>IF(G190&lt;&gt;"",IF(G190="(1) Those who have performed external calibration or have multiple sets of data to support this",1,IF(G190="(2) Those with certificates such as internal correction or accounting visa",2,IF(G190="(3) Failure to perform instrument calibration or record compilation",3,"0"))),"")</f>
        <v>0</v>
      </c>
      <c r="I190" s="9"/>
      <c r="J190" s="8">
        <f>IF(I190="1 In-house development coefficient/mass balance coefficient",1,IF(I190="2 Same process/equipment experience coefficient",1,IF(I190="3 The manufacturer provides coefficients",2,IF(I190="4 egional emission coefficient",2,IF(I190="5 National emission coefficient",3,IF(I190="6 International emission coefficient",3,""))))))</f>
        <v>0</v>
      </c>
      <c r="K190" s="8">
        <f>IF(OR(F190="", H190="", J190=""), "系统未选择", F190*H190*J190)</f>
        <v>0</v>
      </c>
      <c r="L190" s="8">
        <f>IF('3-定量盘查'!AD189&lt;&gt;"",ROUND('3-定量盘查'!AD189,4),"")</f>
        <v>0</v>
      </c>
      <c r="M190" s="8">
        <f>IF(K190="系统未选择",IF(K190&lt;10,"1",IF(19&gt;K190,"2",IF(K190&gt;=27,"3","-"))))</f>
        <v>0</v>
      </c>
      <c r="N190" s="8">
        <f>IF(K190="系统未选择",IF(L190="",K190,ROUND(K190*L190,2)))</f>
        <v>0</v>
      </c>
    </row>
    <row r="191" spans="2:14">
      <c r="B191" s="8">
        <f>IF('2-定性盘查'!A191&lt;&gt;"",'2-定性盘查'!A191,"")</f>
        <v>0</v>
      </c>
      <c r="C191" s="8">
        <f>IF('2-定性盘查'!C191&lt;&gt;"",'2-定性盘查'!C191,"")</f>
        <v>0</v>
      </c>
      <c r="D191" s="8">
        <f>IF('2-定性盘查'!D191&lt;&gt;"",'2-定性盘查'!D191,"")</f>
        <v>0</v>
      </c>
      <c r="E191" s="9" t="s">
        <v>612</v>
      </c>
      <c r="F191" s="8">
        <f>IF(E191&lt;&gt;"",IF(E191="Continuous measurement",1,IF(E191="Periodic (intermittent) measurement",2,IF(E191="Financial accounting estimates",3,IF(E191="Self-assessment",3,"0")))),"")</f>
        <v>0</v>
      </c>
      <c r="G191" s="9" t="s">
        <v>567</v>
      </c>
      <c r="H191" s="8">
        <f>IF(G191&lt;&gt;"",IF(G191="(1) Those who have performed external calibration or have multiple sets of data to support this",1,IF(G191="(2) Those with certificates such as internal correction or accounting visa",2,IF(G191="(3) Failure to perform instrument calibration or record compilation",3,"0"))),"")</f>
        <v>0</v>
      </c>
      <c r="I191" s="9" t="s">
        <v>611</v>
      </c>
      <c r="J191" s="8">
        <f>IF(I191="1 In-house development coefficient/mass balance coefficient",1,IF(I191="2 Same process/equipment experience coefficient",1,IF(I191="3 The manufacturer provides coefficients",2,IF(I191="4 egional emission coefficient",2,IF(I191="5 National emission coefficient",3,IF(I191="6 International emission coefficient",3,""))))))</f>
        <v>0</v>
      </c>
      <c r="K191" s="8">
        <f>IF(OR(F191="", H191="", J191=""), "系统未选择", F191*H191*J191)</f>
        <v>0</v>
      </c>
      <c r="L191" s="8">
        <f>IF('3-定量盘查'!AD190&lt;&gt;"",ROUND('3-定量盘查'!AD190,4),"")</f>
        <v>0</v>
      </c>
      <c r="M191" s="8">
        <f>IF(K191="系统未选择",IF(K191&lt;10,"1",IF(19&gt;K191,"2",IF(K191&gt;=27,"3","-"))))</f>
        <v>0</v>
      </c>
      <c r="N191" s="8">
        <f>IF(K191="系统未选择",IF(L191="",K191,ROUND(K191*L191,2)))</f>
        <v>0</v>
      </c>
    </row>
    <row r="192" spans="2:14">
      <c r="B192" s="8">
        <f>IF('2-定性盘查'!A192&lt;&gt;"",'2-定性盘查'!A192,"")</f>
        <v>0</v>
      </c>
      <c r="C192" s="8">
        <f>IF('2-定性盘查'!C192&lt;&gt;"",'2-定性盘查'!C192,"")</f>
        <v>0</v>
      </c>
      <c r="D192" s="8">
        <f>IF('2-定性盘查'!D192&lt;&gt;"",'2-定性盘查'!D192,"")</f>
        <v>0</v>
      </c>
      <c r="E192" s="9" t="s">
        <v>612</v>
      </c>
      <c r="F192" s="8">
        <f>IF(E192&lt;&gt;"",IF(E192="Continuous measurement",1,IF(E192="Periodic (intermittent) measurement",2,IF(E192="Financial accounting estimates",3,IF(E192="Self-assessment",3,"0")))),"")</f>
        <v>0</v>
      </c>
      <c r="G192" s="9" t="s">
        <v>567</v>
      </c>
      <c r="H192" s="8">
        <f>IF(G192&lt;&gt;"",IF(G192="(1) Those who have performed external calibration or have multiple sets of data to support this",1,IF(G192="(2) Those with certificates such as internal correction or accounting visa",2,IF(G192="(3) Failure to perform instrument calibration or record compilation",3,"0"))),"")</f>
        <v>0</v>
      </c>
      <c r="I192" s="9" t="s">
        <v>608</v>
      </c>
      <c r="J192" s="8">
        <f>IF(I192="1 In-house development coefficient/mass balance coefficient",1,IF(I192="2 Same process/equipment experience coefficient",1,IF(I192="3 The manufacturer provides coefficients",2,IF(I192="4 egional emission coefficient",2,IF(I192="5 National emission coefficient",3,IF(I192="6 International emission coefficient",3,""))))))</f>
        <v>0</v>
      </c>
      <c r="K192" s="8">
        <f>IF(OR(F192="", H192="", J192=""), "系统未选择", F192*H192*J192)</f>
        <v>0</v>
      </c>
      <c r="L192" s="8">
        <f>IF('3-定量盘查'!AD191&lt;&gt;"",ROUND('3-定量盘查'!AD191,4),"")</f>
        <v>0</v>
      </c>
      <c r="M192" s="8">
        <f>IF(K192="系统未选择",IF(K192&lt;10,"1",IF(19&gt;K192,"2",IF(K192&gt;=27,"3","-"))))</f>
        <v>0</v>
      </c>
      <c r="N192" s="8">
        <f>IF(K192="系统未选择",IF(L192="",K192,ROUND(K192*L192,2)))</f>
        <v>0</v>
      </c>
    </row>
    <row r="193" spans="2:14">
      <c r="B193" s="8">
        <f>IF('2-定性盘查'!A193&lt;&gt;"",'2-定性盘查'!A193,"")</f>
        <v>0</v>
      </c>
      <c r="C193" s="8">
        <f>IF('2-定性盘查'!C193&lt;&gt;"",'2-定性盘查'!C193,"")</f>
        <v>0</v>
      </c>
      <c r="D193" s="8">
        <f>IF('2-定性盘查'!D193&lt;&gt;"",'2-定性盘查'!D193,"")</f>
        <v>0</v>
      </c>
      <c r="E193" s="9" t="s">
        <v>612</v>
      </c>
      <c r="F193" s="8">
        <f>IF(E193&lt;&gt;"",IF(E193="Continuous measurement",1,IF(E193="Periodic (intermittent) measurement",2,IF(E193="Financial accounting estimates",3,IF(E193="Self-assessment",3,"0")))),"")</f>
        <v>0</v>
      </c>
      <c r="G193" s="9" t="s">
        <v>567</v>
      </c>
      <c r="H193" s="8">
        <f>IF(G193&lt;&gt;"",IF(G193="(1) Those who have performed external calibration or have multiple sets of data to support this",1,IF(G193="(2) Those with certificates such as internal correction or accounting visa",2,IF(G193="(3) Failure to perform instrument calibration or record compilation",3,"0"))),"")</f>
        <v>0</v>
      </c>
      <c r="I193" s="9" t="s">
        <v>608</v>
      </c>
      <c r="J193" s="8">
        <f>IF(I193="1 In-house development coefficient/mass balance coefficient",1,IF(I193="2 Same process/equipment experience coefficient",1,IF(I193="3 The manufacturer provides coefficients",2,IF(I193="4 egional emission coefficient",2,IF(I193="5 National emission coefficient",3,IF(I193="6 International emission coefficient",3,""))))))</f>
        <v>0</v>
      </c>
      <c r="K193" s="8">
        <f>IF(OR(F193="", H193="", J193=""), "系统未选择", F193*H193*J193)</f>
        <v>0</v>
      </c>
      <c r="L193" s="8">
        <f>IF('3-定量盘查'!AD192&lt;&gt;"",ROUND('3-定量盘查'!AD192,4),"")</f>
        <v>0</v>
      </c>
      <c r="M193" s="8">
        <f>IF(K193="系统未选择",IF(K193&lt;10,"1",IF(19&gt;K193,"2",IF(K193&gt;=27,"3","-"))))</f>
        <v>0</v>
      </c>
      <c r="N193" s="8">
        <f>IF(K193="系统未选择",IF(L193="",K193,ROUND(K193*L193,2)))</f>
        <v>0</v>
      </c>
    </row>
    <row r="194" spans="2:14">
      <c r="B194" s="8">
        <f>IF('2-定性盘查'!A194&lt;&gt;"",'2-定性盘查'!A194,"")</f>
        <v>0</v>
      </c>
      <c r="C194" s="8">
        <f>IF('2-定性盘查'!C194&lt;&gt;"",'2-定性盘查'!C194,"")</f>
        <v>0</v>
      </c>
      <c r="D194" s="8">
        <f>IF('2-定性盘查'!D194&lt;&gt;"",'2-定性盘查'!D194,"")</f>
        <v>0</v>
      </c>
      <c r="E194" s="9" t="s">
        <v>612</v>
      </c>
      <c r="F194" s="8">
        <f>IF(E194&lt;&gt;"",IF(E194="Continuous measurement",1,IF(E194="Periodic (intermittent) measurement",2,IF(E194="Financial accounting estimates",3,IF(E194="Self-assessment",3,"0")))),"")</f>
        <v>0</v>
      </c>
      <c r="G194" s="9" t="s">
        <v>567</v>
      </c>
      <c r="H194" s="8">
        <f>IF(G194&lt;&gt;"",IF(G194="(1) Those who have performed external calibration or have multiple sets of data to support this",1,IF(G194="(2) Those with certificates such as internal correction or accounting visa",2,IF(G194="(3) Failure to perform instrument calibration or record compilation",3,"0"))),"")</f>
        <v>0</v>
      </c>
      <c r="I194" s="9" t="s">
        <v>608</v>
      </c>
      <c r="J194" s="8">
        <f>IF(I194="1 In-house development coefficient/mass balance coefficient",1,IF(I194="2 Same process/equipment experience coefficient",1,IF(I194="3 The manufacturer provides coefficients",2,IF(I194="4 egional emission coefficient",2,IF(I194="5 National emission coefficient",3,IF(I194="6 International emission coefficient",3,""))))))</f>
        <v>0</v>
      </c>
      <c r="K194" s="8">
        <f>IF(OR(F194="", H194="", J194=""), "系统未选择", F194*H194*J194)</f>
        <v>0</v>
      </c>
      <c r="L194" s="8">
        <f>IF('3-定量盘查'!AD193&lt;&gt;"",ROUND('3-定量盘查'!AD193,4),"")</f>
        <v>0</v>
      </c>
      <c r="M194" s="8">
        <f>IF(K194="系统未选择",IF(K194&lt;10,"1",IF(19&gt;K194,"2",IF(K194&gt;=27,"3","-"))))</f>
        <v>0</v>
      </c>
      <c r="N194" s="8">
        <f>IF(K194="系统未选择",IF(L194="",K194,ROUND(K194*L194,2)))</f>
        <v>0</v>
      </c>
    </row>
    <row r="195" spans="2:14">
      <c r="B195" s="8">
        <f>IF('2-定性盘查'!A195&lt;&gt;"",'2-定性盘查'!A195,"")</f>
        <v>0</v>
      </c>
      <c r="C195" s="8">
        <f>IF('2-定性盘查'!C195&lt;&gt;"",'2-定性盘查'!C195,"")</f>
        <v>0</v>
      </c>
      <c r="D195" s="8">
        <f>IF('2-定性盘查'!D195&lt;&gt;"",'2-定性盘查'!D195,"")</f>
        <v>0</v>
      </c>
      <c r="E195" s="9" t="s">
        <v>612</v>
      </c>
      <c r="F195" s="8">
        <f>IF(E195&lt;&gt;"",IF(E195="Continuous measurement",1,IF(E195="Periodic (intermittent) measurement",2,IF(E195="Financial accounting estimates",3,IF(E195="Self-assessment",3,"0")))),"")</f>
        <v>0</v>
      </c>
      <c r="G195" s="9" t="s">
        <v>567</v>
      </c>
      <c r="H195" s="8">
        <f>IF(G195&lt;&gt;"",IF(G195="(1) Those who have performed external calibration or have multiple sets of data to support this",1,IF(G195="(2) Those with certificates such as internal correction or accounting visa",2,IF(G195="(3) Failure to perform instrument calibration or record compilation",3,"0"))),"")</f>
        <v>0</v>
      </c>
      <c r="I195" s="9" t="s">
        <v>608</v>
      </c>
      <c r="J195" s="8">
        <f>IF(I195="1 In-house development coefficient/mass balance coefficient",1,IF(I195="2 Same process/equipment experience coefficient",1,IF(I195="3 The manufacturer provides coefficients",2,IF(I195="4 egional emission coefficient",2,IF(I195="5 National emission coefficient",3,IF(I195="6 International emission coefficient",3,""))))))</f>
        <v>0</v>
      </c>
      <c r="K195" s="8">
        <f>IF(OR(F195="", H195="", J195=""), "系统未选择", F195*H195*J195)</f>
        <v>0</v>
      </c>
      <c r="L195" s="8">
        <f>IF('3-定量盘查'!AD194&lt;&gt;"",ROUND('3-定量盘查'!AD194,4),"")</f>
        <v>0</v>
      </c>
      <c r="M195" s="8">
        <f>IF(K195="系统未选择",IF(K195&lt;10,"1",IF(19&gt;K195,"2",IF(K195&gt;=27,"3","-"))))</f>
        <v>0</v>
      </c>
      <c r="N195" s="8">
        <f>IF(K195="系统未选择",IF(L195="",K195,ROUND(K195*L195,2)))</f>
        <v>0</v>
      </c>
    </row>
    <row r="196" spans="2:14">
      <c r="B196" s="8">
        <f>IF('2-定性盘查'!A196&lt;&gt;"",'2-定性盘查'!A196,"")</f>
        <v>0</v>
      </c>
      <c r="C196" s="8">
        <f>IF('2-定性盘查'!C196&lt;&gt;"",'2-定性盘查'!C196,"")</f>
        <v>0</v>
      </c>
      <c r="D196" s="8">
        <f>IF('2-定性盘查'!D196&lt;&gt;"",'2-定性盘查'!D196,"")</f>
        <v>0</v>
      </c>
      <c r="E196" s="9"/>
      <c r="F196" s="8">
        <f>IF(E196&lt;&gt;"",IF(E196="Continuous measurement",1,IF(E196="Periodic (intermittent) measurement",2,IF(E196="Financial accounting estimates",3,IF(E196="Self-assessment",3,"0")))),"")</f>
        <v>0</v>
      </c>
      <c r="G196" s="9"/>
      <c r="H196" s="8">
        <f>IF(G196&lt;&gt;"",IF(G196="(1) Those who have performed external calibration or have multiple sets of data to support this",1,IF(G196="(2) Those with certificates such as internal correction or accounting visa",2,IF(G196="(3) Failure to perform instrument calibration or record compilation",3,"0"))),"")</f>
        <v>0</v>
      </c>
      <c r="I196" s="9"/>
      <c r="J196" s="8">
        <f>IF(I196="1 In-house development coefficient/mass balance coefficient",1,IF(I196="2 Same process/equipment experience coefficient",1,IF(I196="3 The manufacturer provides coefficients",2,IF(I196="4 egional emission coefficient",2,IF(I196="5 National emission coefficient",3,IF(I196="6 International emission coefficient",3,""))))))</f>
        <v>0</v>
      </c>
      <c r="K196" s="8">
        <f>IF(OR(F196="", H196="", J196=""), "系统未选择", F196*H196*J196)</f>
        <v>0</v>
      </c>
      <c r="L196" s="8">
        <f>IF('3-定量盘查'!AD195&lt;&gt;"",ROUND('3-定量盘查'!AD195,4),"")</f>
        <v>0</v>
      </c>
      <c r="M196" s="8">
        <f>IF(K196="系统未选择",IF(K196&lt;10,"1",IF(19&gt;K196,"2",IF(K196&gt;=27,"3","-"))))</f>
        <v>0</v>
      </c>
      <c r="N196" s="8">
        <f>IF(K196="系统未选择",IF(L196="",K196,ROUND(K196*L196,2)))</f>
        <v>0</v>
      </c>
    </row>
    <row r="197" spans="2:14">
      <c r="B197" s="8">
        <f>IF('2-定性盘查'!A197&lt;&gt;"",'2-定性盘查'!A197,"")</f>
        <v>0</v>
      </c>
      <c r="C197" s="8">
        <f>IF('2-定性盘查'!C197&lt;&gt;"",'2-定性盘查'!C197,"")</f>
        <v>0</v>
      </c>
      <c r="D197" s="8">
        <f>IF('2-定性盘查'!D197&lt;&gt;"",'2-定性盘查'!D197,"")</f>
        <v>0</v>
      </c>
      <c r="E197" s="9"/>
      <c r="F197" s="8">
        <f>IF(E197&lt;&gt;"",IF(E197="Continuous measurement",1,IF(E197="Periodic (intermittent) measurement",2,IF(E197="Financial accounting estimates",3,IF(E197="Self-assessment",3,"0")))),"")</f>
        <v>0</v>
      </c>
      <c r="G197" s="9"/>
      <c r="H197" s="8">
        <f>IF(G197&lt;&gt;"",IF(G197="(1) Those who have performed external calibration or have multiple sets of data to support this",1,IF(G197="(2) Those with certificates such as internal correction or accounting visa",2,IF(G197="(3) Failure to perform instrument calibration or record compilation",3,"0"))),"")</f>
        <v>0</v>
      </c>
      <c r="I197" s="9"/>
      <c r="J197" s="8">
        <f>IF(I197="1 In-house development coefficient/mass balance coefficient",1,IF(I197="2 Same process/equipment experience coefficient",1,IF(I197="3 The manufacturer provides coefficients",2,IF(I197="4 egional emission coefficient",2,IF(I197="5 National emission coefficient",3,IF(I197="6 International emission coefficient",3,""))))))</f>
        <v>0</v>
      </c>
      <c r="K197" s="8">
        <f>IF(OR(F197="", H197="", J197=""), "系统未选择", F197*H197*J197)</f>
        <v>0</v>
      </c>
      <c r="L197" s="8">
        <f>IF('3-定量盘查'!AD196&lt;&gt;"",ROUND('3-定量盘查'!AD196,4),"")</f>
        <v>0</v>
      </c>
      <c r="M197" s="8">
        <f>IF(K197="系统未选择",IF(K197&lt;10,"1",IF(19&gt;K197,"2",IF(K197&gt;=27,"3","-"))))</f>
        <v>0</v>
      </c>
      <c r="N197" s="8">
        <f>IF(K197="系统未选择",IF(L197="",K197,ROUND(K197*L197,2)))</f>
        <v>0</v>
      </c>
    </row>
    <row r="198" spans="2:14">
      <c r="B198" s="8">
        <f>IF('2-定性盘查'!A198&lt;&gt;"",'2-定性盘查'!A198,"")</f>
        <v>0</v>
      </c>
      <c r="C198" s="8">
        <f>IF('2-定性盘查'!C198&lt;&gt;"",'2-定性盘查'!C198,"")</f>
        <v>0</v>
      </c>
      <c r="D198" s="8">
        <f>IF('2-定性盘查'!D198&lt;&gt;"",'2-定性盘查'!D198,"")</f>
        <v>0</v>
      </c>
      <c r="E198" s="9"/>
      <c r="F198" s="8">
        <f>IF(E198&lt;&gt;"",IF(E198="Continuous measurement",1,IF(E198="Periodic (intermittent) measurement",2,IF(E198="Financial accounting estimates",3,IF(E198="Self-assessment",3,"0")))),"")</f>
        <v>0</v>
      </c>
      <c r="G198" s="9"/>
      <c r="H198" s="8">
        <f>IF(G198&lt;&gt;"",IF(G198="(1) Those who have performed external calibration or have multiple sets of data to support this",1,IF(G198="(2) Those with certificates such as internal correction or accounting visa",2,IF(G198="(3) Failure to perform instrument calibration or record compilation",3,"0"))),"")</f>
        <v>0</v>
      </c>
      <c r="I198" s="9"/>
      <c r="J198" s="8">
        <f>IF(I198="1 In-house development coefficient/mass balance coefficient",1,IF(I198="2 Same process/equipment experience coefficient",1,IF(I198="3 The manufacturer provides coefficients",2,IF(I198="4 egional emission coefficient",2,IF(I198="5 National emission coefficient",3,IF(I198="6 International emission coefficient",3,""))))))</f>
        <v>0</v>
      </c>
      <c r="K198" s="8">
        <f>IF(OR(F198="", H198="", J198=""), "系统未选择", F198*H198*J198)</f>
        <v>0</v>
      </c>
      <c r="L198" s="8">
        <f>IF('3-定量盘查'!AD197&lt;&gt;"",ROUND('3-定量盘查'!AD197,4),"")</f>
        <v>0</v>
      </c>
      <c r="M198" s="8">
        <f>IF(K198="系统未选择",IF(K198&lt;10,"1",IF(19&gt;K198,"2",IF(K198&gt;=27,"3","-"))))</f>
        <v>0</v>
      </c>
      <c r="N198" s="8">
        <f>IF(K198="系统未选择",IF(L198="",K198,ROUND(K198*L198,2)))</f>
        <v>0</v>
      </c>
    </row>
    <row r="199" spans="2:14">
      <c r="B199" s="8">
        <f>IF('2-定性盘查'!A199&lt;&gt;"",'2-定性盘查'!A199,"")</f>
        <v>0</v>
      </c>
      <c r="C199" s="8">
        <f>IF('2-定性盘查'!C199&lt;&gt;"",'2-定性盘查'!C199,"")</f>
        <v>0</v>
      </c>
      <c r="D199" s="8">
        <f>IF('2-定性盘查'!D199&lt;&gt;"",'2-定性盘查'!D199,"")</f>
        <v>0</v>
      </c>
      <c r="E199" s="9"/>
      <c r="F199" s="8">
        <f>IF(E199&lt;&gt;"",IF(E199="Continuous measurement",1,IF(E199="Periodic (intermittent) measurement",2,IF(E199="Financial accounting estimates",3,IF(E199="Self-assessment",3,"0")))),"")</f>
        <v>0</v>
      </c>
      <c r="G199" s="9"/>
      <c r="H199" s="8">
        <f>IF(G199&lt;&gt;"",IF(G199="(1) Those who have performed external calibration or have multiple sets of data to support this",1,IF(G199="(2) Those with certificates such as internal correction or accounting visa",2,IF(G199="(3) Failure to perform instrument calibration or record compilation",3,"0"))),"")</f>
        <v>0</v>
      </c>
      <c r="I199" s="9"/>
      <c r="J199" s="8">
        <f>IF(I199="1 In-house development coefficient/mass balance coefficient",1,IF(I199="2 Same process/equipment experience coefficient",1,IF(I199="3 The manufacturer provides coefficients",2,IF(I199="4 egional emission coefficient",2,IF(I199="5 National emission coefficient",3,IF(I199="6 International emission coefficient",3,""))))))</f>
        <v>0</v>
      </c>
      <c r="K199" s="8">
        <f>IF(OR(F199="", H199="", J199=""), "系统未选择", F199*H199*J199)</f>
        <v>0</v>
      </c>
      <c r="L199" s="8">
        <f>IF('3-定量盘查'!AD198&lt;&gt;"",ROUND('3-定量盘查'!AD198,4),"")</f>
        <v>0</v>
      </c>
      <c r="M199" s="8">
        <f>IF(K199="系统未选择",IF(K199&lt;10,"1",IF(19&gt;K199,"2",IF(K199&gt;=27,"3","-"))))</f>
        <v>0</v>
      </c>
      <c r="N199" s="8">
        <f>IF(K199="系统未选择",IF(L199="",K199,ROUND(K199*L199,2)))</f>
        <v>0</v>
      </c>
    </row>
    <row r="200" spans="2:14">
      <c r="B200" s="8">
        <f>IF('2-定性盘查'!A200&lt;&gt;"",'2-定性盘查'!A200,"")</f>
        <v>0</v>
      </c>
      <c r="C200" s="8">
        <f>IF('2-定性盘查'!C200&lt;&gt;"",'2-定性盘查'!C200,"")</f>
        <v>0</v>
      </c>
      <c r="D200" s="8">
        <f>IF('2-定性盘查'!D200&lt;&gt;"",'2-定性盘查'!D200,"")</f>
        <v>0</v>
      </c>
      <c r="E200" s="9" t="s">
        <v>612</v>
      </c>
      <c r="F200" s="8">
        <f>IF(E200&lt;&gt;"",IF(E200="Continuous measurement",1,IF(E200="Periodic (intermittent) measurement",2,IF(E200="Financial accounting estimates",3,IF(E200="Self-assessment",3,"0")))),"")</f>
        <v>0</v>
      </c>
      <c r="G200" s="9" t="s">
        <v>567</v>
      </c>
      <c r="H200" s="8">
        <f>IF(G200&lt;&gt;"",IF(G200="(1) Those who have performed external calibration or have multiple sets of data to support this",1,IF(G200="(2) Those with certificates such as internal correction or accounting visa",2,IF(G200="(3) Failure to perform instrument calibration or record compilation",3,"0"))),"")</f>
        <v>0</v>
      </c>
      <c r="I200" s="9" t="s">
        <v>608</v>
      </c>
      <c r="J200" s="8">
        <f>IF(I200="1 In-house development coefficient/mass balance coefficient",1,IF(I200="2 Same process/equipment experience coefficient",1,IF(I200="3 The manufacturer provides coefficients",2,IF(I200="4 egional emission coefficient",2,IF(I200="5 National emission coefficient",3,IF(I200="6 International emission coefficient",3,""))))))</f>
        <v>0</v>
      </c>
      <c r="K200" s="8">
        <f>IF(OR(F200="", H200="", J200=""), "系统未选择", F200*H200*J200)</f>
        <v>0</v>
      </c>
      <c r="L200" s="8">
        <f>IF('3-定量盘查'!AD199&lt;&gt;"",ROUND('3-定量盘查'!AD199,4),"")</f>
        <v>0</v>
      </c>
      <c r="M200" s="8">
        <f>IF(K200="系统未选择",IF(K200&lt;10,"1",IF(19&gt;K200,"2",IF(K200&gt;=27,"3","-"))))</f>
        <v>0</v>
      </c>
      <c r="N200" s="8">
        <f>IF(K200="系统未选择",IF(L200="",K200,ROUND(K200*L200,2)))</f>
        <v>0</v>
      </c>
    </row>
    <row r="201" spans="2:14">
      <c r="B201" s="8">
        <f>IF('2-定性盘查'!A201&lt;&gt;"",'2-定性盘查'!A201,"")</f>
        <v>0</v>
      </c>
      <c r="C201" s="8">
        <f>IF('2-定性盘查'!C201&lt;&gt;"",'2-定性盘查'!C201,"")</f>
        <v>0</v>
      </c>
      <c r="D201" s="8">
        <f>IF('2-定性盘查'!D201&lt;&gt;"",'2-定性盘查'!D201,"")</f>
        <v>0</v>
      </c>
      <c r="E201" s="9" t="s">
        <v>612</v>
      </c>
      <c r="F201" s="8">
        <f>IF(E201&lt;&gt;"",IF(E201="Continuous measurement",1,IF(E201="Periodic (intermittent) measurement",2,IF(E201="Financial accounting estimates",3,IF(E201="Self-assessment",3,"0")))),"")</f>
        <v>0</v>
      </c>
      <c r="G201" s="9" t="s">
        <v>567</v>
      </c>
      <c r="H201" s="8">
        <f>IF(G201&lt;&gt;"",IF(G201="(1) Those who have performed external calibration or have multiple sets of data to support this",1,IF(G201="(2) Those with certificates such as internal correction or accounting visa",2,IF(G201="(3) Failure to perform instrument calibration or record compilation",3,"0"))),"")</f>
        <v>0</v>
      </c>
      <c r="I201" s="9" t="s">
        <v>608</v>
      </c>
      <c r="J201" s="8">
        <f>IF(I201="1 In-house development coefficient/mass balance coefficient",1,IF(I201="2 Same process/equipment experience coefficient",1,IF(I201="3 The manufacturer provides coefficients",2,IF(I201="4 egional emission coefficient",2,IF(I201="5 National emission coefficient",3,IF(I201="6 International emission coefficient",3,""))))))</f>
        <v>0</v>
      </c>
      <c r="K201" s="8">
        <f>IF(OR(F201="", H201="", J201=""), "系统未选择", F201*H201*J201)</f>
        <v>0</v>
      </c>
      <c r="L201" s="8">
        <f>IF('3-定量盘查'!AD200&lt;&gt;"",ROUND('3-定量盘查'!AD200,4),"")</f>
        <v>0</v>
      </c>
      <c r="M201" s="8">
        <f>IF(K201="系统未选择",IF(K201&lt;10,"1",IF(19&gt;K201,"2",IF(K201&gt;=27,"3","-"))))</f>
        <v>0</v>
      </c>
      <c r="N201" s="8">
        <f>IF(K201="系统未选择",IF(L201="",K201,ROUND(K201*L201,2)))</f>
        <v>0</v>
      </c>
    </row>
    <row r="202" spans="2:14">
      <c r="B202" s="8">
        <f>IF('2-定性盘查'!A202&lt;&gt;"",'2-定性盘查'!A202,"")</f>
        <v>0</v>
      </c>
      <c r="C202" s="8">
        <f>IF('2-定性盘查'!C202&lt;&gt;"",'2-定性盘查'!C202,"")</f>
        <v>0</v>
      </c>
      <c r="D202" s="8">
        <f>IF('2-定性盘查'!D202&lt;&gt;"",'2-定性盘查'!D202,"")</f>
        <v>0</v>
      </c>
      <c r="E202" s="9" t="s">
        <v>609</v>
      </c>
      <c r="F202" s="8">
        <f>IF(E202&lt;&gt;"",IF(E202="Continuous measurement",1,IF(E202="Periodic (intermittent) measurement",2,IF(E202="Financial accounting estimates",3,IF(E202="Self-assessment",3,"0")))),"")</f>
        <v>0</v>
      </c>
      <c r="G202" s="9" t="s">
        <v>567</v>
      </c>
      <c r="H202" s="8">
        <f>IF(G202&lt;&gt;"",IF(G202="(1) Those who have performed external calibration or have multiple sets of data to support this",1,IF(G202="(2) Those with certificates such as internal correction or accounting visa",2,IF(G202="(3) Failure to perform instrument calibration or record compilation",3,"0"))),"")</f>
        <v>0</v>
      </c>
      <c r="I202" s="9" t="s">
        <v>608</v>
      </c>
      <c r="J202" s="8">
        <f>IF(I202="1 In-house development coefficient/mass balance coefficient",1,IF(I202="2 Same process/equipment experience coefficient",1,IF(I202="3 The manufacturer provides coefficients",2,IF(I202="4 egional emission coefficient",2,IF(I202="5 National emission coefficient",3,IF(I202="6 International emission coefficient",3,""))))))</f>
        <v>0</v>
      </c>
      <c r="K202" s="8">
        <f>IF(OR(F202="", H202="", J202=""), "系统未选择", F202*H202*J202)</f>
        <v>0</v>
      </c>
      <c r="L202" s="8">
        <f>IF('3-定量盘查'!AD201&lt;&gt;"",ROUND('3-定量盘查'!AD201,4),"")</f>
        <v>0</v>
      </c>
      <c r="M202" s="8">
        <f>IF(K202="系统未选择",IF(K202&lt;10,"1",IF(19&gt;K202,"2",IF(K202&gt;=27,"3","-"))))</f>
        <v>0</v>
      </c>
      <c r="N202" s="8">
        <f>IF(K202="系统未选择",IF(L202="",K202,ROUND(K202*L202,2)))</f>
        <v>0</v>
      </c>
    </row>
    <row r="203" spans="2:14">
      <c r="B203" s="8">
        <f>IF('2-定性盘查'!A203&lt;&gt;"",'2-定性盘查'!A203,"")</f>
        <v>0</v>
      </c>
      <c r="C203" s="8">
        <f>IF('2-定性盘查'!C203&lt;&gt;"",'2-定性盘查'!C203,"")</f>
        <v>0</v>
      </c>
      <c r="D203" s="8">
        <f>IF('2-定性盘查'!D203&lt;&gt;"",'2-定性盘查'!D203,"")</f>
        <v>0</v>
      </c>
      <c r="E203" s="9" t="s">
        <v>610</v>
      </c>
      <c r="F203" s="8">
        <f>IF(E203&lt;&gt;"",IF(E203="Continuous measurement",1,IF(E203="Periodic (intermittent) measurement",2,IF(E203="Financial accounting estimates",3,IF(E203="Self-assessment",3,"0")))),"")</f>
        <v>0</v>
      </c>
      <c r="G203" s="9" t="s">
        <v>567</v>
      </c>
      <c r="H203" s="8">
        <f>IF(G203&lt;&gt;"",IF(G203="(1) Those who have performed external calibration or have multiple sets of data to support this",1,IF(G203="(2) Those with certificates such as internal correction or accounting visa",2,IF(G203="(3) Failure to perform instrument calibration or record compilation",3,"0"))),"")</f>
        <v>0</v>
      </c>
      <c r="I203" s="9" t="s">
        <v>608</v>
      </c>
      <c r="J203" s="8">
        <f>IF(I203="1 In-house development coefficient/mass balance coefficient",1,IF(I203="2 Same process/equipment experience coefficient",1,IF(I203="3 The manufacturer provides coefficients",2,IF(I203="4 egional emission coefficient",2,IF(I203="5 National emission coefficient",3,IF(I203="6 International emission coefficient",3,""))))))</f>
        <v>0</v>
      </c>
      <c r="K203" s="8">
        <f>IF(OR(F203="", H203="", J203=""), "系统未选择", F203*H203*J203)</f>
        <v>0</v>
      </c>
      <c r="L203" s="8">
        <f>IF('3-定量盘查'!AD202&lt;&gt;"",ROUND('3-定量盘查'!AD202,4),"")</f>
        <v>0</v>
      </c>
      <c r="M203" s="8">
        <f>IF(K203="系统未选择",IF(K203&lt;10,"1",IF(19&gt;K203,"2",IF(K203&gt;=27,"3","-"))))</f>
        <v>0</v>
      </c>
      <c r="N203" s="8">
        <f>IF(K203="系统未选择",IF(L203="",K203,ROUND(K203*L203,2)))</f>
        <v>0</v>
      </c>
    </row>
    <row r="204" spans="2:14">
      <c r="B204" s="8">
        <f>IF('2-定性盘查'!A204&lt;&gt;"",'2-定性盘查'!A204,"")</f>
        <v>0</v>
      </c>
      <c r="C204" s="8">
        <f>IF('2-定性盘查'!C204&lt;&gt;"",'2-定性盘查'!C204,"")</f>
        <v>0</v>
      </c>
      <c r="D204" s="8">
        <f>IF('2-定性盘查'!D204&lt;&gt;"",'2-定性盘查'!D204,"")</f>
        <v>0</v>
      </c>
      <c r="E204" s="9" t="s">
        <v>607</v>
      </c>
      <c r="F204" s="8">
        <f>IF(E204&lt;&gt;"",IF(E204="Continuous measurement",1,IF(E204="Periodic (intermittent) measurement",2,IF(E204="Financial accounting estimates",3,IF(E204="Self-assessment",3,"0")))),"")</f>
        <v>0</v>
      </c>
      <c r="G204" s="9" t="s">
        <v>567</v>
      </c>
      <c r="H204" s="8">
        <f>IF(G204&lt;&gt;"",IF(G204="(1) Those who have performed external calibration or have multiple sets of data to support this",1,IF(G204="(2) Those with certificates such as internal correction or accounting visa",2,IF(G204="(3) Failure to perform instrument calibration or record compilation",3,"0"))),"")</f>
        <v>0</v>
      </c>
      <c r="I204" s="9" t="s">
        <v>611</v>
      </c>
      <c r="J204" s="8">
        <f>IF(I204="1 In-house development coefficient/mass balance coefficient",1,IF(I204="2 Same process/equipment experience coefficient",1,IF(I204="3 The manufacturer provides coefficients",2,IF(I204="4 egional emission coefficient",2,IF(I204="5 National emission coefficient",3,IF(I204="6 International emission coefficient",3,""))))))</f>
        <v>0</v>
      </c>
      <c r="K204" s="8">
        <f>IF(OR(F204="", H204="", J204=""), "系统未选择", F204*H204*J204)</f>
        <v>0</v>
      </c>
      <c r="L204" s="8">
        <f>IF('3-定量盘查'!AD203&lt;&gt;"",ROUND('3-定量盘查'!AD203,4),"")</f>
        <v>0</v>
      </c>
      <c r="M204" s="8">
        <f>IF(K204="系统未选择",IF(K204&lt;10,"1",IF(19&gt;K204,"2",IF(K204&gt;=27,"3","-"))))</f>
        <v>0</v>
      </c>
      <c r="N204" s="8">
        <f>IF(K204="系统未选择",IF(L204="",K204,ROUND(K204*L204,2)))</f>
        <v>0</v>
      </c>
    </row>
    <row r="205" spans="2:14">
      <c r="B205" s="8">
        <f>IF('2-定性盘查'!A205&lt;&gt;"",'2-定性盘查'!A205,"")</f>
        <v>0</v>
      </c>
      <c r="C205" s="8">
        <f>IF('2-定性盘查'!C205&lt;&gt;"",'2-定性盘查'!C205,"")</f>
        <v>0</v>
      </c>
      <c r="D205" s="8">
        <f>IF('2-定性盘查'!D205&lt;&gt;"",'2-定性盘查'!D205,"")</f>
        <v>0</v>
      </c>
      <c r="E205" s="9" t="s">
        <v>607</v>
      </c>
      <c r="F205" s="8">
        <f>IF(E205&lt;&gt;"",IF(E205="Continuous measurement",1,IF(E205="Periodic (intermittent) measurement",2,IF(E205="Financial accounting estimates",3,IF(E205="Self-assessment",3,"0")))),"")</f>
        <v>0</v>
      </c>
      <c r="G205" s="9" t="s">
        <v>567</v>
      </c>
      <c r="H205" s="8">
        <f>IF(G205&lt;&gt;"",IF(G205="(1) Those who have performed external calibration or have multiple sets of data to support this",1,IF(G205="(2) Those with certificates such as internal correction or accounting visa",2,IF(G205="(3) Failure to perform instrument calibration or record compilation",3,"0"))),"")</f>
        <v>0</v>
      </c>
      <c r="I205" s="9" t="s">
        <v>608</v>
      </c>
      <c r="J205" s="8">
        <f>IF(I205="1 In-house development coefficient/mass balance coefficient",1,IF(I205="2 Same process/equipment experience coefficient",1,IF(I205="3 The manufacturer provides coefficients",2,IF(I205="4 egional emission coefficient",2,IF(I205="5 National emission coefficient",3,IF(I205="6 International emission coefficient",3,""))))))</f>
        <v>0</v>
      </c>
      <c r="K205" s="8">
        <f>IF(OR(F205="", H205="", J205=""), "系统未选择", F205*H205*J205)</f>
        <v>0</v>
      </c>
      <c r="L205" s="8">
        <f>IF('3-定量盘查'!AD204&lt;&gt;"",ROUND('3-定量盘查'!AD204,4),"")</f>
        <v>0</v>
      </c>
      <c r="M205" s="8">
        <f>IF(K205="系统未选择",IF(K205&lt;10,"1",IF(19&gt;K205,"2",IF(K205&gt;=27,"3","-"))))</f>
        <v>0</v>
      </c>
      <c r="N205" s="8">
        <f>IF(K205="系统未选择",IF(L205="",K205,ROUND(K205*L205,2)))</f>
        <v>0</v>
      </c>
    </row>
    <row r="206" spans="2:14">
      <c r="B206" s="8">
        <f>IF('2-定性盘查'!A206&lt;&gt;"",'2-定性盘查'!A206,"")</f>
        <v>0</v>
      </c>
      <c r="C206" s="8">
        <f>IF('2-定性盘查'!C206&lt;&gt;"",'2-定性盘查'!C206,"")</f>
        <v>0</v>
      </c>
      <c r="D206" s="8">
        <f>IF('2-定性盘查'!D206&lt;&gt;"",'2-定性盘查'!D206,"")</f>
        <v>0</v>
      </c>
      <c r="E206" s="9" t="s">
        <v>607</v>
      </c>
      <c r="F206" s="8">
        <f>IF(E206&lt;&gt;"",IF(E206="Continuous measurement",1,IF(E206="Periodic (intermittent) measurement",2,IF(E206="Financial accounting estimates",3,IF(E206="Self-assessment",3,"0")))),"")</f>
        <v>0</v>
      </c>
      <c r="G206" s="9" t="s">
        <v>565</v>
      </c>
      <c r="H206" s="8">
        <f>IF(G206&lt;&gt;"",IF(G206="(1) Those who have performed external calibration or have multiple sets of data to support this",1,IF(G206="(2) Those with certificates such as internal correction or accounting visa",2,IF(G206="(3) Failure to perform instrument calibration or record compilation",3,"0"))),"")</f>
        <v>0</v>
      </c>
      <c r="I206" s="9" t="s">
        <v>611</v>
      </c>
      <c r="J206" s="8">
        <f>IF(I206="1 In-house development coefficient/mass balance coefficient",1,IF(I206="2 Same process/equipment experience coefficient",1,IF(I206="3 The manufacturer provides coefficients",2,IF(I206="4 egional emission coefficient",2,IF(I206="5 National emission coefficient",3,IF(I206="6 International emission coefficient",3,""))))))</f>
        <v>0</v>
      </c>
      <c r="K206" s="8">
        <f>IF(OR(F206="", H206="", J206=""), "系统未选择", F206*H206*J206)</f>
        <v>0</v>
      </c>
      <c r="L206" s="8">
        <f>IF('3-定量盘查'!AD205&lt;&gt;"",ROUND('3-定量盘查'!AD205,4),"")</f>
        <v>0</v>
      </c>
      <c r="M206" s="8">
        <f>IF(K206="系统未选择",IF(K206&lt;10,"1",IF(19&gt;K206,"2",IF(K206&gt;=27,"3","-"))))</f>
        <v>0</v>
      </c>
      <c r="N206" s="8">
        <f>IF(K206="系统未选择",IF(L206="",K206,ROUND(K206*L206,2)))</f>
        <v>0</v>
      </c>
    </row>
    <row r="207" spans="2:14">
      <c r="B207" s="8">
        <f>IF('2-定性盘查'!A207&lt;&gt;"",'2-定性盘查'!A207,"")</f>
        <v>0</v>
      </c>
      <c r="C207" s="8">
        <f>IF('2-定性盘查'!C207&lt;&gt;"",'2-定性盘查'!C207,"")</f>
        <v>0</v>
      </c>
      <c r="D207" s="8">
        <f>IF('2-定性盘查'!D207&lt;&gt;"",'2-定性盘查'!D207,"")</f>
        <v>0</v>
      </c>
      <c r="E207" s="9" t="s">
        <v>607</v>
      </c>
      <c r="F207" s="8">
        <f>IF(E207&lt;&gt;"",IF(E207="Continuous measurement",1,IF(E207="Periodic (intermittent) measurement",2,IF(E207="Financial accounting estimates",3,IF(E207="Self-assessment",3,"0")))),"")</f>
        <v>0</v>
      </c>
      <c r="G207" s="9" t="s">
        <v>567</v>
      </c>
      <c r="H207" s="8">
        <f>IF(G207&lt;&gt;"",IF(G207="(1) Those who have performed external calibration or have multiple sets of data to support this",1,IF(G207="(2) Those with certificates such as internal correction or accounting visa",2,IF(G207="(3) Failure to perform instrument calibration or record compilation",3,"0"))),"")</f>
        <v>0</v>
      </c>
      <c r="I207" s="9" t="s">
        <v>608</v>
      </c>
      <c r="J207" s="8">
        <f>IF(I207="1 In-house development coefficient/mass balance coefficient",1,IF(I207="2 Same process/equipment experience coefficient",1,IF(I207="3 The manufacturer provides coefficients",2,IF(I207="4 egional emission coefficient",2,IF(I207="5 National emission coefficient",3,IF(I207="6 International emission coefficient",3,""))))))</f>
        <v>0</v>
      </c>
      <c r="K207" s="8">
        <f>IF(OR(F207="", H207="", J207=""), "系统未选择", F207*H207*J207)</f>
        <v>0</v>
      </c>
      <c r="L207" s="8">
        <f>IF('3-定量盘查'!AD206&lt;&gt;"",ROUND('3-定量盘查'!AD206,4),"")</f>
        <v>0</v>
      </c>
      <c r="M207" s="8">
        <f>IF(K207="系统未选择",IF(K207&lt;10,"1",IF(19&gt;K207,"2",IF(K207&gt;=27,"3","-"))))</f>
        <v>0</v>
      </c>
      <c r="N207" s="8">
        <f>IF(K207="系统未选择",IF(L207="",K207,ROUND(K207*L207,2)))</f>
        <v>0</v>
      </c>
    </row>
    <row r="208" spans="2:14">
      <c r="B208" s="8">
        <f>IF('2-定性盘查'!A208&lt;&gt;"",'2-定性盘查'!A208,"")</f>
        <v>0</v>
      </c>
      <c r="C208" s="8">
        <f>IF('2-定性盘查'!C208&lt;&gt;"",'2-定性盘查'!C208,"")</f>
        <v>0</v>
      </c>
      <c r="D208" s="8">
        <f>IF('2-定性盘查'!D208&lt;&gt;"",'2-定性盘查'!D208,"")</f>
        <v>0</v>
      </c>
      <c r="E208" s="9" t="s">
        <v>607</v>
      </c>
      <c r="F208" s="8">
        <f>IF(E208&lt;&gt;"",IF(E208="Continuous measurement",1,IF(E208="Periodic (intermittent) measurement",2,IF(E208="Financial accounting estimates",3,IF(E208="Self-assessment",3,"0")))),"")</f>
        <v>0</v>
      </c>
      <c r="G208" s="9" t="s">
        <v>567</v>
      </c>
      <c r="H208" s="8">
        <f>IF(G208&lt;&gt;"",IF(G208="(1) Those who have performed external calibration or have multiple sets of data to support this",1,IF(G208="(2) Those with certificates such as internal correction or accounting visa",2,IF(G208="(3) Failure to perform instrument calibration or record compilation",3,"0"))),"")</f>
        <v>0</v>
      </c>
      <c r="I208" s="9" t="s">
        <v>608</v>
      </c>
      <c r="J208" s="8">
        <f>IF(I208="1 In-house development coefficient/mass balance coefficient",1,IF(I208="2 Same process/equipment experience coefficient",1,IF(I208="3 The manufacturer provides coefficients",2,IF(I208="4 egional emission coefficient",2,IF(I208="5 National emission coefficient",3,IF(I208="6 International emission coefficient",3,""))))))</f>
        <v>0</v>
      </c>
      <c r="K208" s="8">
        <f>IF(OR(F208="", H208="", J208=""), "系统未选择", F208*H208*J208)</f>
        <v>0</v>
      </c>
      <c r="L208" s="8">
        <f>IF('3-定量盘查'!AD207&lt;&gt;"",ROUND('3-定量盘查'!AD207,4),"")</f>
        <v>0</v>
      </c>
      <c r="M208" s="8">
        <f>IF(K208="系统未选择",IF(K208&lt;10,"1",IF(19&gt;K208,"2",IF(K208&gt;=27,"3","-"))))</f>
        <v>0</v>
      </c>
      <c r="N208" s="8">
        <f>IF(K208="系统未选择",IF(L208="",K208,ROUND(K208*L208,2)))</f>
        <v>0</v>
      </c>
    </row>
    <row r="209" spans="2:14">
      <c r="B209" s="8">
        <f>IF('2-定性盘查'!A209&lt;&gt;"",'2-定性盘查'!A209,"")</f>
        <v>0</v>
      </c>
      <c r="C209" s="8">
        <f>IF('2-定性盘查'!C209&lt;&gt;"",'2-定性盘查'!C209,"")</f>
        <v>0</v>
      </c>
      <c r="D209" s="8">
        <f>IF('2-定性盘查'!D209&lt;&gt;"",'2-定性盘查'!D209,"")</f>
        <v>0</v>
      </c>
      <c r="E209" s="9"/>
      <c r="F209" s="8">
        <f>IF(E209&lt;&gt;"",IF(E209="Continuous measurement",1,IF(E209="Periodic (intermittent) measurement",2,IF(E209="Financial accounting estimates",3,IF(E209="Self-assessment",3,"0")))),"")</f>
        <v>0</v>
      </c>
      <c r="G209" s="9"/>
      <c r="H209" s="8">
        <f>IF(G209&lt;&gt;"",IF(G209="(1) Those who have performed external calibration or have multiple sets of data to support this",1,IF(G209="(2) Those with certificates such as internal correction or accounting visa",2,IF(G209="(3) Failure to perform instrument calibration or record compilation",3,"0"))),"")</f>
        <v>0</v>
      </c>
      <c r="I209" s="9"/>
      <c r="J209" s="8">
        <f>IF(I209="1 In-house development coefficient/mass balance coefficient",1,IF(I209="2 Same process/equipment experience coefficient",1,IF(I209="3 The manufacturer provides coefficients",2,IF(I209="4 egional emission coefficient",2,IF(I209="5 National emission coefficient",3,IF(I209="6 International emission coefficient",3,""))))))</f>
        <v>0</v>
      </c>
      <c r="K209" s="8">
        <f>IF(OR(F209="", H209="", J209=""), "系统未选择", F209*H209*J209)</f>
        <v>0</v>
      </c>
      <c r="L209" s="8">
        <f>IF('3-定量盘查'!AD208&lt;&gt;"",ROUND('3-定量盘查'!AD208,4),"")</f>
        <v>0</v>
      </c>
      <c r="M209" s="8">
        <f>IF(K209="系统未选择",IF(K209&lt;10,"1",IF(19&gt;K209,"2",IF(K209&gt;=27,"3","-"))))</f>
        <v>0</v>
      </c>
      <c r="N209" s="8">
        <f>IF(K209="系统未选择",IF(L209="",K209,ROUND(K209*L209,2)))</f>
        <v>0</v>
      </c>
    </row>
    <row r="210" spans="2:14">
      <c r="B210" s="8">
        <f>IF('2-定性盘查'!A210&lt;&gt;"",'2-定性盘查'!A210,"")</f>
        <v>0</v>
      </c>
      <c r="C210" s="8">
        <f>IF('2-定性盘查'!C210&lt;&gt;"",'2-定性盘查'!C210,"")</f>
        <v>0</v>
      </c>
      <c r="D210" s="8">
        <f>IF('2-定性盘查'!D210&lt;&gt;"",'2-定性盘查'!D210,"")</f>
        <v>0</v>
      </c>
      <c r="E210" s="9" t="s">
        <v>607</v>
      </c>
      <c r="F210" s="8">
        <f>IF(E210&lt;&gt;"",IF(E210="Continuous measurement",1,IF(E210="Periodic (intermittent) measurement",2,IF(E210="Financial accounting estimates",3,IF(E210="Self-assessment",3,"0")))),"")</f>
        <v>0</v>
      </c>
      <c r="G210" s="9" t="s">
        <v>565</v>
      </c>
      <c r="H210" s="8">
        <f>IF(G210&lt;&gt;"",IF(G210="(1) Those who have performed external calibration or have multiple sets of data to support this",1,IF(G210="(2) Those with certificates such as internal correction or accounting visa",2,IF(G210="(3) Failure to perform instrument calibration or record compilation",3,"0"))),"")</f>
        <v>0</v>
      </c>
      <c r="I210" s="9" t="s">
        <v>608</v>
      </c>
      <c r="J210" s="8">
        <f>IF(I210="1 In-house development coefficient/mass balance coefficient",1,IF(I210="2 Same process/equipment experience coefficient",1,IF(I210="3 The manufacturer provides coefficients",2,IF(I210="4 egional emission coefficient",2,IF(I210="5 National emission coefficient",3,IF(I210="6 International emission coefficient",3,""))))))</f>
        <v>0</v>
      </c>
      <c r="K210" s="8">
        <f>IF(OR(F210="", H210="", J210=""), "系统未选择", F210*H210*J210)</f>
        <v>0</v>
      </c>
      <c r="L210" s="8">
        <f>IF('3-定量盘查'!AD209&lt;&gt;"",ROUND('3-定量盘查'!AD209,4),"")</f>
        <v>0</v>
      </c>
      <c r="M210" s="8">
        <f>IF(K210="系统未选择",IF(K210&lt;10,"1",IF(19&gt;K210,"2",IF(K210&gt;=27,"3","-"))))</f>
        <v>0</v>
      </c>
      <c r="N210" s="8">
        <f>IF(K210="系统未选择",IF(L210="",K210,ROUND(K210*L210,2)))</f>
        <v>0</v>
      </c>
    </row>
    <row r="211" spans="2:14">
      <c r="B211" s="8">
        <f>IF('2-定性盘查'!A211&lt;&gt;"",'2-定性盘查'!A211,"")</f>
        <v>0</v>
      </c>
      <c r="C211" s="8">
        <f>IF('2-定性盘查'!C211&lt;&gt;"",'2-定性盘查'!C211,"")</f>
        <v>0</v>
      </c>
      <c r="D211" s="8">
        <f>IF('2-定性盘查'!D211&lt;&gt;"",'2-定性盘查'!D211,"")</f>
        <v>0</v>
      </c>
      <c r="E211" s="9" t="s">
        <v>607</v>
      </c>
      <c r="F211" s="8">
        <f>IF(E211&lt;&gt;"",IF(E211="Continuous measurement",1,IF(E211="Periodic (intermittent) measurement",2,IF(E211="Financial accounting estimates",3,IF(E211="Self-assessment",3,"0")))),"")</f>
        <v>0</v>
      </c>
      <c r="G211" s="9" t="s">
        <v>565</v>
      </c>
      <c r="H211" s="8">
        <f>IF(G211&lt;&gt;"",IF(G211="(1) Those who have performed external calibration or have multiple sets of data to support this",1,IF(G211="(2) Those with certificates such as internal correction or accounting visa",2,IF(G211="(3) Failure to perform instrument calibration or record compilation",3,"0"))),"")</f>
        <v>0</v>
      </c>
      <c r="I211" s="9" t="s">
        <v>608</v>
      </c>
      <c r="J211" s="8">
        <f>IF(I211="1 In-house development coefficient/mass balance coefficient",1,IF(I211="2 Same process/equipment experience coefficient",1,IF(I211="3 The manufacturer provides coefficients",2,IF(I211="4 egional emission coefficient",2,IF(I211="5 National emission coefficient",3,IF(I211="6 International emission coefficient",3,""))))))</f>
        <v>0</v>
      </c>
      <c r="K211" s="8">
        <f>IF(OR(F211="", H211="", J211=""), "系统未选择", F211*H211*J211)</f>
        <v>0</v>
      </c>
      <c r="L211" s="8">
        <f>IF('3-定量盘查'!AD210&lt;&gt;"",ROUND('3-定量盘查'!AD210,4),"")</f>
        <v>0</v>
      </c>
      <c r="M211" s="8">
        <f>IF(K211="系统未选择",IF(K211&lt;10,"1",IF(19&gt;K211,"2",IF(K211&gt;=27,"3","-"))))</f>
        <v>0</v>
      </c>
      <c r="N211" s="8">
        <f>IF(K211="系统未选择",IF(L211="",K211,ROUND(K211*L211,2)))</f>
        <v>0</v>
      </c>
    </row>
    <row r="212" spans="2:14">
      <c r="B212" s="8">
        <f>IF('2-定性盘查'!A212&lt;&gt;"",'2-定性盘查'!A212,"")</f>
        <v>0</v>
      </c>
      <c r="C212" s="8">
        <f>IF('2-定性盘查'!C212&lt;&gt;"",'2-定性盘查'!C212,"")</f>
        <v>0</v>
      </c>
      <c r="D212" s="8">
        <f>IF('2-定性盘查'!D212&lt;&gt;"",'2-定性盘查'!D212,"")</f>
        <v>0</v>
      </c>
      <c r="E212" s="9" t="s">
        <v>607</v>
      </c>
      <c r="F212" s="8">
        <f>IF(E212&lt;&gt;"",IF(E212="Continuous measurement",1,IF(E212="Periodic (intermittent) measurement",2,IF(E212="Financial accounting estimates",3,IF(E212="Self-assessment",3,"0")))),"")</f>
        <v>0</v>
      </c>
      <c r="G212" s="9" t="s">
        <v>565</v>
      </c>
      <c r="H212" s="8">
        <f>IF(G212&lt;&gt;"",IF(G212="(1) Those who have performed external calibration or have multiple sets of data to support this",1,IF(G212="(2) Those with certificates such as internal correction or accounting visa",2,IF(G212="(3) Failure to perform instrument calibration or record compilation",3,"0"))),"")</f>
        <v>0</v>
      </c>
      <c r="I212" s="9" t="s">
        <v>608</v>
      </c>
      <c r="J212" s="8">
        <f>IF(I212="1 In-house development coefficient/mass balance coefficient",1,IF(I212="2 Same process/equipment experience coefficient",1,IF(I212="3 The manufacturer provides coefficients",2,IF(I212="4 egional emission coefficient",2,IF(I212="5 National emission coefficient",3,IF(I212="6 International emission coefficient",3,""))))))</f>
        <v>0</v>
      </c>
      <c r="K212" s="8">
        <f>IF(OR(F212="", H212="", J212=""), "系统未选择", F212*H212*J212)</f>
        <v>0</v>
      </c>
      <c r="L212" s="8">
        <f>IF('3-定量盘查'!AD211&lt;&gt;"",ROUND('3-定量盘查'!AD211,4),"")</f>
        <v>0</v>
      </c>
      <c r="M212" s="8">
        <f>IF(K212="系统未选择",IF(K212&lt;10,"1",IF(19&gt;K212,"2",IF(K212&gt;=27,"3","-"))))</f>
        <v>0</v>
      </c>
      <c r="N212" s="8">
        <f>IF(K212="系统未选择",IF(L212="",K212,ROUND(K212*L212,2)))</f>
        <v>0</v>
      </c>
    </row>
    <row r="213" spans="2:14">
      <c r="B213" s="8">
        <f>IF('2-定性盘查'!A213&lt;&gt;"",'2-定性盘查'!A213,"")</f>
        <v>0</v>
      </c>
      <c r="C213" s="8">
        <f>IF('2-定性盘查'!C213&lt;&gt;"",'2-定性盘查'!C213,"")</f>
        <v>0</v>
      </c>
      <c r="D213" s="8">
        <f>IF('2-定性盘查'!D213&lt;&gt;"",'2-定性盘查'!D213,"")</f>
        <v>0</v>
      </c>
      <c r="E213" s="9" t="s">
        <v>607</v>
      </c>
      <c r="F213" s="8">
        <f>IF(E213&lt;&gt;"",IF(E213="Continuous measurement",1,IF(E213="Periodic (intermittent) measurement",2,IF(E213="Financial accounting estimates",3,IF(E213="Self-assessment",3,"0")))),"")</f>
        <v>0</v>
      </c>
      <c r="G213" s="9" t="s">
        <v>565</v>
      </c>
      <c r="H213" s="8">
        <f>IF(G213&lt;&gt;"",IF(G213="(1) Those who have performed external calibration or have multiple sets of data to support this",1,IF(G213="(2) Those with certificates such as internal correction or accounting visa",2,IF(G213="(3) Failure to perform instrument calibration or record compilation",3,"0"))),"")</f>
        <v>0</v>
      </c>
      <c r="I213" s="9" t="s">
        <v>608</v>
      </c>
      <c r="J213" s="8">
        <f>IF(I213="1 In-house development coefficient/mass balance coefficient",1,IF(I213="2 Same process/equipment experience coefficient",1,IF(I213="3 The manufacturer provides coefficients",2,IF(I213="4 egional emission coefficient",2,IF(I213="5 National emission coefficient",3,IF(I213="6 International emission coefficient",3,""))))))</f>
        <v>0</v>
      </c>
      <c r="K213" s="8">
        <f>IF(OR(F213="", H213="", J213=""), "系统未选择", F213*H213*J213)</f>
        <v>0</v>
      </c>
      <c r="L213" s="8">
        <f>IF('3-定量盘查'!AD212&lt;&gt;"",ROUND('3-定量盘查'!AD212,4),"")</f>
        <v>0</v>
      </c>
      <c r="M213" s="8">
        <f>IF(K213="系统未选择",IF(K213&lt;10,"1",IF(19&gt;K213,"2",IF(K213&gt;=27,"3","-"))))</f>
        <v>0</v>
      </c>
      <c r="N213" s="8">
        <f>IF(K213="系统未选择",IF(L213="",K213,ROUND(K213*L213,2)))</f>
        <v>0</v>
      </c>
    </row>
    <row r="214" spans="2:14">
      <c r="B214" s="8">
        <f>IF('2-定性盘查'!A214&lt;&gt;"",'2-定性盘查'!A214,"")</f>
        <v>0</v>
      </c>
      <c r="C214" s="8">
        <f>IF('2-定性盘查'!C214&lt;&gt;"",'2-定性盘查'!C214,"")</f>
        <v>0</v>
      </c>
      <c r="D214" s="8">
        <f>IF('2-定性盘查'!D214&lt;&gt;"",'2-定性盘查'!D214,"")</f>
        <v>0</v>
      </c>
      <c r="E214" s="9" t="s">
        <v>607</v>
      </c>
      <c r="F214" s="8">
        <f>IF(E214&lt;&gt;"",IF(E214="Continuous measurement",1,IF(E214="Periodic (intermittent) measurement",2,IF(E214="Financial accounting estimates",3,IF(E214="Self-assessment",3,"0")))),"")</f>
        <v>0</v>
      </c>
      <c r="G214" s="9"/>
      <c r="H214" s="8">
        <f>IF(G214&lt;&gt;"",IF(G214="(1) Those who have performed external calibration or have multiple sets of data to support this",1,IF(G214="(2) Those with certificates such as internal correction or accounting visa",2,IF(G214="(3) Failure to perform instrument calibration or record compilation",3,"0"))),"")</f>
        <v>0</v>
      </c>
      <c r="I214" s="9" t="s">
        <v>608</v>
      </c>
      <c r="J214" s="8">
        <f>IF(I214="1 In-house development coefficient/mass balance coefficient",1,IF(I214="2 Same process/equipment experience coefficient",1,IF(I214="3 The manufacturer provides coefficients",2,IF(I214="4 egional emission coefficient",2,IF(I214="5 National emission coefficient",3,IF(I214="6 International emission coefficient",3,""))))))</f>
        <v>0</v>
      </c>
      <c r="K214" s="8">
        <f>IF(OR(F214="", H214="", J214=""), "系统未选择", F214*H214*J214)</f>
        <v>0</v>
      </c>
      <c r="L214" s="8">
        <f>IF('3-定量盘查'!AD213&lt;&gt;"",ROUND('3-定量盘查'!AD213,4),"")</f>
        <v>0</v>
      </c>
      <c r="M214" s="8">
        <f>IF(K214="系统未选择",IF(K214&lt;10,"1",IF(19&gt;K214,"2",IF(K214&gt;=27,"3","-"))))</f>
        <v>0</v>
      </c>
      <c r="N214" s="8">
        <f>IF(K214="系统未选择",IF(L214="",K214,ROUND(K214*L214,2)))</f>
        <v>0</v>
      </c>
    </row>
    <row r="215" spans="2:14">
      <c r="B215" s="8">
        <f>IF('2-定性盘查'!A215&lt;&gt;"",'2-定性盘查'!A215,"")</f>
        <v>0</v>
      </c>
      <c r="C215" s="8">
        <f>IF('2-定性盘查'!C215&lt;&gt;"",'2-定性盘查'!C215,"")</f>
        <v>0</v>
      </c>
      <c r="D215" s="8">
        <f>IF('2-定性盘查'!D215&lt;&gt;"",'2-定性盘查'!D215,"")</f>
        <v>0</v>
      </c>
      <c r="E215" s="9" t="s">
        <v>607</v>
      </c>
      <c r="F215" s="8">
        <f>IF(E215&lt;&gt;"",IF(E215="Continuous measurement",1,IF(E215="Periodic (intermittent) measurement",2,IF(E215="Financial accounting estimates",3,IF(E215="Self-assessment",3,"0")))),"")</f>
        <v>0</v>
      </c>
      <c r="G215" s="9" t="s">
        <v>565</v>
      </c>
      <c r="H215" s="8">
        <f>IF(G215&lt;&gt;"",IF(G215="(1) Those who have performed external calibration or have multiple sets of data to support this",1,IF(G215="(2) Those with certificates such as internal correction or accounting visa",2,IF(G215="(3) Failure to perform instrument calibration or record compilation",3,"0"))),"")</f>
        <v>0</v>
      </c>
      <c r="I215" s="9" t="s">
        <v>608</v>
      </c>
      <c r="J215" s="8">
        <f>IF(I215="1 In-house development coefficient/mass balance coefficient",1,IF(I215="2 Same process/equipment experience coefficient",1,IF(I215="3 The manufacturer provides coefficients",2,IF(I215="4 egional emission coefficient",2,IF(I215="5 National emission coefficient",3,IF(I215="6 International emission coefficient",3,""))))))</f>
        <v>0</v>
      </c>
      <c r="K215" s="8">
        <f>IF(OR(F215="", H215="", J215=""), "系统未选择", F215*H215*J215)</f>
        <v>0</v>
      </c>
      <c r="L215" s="8">
        <f>IF('3-定量盘查'!AD214&lt;&gt;"",ROUND('3-定量盘查'!AD214,4),"")</f>
        <v>0</v>
      </c>
      <c r="M215" s="8">
        <f>IF(K215="系统未选择",IF(K215&lt;10,"1",IF(19&gt;K215,"2",IF(K215&gt;=27,"3","-"))))</f>
        <v>0</v>
      </c>
      <c r="N215" s="8">
        <f>IF(K215="系统未选择",IF(L215="",K215,ROUND(K215*L215,2)))</f>
        <v>0</v>
      </c>
    </row>
    <row r="216" spans="2:14">
      <c r="B216" s="8">
        <f>IF('2-定性盘查'!A216&lt;&gt;"",'2-定性盘查'!A216,"")</f>
        <v>0</v>
      </c>
      <c r="C216" s="8">
        <f>IF('2-定性盘查'!C216&lt;&gt;"",'2-定性盘查'!C216,"")</f>
        <v>0</v>
      </c>
      <c r="D216" s="8">
        <f>IF('2-定性盘查'!D216&lt;&gt;"",'2-定性盘查'!D216,"")</f>
        <v>0</v>
      </c>
      <c r="E216" s="9" t="s">
        <v>609</v>
      </c>
      <c r="F216" s="8">
        <f>IF(E216&lt;&gt;"",IF(E216="Continuous measurement",1,IF(E216="Periodic (intermittent) measurement",2,IF(E216="Financial accounting estimates",3,IF(E216="Self-assessment",3,"0")))),"")</f>
        <v>0</v>
      </c>
      <c r="G216" s="9" t="s">
        <v>565</v>
      </c>
      <c r="H216" s="8">
        <f>IF(G216&lt;&gt;"",IF(G216="(1) Those who have performed external calibration or have multiple sets of data to support this",1,IF(G216="(2) Those with certificates such as internal correction or accounting visa",2,IF(G216="(3) Failure to perform instrument calibration or record compilation",3,"0"))),"")</f>
        <v>0</v>
      </c>
      <c r="I216" s="9" t="s">
        <v>608</v>
      </c>
      <c r="J216" s="8">
        <f>IF(I216="1 In-house development coefficient/mass balance coefficient",1,IF(I216="2 Same process/equipment experience coefficient",1,IF(I216="3 The manufacturer provides coefficients",2,IF(I216="4 egional emission coefficient",2,IF(I216="5 National emission coefficient",3,IF(I216="6 International emission coefficient",3,""))))))</f>
        <v>0</v>
      </c>
      <c r="K216" s="8">
        <f>IF(OR(F216="", H216="", J216=""), "系统未选择", F216*H216*J216)</f>
        <v>0</v>
      </c>
      <c r="L216" s="8">
        <f>IF('3-定量盘查'!AD215&lt;&gt;"",ROUND('3-定量盘查'!AD215,4),"")</f>
        <v>0</v>
      </c>
      <c r="M216" s="8">
        <f>IF(K216="系统未选择",IF(K216&lt;10,"1",IF(19&gt;K216,"2",IF(K216&gt;=27,"3","-"))))</f>
        <v>0</v>
      </c>
      <c r="N216" s="8">
        <f>IF(K216="系统未选择",IF(L216="",K216,ROUND(K216*L216,2)))</f>
        <v>0</v>
      </c>
    </row>
    <row r="217" spans="2:14">
      <c r="B217" s="8">
        <f>IF('2-定性盘查'!A217&lt;&gt;"",'2-定性盘查'!A217,"")</f>
        <v>0</v>
      </c>
      <c r="C217" s="8">
        <f>IF('2-定性盘查'!C217&lt;&gt;"",'2-定性盘查'!C217,"")</f>
        <v>0</v>
      </c>
      <c r="D217" s="8">
        <f>IF('2-定性盘查'!D217&lt;&gt;"",'2-定性盘查'!D217,"")</f>
        <v>0</v>
      </c>
      <c r="E217" s="9" t="s">
        <v>609</v>
      </c>
      <c r="F217" s="8">
        <f>IF(E217&lt;&gt;"",IF(E217="Continuous measurement",1,IF(E217="Periodic (intermittent) measurement",2,IF(E217="Financial accounting estimates",3,IF(E217="Self-assessment",3,"0")))),"")</f>
        <v>0</v>
      </c>
      <c r="G217" s="9" t="s">
        <v>565</v>
      </c>
      <c r="H217" s="8">
        <f>IF(G217&lt;&gt;"",IF(G217="(1) Those who have performed external calibration or have multiple sets of data to support this",1,IF(G217="(2) Those with certificates such as internal correction or accounting visa",2,IF(G217="(3) Failure to perform instrument calibration or record compilation",3,"0"))),"")</f>
        <v>0</v>
      </c>
      <c r="I217" s="9" t="s">
        <v>608</v>
      </c>
      <c r="J217" s="8">
        <f>IF(I217="1 In-house development coefficient/mass balance coefficient",1,IF(I217="2 Same process/equipment experience coefficient",1,IF(I217="3 The manufacturer provides coefficients",2,IF(I217="4 egional emission coefficient",2,IF(I217="5 National emission coefficient",3,IF(I217="6 International emission coefficient",3,""))))))</f>
        <v>0</v>
      </c>
      <c r="K217" s="8">
        <f>IF(OR(F217="", H217="", J217=""), "系统未选择", F217*H217*J217)</f>
        <v>0</v>
      </c>
      <c r="L217" s="8">
        <f>IF('3-定量盘查'!AD216&lt;&gt;"",ROUND('3-定量盘查'!AD216,4),"")</f>
        <v>0</v>
      </c>
      <c r="M217" s="8">
        <f>IF(K217="系统未选择",IF(K217&lt;10,"1",IF(19&gt;K217,"2",IF(K217&gt;=27,"3","-"))))</f>
        <v>0</v>
      </c>
      <c r="N217" s="8">
        <f>IF(K217="系统未选择",IF(L217="",K217,ROUND(K217*L217,2)))</f>
        <v>0</v>
      </c>
    </row>
    <row r="218" spans="2:14">
      <c r="B218" s="8">
        <f>IF('2-定性盘查'!A218&lt;&gt;"",'2-定性盘查'!A218,"")</f>
        <v>0</v>
      </c>
      <c r="C218" s="8">
        <f>IF('2-定性盘查'!C218&lt;&gt;"",'2-定性盘查'!C218,"")</f>
        <v>0</v>
      </c>
      <c r="D218" s="8">
        <f>IF('2-定性盘查'!D218&lt;&gt;"",'2-定性盘查'!D218,"")</f>
        <v>0</v>
      </c>
      <c r="E218" s="9" t="s">
        <v>607</v>
      </c>
      <c r="F218" s="8">
        <f>IF(E218&lt;&gt;"",IF(E218="Continuous measurement",1,IF(E218="Periodic (intermittent) measurement",2,IF(E218="Financial accounting estimates",3,IF(E218="Self-assessment",3,"0")))),"")</f>
        <v>0</v>
      </c>
      <c r="G218" s="9" t="s">
        <v>565</v>
      </c>
      <c r="H218" s="8">
        <f>IF(G218&lt;&gt;"",IF(G218="(1) Those who have performed external calibration or have multiple sets of data to support this",1,IF(G218="(2) Those with certificates such as internal correction or accounting visa",2,IF(G218="(3) Failure to perform instrument calibration or record compilation",3,"0"))),"")</f>
        <v>0</v>
      </c>
      <c r="I218" s="9" t="s">
        <v>608</v>
      </c>
      <c r="J218" s="8">
        <f>IF(I218="1 In-house development coefficient/mass balance coefficient",1,IF(I218="2 Same process/equipment experience coefficient",1,IF(I218="3 The manufacturer provides coefficients",2,IF(I218="4 egional emission coefficient",2,IF(I218="5 National emission coefficient",3,IF(I218="6 International emission coefficient",3,""))))))</f>
        <v>0</v>
      </c>
      <c r="K218" s="8">
        <f>IF(OR(F218="", H218="", J218=""), "系统未选择", F218*H218*J218)</f>
        <v>0</v>
      </c>
      <c r="L218" s="8">
        <f>IF('3-定量盘查'!AD217&lt;&gt;"",ROUND('3-定量盘查'!AD217,4),"")</f>
        <v>0</v>
      </c>
      <c r="M218" s="8">
        <f>IF(K218="系统未选择",IF(K218&lt;10,"1",IF(19&gt;K218,"2",IF(K218&gt;=27,"3","-"))))</f>
        <v>0</v>
      </c>
      <c r="N218" s="8">
        <f>IF(K218="系统未选择",IF(L218="",K218,ROUND(K218*L218,2)))</f>
        <v>0</v>
      </c>
    </row>
    <row r="219" spans="2:14">
      <c r="B219" s="8">
        <f>IF('2-定性盘查'!A219&lt;&gt;"",'2-定性盘查'!A219,"")</f>
        <v>0</v>
      </c>
      <c r="C219" s="8">
        <f>IF('2-定性盘查'!C219&lt;&gt;"",'2-定性盘查'!C219,"")</f>
        <v>0</v>
      </c>
      <c r="D219" s="8">
        <f>IF('2-定性盘查'!D219&lt;&gt;"",'2-定性盘查'!D219,"")</f>
        <v>0</v>
      </c>
      <c r="E219" s="9" t="s">
        <v>609</v>
      </c>
      <c r="F219" s="8">
        <f>IF(E219&lt;&gt;"",IF(E219="Continuous measurement",1,IF(E219="Periodic (intermittent) measurement",2,IF(E219="Financial accounting estimates",3,IF(E219="Self-assessment",3,"0")))),"")</f>
        <v>0</v>
      </c>
      <c r="G219" s="9" t="s">
        <v>565</v>
      </c>
      <c r="H219" s="8">
        <f>IF(G219&lt;&gt;"",IF(G219="(1) Those who have performed external calibration or have multiple sets of data to support this",1,IF(G219="(2) Those with certificates such as internal correction or accounting visa",2,IF(G219="(3) Failure to perform instrument calibration or record compilation",3,"0"))),"")</f>
        <v>0</v>
      </c>
      <c r="I219" s="9" t="s">
        <v>608</v>
      </c>
      <c r="J219" s="8">
        <f>IF(I219="1 In-house development coefficient/mass balance coefficient",1,IF(I219="2 Same process/equipment experience coefficient",1,IF(I219="3 The manufacturer provides coefficients",2,IF(I219="4 egional emission coefficient",2,IF(I219="5 National emission coefficient",3,IF(I219="6 International emission coefficient",3,""))))))</f>
        <v>0</v>
      </c>
      <c r="K219" s="8">
        <f>IF(OR(F219="", H219="", J219=""), "系统未选择", F219*H219*J219)</f>
        <v>0</v>
      </c>
      <c r="L219" s="8">
        <f>IF('3-定量盘查'!AD218&lt;&gt;"",ROUND('3-定量盘查'!AD218,4),"")</f>
        <v>0</v>
      </c>
      <c r="M219" s="8">
        <f>IF(K219="系统未选择",IF(K219&lt;10,"1",IF(19&gt;K219,"2",IF(K219&gt;=27,"3","-"))))</f>
        <v>0</v>
      </c>
      <c r="N219" s="8">
        <f>IF(K219="系统未选择",IF(L219="",K219,ROUND(K219*L219,2)))</f>
        <v>0</v>
      </c>
    </row>
    <row r="220" spans="2:14">
      <c r="B220" s="8">
        <f>IF('2-定性盘查'!A220&lt;&gt;"",'2-定性盘查'!A220,"")</f>
        <v>0</v>
      </c>
      <c r="C220" s="8">
        <f>IF('2-定性盘查'!C220&lt;&gt;"",'2-定性盘查'!C220,"")</f>
        <v>0</v>
      </c>
      <c r="D220" s="8">
        <f>IF('2-定性盘查'!D220&lt;&gt;"",'2-定性盘查'!D220,"")</f>
        <v>0</v>
      </c>
      <c r="E220" s="9" t="s">
        <v>609</v>
      </c>
      <c r="F220" s="8">
        <f>IF(E220&lt;&gt;"",IF(E220="Continuous measurement",1,IF(E220="Periodic (intermittent) measurement",2,IF(E220="Financial accounting estimates",3,IF(E220="Self-assessment",3,"0")))),"")</f>
        <v>0</v>
      </c>
      <c r="G220" s="9" t="s">
        <v>565</v>
      </c>
      <c r="H220" s="8">
        <f>IF(G220&lt;&gt;"",IF(G220="(1) Those who have performed external calibration or have multiple sets of data to support this",1,IF(G220="(2) Those with certificates such as internal correction or accounting visa",2,IF(G220="(3) Failure to perform instrument calibration or record compilation",3,"0"))),"")</f>
        <v>0</v>
      </c>
      <c r="I220" s="9" t="s">
        <v>608</v>
      </c>
      <c r="J220" s="8">
        <f>IF(I220="1 In-house development coefficient/mass balance coefficient",1,IF(I220="2 Same process/equipment experience coefficient",1,IF(I220="3 The manufacturer provides coefficients",2,IF(I220="4 egional emission coefficient",2,IF(I220="5 National emission coefficient",3,IF(I220="6 International emission coefficient",3,""))))))</f>
        <v>0</v>
      </c>
      <c r="K220" s="8">
        <f>IF(OR(F220="", H220="", J220=""), "系统未选择", F220*H220*J220)</f>
        <v>0</v>
      </c>
      <c r="L220" s="8">
        <f>IF('3-定量盘查'!AD219&lt;&gt;"",ROUND('3-定量盘查'!AD219,4),"")</f>
        <v>0</v>
      </c>
      <c r="M220" s="8">
        <f>IF(K220="系统未选择",IF(K220&lt;10,"1",IF(19&gt;K220,"2",IF(K220&gt;=27,"3","-"))))</f>
        <v>0</v>
      </c>
      <c r="N220" s="8">
        <f>IF(K220="系统未选择",IF(L220="",K220,ROUND(K220*L220,2)))</f>
        <v>0</v>
      </c>
    </row>
    <row r="221" spans="2:14">
      <c r="B221" s="8">
        <f>IF('2-定性盘查'!A221&lt;&gt;"",'2-定性盘查'!A221,"")</f>
        <v>0</v>
      </c>
      <c r="C221" s="8">
        <f>IF('2-定性盘查'!C221&lt;&gt;"",'2-定性盘查'!C221,"")</f>
        <v>0</v>
      </c>
      <c r="D221" s="8">
        <f>IF('2-定性盘查'!D221&lt;&gt;"",'2-定性盘查'!D221,"")</f>
        <v>0</v>
      </c>
      <c r="E221" s="9" t="s">
        <v>607</v>
      </c>
      <c r="F221" s="8">
        <f>IF(E221&lt;&gt;"",IF(E221="Continuous measurement",1,IF(E221="Periodic (intermittent) measurement",2,IF(E221="Financial accounting estimates",3,IF(E221="Self-assessment",3,"0")))),"")</f>
        <v>0</v>
      </c>
      <c r="G221" s="9" t="s">
        <v>565</v>
      </c>
      <c r="H221" s="8">
        <f>IF(G221&lt;&gt;"",IF(G221="(1) Those who have performed external calibration or have multiple sets of data to support this",1,IF(G221="(2) Those with certificates such as internal correction or accounting visa",2,IF(G221="(3) Failure to perform instrument calibration or record compilation",3,"0"))),"")</f>
        <v>0</v>
      </c>
      <c r="I221" s="9" t="s">
        <v>608</v>
      </c>
      <c r="J221" s="8">
        <f>IF(I221="1 In-house development coefficient/mass balance coefficient",1,IF(I221="2 Same process/equipment experience coefficient",1,IF(I221="3 The manufacturer provides coefficients",2,IF(I221="4 egional emission coefficient",2,IF(I221="5 National emission coefficient",3,IF(I221="6 International emission coefficient",3,""))))))</f>
        <v>0</v>
      </c>
      <c r="K221" s="8">
        <f>IF(OR(F221="", H221="", J221=""), "系统未选择", F221*H221*J221)</f>
        <v>0</v>
      </c>
      <c r="L221" s="8">
        <f>IF('3-定量盘查'!AD220&lt;&gt;"",ROUND('3-定量盘查'!AD220,4),"")</f>
        <v>0</v>
      </c>
      <c r="M221" s="8">
        <f>IF(K221="系统未选择",IF(K221&lt;10,"1",IF(19&gt;K221,"2",IF(K221&gt;=27,"3","-"))))</f>
        <v>0</v>
      </c>
      <c r="N221" s="8">
        <f>IF(K221="系统未选择",IF(L221="",K221,ROUND(K221*L221,2)))</f>
        <v>0</v>
      </c>
    </row>
    <row r="222" spans="2:14">
      <c r="B222" s="8">
        <f>IF('2-定性盘查'!A222&lt;&gt;"",'2-定性盘查'!A222,"")</f>
        <v>0</v>
      </c>
      <c r="C222" s="8">
        <f>IF('2-定性盘查'!C222&lt;&gt;"",'2-定性盘查'!C222,"")</f>
        <v>0</v>
      </c>
      <c r="D222" s="8">
        <f>IF('2-定性盘查'!D222&lt;&gt;"",'2-定性盘查'!D222,"")</f>
        <v>0</v>
      </c>
      <c r="E222" s="9" t="s">
        <v>607</v>
      </c>
      <c r="F222" s="8">
        <f>IF(E222&lt;&gt;"",IF(E222="Continuous measurement",1,IF(E222="Periodic (intermittent) measurement",2,IF(E222="Financial accounting estimates",3,IF(E222="Self-assessment",3,"0")))),"")</f>
        <v>0</v>
      </c>
      <c r="G222" s="9" t="s">
        <v>565</v>
      </c>
      <c r="H222" s="8">
        <f>IF(G222&lt;&gt;"",IF(G222="(1) Those who have performed external calibration or have multiple sets of data to support this",1,IF(G222="(2) Those with certificates such as internal correction or accounting visa",2,IF(G222="(3) Failure to perform instrument calibration or record compilation",3,"0"))),"")</f>
        <v>0</v>
      </c>
      <c r="I222" s="9" t="s">
        <v>611</v>
      </c>
      <c r="J222" s="8">
        <f>IF(I222="1 In-house development coefficient/mass balance coefficient",1,IF(I222="2 Same process/equipment experience coefficient",1,IF(I222="3 The manufacturer provides coefficients",2,IF(I222="4 egional emission coefficient",2,IF(I222="5 National emission coefficient",3,IF(I222="6 International emission coefficient",3,""))))))</f>
        <v>0</v>
      </c>
      <c r="K222" s="8">
        <f>IF(OR(F222="", H222="", J222=""), "系统未选择", F222*H222*J222)</f>
        <v>0</v>
      </c>
      <c r="L222" s="8">
        <f>IF('3-定量盘查'!AD221&lt;&gt;"",ROUND('3-定量盘查'!AD221,4),"")</f>
        <v>0</v>
      </c>
      <c r="M222" s="8">
        <f>IF(K222="系统未选择",IF(K222&lt;10,"1",IF(19&gt;K222,"2",IF(K222&gt;=27,"3","-"))))</f>
        <v>0</v>
      </c>
      <c r="N222" s="8">
        <f>IF(K222="系统未选择",IF(L222="",K222,ROUND(K222*L222,2)))</f>
        <v>0</v>
      </c>
    </row>
    <row r="223" spans="2:14">
      <c r="B223" s="8">
        <f>IF('2-定性盘查'!A223&lt;&gt;"",'2-定性盘查'!A223,"")</f>
        <v>0</v>
      </c>
      <c r="C223" s="8">
        <f>IF('2-定性盘查'!C223&lt;&gt;"",'2-定性盘查'!C223,"")</f>
        <v>0</v>
      </c>
      <c r="D223" s="8">
        <f>IF('2-定性盘查'!D223&lt;&gt;"",'2-定性盘查'!D223,"")</f>
        <v>0</v>
      </c>
      <c r="E223" s="9" t="s">
        <v>607</v>
      </c>
      <c r="F223" s="8">
        <f>IF(E223&lt;&gt;"",IF(E223="Continuous measurement",1,IF(E223="Periodic (intermittent) measurement",2,IF(E223="Financial accounting estimates",3,IF(E223="Self-assessment",3,"0")))),"")</f>
        <v>0</v>
      </c>
      <c r="G223" s="9" t="s">
        <v>565</v>
      </c>
      <c r="H223" s="8">
        <f>IF(G223&lt;&gt;"",IF(G223="(1) Those who have performed external calibration or have multiple sets of data to support this",1,IF(G223="(2) Those with certificates such as internal correction or accounting visa",2,IF(G223="(3) Failure to perform instrument calibration or record compilation",3,"0"))),"")</f>
        <v>0</v>
      </c>
      <c r="I223" s="9" t="s">
        <v>608</v>
      </c>
      <c r="J223" s="8">
        <f>IF(I223="1 In-house development coefficient/mass balance coefficient",1,IF(I223="2 Same process/equipment experience coefficient",1,IF(I223="3 The manufacturer provides coefficients",2,IF(I223="4 egional emission coefficient",2,IF(I223="5 National emission coefficient",3,IF(I223="6 International emission coefficient",3,""))))))</f>
        <v>0</v>
      </c>
      <c r="K223" s="8">
        <f>IF(OR(F223="", H223="", J223=""), "系统未选择", F223*H223*J223)</f>
        <v>0</v>
      </c>
      <c r="L223" s="8">
        <f>IF('3-定量盘查'!AD222&lt;&gt;"",ROUND('3-定量盘查'!AD222,4),"")</f>
        <v>0</v>
      </c>
      <c r="M223" s="8">
        <f>IF(K223="系统未选择",IF(K223&lt;10,"1",IF(19&gt;K223,"2",IF(K223&gt;=27,"3","-"))))</f>
        <v>0</v>
      </c>
      <c r="N223" s="8">
        <f>IF(K223="系统未选择",IF(L223="",K223,ROUND(K223*L223,2)))</f>
        <v>0</v>
      </c>
    </row>
    <row r="224" spans="2:14">
      <c r="B224" s="8">
        <f>IF('2-定性盘查'!A224&lt;&gt;"",'2-定性盘查'!A224,"")</f>
        <v>0</v>
      </c>
      <c r="C224" s="8">
        <f>IF('2-定性盘查'!C224&lt;&gt;"",'2-定性盘查'!C224,"")</f>
        <v>0</v>
      </c>
      <c r="D224" s="8">
        <f>IF('2-定性盘查'!D224&lt;&gt;"",'2-定性盘查'!D224,"")</f>
        <v>0</v>
      </c>
      <c r="E224" s="9" t="s">
        <v>607</v>
      </c>
      <c r="F224" s="8">
        <f>IF(E224&lt;&gt;"",IF(E224="Continuous measurement",1,IF(E224="Periodic (intermittent) measurement",2,IF(E224="Financial accounting estimates",3,IF(E224="Self-assessment",3,"0")))),"")</f>
        <v>0</v>
      </c>
      <c r="G224" s="9" t="s">
        <v>565</v>
      </c>
      <c r="H224" s="8">
        <f>IF(G224&lt;&gt;"",IF(G224="(1) Those who have performed external calibration or have multiple sets of data to support this",1,IF(G224="(2) Those with certificates such as internal correction or accounting visa",2,IF(G224="(3) Failure to perform instrument calibration or record compilation",3,"0"))),"")</f>
        <v>0</v>
      </c>
      <c r="I224" s="9" t="s">
        <v>608</v>
      </c>
      <c r="J224" s="8">
        <f>IF(I224="1 In-house development coefficient/mass balance coefficient",1,IF(I224="2 Same process/equipment experience coefficient",1,IF(I224="3 The manufacturer provides coefficients",2,IF(I224="4 egional emission coefficient",2,IF(I224="5 National emission coefficient",3,IF(I224="6 International emission coefficient",3,""))))))</f>
        <v>0</v>
      </c>
      <c r="K224" s="8">
        <f>IF(OR(F224="", H224="", J224=""), "系统未选择", F224*H224*J224)</f>
        <v>0</v>
      </c>
      <c r="L224" s="8">
        <f>IF('3-定量盘查'!AD223&lt;&gt;"",ROUND('3-定量盘查'!AD223,4),"")</f>
        <v>0</v>
      </c>
      <c r="M224" s="8">
        <f>IF(K224="系统未选择",IF(K224&lt;10,"1",IF(19&gt;K224,"2",IF(K224&gt;=27,"3","-"))))</f>
        <v>0</v>
      </c>
      <c r="N224" s="8">
        <f>IF(K224="系统未选择",IF(L224="",K224,ROUND(K224*L224,2)))</f>
        <v>0</v>
      </c>
    </row>
    <row r="225" spans="2:14">
      <c r="B225" s="8">
        <f>IF('2-定性盘查'!A225&lt;&gt;"",'2-定性盘查'!A225,"")</f>
        <v>0</v>
      </c>
      <c r="C225" s="8">
        <f>IF('2-定性盘查'!C225&lt;&gt;"",'2-定性盘查'!C225,"")</f>
        <v>0</v>
      </c>
      <c r="D225" s="8">
        <f>IF('2-定性盘查'!D225&lt;&gt;"",'2-定性盘查'!D225,"")</f>
        <v>0</v>
      </c>
      <c r="E225" s="9" t="s">
        <v>607</v>
      </c>
      <c r="F225" s="8">
        <f>IF(E225&lt;&gt;"",IF(E225="Continuous measurement",1,IF(E225="Periodic (intermittent) measurement",2,IF(E225="Financial accounting estimates",3,IF(E225="Self-assessment",3,"0")))),"")</f>
        <v>0</v>
      </c>
      <c r="G225" s="9" t="s">
        <v>565</v>
      </c>
      <c r="H225" s="8">
        <f>IF(G225&lt;&gt;"",IF(G225="(1) Those who have performed external calibration or have multiple sets of data to support this",1,IF(G225="(2) Those with certificates such as internal correction or accounting visa",2,IF(G225="(3) Failure to perform instrument calibration or record compilation",3,"0"))),"")</f>
        <v>0</v>
      </c>
      <c r="I225" s="9" t="s">
        <v>608</v>
      </c>
      <c r="J225" s="8">
        <f>IF(I225="1 In-house development coefficient/mass balance coefficient",1,IF(I225="2 Same process/equipment experience coefficient",1,IF(I225="3 The manufacturer provides coefficients",2,IF(I225="4 egional emission coefficient",2,IF(I225="5 National emission coefficient",3,IF(I225="6 International emission coefficient",3,""))))))</f>
        <v>0</v>
      </c>
      <c r="K225" s="8">
        <f>IF(OR(F225="", H225="", J225=""), "系统未选择", F225*H225*J225)</f>
        <v>0</v>
      </c>
      <c r="L225" s="8">
        <f>IF('3-定量盘查'!AD224&lt;&gt;"",ROUND('3-定量盘查'!AD224,4),"")</f>
        <v>0</v>
      </c>
      <c r="M225" s="8">
        <f>IF(K225="系统未选择",IF(K225&lt;10,"1",IF(19&gt;K225,"2",IF(K225&gt;=27,"3","-"))))</f>
        <v>0</v>
      </c>
      <c r="N225" s="8">
        <f>IF(K225="系统未选择",IF(L225="",K225,ROUND(K225*L225,2)))</f>
        <v>0</v>
      </c>
    </row>
    <row r="226" spans="2:14">
      <c r="B226" s="8">
        <f>IF('2-定性盘查'!A226&lt;&gt;"",'2-定性盘查'!A226,"")</f>
        <v>0</v>
      </c>
      <c r="C226" s="8">
        <f>IF('2-定性盘查'!C226&lt;&gt;"",'2-定性盘查'!C226,"")</f>
        <v>0</v>
      </c>
      <c r="D226" s="8">
        <f>IF('2-定性盘查'!D226&lt;&gt;"",'2-定性盘查'!D226,"")</f>
        <v>0</v>
      </c>
      <c r="E226" s="9" t="s">
        <v>612</v>
      </c>
      <c r="F226" s="8">
        <f>IF(E226&lt;&gt;"",IF(E226="Continuous measurement",1,IF(E226="Periodic (intermittent) measurement",2,IF(E226="Financial accounting estimates",3,IF(E226="Self-assessment",3,"0")))),"")</f>
        <v>0</v>
      </c>
      <c r="G226" s="9" t="s">
        <v>565</v>
      </c>
      <c r="H226" s="8">
        <f>IF(G226&lt;&gt;"",IF(G226="(1) Those who have performed external calibration or have multiple sets of data to support this",1,IF(G226="(2) Those with certificates such as internal correction or accounting visa",2,IF(G226="(3) Failure to perform instrument calibration or record compilation",3,"0"))),"")</f>
        <v>0</v>
      </c>
      <c r="I226" s="9" t="s">
        <v>608</v>
      </c>
      <c r="J226" s="8">
        <f>IF(I226="1 In-house development coefficient/mass balance coefficient",1,IF(I226="2 Same process/equipment experience coefficient",1,IF(I226="3 The manufacturer provides coefficients",2,IF(I226="4 egional emission coefficient",2,IF(I226="5 National emission coefficient",3,IF(I226="6 International emission coefficient",3,""))))))</f>
        <v>0</v>
      </c>
      <c r="K226" s="8">
        <f>IF(OR(F226="", H226="", J226=""), "系统未选择", F226*H226*J226)</f>
        <v>0</v>
      </c>
      <c r="L226" s="8">
        <f>IF('3-定量盘查'!AD225&lt;&gt;"",ROUND('3-定量盘查'!AD225,4),"")</f>
        <v>0</v>
      </c>
      <c r="M226" s="8">
        <f>IF(K226="系统未选择",IF(K226&lt;10,"1",IF(19&gt;K226,"2",IF(K226&gt;=27,"3","-"))))</f>
        <v>0</v>
      </c>
      <c r="N226" s="8">
        <f>IF(K226="系统未选择",IF(L226="",K226,ROUND(K226*L226,2)))</f>
        <v>0</v>
      </c>
    </row>
    <row r="227" spans="2:14">
      <c r="B227" s="8">
        <f>IF('2-定性盘查'!A227&lt;&gt;"",'2-定性盘查'!A227,"")</f>
        <v>0</v>
      </c>
      <c r="C227" s="8">
        <f>IF('2-定性盘查'!C227&lt;&gt;"",'2-定性盘查'!C227,"")</f>
        <v>0</v>
      </c>
      <c r="D227" s="8">
        <f>IF('2-定性盘查'!D227&lt;&gt;"",'2-定性盘查'!D227,"")</f>
        <v>0</v>
      </c>
      <c r="E227" s="9" t="s">
        <v>607</v>
      </c>
      <c r="F227" s="8">
        <f>IF(E227&lt;&gt;"",IF(E227="Continuous measurement",1,IF(E227="Periodic (intermittent) measurement",2,IF(E227="Financial accounting estimates",3,IF(E227="Self-assessment",3,"0")))),"")</f>
        <v>0</v>
      </c>
      <c r="G227" s="9" t="s">
        <v>565</v>
      </c>
      <c r="H227" s="8">
        <f>IF(G227&lt;&gt;"",IF(G227="(1) Those who have performed external calibration or have multiple sets of data to support this",1,IF(G227="(2) Those with certificates such as internal correction or accounting visa",2,IF(G227="(3) Failure to perform instrument calibration or record compilation",3,"0"))),"")</f>
        <v>0</v>
      </c>
      <c r="I227" s="9" t="s">
        <v>611</v>
      </c>
      <c r="J227" s="8">
        <f>IF(I227="1 In-house development coefficient/mass balance coefficient",1,IF(I227="2 Same process/equipment experience coefficient",1,IF(I227="3 The manufacturer provides coefficients",2,IF(I227="4 egional emission coefficient",2,IF(I227="5 National emission coefficient",3,IF(I227="6 International emission coefficient",3,""))))))</f>
        <v>0</v>
      </c>
      <c r="K227" s="8">
        <f>IF(OR(F227="", H227="", J227=""), "系统未选择", F227*H227*J227)</f>
        <v>0</v>
      </c>
      <c r="L227" s="8">
        <f>IF('3-定量盘查'!AD226&lt;&gt;"",ROUND('3-定量盘查'!AD226,4),"")</f>
        <v>0</v>
      </c>
      <c r="M227" s="8">
        <f>IF(K227="系统未选择",IF(K227&lt;10,"1",IF(19&gt;K227,"2",IF(K227&gt;=27,"3","-"))))</f>
        <v>0</v>
      </c>
      <c r="N227" s="8">
        <f>IF(K227="系统未选择",IF(L227="",K227,ROUND(K227*L227,2)))</f>
        <v>0</v>
      </c>
    </row>
    <row r="228" spans="2:14">
      <c r="B228" s="8">
        <f>IF('2-定性盘查'!A228&lt;&gt;"",'2-定性盘查'!A228,"")</f>
        <v>0</v>
      </c>
      <c r="C228" s="8">
        <f>IF('2-定性盘查'!C228&lt;&gt;"",'2-定性盘查'!C228,"")</f>
        <v>0</v>
      </c>
      <c r="D228" s="8">
        <f>IF('2-定性盘查'!D228&lt;&gt;"",'2-定性盘查'!D228,"")</f>
        <v>0</v>
      </c>
      <c r="E228" s="9" t="s">
        <v>607</v>
      </c>
      <c r="F228" s="8">
        <f>IF(E228&lt;&gt;"",IF(E228="Continuous measurement",1,IF(E228="Periodic (intermittent) measurement",2,IF(E228="Financial accounting estimates",3,IF(E228="Self-assessment",3,"0")))),"")</f>
        <v>0</v>
      </c>
      <c r="G228" s="9" t="s">
        <v>565</v>
      </c>
      <c r="H228" s="8">
        <f>IF(G228&lt;&gt;"",IF(G228="(1) Those who have performed external calibration or have multiple sets of data to support this",1,IF(G228="(2) Those with certificates such as internal correction or accounting visa",2,IF(G228="(3) Failure to perform instrument calibration or record compilation",3,"0"))),"")</f>
        <v>0</v>
      </c>
      <c r="I228" s="9" t="s">
        <v>608</v>
      </c>
      <c r="J228" s="8">
        <f>IF(I228="1 In-house development coefficient/mass balance coefficient",1,IF(I228="2 Same process/equipment experience coefficient",1,IF(I228="3 The manufacturer provides coefficients",2,IF(I228="4 egional emission coefficient",2,IF(I228="5 National emission coefficient",3,IF(I228="6 International emission coefficient",3,""))))))</f>
        <v>0</v>
      </c>
      <c r="K228" s="8">
        <f>IF(OR(F228="", H228="", J228=""), "系统未选择", F228*H228*J228)</f>
        <v>0</v>
      </c>
      <c r="L228" s="8">
        <f>IF('3-定量盘查'!AD227&lt;&gt;"",ROUND('3-定量盘查'!AD227,4),"")</f>
        <v>0</v>
      </c>
      <c r="M228" s="8">
        <f>IF(K228="系统未选择",IF(K228&lt;10,"1",IF(19&gt;K228,"2",IF(K228&gt;=27,"3","-"))))</f>
        <v>0</v>
      </c>
      <c r="N228" s="8">
        <f>IF(K228="系统未选择",IF(L228="",K228,ROUND(K228*L228,2)))</f>
        <v>0</v>
      </c>
    </row>
    <row r="229" spans="2:14">
      <c r="B229" s="8">
        <f>IF('2-定性盘查'!A229&lt;&gt;"",'2-定性盘查'!A229,"")</f>
        <v>0</v>
      </c>
      <c r="C229" s="8">
        <f>IF('2-定性盘查'!C229&lt;&gt;"",'2-定性盘查'!C229,"")</f>
        <v>0</v>
      </c>
      <c r="D229" s="8">
        <f>IF('2-定性盘查'!D229&lt;&gt;"",'2-定性盘查'!D229,"")</f>
        <v>0</v>
      </c>
      <c r="E229" s="9" t="s">
        <v>607</v>
      </c>
      <c r="F229" s="8">
        <f>IF(E229&lt;&gt;"",IF(E229="Continuous measurement",1,IF(E229="Periodic (intermittent) measurement",2,IF(E229="Financial accounting estimates",3,IF(E229="Self-assessment",3,"0")))),"")</f>
        <v>0</v>
      </c>
      <c r="G229" s="9" t="s">
        <v>565</v>
      </c>
      <c r="H229" s="8">
        <f>IF(G229&lt;&gt;"",IF(G229="(1) Those who have performed external calibration or have multiple sets of data to support this",1,IF(G229="(2) Those with certificates such as internal correction or accounting visa",2,IF(G229="(3) Failure to perform instrument calibration or record compilation",3,"0"))),"")</f>
        <v>0</v>
      </c>
      <c r="I229" s="9" t="s">
        <v>608</v>
      </c>
      <c r="J229" s="8">
        <f>IF(I229="1 In-house development coefficient/mass balance coefficient",1,IF(I229="2 Same process/equipment experience coefficient",1,IF(I229="3 The manufacturer provides coefficients",2,IF(I229="4 egional emission coefficient",2,IF(I229="5 National emission coefficient",3,IF(I229="6 International emission coefficient",3,""))))))</f>
        <v>0</v>
      </c>
      <c r="K229" s="8">
        <f>IF(OR(F229="", H229="", J229=""), "系统未选择", F229*H229*J229)</f>
        <v>0</v>
      </c>
      <c r="L229" s="8">
        <f>IF('3-定量盘查'!AD228&lt;&gt;"",ROUND('3-定量盘查'!AD228,4),"")</f>
        <v>0</v>
      </c>
      <c r="M229" s="8">
        <f>IF(K229="系统未选择",IF(K229&lt;10,"1",IF(19&gt;K229,"2",IF(K229&gt;=27,"3","-"))))</f>
        <v>0</v>
      </c>
      <c r="N229" s="8">
        <f>IF(K229="系统未选择",IF(L229="",K229,ROUND(K229*L229,2)))</f>
        <v>0</v>
      </c>
    </row>
    <row r="230" spans="2:14">
      <c r="B230" s="8">
        <f>IF('2-定性盘查'!A230&lt;&gt;"",'2-定性盘查'!A230,"")</f>
        <v>0</v>
      </c>
      <c r="C230" s="8">
        <f>IF('2-定性盘查'!C230&lt;&gt;"",'2-定性盘查'!C230,"")</f>
        <v>0</v>
      </c>
      <c r="D230" s="8">
        <f>IF('2-定性盘查'!D230&lt;&gt;"",'2-定性盘查'!D230,"")</f>
        <v>0</v>
      </c>
      <c r="E230" s="9" t="s">
        <v>607</v>
      </c>
      <c r="F230" s="8">
        <f>IF(E230&lt;&gt;"",IF(E230="Continuous measurement",1,IF(E230="Periodic (intermittent) measurement",2,IF(E230="Financial accounting estimates",3,IF(E230="Self-assessment",3,"0")))),"")</f>
        <v>0</v>
      </c>
      <c r="G230" s="9" t="s">
        <v>565</v>
      </c>
      <c r="H230" s="8">
        <f>IF(G230&lt;&gt;"",IF(G230="(1) Those who have performed external calibration or have multiple sets of data to support this",1,IF(G230="(2) Those with certificates such as internal correction or accounting visa",2,IF(G230="(3) Failure to perform instrument calibration or record compilation",3,"0"))),"")</f>
        <v>0</v>
      </c>
      <c r="I230" s="9" t="s">
        <v>608</v>
      </c>
      <c r="J230" s="8">
        <f>IF(I230="1 In-house development coefficient/mass balance coefficient",1,IF(I230="2 Same process/equipment experience coefficient",1,IF(I230="3 The manufacturer provides coefficients",2,IF(I230="4 egional emission coefficient",2,IF(I230="5 National emission coefficient",3,IF(I230="6 International emission coefficient",3,""))))))</f>
        <v>0</v>
      </c>
      <c r="K230" s="8">
        <f>IF(OR(F230="", H230="", J230=""), "系统未选择", F230*H230*J230)</f>
        <v>0</v>
      </c>
      <c r="L230" s="8">
        <f>IF('3-定量盘查'!AD229&lt;&gt;"",ROUND('3-定量盘查'!AD229,4),"")</f>
        <v>0</v>
      </c>
      <c r="M230" s="8">
        <f>IF(K230="系统未选择",IF(K230&lt;10,"1",IF(19&gt;K230,"2",IF(K230&gt;=27,"3","-"))))</f>
        <v>0</v>
      </c>
      <c r="N230" s="8">
        <f>IF(K230="系统未选择",IF(L230="",K230,ROUND(K230*L230,2)))</f>
        <v>0</v>
      </c>
    </row>
    <row r="231" spans="2:14">
      <c r="B231" s="8">
        <f>IF('2-定性盘查'!A231&lt;&gt;"",'2-定性盘查'!A231,"")</f>
        <v>0</v>
      </c>
      <c r="C231" s="8">
        <f>IF('2-定性盘查'!C231&lt;&gt;"",'2-定性盘查'!C231,"")</f>
        <v>0</v>
      </c>
      <c r="D231" s="8">
        <f>IF('2-定性盘查'!D231&lt;&gt;"",'2-定性盘查'!D231,"")</f>
        <v>0</v>
      </c>
      <c r="E231" s="9" t="s">
        <v>607</v>
      </c>
      <c r="F231" s="8">
        <f>IF(E231&lt;&gt;"",IF(E231="Continuous measurement",1,IF(E231="Periodic (intermittent) measurement",2,IF(E231="Financial accounting estimates",3,IF(E231="Self-assessment",3,"0")))),"")</f>
        <v>0</v>
      </c>
      <c r="G231" s="9" t="s">
        <v>565</v>
      </c>
      <c r="H231" s="8">
        <f>IF(G231&lt;&gt;"",IF(G231="(1) Those who have performed external calibration or have multiple sets of data to support this",1,IF(G231="(2) Those with certificates such as internal correction or accounting visa",2,IF(G231="(3) Failure to perform instrument calibration or record compilation",3,"0"))),"")</f>
        <v>0</v>
      </c>
      <c r="I231" s="9" t="s">
        <v>608</v>
      </c>
      <c r="J231" s="8">
        <f>IF(I231="1 In-house development coefficient/mass balance coefficient",1,IF(I231="2 Same process/equipment experience coefficient",1,IF(I231="3 The manufacturer provides coefficients",2,IF(I231="4 egional emission coefficient",2,IF(I231="5 National emission coefficient",3,IF(I231="6 International emission coefficient",3,""))))))</f>
        <v>0</v>
      </c>
      <c r="K231" s="8">
        <f>IF(OR(F231="", H231="", J231=""), "系统未选择", F231*H231*J231)</f>
        <v>0</v>
      </c>
      <c r="L231" s="8">
        <f>IF('3-定量盘查'!AD230&lt;&gt;"",ROUND('3-定量盘查'!AD230,4),"")</f>
        <v>0</v>
      </c>
      <c r="M231" s="8">
        <f>IF(K231="系统未选择",IF(K231&lt;10,"1",IF(19&gt;K231,"2",IF(K231&gt;=27,"3","-"))))</f>
        <v>0</v>
      </c>
      <c r="N231" s="8">
        <f>IF(K231="系统未选择",IF(L231="",K231,ROUND(K231*L231,2)))</f>
        <v>0</v>
      </c>
    </row>
    <row r="232" spans="2:14">
      <c r="B232" s="8">
        <f>IF('2-定性盘查'!A232&lt;&gt;"",'2-定性盘查'!A232,"")</f>
        <v>0</v>
      </c>
      <c r="C232" s="8">
        <f>IF('2-定性盘查'!C232&lt;&gt;"",'2-定性盘查'!C232,"")</f>
        <v>0</v>
      </c>
      <c r="D232" s="8">
        <f>IF('2-定性盘查'!D232&lt;&gt;"",'2-定性盘查'!D232,"")</f>
        <v>0</v>
      </c>
      <c r="E232" s="9" t="s">
        <v>607</v>
      </c>
      <c r="F232" s="8">
        <f>IF(E232&lt;&gt;"",IF(E232="Continuous measurement",1,IF(E232="Periodic (intermittent) measurement",2,IF(E232="Financial accounting estimates",3,IF(E232="Self-assessment",3,"0")))),"")</f>
        <v>0</v>
      </c>
      <c r="G232" s="9" t="s">
        <v>565</v>
      </c>
      <c r="H232" s="8">
        <f>IF(G232&lt;&gt;"",IF(G232="(1) Those who have performed external calibration or have multiple sets of data to support this",1,IF(G232="(2) Those with certificates such as internal correction or accounting visa",2,IF(G232="(3) Failure to perform instrument calibration or record compilation",3,"0"))),"")</f>
        <v>0</v>
      </c>
      <c r="I232" s="9" t="s">
        <v>608</v>
      </c>
      <c r="J232" s="8">
        <f>IF(I232="1 In-house development coefficient/mass balance coefficient",1,IF(I232="2 Same process/equipment experience coefficient",1,IF(I232="3 The manufacturer provides coefficients",2,IF(I232="4 egional emission coefficient",2,IF(I232="5 National emission coefficient",3,IF(I232="6 International emission coefficient",3,""))))))</f>
        <v>0</v>
      </c>
      <c r="K232" s="8">
        <f>IF(OR(F232="", H232="", J232=""), "系统未选择", F232*H232*J232)</f>
        <v>0</v>
      </c>
      <c r="L232" s="8">
        <f>IF('3-定量盘查'!AD231&lt;&gt;"",ROUND('3-定量盘查'!AD231,4),"")</f>
        <v>0</v>
      </c>
      <c r="M232" s="8">
        <f>IF(K232="系统未选择",IF(K232&lt;10,"1",IF(19&gt;K232,"2",IF(K232&gt;=27,"3","-"))))</f>
        <v>0</v>
      </c>
      <c r="N232" s="8">
        <f>IF(K232="系统未选择",IF(L232="",K232,ROUND(K232*L232,2)))</f>
        <v>0</v>
      </c>
    </row>
    <row r="233" spans="2:14">
      <c r="B233" s="8">
        <f>IF('2-定性盘查'!A233&lt;&gt;"",'2-定性盘查'!A233,"")</f>
        <v>0</v>
      </c>
      <c r="C233" s="8">
        <f>IF('2-定性盘查'!C233&lt;&gt;"",'2-定性盘查'!C233,"")</f>
        <v>0</v>
      </c>
      <c r="D233" s="8">
        <f>IF('2-定性盘查'!D233&lt;&gt;"",'2-定性盘查'!D233,"")</f>
        <v>0</v>
      </c>
      <c r="E233" s="9" t="s">
        <v>607</v>
      </c>
      <c r="F233" s="8">
        <f>IF(E233&lt;&gt;"",IF(E233="Continuous measurement",1,IF(E233="Periodic (intermittent) measurement",2,IF(E233="Financial accounting estimates",3,IF(E233="Self-assessment",3,"0")))),"")</f>
        <v>0</v>
      </c>
      <c r="G233" s="9" t="s">
        <v>565</v>
      </c>
      <c r="H233" s="8">
        <f>IF(G233&lt;&gt;"",IF(G233="(1) Those who have performed external calibration or have multiple sets of data to support this",1,IF(G233="(2) Those with certificates such as internal correction or accounting visa",2,IF(G233="(3) Failure to perform instrument calibration or record compilation",3,"0"))),"")</f>
        <v>0</v>
      </c>
      <c r="I233" s="9" t="s">
        <v>608</v>
      </c>
      <c r="J233" s="8">
        <f>IF(I233="1 In-house development coefficient/mass balance coefficient",1,IF(I233="2 Same process/equipment experience coefficient",1,IF(I233="3 The manufacturer provides coefficients",2,IF(I233="4 egional emission coefficient",2,IF(I233="5 National emission coefficient",3,IF(I233="6 International emission coefficient",3,""))))))</f>
        <v>0</v>
      </c>
      <c r="K233" s="8">
        <f>IF(OR(F233="", H233="", J233=""), "系统未选择", F233*H233*J233)</f>
        <v>0</v>
      </c>
      <c r="L233" s="8">
        <f>IF('3-定量盘查'!AD232&lt;&gt;"",ROUND('3-定量盘查'!AD232,4),"")</f>
        <v>0</v>
      </c>
      <c r="M233" s="8">
        <f>IF(K233="系统未选择",IF(K233&lt;10,"1",IF(19&gt;K233,"2",IF(K233&gt;=27,"3","-"))))</f>
        <v>0</v>
      </c>
      <c r="N233" s="8">
        <f>IF(K233="系统未选择",IF(L233="",K233,ROUND(K233*L233,2)))</f>
        <v>0</v>
      </c>
    </row>
    <row r="234" spans="2:14">
      <c r="B234" s="8">
        <f>IF('2-定性盘查'!A234&lt;&gt;"",'2-定性盘查'!A234,"")</f>
        <v>0</v>
      </c>
      <c r="C234" s="8">
        <f>IF('2-定性盘查'!C234&lt;&gt;"",'2-定性盘查'!C234,"")</f>
        <v>0</v>
      </c>
      <c r="D234" s="8">
        <f>IF('2-定性盘查'!D234&lt;&gt;"",'2-定性盘查'!D234,"")</f>
        <v>0</v>
      </c>
      <c r="E234" s="9" t="s">
        <v>607</v>
      </c>
      <c r="F234" s="8">
        <f>IF(E234&lt;&gt;"",IF(E234="Continuous measurement",1,IF(E234="Periodic (intermittent) measurement",2,IF(E234="Financial accounting estimates",3,IF(E234="Self-assessment",3,"0")))),"")</f>
        <v>0</v>
      </c>
      <c r="G234" s="9" t="s">
        <v>565</v>
      </c>
      <c r="H234" s="8">
        <f>IF(G234&lt;&gt;"",IF(G234="(1) Those who have performed external calibration or have multiple sets of data to support this",1,IF(G234="(2) Those with certificates such as internal correction or accounting visa",2,IF(G234="(3) Failure to perform instrument calibration or record compilation",3,"0"))),"")</f>
        <v>0</v>
      </c>
      <c r="I234" s="9" t="s">
        <v>608</v>
      </c>
      <c r="J234" s="8">
        <f>IF(I234="1 In-house development coefficient/mass balance coefficient",1,IF(I234="2 Same process/equipment experience coefficient",1,IF(I234="3 The manufacturer provides coefficients",2,IF(I234="4 egional emission coefficient",2,IF(I234="5 National emission coefficient",3,IF(I234="6 International emission coefficient",3,""))))))</f>
        <v>0</v>
      </c>
      <c r="K234" s="8">
        <f>IF(OR(F234="", H234="", J234=""), "系统未选择", F234*H234*J234)</f>
        <v>0</v>
      </c>
      <c r="L234" s="8">
        <f>IF('3-定量盘查'!AD233&lt;&gt;"",ROUND('3-定量盘查'!AD233,4),"")</f>
        <v>0</v>
      </c>
      <c r="M234" s="8">
        <f>IF(K234="系统未选择",IF(K234&lt;10,"1",IF(19&gt;K234,"2",IF(K234&gt;=27,"3","-"))))</f>
        <v>0</v>
      </c>
      <c r="N234" s="8">
        <f>IF(K234="系统未选择",IF(L234="",K234,ROUND(K234*L234,2)))</f>
        <v>0</v>
      </c>
    </row>
    <row r="235" spans="2:14">
      <c r="B235" s="8">
        <f>IF('2-定性盘查'!A235&lt;&gt;"",'2-定性盘查'!A235,"")</f>
        <v>0</v>
      </c>
      <c r="C235" s="8">
        <f>IF('2-定性盘查'!C235&lt;&gt;"",'2-定性盘查'!C235,"")</f>
        <v>0</v>
      </c>
      <c r="D235" s="8">
        <f>IF('2-定性盘查'!D235&lt;&gt;"",'2-定性盘查'!D235,"")</f>
        <v>0</v>
      </c>
      <c r="E235" s="9" t="s">
        <v>607</v>
      </c>
      <c r="F235" s="8">
        <f>IF(E235&lt;&gt;"",IF(E235="Continuous measurement",1,IF(E235="Periodic (intermittent) measurement",2,IF(E235="Financial accounting estimates",3,IF(E235="Self-assessment",3,"0")))),"")</f>
        <v>0</v>
      </c>
      <c r="G235" s="9" t="s">
        <v>565</v>
      </c>
      <c r="H235" s="8">
        <f>IF(G235&lt;&gt;"",IF(G235="(1) Those who have performed external calibration or have multiple sets of data to support this",1,IF(G235="(2) Those with certificates such as internal correction or accounting visa",2,IF(G235="(3) Failure to perform instrument calibration or record compilation",3,"0"))),"")</f>
        <v>0</v>
      </c>
      <c r="I235" s="9" t="s">
        <v>608</v>
      </c>
      <c r="J235" s="8">
        <f>IF(I235="1 In-house development coefficient/mass balance coefficient",1,IF(I235="2 Same process/equipment experience coefficient",1,IF(I235="3 The manufacturer provides coefficients",2,IF(I235="4 egional emission coefficient",2,IF(I235="5 National emission coefficient",3,IF(I235="6 International emission coefficient",3,""))))))</f>
        <v>0</v>
      </c>
      <c r="K235" s="8">
        <f>IF(OR(F235="", H235="", J235=""), "系统未选择", F235*H235*J235)</f>
        <v>0</v>
      </c>
      <c r="L235" s="8">
        <f>IF('3-定量盘查'!AD234&lt;&gt;"",ROUND('3-定量盘查'!AD234,4),"")</f>
        <v>0</v>
      </c>
      <c r="M235" s="8">
        <f>IF(K235="系统未选择",IF(K235&lt;10,"1",IF(19&gt;K235,"2",IF(K235&gt;=27,"3","-"))))</f>
        <v>0</v>
      </c>
      <c r="N235" s="8">
        <f>IF(K235="系统未选择",IF(L235="",K235,ROUND(K235*L235,2)))</f>
        <v>0</v>
      </c>
    </row>
    <row r="236" spans="2:14">
      <c r="B236" s="8">
        <f>IF('2-定性盘查'!A236&lt;&gt;"",'2-定性盘查'!A236,"")</f>
        <v>0</v>
      </c>
      <c r="C236" s="8">
        <f>IF('2-定性盘查'!C236&lt;&gt;"",'2-定性盘查'!C236,"")</f>
        <v>0</v>
      </c>
      <c r="D236" s="8">
        <f>IF('2-定性盘查'!D236&lt;&gt;"",'2-定性盘查'!D236,"")</f>
        <v>0</v>
      </c>
      <c r="E236" s="9" t="s">
        <v>607</v>
      </c>
      <c r="F236" s="8">
        <f>IF(E236&lt;&gt;"",IF(E236="Continuous measurement",1,IF(E236="Periodic (intermittent) measurement",2,IF(E236="Financial accounting estimates",3,IF(E236="Self-assessment",3,"0")))),"")</f>
        <v>0</v>
      </c>
      <c r="G236" s="9" t="s">
        <v>565</v>
      </c>
      <c r="H236" s="8">
        <f>IF(G236&lt;&gt;"",IF(G236="(1) Those who have performed external calibration or have multiple sets of data to support this",1,IF(G236="(2) Those with certificates such as internal correction or accounting visa",2,IF(G236="(3) Failure to perform instrument calibration or record compilation",3,"0"))),"")</f>
        <v>0</v>
      </c>
      <c r="I236" s="9" t="s">
        <v>608</v>
      </c>
      <c r="J236" s="8">
        <f>IF(I236="1 In-house development coefficient/mass balance coefficient",1,IF(I236="2 Same process/equipment experience coefficient",1,IF(I236="3 The manufacturer provides coefficients",2,IF(I236="4 egional emission coefficient",2,IF(I236="5 National emission coefficient",3,IF(I236="6 International emission coefficient",3,""))))))</f>
        <v>0</v>
      </c>
      <c r="K236" s="8">
        <f>IF(OR(F236="", H236="", J236=""), "系统未选择", F236*H236*J236)</f>
        <v>0</v>
      </c>
      <c r="L236" s="8">
        <f>IF('3-定量盘查'!AD235&lt;&gt;"",ROUND('3-定量盘查'!AD235,4),"")</f>
        <v>0</v>
      </c>
      <c r="M236" s="8">
        <f>IF(K236="系统未选择",IF(K236&lt;10,"1",IF(19&gt;K236,"2",IF(K236&gt;=27,"3","-"))))</f>
        <v>0</v>
      </c>
      <c r="N236" s="8">
        <f>IF(K236="系统未选择",IF(L236="",K236,ROUND(K236*L236,2)))</f>
        <v>0</v>
      </c>
    </row>
    <row r="237" spans="2:14">
      <c r="B237" s="8">
        <f>IF('2-定性盘查'!A237&lt;&gt;"",'2-定性盘查'!A237,"")</f>
        <v>0</v>
      </c>
      <c r="C237" s="8">
        <f>IF('2-定性盘查'!C237&lt;&gt;"",'2-定性盘查'!C237,"")</f>
        <v>0</v>
      </c>
      <c r="D237" s="8">
        <f>IF('2-定性盘查'!D237&lt;&gt;"",'2-定性盘查'!D237,"")</f>
        <v>0</v>
      </c>
      <c r="E237" s="9" t="s">
        <v>607</v>
      </c>
      <c r="F237" s="8">
        <f>IF(E237&lt;&gt;"",IF(E237="Continuous measurement",1,IF(E237="Periodic (intermittent) measurement",2,IF(E237="Financial accounting estimates",3,IF(E237="Self-assessment",3,"0")))),"")</f>
        <v>0</v>
      </c>
      <c r="G237" s="9" t="s">
        <v>565</v>
      </c>
      <c r="H237" s="8">
        <f>IF(G237&lt;&gt;"",IF(G237="(1) Those who have performed external calibration or have multiple sets of data to support this",1,IF(G237="(2) Those with certificates such as internal correction or accounting visa",2,IF(G237="(3) Failure to perform instrument calibration or record compilation",3,"0"))),"")</f>
        <v>0</v>
      </c>
      <c r="I237" s="9" t="s">
        <v>608</v>
      </c>
      <c r="J237" s="8">
        <f>IF(I237="1 In-house development coefficient/mass balance coefficient",1,IF(I237="2 Same process/equipment experience coefficient",1,IF(I237="3 The manufacturer provides coefficients",2,IF(I237="4 egional emission coefficient",2,IF(I237="5 National emission coefficient",3,IF(I237="6 International emission coefficient",3,""))))))</f>
        <v>0</v>
      </c>
      <c r="K237" s="8">
        <f>IF(OR(F237="", H237="", J237=""), "系统未选择", F237*H237*J237)</f>
        <v>0</v>
      </c>
      <c r="L237" s="8">
        <f>IF('3-定量盘查'!AD236&lt;&gt;"",ROUND('3-定量盘查'!AD236,4),"")</f>
        <v>0</v>
      </c>
      <c r="M237" s="8">
        <f>IF(K237="系统未选择",IF(K237&lt;10,"1",IF(19&gt;K237,"2",IF(K237&gt;=27,"3","-"))))</f>
        <v>0</v>
      </c>
      <c r="N237" s="8">
        <f>IF(K237="系统未选择",IF(L237="",K237,ROUND(K237*L237,2)))</f>
        <v>0</v>
      </c>
    </row>
    <row r="238" spans="2:14">
      <c r="B238" s="8">
        <f>IF('2-定性盘查'!A238&lt;&gt;"",'2-定性盘查'!A238,"")</f>
        <v>0</v>
      </c>
      <c r="C238" s="8">
        <f>IF('2-定性盘查'!C238&lt;&gt;"",'2-定性盘查'!C238,"")</f>
        <v>0</v>
      </c>
      <c r="D238" s="8">
        <f>IF('2-定性盘查'!D238&lt;&gt;"",'2-定性盘查'!D238,"")</f>
        <v>0</v>
      </c>
      <c r="E238" s="9" t="s">
        <v>607</v>
      </c>
      <c r="F238" s="8">
        <f>IF(E238&lt;&gt;"",IF(E238="Continuous measurement",1,IF(E238="Periodic (intermittent) measurement",2,IF(E238="Financial accounting estimates",3,IF(E238="Self-assessment",3,"0")))),"")</f>
        <v>0</v>
      </c>
      <c r="G238" s="9" t="s">
        <v>565</v>
      </c>
      <c r="H238" s="8">
        <f>IF(G238&lt;&gt;"",IF(G238="(1) Those who have performed external calibration or have multiple sets of data to support this",1,IF(G238="(2) Those with certificates such as internal correction or accounting visa",2,IF(G238="(3) Failure to perform instrument calibration or record compilation",3,"0"))),"")</f>
        <v>0</v>
      </c>
      <c r="I238" s="9" t="s">
        <v>608</v>
      </c>
      <c r="J238" s="8">
        <f>IF(I238="1 In-house development coefficient/mass balance coefficient",1,IF(I238="2 Same process/equipment experience coefficient",1,IF(I238="3 The manufacturer provides coefficients",2,IF(I238="4 egional emission coefficient",2,IF(I238="5 National emission coefficient",3,IF(I238="6 International emission coefficient",3,""))))))</f>
        <v>0</v>
      </c>
      <c r="K238" s="8">
        <f>IF(OR(F238="", H238="", J238=""), "系统未选择", F238*H238*J238)</f>
        <v>0</v>
      </c>
      <c r="L238" s="8">
        <f>IF('3-定量盘查'!AD237&lt;&gt;"",ROUND('3-定量盘查'!AD237,4),"")</f>
        <v>0</v>
      </c>
      <c r="M238" s="8">
        <f>IF(K238="系统未选择",IF(K238&lt;10,"1",IF(19&gt;K238,"2",IF(K238&gt;=27,"3","-"))))</f>
        <v>0</v>
      </c>
      <c r="N238" s="8">
        <f>IF(K238="系统未选择",IF(L238="",K238,ROUND(K238*L238,2)))</f>
        <v>0</v>
      </c>
    </row>
    <row r="239" spans="2:14">
      <c r="B239" s="8">
        <f>IF('2-定性盘查'!A239&lt;&gt;"",'2-定性盘查'!A239,"")</f>
        <v>0</v>
      </c>
      <c r="C239" s="8">
        <f>IF('2-定性盘查'!C239&lt;&gt;"",'2-定性盘查'!C239,"")</f>
        <v>0</v>
      </c>
      <c r="D239" s="8">
        <f>IF('2-定性盘查'!D239&lt;&gt;"",'2-定性盘查'!D239,"")</f>
        <v>0</v>
      </c>
      <c r="E239" s="9" t="s">
        <v>607</v>
      </c>
      <c r="F239" s="8">
        <f>IF(E239&lt;&gt;"",IF(E239="Continuous measurement",1,IF(E239="Periodic (intermittent) measurement",2,IF(E239="Financial accounting estimates",3,IF(E239="Self-assessment",3,"0")))),"")</f>
        <v>0</v>
      </c>
      <c r="G239" s="9" t="s">
        <v>565</v>
      </c>
      <c r="H239" s="8">
        <f>IF(G239&lt;&gt;"",IF(G239="(1) Those who have performed external calibration or have multiple sets of data to support this",1,IF(G239="(2) Those with certificates such as internal correction or accounting visa",2,IF(G239="(3) Failure to perform instrument calibration or record compilation",3,"0"))),"")</f>
        <v>0</v>
      </c>
      <c r="I239" s="9" t="s">
        <v>608</v>
      </c>
      <c r="J239" s="8">
        <f>IF(I239="1 In-house development coefficient/mass balance coefficient",1,IF(I239="2 Same process/equipment experience coefficient",1,IF(I239="3 The manufacturer provides coefficients",2,IF(I239="4 egional emission coefficient",2,IF(I239="5 National emission coefficient",3,IF(I239="6 International emission coefficient",3,""))))))</f>
        <v>0</v>
      </c>
      <c r="K239" s="8">
        <f>IF(OR(F239="", H239="", J239=""), "系统未选择", F239*H239*J239)</f>
        <v>0</v>
      </c>
      <c r="L239" s="8">
        <f>IF('3-定量盘查'!AD238&lt;&gt;"",ROUND('3-定量盘查'!AD238,4),"")</f>
        <v>0</v>
      </c>
      <c r="M239" s="8">
        <f>IF(K239="系统未选择",IF(K239&lt;10,"1",IF(19&gt;K239,"2",IF(K239&gt;=27,"3","-"))))</f>
        <v>0</v>
      </c>
      <c r="N239" s="8">
        <f>IF(K239="系统未选择",IF(L239="",K239,ROUND(K239*L239,2)))</f>
        <v>0</v>
      </c>
    </row>
    <row r="240" spans="2:14">
      <c r="B240" s="8">
        <f>IF('2-定性盘查'!A240&lt;&gt;"",'2-定性盘查'!A240,"")</f>
        <v>0</v>
      </c>
      <c r="C240" s="8">
        <f>IF('2-定性盘查'!C240&lt;&gt;"",'2-定性盘查'!C240,"")</f>
        <v>0</v>
      </c>
      <c r="D240" s="8">
        <f>IF('2-定性盘查'!D240&lt;&gt;"",'2-定性盘查'!D240,"")</f>
        <v>0</v>
      </c>
      <c r="E240" s="9" t="s">
        <v>607</v>
      </c>
      <c r="F240" s="8">
        <f>IF(E240&lt;&gt;"",IF(E240="Continuous measurement",1,IF(E240="Periodic (intermittent) measurement",2,IF(E240="Financial accounting estimates",3,IF(E240="Self-assessment",3,"0")))),"")</f>
        <v>0</v>
      </c>
      <c r="G240" s="9" t="s">
        <v>565</v>
      </c>
      <c r="H240" s="8">
        <f>IF(G240&lt;&gt;"",IF(G240="(1) Those who have performed external calibration or have multiple sets of data to support this",1,IF(G240="(2) Those with certificates such as internal correction or accounting visa",2,IF(G240="(3) Failure to perform instrument calibration or record compilation",3,"0"))),"")</f>
        <v>0</v>
      </c>
      <c r="I240" s="9" t="s">
        <v>608</v>
      </c>
      <c r="J240" s="8">
        <f>IF(I240="1 In-house development coefficient/mass balance coefficient",1,IF(I240="2 Same process/equipment experience coefficient",1,IF(I240="3 The manufacturer provides coefficients",2,IF(I240="4 egional emission coefficient",2,IF(I240="5 National emission coefficient",3,IF(I240="6 International emission coefficient",3,""))))))</f>
        <v>0</v>
      </c>
      <c r="K240" s="8">
        <f>IF(OR(F240="", H240="", J240=""), "系统未选择", F240*H240*J240)</f>
        <v>0</v>
      </c>
      <c r="L240" s="8">
        <f>IF('3-定量盘查'!AD239&lt;&gt;"",ROUND('3-定量盘查'!AD239,4),"")</f>
        <v>0</v>
      </c>
      <c r="M240" s="8">
        <f>IF(K240="系统未选择",IF(K240&lt;10,"1",IF(19&gt;K240,"2",IF(K240&gt;=27,"3","-"))))</f>
        <v>0</v>
      </c>
      <c r="N240" s="8">
        <f>IF(K240="系统未选择",IF(L240="",K240,ROUND(K240*L240,2)))</f>
        <v>0</v>
      </c>
    </row>
    <row r="241" spans="2:14">
      <c r="B241" s="8">
        <f>IF('2-定性盘查'!A241&lt;&gt;"",'2-定性盘查'!A241,"")</f>
        <v>0</v>
      </c>
      <c r="C241" s="8">
        <f>IF('2-定性盘查'!C241&lt;&gt;"",'2-定性盘查'!C241,"")</f>
        <v>0</v>
      </c>
      <c r="D241" s="8">
        <f>IF('2-定性盘查'!D241&lt;&gt;"",'2-定性盘查'!D241,"")</f>
        <v>0</v>
      </c>
      <c r="E241" s="9" t="s">
        <v>607</v>
      </c>
      <c r="F241" s="8">
        <f>IF(E241&lt;&gt;"",IF(E241="Continuous measurement",1,IF(E241="Periodic (intermittent) measurement",2,IF(E241="Financial accounting estimates",3,IF(E241="Self-assessment",3,"0")))),"")</f>
        <v>0</v>
      </c>
      <c r="G241" s="9" t="s">
        <v>565</v>
      </c>
      <c r="H241" s="8">
        <f>IF(G241&lt;&gt;"",IF(G241="(1) Those who have performed external calibration or have multiple sets of data to support this",1,IF(G241="(2) Those with certificates such as internal correction or accounting visa",2,IF(G241="(3) Failure to perform instrument calibration or record compilation",3,"0"))),"")</f>
        <v>0</v>
      </c>
      <c r="I241" s="9" t="s">
        <v>608</v>
      </c>
      <c r="J241" s="8">
        <f>IF(I241="1 In-house development coefficient/mass balance coefficient",1,IF(I241="2 Same process/equipment experience coefficient",1,IF(I241="3 The manufacturer provides coefficients",2,IF(I241="4 egional emission coefficient",2,IF(I241="5 National emission coefficient",3,IF(I241="6 International emission coefficient",3,""))))))</f>
        <v>0</v>
      </c>
      <c r="K241" s="8">
        <f>IF(OR(F241="", H241="", J241=""), "系统未选择", F241*H241*J241)</f>
        <v>0</v>
      </c>
      <c r="L241" s="8">
        <f>IF('3-定量盘查'!AD240&lt;&gt;"",ROUND('3-定量盘查'!AD240,4),"")</f>
        <v>0</v>
      </c>
      <c r="M241" s="8">
        <f>IF(K241="系统未选择",IF(K241&lt;10,"1",IF(19&gt;K241,"2",IF(K241&gt;=27,"3","-"))))</f>
        <v>0</v>
      </c>
      <c r="N241" s="8">
        <f>IF(K241="系统未选择",IF(L241="",K241,ROUND(K241*L241,2)))</f>
        <v>0</v>
      </c>
    </row>
    <row r="242" spans="2:14">
      <c r="B242" s="8">
        <f>IF('2-定性盘查'!A242&lt;&gt;"",'2-定性盘查'!A242,"")</f>
        <v>0</v>
      </c>
      <c r="C242" s="8">
        <f>IF('2-定性盘查'!C242&lt;&gt;"",'2-定性盘查'!C242,"")</f>
        <v>0</v>
      </c>
      <c r="D242" s="8">
        <f>IF('2-定性盘查'!D242&lt;&gt;"",'2-定性盘查'!D242,"")</f>
        <v>0</v>
      </c>
      <c r="E242" s="9" t="s">
        <v>607</v>
      </c>
      <c r="F242" s="8">
        <f>IF(E242&lt;&gt;"",IF(E242="Continuous measurement",1,IF(E242="Periodic (intermittent) measurement",2,IF(E242="Financial accounting estimates",3,IF(E242="Self-assessment",3,"0")))),"")</f>
        <v>0</v>
      </c>
      <c r="G242" s="9" t="s">
        <v>565</v>
      </c>
      <c r="H242" s="8">
        <f>IF(G242&lt;&gt;"",IF(G242="(1) Those who have performed external calibration or have multiple sets of data to support this",1,IF(G242="(2) Those with certificates such as internal correction or accounting visa",2,IF(G242="(3) Failure to perform instrument calibration or record compilation",3,"0"))),"")</f>
        <v>0</v>
      </c>
      <c r="I242" s="9" t="s">
        <v>608</v>
      </c>
      <c r="J242" s="8">
        <f>IF(I242="1 In-house development coefficient/mass balance coefficient",1,IF(I242="2 Same process/equipment experience coefficient",1,IF(I242="3 The manufacturer provides coefficients",2,IF(I242="4 egional emission coefficient",2,IF(I242="5 National emission coefficient",3,IF(I242="6 International emission coefficient",3,""))))))</f>
        <v>0</v>
      </c>
      <c r="K242" s="8">
        <f>IF(OR(F242="", H242="", J242=""), "系统未选择", F242*H242*J242)</f>
        <v>0</v>
      </c>
      <c r="L242" s="8">
        <f>IF('3-定量盘查'!AD241&lt;&gt;"",ROUND('3-定量盘查'!AD241,4),"")</f>
        <v>0</v>
      </c>
      <c r="M242" s="8">
        <f>IF(K242="系统未选择",IF(K242&lt;10,"1",IF(19&gt;K242,"2",IF(K242&gt;=27,"3","-"))))</f>
        <v>0</v>
      </c>
      <c r="N242" s="8">
        <f>IF(K242="系统未选择",IF(L242="",K242,ROUND(K242*L242,2)))</f>
        <v>0</v>
      </c>
    </row>
    <row r="243" spans="2:14">
      <c r="B243" s="8">
        <f>IF('2-定性盘查'!A243&lt;&gt;"",'2-定性盘查'!A243,"")</f>
        <v>0</v>
      </c>
      <c r="C243" s="8">
        <f>IF('2-定性盘查'!C243&lt;&gt;"",'2-定性盘查'!C243,"")</f>
        <v>0</v>
      </c>
      <c r="D243" s="8">
        <f>IF('2-定性盘查'!D243&lt;&gt;"",'2-定性盘查'!D243,"")</f>
        <v>0</v>
      </c>
      <c r="E243" s="9" t="s">
        <v>609</v>
      </c>
      <c r="F243" s="8">
        <f>IF(E243&lt;&gt;"",IF(E243="Continuous measurement",1,IF(E243="Periodic (intermittent) measurement",2,IF(E243="Financial accounting estimates",3,IF(E243="Self-assessment",3,"0")))),"")</f>
        <v>0</v>
      </c>
      <c r="G243" s="9" t="s">
        <v>565</v>
      </c>
      <c r="H243" s="8">
        <f>IF(G243&lt;&gt;"",IF(G243="(1) Those who have performed external calibration or have multiple sets of data to support this",1,IF(G243="(2) Those with certificates such as internal correction or accounting visa",2,IF(G243="(3) Failure to perform instrument calibration or record compilation",3,"0"))),"")</f>
        <v>0</v>
      </c>
      <c r="I243" s="9" t="s">
        <v>611</v>
      </c>
      <c r="J243" s="8">
        <f>IF(I243="1 In-house development coefficient/mass balance coefficient",1,IF(I243="2 Same process/equipment experience coefficient",1,IF(I243="3 The manufacturer provides coefficients",2,IF(I243="4 egional emission coefficient",2,IF(I243="5 National emission coefficient",3,IF(I243="6 International emission coefficient",3,""))))))</f>
        <v>0</v>
      </c>
      <c r="K243" s="8">
        <f>IF(OR(F243="", H243="", J243=""), "系统未选择", F243*H243*J243)</f>
        <v>0</v>
      </c>
      <c r="L243" s="8">
        <f>IF('3-定量盘查'!AD242&lt;&gt;"",ROUND('3-定量盘查'!AD242,4),"")</f>
        <v>0</v>
      </c>
      <c r="M243" s="8">
        <f>IF(K243="系统未选择",IF(K243&lt;10,"1",IF(19&gt;K243,"2",IF(K243&gt;=27,"3","-"))))</f>
        <v>0</v>
      </c>
      <c r="N243" s="8">
        <f>IF(K243="系统未选择",IF(L243="",K243,ROUND(K243*L243,2)))</f>
        <v>0</v>
      </c>
    </row>
    <row r="244" spans="2:14">
      <c r="B244" s="8">
        <f>IF('2-定性盘查'!A244&lt;&gt;"",'2-定性盘查'!A244,"")</f>
        <v>0</v>
      </c>
      <c r="C244" s="8">
        <f>IF('2-定性盘查'!C244&lt;&gt;"",'2-定性盘查'!C244,"")</f>
        <v>0</v>
      </c>
      <c r="D244" s="8">
        <f>IF('2-定性盘查'!D244&lt;&gt;"",'2-定性盘查'!D244,"")</f>
        <v>0</v>
      </c>
      <c r="E244" s="9" t="s">
        <v>609</v>
      </c>
      <c r="F244" s="8">
        <f>IF(E244&lt;&gt;"",IF(E244="Continuous measurement",1,IF(E244="Periodic (intermittent) measurement",2,IF(E244="Financial accounting estimates",3,IF(E244="Self-assessment",3,"0")))),"")</f>
        <v>0</v>
      </c>
      <c r="G244" s="9" t="s">
        <v>565</v>
      </c>
      <c r="H244" s="8">
        <f>IF(G244&lt;&gt;"",IF(G244="(1) Those who have performed external calibration or have multiple sets of data to support this",1,IF(G244="(2) Those with certificates such as internal correction or accounting visa",2,IF(G244="(3) Failure to perform instrument calibration or record compilation",3,"0"))),"")</f>
        <v>0</v>
      </c>
      <c r="I244" s="9" t="s">
        <v>608</v>
      </c>
      <c r="J244" s="8">
        <f>IF(I244="1 In-house development coefficient/mass balance coefficient",1,IF(I244="2 Same process/equipment experience coefficient",1,IF(I244="3 The manufacturer provides coefficients",2,IF(I244="4 egional emission coefficient",2,IF(I244="5 National emission coefficient",3,IF(I244="6 International emission coefficient",3,""))))))</f>
        <v>0</v>
      </c>
      <c r="K244" s="8">
        <f>IF(OR(F244="", H244="", J244=""), "系统未选择", F244*H244*J244)</f>
        <v>0</v>
      </c>
      <c r="L244" s="8">
        <f>IF('3-定量盘查'!AD243&lt;&gt;"",ROUND('3-定量盘查'!AD243,4),"")</f>
        <v>0</v>
      </c>
      <c r="M244" s="8">
        <f>IF(K244="系统未选择",IF(K244&lt;10,"1",IF(19&gt;K244,"2",IF(K244&gt;=27,"3","-"))))</f>
        <v>0</v>
      </c>
      <c r="N244" s="8">
        <f>IF(K244="系统未选择",IF(L244="",K244,ROUND(K244*L244,2)))</f>
        <v>0</v>
      </c>
    </row>
    <row r="245" spans="2:14">
      <c r="B245" s="8">
        <f>IF('2-定性盘查'!A245&lt;&gt;"",'2-定性盘查'!A245,"")</f>
        <v>0</v>
      </c>
      <c r="C245" s="8">
        <f>IF('2-定性盘查'!C245&lt;&gt;"",'2-定性盘查'!C245,"")</f>
        <v>0</v>
      </c>
      <c r="D245" s="8">
        <f>IF('2-定性盘查'!D245&lt;&gt;"",'2-定性盘查'!D245,"")</f>
        <v>0</v>
      </c>
      <c r="E245" s="9" t="s">
        <v>609</v>
      </c>
      <c r="F245" s="8">
        <f>IF(E245&lt;&gt;"",IF(E245="Continuous measurement",1,IF(E245="Periodic (intermittent) measurement",2,IF(E245="Financial accounting estimates",3,IF(E245="Self-assessment",3,"0")))),"")</f>
        <v>0</v>
      </c>
      <c r="G245" s="9" t="s">
        <v>565</v>
      </c>
      <c r="H245" s="8">
        <f>IF(G245&lt;&gt;"",IF(G245="(1) Those who have performed external calibration or have multiple sets of data to support this",1,IF(G245="(2) Those with certificates such as internal correction or accounting visa",2,IF(G245="(3) Failure to perform instrument calibration or record compilation",3,"0"))),"")</f>
        <v>0</v>
      </c>
      <c r="I245" s="9" t="s">
        <v>608</v>
      </c>
      <c r="J245" s="8">
        <f>IF(I245="1 In-house development coefficient/mass balance coefficient",1,IF(I245="2 Same process/equipment experience coefficient",1,IF(I245="3 The manufacturer provides coefficients",2,IF(I245="4 egional emission coefficient",2,IF(I245="5 National emission coefficient",3,IF(I245="6 International emission coefficient",3,""))))))</f>
        <v>0</v>
      </c>
      <c r="K245" s="8">
        <f>IF(OR(F245="", H245="", J245=""), "系统未选择", F245*H245*J245)</f>
        <v>0</v>
      </c>
      <c r="L245" s="8">
        <f>IF('3-定量盘查'!AD244&lt;&gt;"",ROUND('3-定量盘查'!AD244,4),"")</f>
        <v>0</v>
      </c>
      <c r="M245" s="8">
        <f>IF(K245="系统未选择",IF(K245&lt;10,"1",IF(19&gt;K245,"2",IF(K245&gt;=27,"3","-"))))</f>
        <v>0</v>
      </c>
      <c r="N245" s="8">
        <f>IF(K245="系统未选择",IF(L245="",K245,ROUND(K245*L245,2)))</f>
        <v>0</v>
      </c>
    </row>
    <row r="246" spans="2:14">
      <c r="B246" s="8">
        <f>IF('2-定性盘查'!A246&lt;&gt;"",'2-定性盘查'!A246,"")</f>
        <v>0</v>
      </c>
      <c r="C246" s="8">
        <f>IF('2-定性盘查'!C246&lt;&gt;"",'2-定性盘查'!C246,"")</f>
        <v>0</v>
      </c>
      <c r="D246" s="8">
        <f>IF('2-定性盘查'!D246&lt;&gt;"",'2-定性盘查'!D246,"")</f>
        <v>0</v>
      </c>
      <c r="E246" s="9" t="s">
        <v>609</v>
      </c>
      <c r="F246" s="8">
        <f>IF(E246&lt;&gt;"",IF(E246="Continuous measurement",1,IF(E246="Periodic (intermittent) measurement",2,IF(E246="Financial accounting estimates",3,IF(E246="Self-assessment",3,"0")))),"")</f>
        <v>0</v>
      </c>
      <c r="G246" s="9" t="s">
        <v>565</v>
      </c>
      <c r="H246" s="8">
        <f>IF(G246&lt;&gt;"",IF(G246="(1) Those who have performed external calibration or have multiple sets of data to support this",1,IF(G246="(2) Those with certificates such as internal correction or accounting visa",2,IF(G246="(3) Failure to perform instrument calibration or record compilation",3,"0"))),"")</f>
        <v>0</v>
      </c>
      <c r="I246" s="9" t="s">
        <v>608</v>
      </c>
      <c r="J246" s="8">
        <f>IF(I246="1 In-house development coefficient/mass balance coefficient",1,IF(I246="2 Same process/equipment experience coefficient",1,IF(I246="3 The manufacturer provides coefficients",2,IF(I246="4 egional emission coefficient",2,IF(I246="5 National emission coefficient",3,IF(I246="6 International emission coefficient",3,""))))))</f>
        <v>0</v>
      </c>
      <c r="K246" s="8">
        <f>IF(OR(F246="", H246="", J246=""), "系统未选择", F246*H246*J246)</f>
        <v>0</v>
      </c>
      <c r="L246" s="8">
        <f>IF('3-定量盘查'!AD245&lt;&gt;"",ROUND('3-定量盘查'!AD245,4),"")</f>
        <v>0</v>
      </c>
      <c r="M246" s="8">
        <f>IF(K246="系统未选择",IF(K246&lt;10,"1",IF(19&gt;K246,"2",IF(K246&gt;=27,"3","-"))))</f>
        <v>0</v>
      </c>
      <c r="N246" s="8">
        <f>IF(K246="系统未选择",IF(L246="",K246,ROUND(K246*L246,2)))</f>
        <v>0</v>
      </c>
    </row>
    <row r="247" spans="2:14">
      <c r="B247" s="8">
        <f>IF('2-定性盘查'!A247&lt;&gt;"",'2-定性盘查'!A247,"")</f>
        <v>0</v>
      </c>
      <c r="C247" s="8">
        <f>IF('2-定性盘查'!C247&lt;&gt;"",'2-定性盘查'!C247,"")</f>
        <v>0</v>
      </c>
      <c r="D247" s="8">
        <f>IF('2-定性盘查'!D247&lt;&gt;"",'2-定性盘查'!D247,"")</f>
        <v>0</v>
      </c>
      <c r="E247" s="9" t="s">
        <v>609</v>
      </c>
      <c r="F247" s="8">
        <f>IF(E247&lt;&gt;"",IF(E247="Continuous measurement",1,IF(E247="Periodic (intermittent) measurement",2,IF(E247="Financial accounting estimates",3,IF(E247="Self-assessment",3,"0")))),"")</f>
        <v>0</v>
      </c>
      <c r="G247" s="9" t="s">
        <v>565</v>
      </c>
      <c r="H247" s="8">
        <f>IF(G247&lt;&gt;"",IF(G247="(1) Those who have performed external calibration or have multiple sets of data to support this",1,IF(G247="(2) Those with certificates such as internal correction or accounting visa",2,IF(G247="(3) Failure to perform instrument calibration or record compilation",3,"0"))),"")</f>
        <v>0</v>
      </c>
      <c r="I247" s="9" t="s">
        <v>608</v>
      </c>
      <c r="J247" s="8">
        <f>IF(I247="1 In-house development coefficient/mass balance coefficient",1,IF(I247="2 Same process/equipment experience coefficient",1,IF(I247="3 The manufacturer provides coefficients",2,IF(I247="4 egional emission coefficient",2,IF(I247="5 National emission coefficient",3,IF(I247="6 International emission coefficient",3,""))))))</f>
        <v>0</v>
      </c>
      <c r="K247" s="8">
        <f>IF(OR(F247="", H247="", J247=""), "系统未选择", F247*H247*J247)</f>
        <v>0</v>
      </c>
      <c r="L247" s="8">
        <f>IF('3-定量盘查'!AD246&lt;&gt;"",ROUND('3-定量盘查'!AD246,4),"")</f>
        <v>0</v>
      </c>
      <c r="M247" s="8">
        <f>IF(K247="系统未选择",IF(K247&lt;10,"1",IF(19&gt;K247,"2",IF(K247&gt;=27,"3","-"))))</f>
        <v>0</v>
      </c>
      <c r="N247" s="8">
        <f>IF(K247="系统未选择",IF(L247="",K247,ROUND(K247*L247,2)))</f>
        <v>0</v>
      </c>
    </row>
    <row r="248" spans="2:14">
      <c r="B248" s="8">
        <f>IF('2-定性盘查'!A248&lt;&gt;"",'2-定性盘查'!A248,"")</f>
        <v>0</v>
      </c>
      <c r="C248" s="8">
        <f>IF('2-定性盘查'!C248&lt;&gt;"",'2-定性盘查'!C248,"")</f>
        <v>0</v>
      </c>
      <c r="D248" s="8">
        <f>IF('2-定性盘查'!D248&lt;&gt;"",'2-定性盘查'!D248,"")</f>
        <v>0</v>
      </c>
      <c r="E248" s="9" t="s">
        <v>609</v>
      </c>
      <c r="F248" s="8">
        <f>IF(E248&lt;&gt;"",IF(E248="Continuous measurement",1,IF(E248="Periodic (intermittent) measurement",2,IF(E248="Financial accounting estimates",3,IF(E248="Self-assessment",3,"0")))),"")</f>
        <v>0</v>
      </c>
      <c r="G248" s="9" t="s">
        <v>565</v>
      </c>
      <c r="H248" s="8">
        <f>IF(G248&lt;&gt;"",IF(G248="(1) Those who have performed external calibration or have multiple sets of data to support this",1,IF(G248="(2) Those with certificates such as internal correction or accounting visa",2,IF(G248="(3) Failure to perform instrument calibration or record compilation",3,"0"))),"")</f>
        <v>0</v>
      </c>
      <c r="I248" s="9" t="s">
        <v>608</v>
      </c>
      <c r="J248" s="8">
        <f>IF(I248="1 In-house development coefficient/mass balance coefficient",1,IF(I248="2 Same process/equipment experience coefficient",1,IF(I248="3 The manufacturer provides coefficients",2,IF(I248="4 egional emission coefficient",2,IF(I248="5 National emission coefficient",3,IF(I248="6 International emission coefficient",3,""))))))</f>
        <v>0</v>
      </c>
      <c r="K248" s="8">
        <f>IF(OR(F248="", H248="", J248=""), "系统未选择", F248*H248*J248)</f>
        <v>0</v>
      </c>
      <c r="L248" s="8">
        <f>IF('3-定量盘查'!AD247&lt;&gt;"",ROUND('3-定量盘查'!AD247,4),"")</f>
        <v>0</v>
      </c>
      <c r="M248" s="8">
        <f>IF(K248="系统未选择",IF(K248&lt;10,"1",IF(19&gt;K248,"2",IF(K248&gt;=27,"3","-"))))</f>
        <v>0</v>
      </c>
      <c r="N248" s="8">
        <f>IF(K248="系统未选择",IF(L248="",K248,ROUND(K248*L248,2)))</f>
        <v>0</v>
      </c>
    </row>
    <row r="249" spans="2:14">
      <c r="B249" s="8">
        <f>IF('2-定性盘查'!A249&lt;&gt;"",'2-定性盘查'!A249,"")</f>
        <v>0</v>
      </c>
      <c r="C249" s="8">
        <f>IF('2-定性盘查'!C249&lt;&gt;"",'2-定性盘查'!C249,"")</f>
        <v>0</v>
      </c>
      <c r="D249" s="8">
        <f>IF('2-定性盘查'!D249&lt;&gt;"",'2-定性盘查'!D249,"")</f>
        <v>0</v>
      </c>
      <c r="E249" s="9" t="s">
        <v>609</v>
      </c>
      <c r="F249" s="8">
        <f>IF(E249&lt;&gt;"",IF(E249="Continuous measurement",1,IF(E249="Periodic (intermittent) measurement",2,IF(E249="Financial accounting estimates",3,IF(E249="Self-assessment",3,"0")))),"")</f>
        <v>0</v>
      </c>
      <c r="G249" s="9"/>
      <c r="H249" s="8">
        <f>IF(G249&lt;&gt;"",IF(G249="(1) Those who have performed external calibration or have multiple sets of data to support this",1,IF(G249="(2) Those with certificates such as internal correction or accounting visa",2,IF(G249="(3) Failure to perform instrument calibration or record compilation",3,"0"))),"")</f>
        <v>0</v>
      </c>
      <c r="I249" s="9"/>
      <c r="J249" s="8">
        <f>IF(I249="1 In-house development coefficient/mass balance coefficient",1,IF(I249="2 Same process/equipment experience coefficient",1,IF(I249="3 The manufacturer provides coefficients",2,IF(I249="4 egional emission coefficient",2,IF(I249="5 National emission coefficient",3,IF(I249="6 International emission coefficient",3,""))))))</f>
        <v>0</v>
      </c>
      <c r="K249" s="8">
        <f>IF(OR(F249="", H249="", J249=""), "系统未选择", F249*H249*J249)</f>
        <v>0</v>
      </c>
      <c r="L249" s="8">
        <f>IF('3-定量盘查'!AD248&lt;&gt;"",ROUND('3-定量盘查'!AD248,4),"")</f>
        <v>0</v>
      </c>
      <c r="M249" s="8">
        <f>IF(K249="系统未选择",IF(K249&lt;10,"1",IF(19&gt;K249,"2",IF(K249&gt;=27,"3","-"))))</f>
        <v>0</v>
      </c>
      <c r="N249" s="8">
        <f>IF(K249="系统未选择",IF(L249="",K249,ROUND(K249*L249,2)))</f>
        <v>0</v>
      </c>
    </row>
    <row r="250" spans="2:14">
      <c r="B250" s="8">
        <f>IF('2-定性盘查'!A250&lt;&gt;"",'2-定性盘查'!A250,"")</f>
        <v>0</v>
      </c>
      <c r="C250" s="8">
        <f>IF('2-定性盘查'!C250&lt;&gt;"",'2-定性盘查'!C250,"")</f>
        <v>0</v>
      </c>
      <c r="D250" s="8">
        <f>IF('2-定性盘查'!D250&lt;&gt;"",'2-定性盘查'!D250,"")</f>
        <v>0</v>
      </c>
      <c r="E250" s="9" t="s">
        <v>609</v>
      </c>
      <c r="F250" s="8">
        <f>IF(E250&lt;&gt;"",IF(E250="Continuous measurement",1,IF(E250="Periodic (intermittent) measurement",2,IF(E250="Financial accounting estimates",3,IF(E250="Self-assessment",3,"0")))),"")</f>
        <v>0</v>
      </c>
      <c r="G250" s="9" t="s">
        <v>565</v>
      </c>
      <c r="H250" s="8">
        <f>IF(G250&lt;&gt;"",IF(G250="(1) Those who have performed external calibration or have multiple sets of data to support this",1,IF(G250="(2) Those with certificates such as internal correction or accounting visa",2,IF(G250="(3) Failure to perform instrument calibration or record compilation",3,"0"))),"")</f>
        <v>0</v>
      </c>
      <c r="I250" s="9" t="s">
        <v>611</v>
      </c>
      <c r="J250" s="8">
        <f>IF(I250="1 In-house development coefficient/mass balance coefficient",1,IF(I250="2 Same process/equipment experience coefficient",1,IF(I250="3 The manufacturer provides coefficients",2,IF(I250="4 egional emission coefficient",2,IF(I250="5 National emission coefficient",3,IF(I250="6 International emission coefficient",3,""))))))</f>
        <v>0</v>
      </c>
      <c r="K250" s="8">
        <f>IF(OR(F250="", H250="", J250=""), "系统未选择", F250*H250*J250)</f>
        <v>0</v>
      </c>
      <c r="L250" s="8">
        <f>IF('3-定量盘查'!AD249&lt;&gt;"",ROUND('3-定量盘查'!AD249,4),"")</f>
        <v>0</v>
      </c>
      <c r="M250" s="8">
        <f>IF(K250="系统未选择",IF(K250&lt;10,"1",IF(19&gt;K250,"2",IF(K250&gt;=27,"3","-"))))</f>
        <v>0</v>
      </c>
      <c r="N250" s="8">
        <f>IF(K250="系统未选择",IF(L250="",K250,ROUND(K250*L250,2)))</f>
        <v>0</v>
      </c>
    </row>
    <row r="251" spans="2:14">
      <c r="B251" s="8">
        <f>IF('2-定性盘查'!A251&lt;&gt;"",'2-定性盘查'!A251,"")</f>
        <v>0</v>
      </c>
      <c r="C251" s="8">
        <f>IF('2-定性盘查'!C251&lt;&gt;"",'2-定性盘查'!C251,"")</f>
        <v>0</v>
      </c>
      <c r="D251" s="8">
        <f>IF('2-定性盘查'!D251&lt;&gt;"",'2-定性盘查'!D251,"")</f>
        <v>0</v>
      </c>
      <c r="E251" s="9" t="s">
        <v>609</v>
      </c>
      <c r="F251" s="8">
        <f>IF(E251&lt;&gt;"",IF(E251="Continuous measurement",1,IF(E251="Periodic (intermittent) measurement",2,IF(E251="Financial accounting estimates",3,IF(E251="Self-assessment",3,"0")))),"")</f>
        <v>0</v>
      </c>
      <c r="G251" s="9" t="s">
        <v>565</v>
      </c>
      <c r="H251" s="8">
        <f>IF(G251&lt;&gt;"",IF(G251="(1) Those who have performed external calibration or have multiple sets of data to support this",1,IF(G251="(2) Those with certificates such as internal correction or accounting visa",2,IF(G251="(3) Failure to perform instrument calibration or record compilation",3,"0"))),"")</f>
        <v>0</v>
      </c>
      <c r="I251" s="9" t="s">
        <v>608</v>
      </c>
      <c r="J251" s="8">
        <f>IF(I251="1 In-house development coefficient/mass balance coefficient",1,IF(I251="2 Same process/equipment experience coefficient",1,IF(I251="3 The manufacturer provides coefficients",2,IF(I251="4 egional emission coefficient",2,IF(I251="5 National emission coefficient",3,IF(I251="6 International emission coefficient",3,""))))))</f>
        <v>0</v>
      </c>
      <c r="K251" s="8">
        <f>IF(OR(F251="", H251="", J251=""), "系统未选择", F251*H251*J251)</f>
        <v>0</v>
      </c>
      <c r="L251" s="8">
        <f>IF('3-定量盘查'!AD250&lt;&gt;"",ROUND('3-定量盘查'!AD250,4),"")</f>
        <v>0</v>
      </c>
      <c r="M251" s="8">
        <f>IF(K251="系统未选择",IF(K251&lt;10,"1",IF(19&gt;K251,"2",IF(K251&gt;=27,"3","-"))))</f>
        <v>0</v>
      </c>
      <c r="N251" s="8">
        <f>IF(K251="系统未选择",IF(L251="",K251,ROUND(K251*L251,2)))</f>
        <v>0</v>
      </c>
    </row>
    <row r="252" spans="2:14">
      <c r="B252" s="8">
        <f>IF('2-定性盘查'!A252&lt;&gt;"",'2-定性盘查'!A252,"")</f>
        <v>0</v>
      </c>
      <c r="C252" s="8">
        <f>IF('2-定性盘查'!C252&lt;&gt;"",'2-定性盘查'!C252,"")</f>
        <v>0</v>
      </c>
      <c r="D252" s="8">
        <f>IF('2-定性盘查'!D252&lt;&gt;"",'2-定性盘查'!D252,"")</f>
        <v>0</v>
      </c>
      <c r="E252" s="9" t="s">
        <v>609</v>
      </c>
      <c r="F252" s="8">
        <f>IF(E252&lt;&gt;"",IF(E252="Continuous measurement",1,IF(E252="Periodic (intermittent) measurement",2,IF(E252="Financial accounting estimates",3,IF(E252="Self-assessment",3,"0")))),"")</f>
        <v>0</v>
      </c>
      <c r="G252" s="9" t="s">
        <v>565</v>
      </c>
      <c r="H252" s="8">
        <f>IF(G252&lt;&gt;"",IF(G252="(1) Those who have performed external calibration or have multiple sets of data to support this",1,IF(G252="(2) Those with certificates such as internal correction or accounting visa",2,IF(G252="(3) Failure to perform instrument calibration or record compilation",3,"0"))),"")</f>
        <v>0</v>
      </c>
      <c r="I252" s="9" t="s">
        <v>608</v>
      </c>
      <c r="J252" s="8">
        <f>IF(I252="1 In-house development coefficient/mass balance coefficient",1,IF(I252="2 Same process/equipment experience coefficient",1,IF(I252="3 The manufacturer provides coefficients",2,IF(I252="4 egional emission coefficient",2,IF(I252="5 National emission coefficient",3,IF(I252="6 International emission coefficient",3,""))))))</f>
        <v>0</v>
      </c>
      <c r="K252" s="8">
        <f>IF(OR(F252="", H252="", J252=""), "系统未选择", F252*H252*J252)</f>
        <v>0</v>
      </c>
      <c r="L252" s="8">
        <f>IF('3-定量盘查'!AD251&lt;&gt;"",ROUND('3-定量盘查'!AD251,4),"")</f>
        <v>0</v>
      </c>
      <c r="M252" s="8">
        <f>IF(K252="系统未选择",IF(K252&lt;10,"1",IF(19&gt;K252,"2",IF(K252&gt;=27,"3","-"))))</f>
        <v>0</v>
      </c>
      <c r="N252" s="8">
        <f>IF(K252="系统未选择",IF(L252="",K252,ROUND(K252*L252,2)))</f>
        <v>0</v>
      </c>
    </row>
    <row r="253" spans="2:14">
      <c r="B253" s="8">
        <f>IF('2-定性盘查'!A253&lt;&gt;"",'2-定性盘查'!A253,"")</f>
        <v>0</v>
      </c>
      <c r="C253" s="8">
        <f>IF('2-定性盘查'!C253&lt;&gt;"",'2-定性盘查'!C253,"")</f>
        <v>0</v>
      </c>
      <c r="D253" s="8">
        <f>IF('2-定性盘查'!D253&lt;&gt;"",'2-定性盘查'!D253,"")</f>
        <v>0</v>
      </c>
      <c r="E253" s="9" t="s">
        <v>607</v>
      </c>
      <c r="F253" s="8">
        <f>IF(E253&lt;&gt;"",IF(E253="Continuous measurement",1,IF(E253="Periodic (intermittent) measurement",2,IF(E253="Financial accounting estimates",3,IF(E253="Self-assessment",3,"0")))),"")</f>
        <v>0</v>
      </c>
      <c r="G253" s="9" t="s">
        <v>565</v>
      </c>
      <c r="H253" s="8">
        <f>IF(G253&lt;&gt;"",IF(G253="(1) Those who have performed external calibration or have multiple sets of data to support this",1,IF(G253="(2) Those with certificates such as internal correction or accounting visa",2,IF(G253="(3) Failure to perform instrument calibration or record compilation",3,"0"))),"")</f>
        <v>0</v>
      </c>
      <c r="I253" s="9" t="s">
        <v>608</v>
      </c>
      <c r="J253" s="8">
        <f>IF(I253="1 In-house development coefficient/mass balance coefficient",1,IF(I253="2 Same process/equipment experience coefficient",1,IF(I253="3 The manufacturer provides coefficients",2,IF(I253="4 egional emission coefficient",2,IF(I253="5 National emission coefficient",3,IF(I253="6 International emission coefficient",3,""))))))</f>
        <v>0</v>
      </c>
      <c r="K253" s="8">
        <f>IF(OR(F253="", H253="", J253=""), "系统未选择", F253*H253*J253)</f>
        <v>0</v>
      </c>
      <c r="L253" s="8">
        <f>IF('3-定量盘查'!AD252&lt;&gt;"",ROUND('3-定量盘查'!AD252,4),"")</f>
        <v>0</v>
      </c>
      <c r="M253" s="8">
        <f>IF(K253="系统未选择",IF(K253&lt;10,"1",IF(19&gt;K253,"2",IF(K253&gt;=27,"3","-"))))</f>
        <v>0</v>
      </c>
      <c r="N253" s="8">
        <f>IF(K253="系统未选择",IF(L253="",K253,ROUND(K253*L253,2)))</f>
        <v>0</v>
      </c>
    </row>
    <row r="254" spans="2:14">
      <c r="B254" s="8">
        <f>IF('2-定性盘查'!A254&lt;&gt;"",'2-定性盘查'!A254,"")</f>
        <v>0</v>
      </c>
      <c r="C254" s="8">
        <f>IF('2-定性盘查'!C254&lt;&gt;"",'2-定性盘查'!C254,"")</f>
        <v>0</v>
      </c>
      <c r="D254" s="8">
        <f>IF('2-定性盘查'!D254&lt;&gt;"",'2-定性盘查'!D254,"")</f>
        <v>0</v>
      </c>
      <c r="E254" s="9" t="s">
        <v>607</v>
      </c>
      <c r="F254" s="8">
        <f>IF(E254&lt;&gt;"",IF(E254="Continuous measurement",1,IF(E254="Periodic (intermittent) measurement",2,IF(E254="Financial accounting estimates",3,IF(E254="Self-assessment",3,"0")))),"")</f>
        <v>0</v>
      </c>
      <c r="G254" s="9" t="s">
        <v>565</v>
      </c>
      <c r="H254" s="8">
        <f>IF(G254&lt;&gt;"",IF(G254="(1) Those who have performed external calibration or have multiple sets of data to support this",1,IF(G254="(2) Those with certificates such as internal correction or accounting visa",2,IF(G254="(3) Failure to perform instrument calibration or record compilation",3,"0"))),"")</f>
        <v>0</v>
      </c>
      <c r="I254" s="9" t="s">
        <v>608</v>
      </c>
      <c r="J254" s="8">
        <f>IF(I254="1 In-house development coefficient/mass balance coefficient",1,IF(I254="2 Same process/equipment experience coefficient",1,IF(I254="3 The manufacturer provides coefficients",2,IF(I254="4 egional emission coefficient",2,IF(I254="5 National emission coefficient",3,IF(I254="6 International emission coefficient",3,""))))))</f>
        <v>0</v>
      </c>
      <c r="K254" s="8">
        <f>IF(OR(F254="", H254="", J254=""), "系统未选择", F254*H254*J254)</f>
        <v>0</v>
      </c>
      <c r="L254" s="8">
        <f>IF('3-定量盘查'!AD253&lt;&gt;"",ROUND('3-定量盘查'!AD253,4),"")</f>
        <v>0</v>
      </c>
      <c r="M254" s="8">
        <f>IF(K254="系统未选择",IF(K254&lt;10,"1",IF(19&gt;K254,"2",IF(K254&gt;=27,"3","-"))))</f>
        <v>0</v>
      </c>
      <c r="N254" s="8">
        <f>IF(K254="系统未选择",IF(L254="",K254,ROUND(K254*L254,2)))</f>
        <v>0</v>
      </c>
    </row>
    <row r="255" spans="2:14">
      <c r="B255" s="8">
        <f>IF('2-定性盘查'!A255&lt;&gt;"",'2-定性盘查'!A255,"")</f>
        <v>0</v>
      </c>
      <c r="C255" s="8">
        <f>IF('2-定性盘查'!C255&lt;&gt;"",'2-定性盘查'!C255,"")</f>
        <v>0</v>
      </c>
      <c r="D255" s="8">
        <f>IF('2-定性盘查'!D255&lt;&gt;"",'2-定性盘查'!D255,"")</f>
        <v>0</v>
      </c>
      <c r="E255" s="9" t="s">
        <v>607</v>
      </c>
      <c r="F255" s="8">
        <f>IF(E255&lt;&gt;"",IF(E255="Continuous measurement",1,IF(E255="Periodic (intermittent) measurement",2,IF(E255="Financial accounting estimates",3,IF(E255="Self-assessment",3,"0")))),"")</f>
        <v>0</v>
      </c>
      <c r="G255" s="9" t="s">
        <v>565</v>
      </c>
      <c r="H255" s="8">
        <f>IF(G255&lt;&gt;"",IF(G255="(1) Those who have performed external calibration or have multiple sets of data to support this",1,IF(G255="(2) Those with certificates such as internal correction or accounting visa",2,IF(G255="(3) Failure to perform instrument calibration or record compilation",3,"0"))),"")</f>
        <v>0</v>
      </c>
      <c r="I255" s="9" t="s">
        <v>608</v>
      </c>
      <c r="J255" s="8">
        <f>IF(I255="1 In-house development coefficient/mass balance coefficient",1,IF(I255="2 Same process/equipment experience coefficient",1,IF(I255="3 The manufacturer provides coefficients",2,IF(I255="4 egional emission coefficient",2,IF(I255="5 National emission coefficient",3,IF(I255="6 International emission coefficient",3,""))))))</f>
        <v>0</v>
      </c>
      <c r="K255" s="8">
        <f>IF(OR(F255="", H255="", J255=""), "系统未选择", F255*H255*J255)</f>
        <v>0</v>
      </c>
      <c r="L255" s="8">
        <f>IF('3-定量盘查'!AD254&lt;&gt;"",ROUND('3-定量盘查'!AD254,4),"")</f>
        <v>0</v>
      </c>
      <c r="M255" s="8">
        <f>IF(K255="系统未选择",IF(K255&lt;10,"1",IF(19&gt;K255,"2",IF(K255&gt;=27,"3","-"))))</f>
        <v>0</v>
      </c>
      <c r="N255" s="8">
        <f>IF(K255="系统未选择",IF(L255="",K255,ROUND(K255*L255,2)))</f>
        <v>0</v>
      </c>
    </row>
    <row r="256" spans="2:14">
      <c r="B256" s="8">
        <f>IF('2-定性盘查'!A256&lt;&gt;"",'2-定性盘查'!A256,"")</f>
        <v>0</v>
      </c>
      <c r="C256" s="8">
        <f>IF('2-定性盘查'!C256&lt;&gt;"",'2-定性盘查'!C256,"")</f>
        <v>0</v>
      </c>
      <c r="D256" s="8">
        <f>IF('2-定性盘查'!D256&lt;&gt;"",'2-定性盘查'!D256,"")</f>
        <v>0</v>
      </c>
      <c r="E256" s="9" t="s">
        <v>607</v>
      </c>
      <c r="F256" s="8">
        <f>IF(E256&lt;&gt;"",IF(E256="Continuous measurement",1,IF(E256="Periodic (intermittent) measurement",2,IF(E256="Financial accounting estimates",3,IF(E256="Self-assessment",3,"0")))),"")</f>
        <v>0</v>
      </c>
      <c r="G256" s="9" t="s">
        <v>565</v>
      </c>
      <c r="H256" s="8">
        <f>IF(G256&lt;&gt;"",IF(G256="(1) Those who have performed external calibration or have multiple sets of data to support this",1,IF(G256="(2) Those with certificates such as internal correction or accounting visa",2,IF(G256="(3) Failure to perform instrument calibration or record compilation",3,"0"))),"")</f>
        <v>0</v>
      </c>
      <c r="I256" s="9" t="s">
        <v>608</v>
      </c>
      <c r="J256" s="8">
        <f>IF(I256="1 In-house development coefficient/mass balance coefficient",1,IF(I256="2 Same process/equipment experience coefficient",1,IF(I256="3 The manufacturer provides coefficients",2,IF(I256="4 egional emission coefficient",2,IF(I256="5 National emission coefficient",3,IF(I256="6 International emission coefficient",3,""))))))</f>
        <v>0</v>
      </c>
      <c r="K256" s="8">
        <f>IF(OR(F256="", H256="", J256=""), "系统未选择", F256*H256*J256)</f>
        <v>0</v>
      </c>
      <c r="L256" s="8">
        <f>IF('3-定量盘查'!AD255&lt;&gt;"",ROUND('3-定量盘查'!AD255,4),"")</f>
        <v>0</v>
      </c>
      <c r="M256" s="8">
        <f>IF(K256="系统未选择",IF(K256&lt;10,"1",IF(19&gt;K256,"2",IF(K256&gt;=27,"3","-"))))</f>
        <v>0</v>
      </c>
      <c r="N256" s="8">
        <f>IF(K256="系统未选择",IF(L256="",K256,ROUND(K256*L256,2)))</f>
        <v>0</v>
      </c>
    </row>
    <row r="257" spans="2:14">
      <c r="B257" s="8">
        <f>IF('2-定性盘查'!A257&lt;&gt;"",'2-定性盘查'!A257,"")</f>
        <v>0</v>
      </c>
      <c r="C257" s="8">
        <f>IF('2-定性盘查'!C257&lt;&gt;"",'2-定性盘查'!C257,"")</f>
        <v>0</v>
      </c>
      <c r="D257" s="8">
        <f>IF('2-定性盘查'!D257&lt;&gt;"",'2-定性盘查'!D257,"")</f>
        <v>0</v>
      </c>
      <c r="E257" s="9" t="s">
        <v>607</v>
      </c>
      <c r="F257" s="8">
        <f>IF(E257&lt;&gt;"",IF(E257="Continuous measurement",1,IF(E257="Periodic (intermittent) measurement",2,IF(E257="Financial accounting estimates",3,IF(E257="Self-assessment",3,"0")))),"")</f>
        <v>0</v>
      </c>
      <c r="G257" s="9" t="s">
        <v>565</v>
      </c>
      <c r="H257" s="8">
        <f>IF(G257&lt;&gt;"",IF(G257="(1) Those who have performed external calibration or have multiple sets of data to support this",1,IF(G257="(2) Those with certificates such as internal correction or accounting visa",2,IF(G257="(3) Failure to perform instrument calibration or record compilation",3,"0"))),"")</f>
        <v>0</v>
      </c>
      <c r="I257" s="9" t="s">
        <v>608</v>
      </c>
      <c r="J257" s="8">
        <f>IF(I257="1 In-house development coefficient/mass balance coefficient",1,IF(I257="2 Same process/equipment experience coefficient",1,IF(I257="3 The manufacturer provides coefficients",2,IF(I257="4 egional emission coefficient",2,IF(I257="5 National emission coefficient",3,IF(I257="6 International emission coefficient",3,""))))))</f>
        <v>0</v>
      </c>
      <c r="K257" s="8">
        <f>IF(OR(F257="", H257="", J257=""), "系统未选择", F257*H257*J257)</f>
        <v>0</v>
      </c>
      <c r="L257" s="8">
        <f>IF('3-定量盘查'!AD256&lt;&gt;"",ROUND('3-定量盘查'!AD256,4),"")</f>
        <v>0</v>
      </c>
      <c r="M257" s="8">
        <f>IF(K257="系统未选择",IF(K257&lt;10,"1",IF(19&gt;K257,"2",IF(K257&gt;=27,"3","-"))))</f>
        <v>0</v>
      </c>
      <c r="N257" s="8">
        <f>IF(K257="系统未选择",IF(L257="",K257,ROUND(K257*L257,2)))</f>
        <v>0</v>
      </c>
    </row>
    <row r="258" spans="2:14">
      <c r="B258" s="8">
        <f>IF('2-定性盘查'!A258&lt;&gt;"",'2-定性盘查'!A258,"")</f>
        <v>0</v>
      </c>
      <c r="C258" s="8">
        <f>IF('2-定性盘查'!C258&lt;&gt;"",'2-定性盘查'!C258,"")</f>
        <v>0</v>
      </c>
      <c r="D258" s="8">
        <f>IF('2-定性盘查'!D258&lt;&gt;"",'2-定性盘查'!D258,"")</f>
        <v>0</v>
      </c>
      <c r="E258" s="9" t="s">
        <v>607</v>
      </c>
      <c r="F258" s="8">
        <f>IF(E258&lt;&gt;"",IF(E258="Continuous measurement",1,IF(E258="Periodic (intermittent) measurement",2,IF(E258="Financial accounting estimates",3,IF(E258="Self-assessment",3,"0")))),"")</f>
        <v>0</v>
      </c>
      <c r="G258" s="9" t="s">
        <v>565</v>
      </c>
      <c r="H258" s="8">
        <f>IF(G258&lt;&gt;"",IF(G258="(1) Those who have performed external calibration or have multiple sets of data to support this",1,IF(G258="(2) Those with certificates such as internal correction or accounting visa",2,IF(G258="(3) Failure to perform instrument calibration or record compilation",3,"0"))),"")</f>
        <v>0</v>
      </c>
      <c r="I258" s="9" t="s">
        <v>608</v>
      </c>
      <c r="J258" s="8">
        <f>IF(I258="1 In-house development coefficient/mass balance coefficient",1,IF(I258="2 Same process/equipment experience coefficient",1,IF(I258="3 The manufacturer provides coefficients",2,IF(I258="4 egional emission coefficient",2,IF(I258="5 National emission coefficient",3,IF(I258="6 International emission coefficient",3,""))))))</f>
        <v>0</v>
      </c>
      <c r="K258" s="8">
        <f>IF(OR(F258="", H258="", J258=""), "系统未选择", F258*H258*J258)</f>
        <v>0</v>
      </c>
      <c r="L258" s="8">
        <f>IF('3-定量盘查'!AD257&lt;&gt;"",ROUND('3-定量盘查'!AD257,4),"")</f>
        <v>0</v>
      </c>
      <c r="M258" s="8">
        <f>IF(K258="系统未选择",IF(K258&lt;10,"1",IF(19&gt;K258,"2",IF(K258&gt;=27,"3","-"))))</f>
        <v>0</v>
      </c>
      <c r="N258" s="8">
        <f>IF(K258="系统未选择",IF(L258="",K258,ROUND(K258*L258,2)))</f>
        <v>0</v>
      </c>
    </row>
    <row r="259" spans="2:14">
      <c r="B259" s="8">
        <f>IF('2-定性盘查'!A259&lt;&gt;"",'2-定性盘查'!A259,"")</f>
        <v>0</v>
      </c>
      <c r="C259" s="8">
        <f>IF('2-定性盘查'!C259&lt;&gt;"",'2-定性盘查'!C259,"")</f>
        <v>0</v>
      </c>
      <c r="D259" s="8">
        <f>IF('2-定性盘查'!D259&lt;&gt;"",'2-定性盘查'!D259,"")</f>
        <v>0</v>
      </c>
      <c r="E259" s="9" t="s">
        <v>609</v>
      </c>
      <c r="F259" s="8">
        <f>IF(E259&lt;&gt;"",IF(E259="Continuous measurement",1,IF(E259="Periodic (intermittent) measurement",2,IF(E259="Financial accounting estimates",3,IF(E259="Self-assessment",3,"0")))),"")</f>
        <v>0</v>
      </c>
      <c r="G259" s="9" t="s">
        <v>565</v>
      </c>
      <c r="H259" s="8">
        <f>IF(G259&lt;&gt;"",IF(G259="(1) Those who have performed external calibration or have multiple sets of data to support this",1,IF(G259="(2) Those with certificates such as internal correction or accounting visa",2,IF(G259="(3) Failure to perform instrument calibration or record compilation",3,"0"))),"")</f>
        <v>0</v>
      </c>
      <c r="I259" s="9" t="s">
        <v>608</v>
      </c>
      <c r="J259" s="8">
        <f>IF(I259="1 In-house development coefficient/mass balance coefficient",1,IF(I259="2 Same process/equipment experience coefficient",1,IF(I259="3 The manufacturer provides coefficients",2,IF(I259="4 egional emission coefficient",2,IF(I259="5 National emission coefficient",3,IF(I259="6 International emission coefficient",3,""))))))</f>
        <v>0</v>
      </c>
      <c r="K259" s="8">
        <f>IF(OR(F259="", H259="", J259=""), "系统未选择", F259*H259*J259)</f>
        <v>0</v>
      </c>
      <c r="L259" s="8">
        <f>IF('3-定量盘查'!AD258&lt;&gt;"",ROUND('3-定量盘查'!AD258,4),"")</f>
        <v>0</v>
      </c>
      <c r="M259" s="8">
        <f>IF(K259="系统未选择",IF(K259&lt;10,"1",IF(19&gt;K259,"2",IF(K259&gt;=27,"3","-"))))</f>
        <v>0</v>
      </c>
      <c r="N259" s="8">
        <f>IF(K259="系统未选择",IF(L259="",K259,ROUND(K259*L259,2)))</f>
        <v>0</v>
      </c>
    </row>
    <row r="260" spans="2:14">
      <c r="B260" s="8">
        <f>IF('2-定性盘查'!A260&lt;&gt;"",'2-定性盘查'!A260,"")</f>
        <v>0</v>
      </c>
      <c r="C260" s="8">
        <f>IF('2-定性盘查'!C260&lt;&gt;"",'2-定性盘查'!C260,"")</f>
        <v>0</v>
      </c>
      <c r="D260" s="8">
        <f>IF('2-定性盘查'!D260&lt;&gt;"",'2-定性盘查'!D260,"")</f>
        <v>0</v>
      </c>
      <c r="E260" s="9" t="s">
        <v>609</v>
      </c>
      <c r="F260" s="8">
        <f>IF(E260&lt;&gt;"",IF(E260="Continuous measurement",1,IF(E260="Periodic (intermittent) measurement",2,IF(E260="Financial accounting estimates",3,IF(E260="Self-assessment",3,"0")))),"")</f>
        <v>0</v>
      </c>
      <c r="G260" s="9" t="s">
        <v>565</v>
      </c>
      <c r="H260" s="8">
        <f>IF(G260&lt;&gt;"",IF(G260="(1) Those who have performed external calibration or have multiple sets of data to support this",1,IF(G260="(2) Those with certificates such as internal correction or accounting visa",2,IF(G260="(3) Failure to perform instrument calibration or record compilation",3,"0"))),"")</f>
        <v>0</v>
      </c>
      <c r="I260" s="9" t="s">
        <v>608</v>
      </c>
      <c r="J260" s="8">
        <f>IF(I260="1 In-house development coefficient/mass balance coefficient",1,IF(I260="2 Same process/equipment experience coefficient",1,IF(I260="3 The manufacturer provides coefficients",2,IF(I260="4 egional emission coefficient",2,IF(I260="5 National emission coefficient",3,IF(I260="6 International emission coefficient",3,""))))))</f>
        <v>0</v>
      </c>
      <c r="K260" s="8">
        <f>IF(OR(F260="", H260="", J260=""), "系统未选择", F260*H260*J260)</f>
        <v>0</v>
      </c>
      <c r="L260" s="8">
        <f>IF('3-定量盘查'!AD259&lt;&gt;"",ROUND('3-定量盘查'!AD259,4),"")</f>
        <v>0</v>
      </c>
      <c r="M260" s="8">
        <f>IF(K260="系统未选择",IF(K260&lt;10,"1",IF(19&gt;K260,"2",IF(K260&gt;=27,"3","-"))))</f>
        <v>0</v>
      </c>
      <c r="N260" s="8">
        <f>IF(K260="系统未选择",IF(L260="",K260,ROUND(K260*L260,2)))</f>
        <v>0</v>
      </c>
    </row>
    <row r="261" spans="2:14">
      <c r="B261" s="8">
        <f>IF('2-定性盘查'!A261&lt;&gt;"",'2-定性盘查'!A261,"")</f>
        <v>0</v>
      </c>
      <c r="C261" s="8">
        <f>IF('2-定性盘查'!C261&lt;&gt;"",'2-定性盘查'!C261,"")</f>
        <v>0</v>
      </c>
      <c r="D261" s="8">
        <f>IF('2-定性盘查'!D261&lt;&gt;"",'2-定性盘查'!D261,"")</f>
        <v>0</v>
      </c>
      <c r="E261" s="9" t="s">
        <v>609</v>
      </c>
      <c r="F261" s="8">
        <f>IF(E261&lt;&gt;"",IF(E261="Continuous measurement",1,IF(E261="Periodic (intermittent) measurement",2,IF(E261="Financial accounting estimates",3,IF(E261="Self-assessment",3,"0")))),"")</f>
        <v>0</v>
      </c>
      <c r="G261" s="9" t="s">
        <v>565</v>
      </c>
      <c r="H261" s="8">
        <f>IF(G261&lt;&gt;"",IF(G261="(1) Those who have performed external calibration or have multiple sets of data to support this",1,IF(G261="(2) Those with certificates such as internal correction or accounting visa",2,IF(G261="(3) Failure to perform instrument calibration or record compilation",3,"0"))),"")</f>
        <v>0</v>
      </c>
      <c r="I261" s="9" t="s">
        <v>608</v>
      </c>
      <c r="J261" s="8">
        <f>IF(I261="1 In-house development coefficient/mass balance coefficient",1,IF(I261="2 Same process/equipment experience coefficient",1,IF(I261="3 The manufacturer provides coefficients",2,IF(I261="4 egional emission coefficient",2,IF(I261="5 National emission coefficient",3,IF(I261="6 International emission coefficient",3,""))))))</f>
        <v>0</v>
      </c>
      <c r="K261" s="8">
        <f>IF(OR(F261="", H261="", J261=""), "系统未选择", F261*H261*J261)</f>
        <v>0</v>
      </c>
      <c r="L261" s="8">
        <f>IF('3-定量盘查'!AD260&lt;&gt;"",ROUND('3-定量盘查'!AD260,4),"")</f>
        <v>0</v>
      </c>
      <c r="M261" s="8">
        <f>IF(K261="系统未选择",IF(K261&lt;10,"1",IF(19&gt;K261,"2",IF(K261&gt;=27,"3","-"))))</f>
        <v>0</v>
      </c>
      <c r="N261" s="8">
        <f>IF(K261="系统未选择",IF(L261="",K261,ROUND(K261*L261,2)))</f>
        <v>0</v>
      </c>
    </row>
    <row r="262" spans="2:14">
      <c r="B262" s="8">
        <f>IF('2-定性盘查'!A262&lt;&gt;"",'2-定性盘查'!A262,"")</f>
        <v>0</v>
      </c>
      <c r="C262" s="8">
        <f>IF('2-定性盘查'!C262&lt;&gt;"",'2-定性盘查'!C262,"")</f>
        <v>0</v>
      </c>
      <c r="D262" s="8">
        <f>IF('2-定性盘查'!D262&lt;&gt;"",'2-定性盘查'!D262,"")</f>
        <v>0</v>
      </c>
      <c r="E262" s="9" t="s">
        <v>607</v>
      </c>
      <c r="F262" s="8">
        <f>IF(E262&lt;&gt;"",IF(E262="Continuous measurement",1,IF(E262="Periodic (intermittent) measurement",2,IF(E262="Financial accounting estimates",3,IF(E262="Self-assessment",3,"0")))),"")</f>
        <v>0</v>
      </c>
      <c r="G262" s="9" t="s">
        <v>565</v>
      </c>
      <c r="H262" s="8">
        <f>IF(G262&lt;&gt;"",IF(G262="(1) Those who have performed external calibration or have multiple sets of data to support this",1,IF(G262="(2) Those with certificates such as internal correction or accounting visa",2,IF(G262="(3) Failure to perform instrument calibration or record compilation",3,"0"))),"")</f>
        <v>0</v>
      </c>
      <c r="I262" s="9" t="s">
        <v>608</v>
      </c>
      <c r="J262" s="8">
        <f>IF(I262="1 In-house development coefficient/mass balance coefficient",1,IF(I262="2 Same process/equipment experience coefficient",1,IF(I262="3 The manufacturer provides coefficients",2,IF(I262="4 egional emission coefficient",2,IF(I262="5 National emission coefficient",3,IF(I262="6 International emission coefficient",3,""))))))</f>
        <v>0</v>
      </c>
      <c r="K262" s="8">
        <f>IF(OR(F262="", H262="", J262=""), "系统未选择", F262*H262*J262)</f>
        <v>0</v>
      </c>
      <c r="L262" s="8">
        <f>IF('3-定量盘查'!AD261&lt;&gt;"",ROUND('3-定量盘查'!AD261,4),"")</f>
        <v>0</v>
      </c>
      <c r="M262" s="8">
        <f>IF(K262="系统未选择",IF(K262&lt;10,"1",IF(19&gt;K262,"2",IF(K262&gt;=27,"3","-"))))</f>
        <v>0</v>
      </c>
      <c r="N262" s="8">
        <f>IF(K262="系统未选择",IF(L262="",K262,ROUND(K262*L262,2)))</f>
        <v>0</v>
      </c>
    </row>
    <row r="263" spans="2:14">
      <c r="B263" s="8">
        <f>IF('2-定性盘查'!A263&lt;&gt;"",'2-定性盘查'!A263,"")</f>
        <v>0</v>
      </c>
      <c r="C263" s="8">
        <f>IF('2-定性盘查'!C263&lt;&gt;"",'2-定性盘查'!C263,"")</f>
        <v>0</v>
      </c>
      <c r="D263" s="8">
        <f>IF('2-定性盘查'!D263&lt;&gt;"",'2-定性盘查'!D263,"")</f>
        <v>0</v>
      </c>
      <c r="E263" s="9" t="s">
        <v>607</v>
      </c>
      <c r="F263" s="8">
        <f>IF(E263&lt;&gt;"",IF(E263="Continuous measurement",1,IF(E263="Periodic (intermittent) measurement",2,IF(E263="Financial accounting estimates",3,IF(E263="Self-assessment",3,"0")))),"")</f>
        <v>0</v>
      </c>
      <c r="G263" s="9" t="s">
        <v>565</v>
      </c>
      <c r="H263" s="8">
        <f>IF(G263&lt;&gt;"",IF(G263="(1) Those who have performed external calibration or have multiple sets of data to support this",1,IF(G263="(2) Those with certificates such as internal correction or accounting visa",2,IF(G263="(3) Failure to perform instrument calibration or record compilation",3,"0"))),"")</f>
        <v>0</v>
      </c>
      <c r="I263" s="9" t="s">
        <v>608</v>
      </c>
      <c r="J263" s="8">
        <f>IF(I263="1 In-house development coefficient/mass balance coefficient",1,IF(I263="2 Same process/equipment experience coefficient",1,IF(I263="3 The manufacturer provides coefficients",2,IF(I263="4 egional emission coefficient",2,IF(I263="5 National emission coefficient",3,IF(I263="6 International emission coefficient",3,""))))))</f>
        <v>0</v>
      </c>
      <c r="K263" s="8">
        <f>IF(OR(F263="", H263="", J263=""), "系统未选择", F263*H263*J263)</f>
        <v>0</v>
      </c>
      <c r="L263" s="8">
        <f>IF('3-定量盘查'!AD262&lt;&gt;"",ROUND('3-定量盘查'!AD262,4),"")</f>
        <v>0</v>
      </c>
      <c r="M263" s="8">
        <f>IF(K263="系统未选择",IF(K263&lt;10,"1",IF(19&gt;K263,"2",IF(K263&gt;=27,"3","-"))))</f>
        <v>0</v>
      </c>
      <c r="N263" s="8">
        <f>IF(K263="系统未选择",IF(L263="",K263,ROUND(K263*L263,2)))</f>
        <v>0</v>
      </c>
    </row>
    <row r="264" spans="2:14">
      <c r="B264" s="8">
        <f>IF('2-定性盘查'!A264&lt;&gt;"",'2-定性盘查'!A264,"")</f>
        <v>0</v>
      </c>
      <c r="C264" s="8">
        <f>IF('2-定性盘查'!C264&lt;&gt;"",'2-定性盘查'!C264,"")</f>
        <v>0</v>
      </c>
      <c r="D264" s="8">
        <f>IF('2-定性盘查'!D264&lt;&gt;"",'2-定性盘查'!D264,"")</f>
        <v>0</v>
      </c>
      <c r="E264" s="9" t="s">
        <v>612</v>
      </c>
      <c r="F264" s="8">
        <f>IF(E264&lt;&gt;"",IF(E264="Continuous measurement",1,IF(E264="Periodic (intermittent) measurement",2,IF(E264="Financial accounting estimates",3,IF(E264="Self-assessment",3,"0")))),"")</f>
        <v>0</v>
      </c>
      <c r="G264" s="9" t="s">
        <v>567</v>
      </c>
      <c r="H264" s="8">
        <f>IF(G264&lt;&gt;"",IF(G264="(1) Those who have performed external calibration or have multiple sets of data to support this",1,IF(G264="(2) Those with certificates such as internal correction or accounting visa",2,IF(G264="(3) Failure to perform instrument calibration or record compilation",3,"0"))),"")</f>
        <v>0</v>
      </c>
      <c r="I264" s="9" t="s">
        <v>611</v>
      </c>
      <c r="J264" s="8">
        <f>IF(I264="1 In-house development coefficient/mass balance coefficient",1,IF(I264="2 Same process/equipment experience coefficient",1,IF(I264="3 The manufacturer provides coefficients",2,IF(I264="4 egional emission coefficient",2,IF(I264="5 National emission coefficient",3,IF(I264="6 International emission coefficient",3,""))))))</f>
        <v>0</v>
      </c>
      <c r="K264" s="8">
        <f>IF(OR(F264="", H264="", J264=""), "系统未选择", F264*H264*J264)</f>
        <v>0</v>
      </c>
      <c r="L264" s="8">
        <f>IF('3-定量盘查'!AD263&lt;&gt;"",ROUND('3-定量盘查'!AD263,4),"")</f>
        <v>0</v>
      </c>
      <c r="M264" s="8">
        <f>IF(K264="系统未选择",IF(K264&lt;10,"1",IF(19&gt;K264,"2",IF(K264&gt;=27,"3","-"))))</f>
        <v>0</v>
      </c>
      <c r="N264" s="8">
        <f>IF(K264="系统未选择",IF(L264="",K264,ROUND(K264*L264,2)))</f>
        <v>0</v>
      </c>
    </row>
    <row r="265" spans="2:14">
      <c r="B265" s="8">
        <f>IF('2-定性盘查'!A265&lt;&gt;"",'2-定性盘查'!A265,"")</f>
        <v>0</v>
      </c>
      <c r="C265" s="8">
        <f>IF('2-定性盘查'!C265&lt;&gt;"",'2-定性盘查'!C265,"")</f>
        <v>0</v>
      </c>
      <c r="D265" s="8">
        <f>IF('2-定性盘查'!D265&lt;&gt;"",'2-定性盘查'!D265,"")</f>
        <v>0</v>
      </c>
      <c r="E265" s="9" t="s">
        <v>607</v>
      </c>
      <c r="F265" s="8">
        <f>IF(E265&lt;&gt;"",IF(E265="Continuous measurement",1,IF(E265="Periodic (intermittent) measurement",2,IF(E265="Financial accounting estimates",3,IF(E265="Self-assessment",3,"0")))),"")</f>
        <v>0</v>
      </c>
      <c r="G265" s="9" t="s">
        <v>565</v>
      </c>
      <c r="H265" s="8">
        <f>IF(G265&lt;&gt;"",IF(G265="(1) Those who have performed external calibration or have multiple sets of data to support this",1,IF(G265="(2) Those with certificates such as internal correction or accounting visa",2,IF(G265="(3) Failure to perform instrument calibration or record compilation",3,"0"))),"")</f>
        <v>0</v>
      </c>
      <c r="I265" s="9" t="s">
        <v>608</v>
      </c>
      <c r="J265" s="8">
        <f>IF(I265="1 In-house development coefficient/mass balance coefficient",1,IF(I265="2 Same process/equipment experience coefficient",1,IF(I265="3 The manufacturer provides coefficients",2,IF(I265="4 egional emission coefficient",2,IF(I265="5 National emission coefficient",3,IF(I265="6 International emission coefficient",3,""))))))</f>
        <v>0</v>
      </c>
      <c r="K265" s="8">
        <f>IF(OR(F265="", H265="", J265=""), "系统未选择", F265*H265*J265)</f>
        <v>0</v>
      </c>
      <c r="L265" s="8">
        <f>IF('3-定量盘查'!AD264&lt;&gt;"",ROUND('3-定量盘查'!AD264,4),"")</f>
        <v>0</v>
      </c>
      <c r="M265" s="8">
        <f>IF(K265="系统未选择",IF(K265&lt;10,"1",IF(19&gt;K265,"2",IF(K265&gt;=27,"3","-"))))</f>
        <v>0</v>
      </c>
      <c r="N265" s="8">
        <f>IF(K265="系统未选择",IF(L265="",K265,ROUND(K265*L265,2)))</f>
        <v>0</v>
      </c>
    </row>
    <row r="266" spans="2:14">
      <c r="B266" s="8">
        <f>IF('2-定性盘查'!A266&lt;&gt;"",'2-定性盘查'!A266,"")</f>
        <v>0</v>
      </c>
      <c r="C266" s="8">
        <f>IF('2-定性盘查'!C266&lt;&gt;"",'2-定性盘查'!C266,"")</f>
        <v>0</v>
      </c>
      <c r="D266" s="8">
        <f>IF('2-定性盘查'!D266&lt;&gt;"",'2-定性盘查'!D266,"")</f>
        <v>0</v>
      </c>
      <c r="E266" s="9" t="s">
        <v>607</v>
      </c>
      <c r="F266" s="8">
        <f>IF(E266&lt;&gt;"",IF(E266="Continuous measurement",1,IF(E266="Periodic (intermittent) measurement",2,IF(E266="Financial accounting estimates",3,IF(E266="Self-assessment",3,"0")))),"")</f>
        <v>0</v>
      </c>
      <c r="G266" s="9" t="s">
        <v>565</v>
      </c>
      <c r="H266" s="8">
        <f>IF(G266&lt;&gt;"",IF(G266="(1) Those who have performed external calibration or have multiple sets of data to support this",1,IF(G266="(2) Those with certificates such as internal correction or accounting visa",2,IF(G266="(3) Failure to perform instrument calibration or record compilation",3,"0"))),"")</f>
        <v>0</v>
      </c>
      <c r="I266" s="9" t="s">
        <v>608</v>
      </c>
      <c r="J266" s="8">
        <f>IF(I266="1 In-house development coefficient/mass balance coefficient",1,IF(I266="2 Same process/equipment experience coefficient",1,IF(I266="3 The manufacturer provides coefficients",2,IF(I266="4 egional emission coefficient",2,IF(I266="5 National emission coefficient",3,IF(I266="6 International emission coefficient",3,""))))))</f>
        <v>0</v>
      </c>
      <c r="K266" s="8">
        <f>IF(OR(F266="", H266="", J266=""), "系统未选择", F266*H266*J266)</f>
        <v>0</v>
      </c>
      <c r="L266" s="8">
        <f>IF('3-定量盘查'!AD265&lt;&gt;"",ROUND('3-定量盘查'!AD265,4),"")</f>
        <v>0</v>
      </c>
      <c r="M266" s="8">
        <f>IF(K266="系统未选择",IF(K266&lt;10,"1",IF(19&gt;K266,"2",IF(K266&gt;=27,"3","-"))))</f>
        <v>0</v>
      </c>
      <c r="N266" s="8">
        <f>IF(K266="系统未选择",IF(L266="",K266,ROUND(K266*L266,2)))</f>
        <v>0</v>
      </c>
    </row>
    <row r="267" spans="2:14">
      <c r="B267" s="8">
        <f>IF('2-定性盘查'!A267&lt;&gt;"",'2-定性盘查'!A267,"")</f>
        <v>0</v>
      </c>
      <c r="C267" s="8">
        <f>IF('2-定性盘查'!C267&lt;&gt;"",'2-定性盘查'!C267,"")</f>
        <v>0</v>
      </c>
      <c r="D267" s="8">
        <f>IF('2-定性盘查'!D267&lt;&gt;"",'2-定性盘查'!D267,"")</f>
        <v>0</v>
      </c>
      <c r="E267" s="9" t="s">
        <v>607</v>
      </c>
      <c r="F267" s="8">
        <f>IF(E267&lt;&gt;"",IF(E267="Continuous measurement",1,IF(E267="Periodic (intermittent) measurement",2,IF(E267="Financial accounting estimates",3,IF(E267="Self-assessment",3,"0")))),"")</f>
        <v>0</v>
      </c>
      <c r="G267" s="9" t="s">
        <v>565</v>
      </c>
      <c r="H267" s="8">
        <f>IF(G267&lt;&gt;"",IF(G267="(1) Those who have performed external calibration or have multiple sets of data to support this",1,IF(G267="(2) Those with certificates such as internal correction or accounting visa",2,IF(G267="(3) Failure to perform instrument calibration or record compilation",3,"0"))),"")</f>
        <v>0</v>
      </c>
      <c r="I267" s="9" t="s">
        <v>608</v>
      </c>
      <c r="J267" s="8">
        <f>IF(I267="1 In-house development coefficient/mass balance coefficient",1,IF(I267="2 Same process/equipment experience coefficient",1,IF(I267="3 The manufacturer provides coefficients",2,IF(I267="4 egional emission coefficient",2,IF(I267="5 National emission coefficient",3,IF(I267="6 International emission coefficient",3,""))))))</f>
        <v>0</v>
      </c>
      <c r="K267" s="8">
        <f>IF(OR(F267="", H267="", J267=""), "系统未选择", F267*H267*J267)</f>
        <v>0</v>
      </c>
      <c r="L267" s="8">
        <f>IF('3-定量盘查'!AD266&lt;&gt;"",ROUND('3-定量盘查'!AD266,4),"")</f>
        <v>0</v>
      </c>
      <c r="M267" s="8">
        <f>IF(K267="系统未选择",IF(K267&lt;10,"1",IF(19&gt;K267,"2",IF(K267&gt;=27,"3","-"))))</f>
        <v>0</v>
      </c>
      <c r="N267" s="8">
        <f>IF(K267="系统未选择",IF(L267="",K267,ROUND(K267*L267,2)))</f>
        <v>0</v>
      </c>
    </row>
    <row r="268" spans="2:14">
      <c r="B268" s="8">
        <f>IF('2-定性盘查'!A268&lt;&gt;"",'2-定性盘查'!A268,"")</f>
        <v>0</v>
      </c>
      <c r="C268" s="8">
        <f>IF('2-定性盘查'!C268&lt;&gt;"",'2-定性盘查'!C268,"")</f>
        <v>0</v>
      </c>
      <c r="D268" s="8">
        <f>IF('2-定性盘查'!D268&lt;&gt;"",'2-定性盘查'!D268,"")</f>
        <v>0</v>
      </c>
      <c r="E268" s="9" t="s">
        <v>607</v>
      </c>
      <c r="F268" s="8">
        <f>IF(E268&lt;&gt;"",IF(E268="Continuous measurement",1,IF(E268="Periodic (intermittent) measurement",2,IF(E268="Financial accounting estimates",3,IF(E268="Self-assessment",3,"0")))),"")</f>
        <v>0</v>
      </c>
      <c r="G268" s="9" t="s">
        <v>565</v>
      </c>
      <c r="H268" s="8">
        <f>IF(G268&lt;&gt;"",IF(G268="(1) Those who have performed external calibration or have multiple sets of data to support this",1,IF(G268="(2) Those with certificates such as internal correction or accounting visa",2,IF(G268="(3) Failure to perform instrument calibration or record compilation",3,"0"))),"")</f>
        <v>0</v>
      </c>
      <c r="I268" s="9" t="s">
        <v>608</v>
      </c>
      <c r="J268" s="8">
        <f>IF(I268="1 In-house development coefficient/mass balance coefficient",1,IF(I268="2 Same process/equipment experience coefficient",1,IF(I268="3 The manufacturer provides coefficients",2,IF(I268="4 egional emission coefficient",2,IF(I268="5 National emission coefficient",3,IF(I268="6 International emission coefficient",3,""))))))</f>
        <v>0</v>
      </c>
      <c r="K268" s="8">
        <f>IF(OR(F268="", H268="", J268=""), "系统未选择", F268*H268*J268)</f>
        <v>0</v>
      </c>
      <c r="L268" s="8">
        <f>IF('3-定量盘查'!AD267&lt;&gt;"",ROUND('3-定量盘查'!AD267,4),"")</f>
        <v>0</v>
      </c>
      <c r="M268" s="8">
        <f>IF(K268="系统未选择",IF(K268&lt;10,"1",IF(19&gt;K268,"2",IF(K268&gt;=27,"3","-"))))</f>
        <v>0</v>
      </c>
      <c r="N268" s="8">
        <f>IF(K268="系统未选择",IF(L268="",K268,ROUND(K268*L268,2)))</f>
        <v>0</v>
      </c>
    </row>
    <row r="269" spans="2:14">
      <c r="B269" s="8">
        <f>IF('2-定性盘查'!A269&lt;&gt;"",'2-定性盘查'!A269,"")</f>
        <v>0</v>
      </c>
      <c r="C269" s="8">
        <f>IF('2-定性盘查'!C269&lt;&gt;"",'2-定性盘查'!C269,"")</f>
        <v>0</v>
      </c>
      <c r="D269" s="8">
        <f>IF('2-定性盘查'!D269&lt;&gt;"",'2-定性盘查'!D269,"")</f>
        <v>0</v>
      </c>
      <c r="E269" s="9" t="s">
        <v>607</v>
      </c>
      <c r="F269" s="8">
        <f>IF(E269&lt;&gt;"",IF(E269="Continuous measurement",1,IF(E269="Periodic (intermittent) measurement",2,IF(E269="Financial accounting estimates",3,IF(E269="Self-assessment",3,"0")))),"")</f>
        <v>0</v>
      </c>
      <c r="G269" s="9" t="s">
        <v>565</v>
      </c>
      <c r="H269" s="8">
        <f>IF(G269&lt;&gt;"",IF(G269="(1) Those who have performed external calibration or have multiple sets of data to support this",1,IF(G269="(2) Those with certificates such as internal correction or accounting visa",2,IF(G269="(3) Failure to perform instrument calibration or record compilation",3,"0"))),"")</f>
        <v>0</v>
      </c>
      <c r="I269" s="9" t="s">
        <v>608</v>
      </c>
      <c r="J269" s="8">
        <f>IF(I269="1 In-house development coefficient/mass balance coefficient",1,IF(I269="2 Same process/equipment experience coefficient",1,IF(I269="3 The manufacturer provides coefficients",2,IF(I269="4 egional emission coefficient",2,IF(I269="5 National emission coefficient",3,IF(I269="6 International emission coefficient",3,""))))))</f>
        <v>0</v>
      </c>
      <c r="K269" s="8">
        <f>IF(OR(F269="", H269="", J269=""), "系统未选择", F269*H269*J269)</f>
        <v>0</v>
      </c>
      <c r="L269" s="8">
        <f>IF('3-定量盘查'!AD268&lt;&gt;"",ROUND('3-定量盘查'!AD268,4),"")</f>
        <v>0</v>
      </c>
      <c r="M269" s="8">
        <f>IF(K269="系统未选择",IF(K269&lt;10,"1",IF(19&gt;K269,"2",IF(K269&gt;=27,"3","-"))))</f>
        <v>0</v>
      </c>
      <c r="N269" s="8">
        <f>IF(K269="系统未选择",IF(L269="",K269,ROUND(K269*L269,2)))</f>
        <v>0</v>
      </c>
    </row>
    <row r="270" spans="2:14">
      <c r="B270" s="8">
        <f>IF('2-定性盘查'!A270&lt;&gt;"",'2-定性盘查'!A270,"")</f>
        <v>0</v>
      </c>
      <c r="C270" s="8">
        <f>IF('2-定性盘查'!C270&lt;&gt;"",'2-定性盘查'!C270,"")</f>
        <v>0</v>
      </c>
      <c r="D270" s="8">
        <f>IF('2-定性盘查'!D270&lt;&gt;"",'2-定性盘查'!D270,"")</f>
        <v>0</v>
      </c>
      <c r="E270" s="9" t="s">
        <v>607</v>
      </c>
      <c r="F270" s="8">
        <f>IF(E270&lt;&gt;"",IF(E270="Continuous measurement",1,IF(E270="Periodic (intermittent) measurement",2,IF(E270="Financial accounting estimates",3,IF(E270="Self-assessment",3,"0")))),"")</f>
        <v>0</v>
      </c>
      <c r="G270" s="9" t="s">
        <v>565</v>
      </c>
      <c r="H270" s="8">
        <f>IF(G270&lt;&gt;"",IF(G270="(1) Those who have performed external calibration or have multiple sets of data to support this",1,IF(G270="(2) Those with certificates such as internal correction or accounting visa",2,IF(G270="(3) Failure to perform instrument calibration or record compilation",3,"0"))),"")</f>
        <v>0</v>
      </c>
      <c r="I270" s="9" t="s">
        <v>608</v>
      </c>
      <c r="J270" s="8">
        <f>IF(I270="1 In-house development coefficient/mass balance coefficient",1,IF(I270="2 Same process/equipment experience coefficient",1,IF(I270="3 The manufacturer provides coefficients",2,IF(I270="4 egional emission coefficient",2,IF(I270="5 National emission coefficient",3,IF(I270="6 International emission coefficient",3,""))))))</f>
        <v>0</v>
      </c>
      <c r="K270" s="8">
        <f>IF(OR(F270="", H270="", J270=""), "系统未选择", F270*H270*J270)</f>
        <v>0</v>
      </c>
      <c r="L270" s="8">
        <f>IF('3-定量盘查'!AD269&lt;&gt;"",ROUND('3-定量盘查'!AD269,4),"")</f>
        <v>0</v>
      </c>
      <c r="M270" s="8">
        <f>IF(K270="系统未选择",IF(K270&lt;10,"1",IF(19&gt;K270,"2",IF(K270&gt;=27,"3","-"))))</f>
        <v>0</v>
      </c>
      <c r="N270" s="8">
        <f>IF(K270="系统未选择",IF(L270="",K270,ROUND(K270*L270,2)))</f>
        <v>0</v>
      </c>
    </row>
    <row r="271" spans="2:14">
      <c r="B271" s="8">
        <f>IF('2-定性盘查'!A271&lt;&gt;"",'2-定性盘查'!A271,"")</f>
        <v>0</v>
      </c>
      <c r="C271" s="8">
        <f>IF('2-定性盘查'!C271&lt;&gt;"",'2-定性盘查'!C271,"")</f>
        <v>0</v>
      </c>
      <c r="D271" s="8">
        <f>IF('2-定性盘查'!D271&lt;&gt;"",'2-定性盘查'!D271,"")</f>
        <v>0</v>
      </c>
      <c r="E271" s="9" t="s">
        <v>607</v>
      </c>
      <c r="F271" s="8">
        <f>IF(E271&lt;&gt;"",IF(E271="Continuous measurement",1,IF(E271="Periodic (intermittent) measurement",2,IF(E271="Financial accounting estimates",3,IF(E271="Self-assessment",3,"0")))),"")</f>
        <v>0</v>
      </c>
      <c r="G271" s="9" t="s">
        <v>567</v>
      </c>
      <c r="H271" s="8">
        <f>IF(G271&lt;&gt;"",IF(G271="(1) Those who have performed external calibration or have multiple sets of data to support this",1,IF(G271="(2) Those with certificates such as internal correction or accounting visa",2,IF(G271="(3) Failure to perform instrument calibration or record compilation",3,"0"))),"")</f>
        <v>0</v>
      </c>
      <c r="I271" s="9" t="s">
        <v>608</v>
      </c>
      <c r="J271" s="8">
        <f>IF(I271="1 In-house development coefficient/mass balance coefficient",1,IF(I271="2 Same process/equipment experience coefficient",1,IF(I271="3 The manufacturer provides coefficients",2,IF(I271="4 egional emission coefficient",2,IF(I271="5 National emission coefficient",3,IF(I271="6 International emission coefficient",3,""))))))</f>
        <v>0</v>
      </c>
      <c r="K271" s="8">
        <f>IF(OR(F271="", H271="", J271=""), "系统未选择", F271*H271*J271)</f>
        <v>0</v>
      </c>
      <c r="L271" s="8">
        <f>IF('3-定量盘查'!AD270&lt;&gt;"",ROUND('3-定量盘查'!AD270,4),"")</f>
        <v>0</v>
      </c>
      <c r="M271" s="8">
        <f>IF(K271="系统未选择",IF(K271&lt;10,"1",IF(19&gt;K271,"2",IF(K271&gt;=27,"3","-"))))</f>
        <v>0</v>
      </c>
      <c r="N271" s="8">
        <f>IF(K271="系统未选择",IF(L271="",K271,ROUND(K271*L271,2)))</f>
        <v>0</v>
      </c>
    </row>
    <row r="272" spans="2:14">
      <c r="B272" s="8">
        <f>IF('2-定性盘查'!A272&lt;&gt;"",'2-定性盘查'!A272,"")</f>
        <v>0</v>
      </c>
      <c r="C272" s="8">
        <f>IF('2-定性盘查'!C272&lt;&gt;"",'2-定性盘查'!C272,"")</f>
        <v>0</v>
      </c>
      <c r="D272" s="8">
        <f>IF('2-定性盘查'!D272&lt;&gt;"",'2-定性盘查'!D272,"")</f>
        <v>0</v>
      </c>
      <c r="E272" s="9" t="s">
        <v>612</v>
      </c>
      <c r="F272" s="8">
        <f>IF(E272&lt;&gt;"",IF(E272="Continuous measurement",1,IF(E272="Periodic (intermittent) measurement",2,IF(E272="Financial accounting estimates",3,IF(E272="Self-assessment",3,"0")))),"")</f>
        <v>0</v>
      </c>
      <c r="G272" s="9" t="s">
        <v>565</v>
      </c>
      <c r="H272" s="8">
        <f>IF(G272&lt;&gt;"",IF(G272="(1) Those who have performed external calibration or have multiple sets of data to support this",1,IF(G272="(2) Those with certificates such as internal correction or accounting visa",2,IF(G272="(3) Failure to perform instrument calibration or record compilation",3,"0"))),"")</f>
        <v>0</v>
      </c>
      <c r="I272" s="9" t="s">
        <v>608</v>
      </c>
      <c r="J272" s="8">
        <f>IF(I272="1 In-house development coefficient/mass balance coefficient",1,IF(I272="2 Same process/equipment experience coefficient",1,IF(I272="3 The manufacturer provides coefficients",2,IF(I272="4 egional emission coefficient",2,IF(I272="5 National emission coefficient",3,IF(I272="6 International emission coefficient",3,""))))))</f>
        <v>0</v>
      </c>
      <c r="K272" s="8">
        <f>IF(OR(F272="", H272="", J272=""), "系统未选择", F272*H272*J272)</f>
        <v>0</v>
      </c>
      <c r="L272" s="8">
        <f>IF('3-定量盘查'!AD271&lt;&gt;"",ROUND('3-定量盘查'!AD271,4),"")</f>
        <v>0</v>
      </c>
      <c r="M272" s="8">
        <f>IF(K272="系统未选择",IF(K272&lt;10,"1",IF(19&gt;K272,"2",IF(K272&gt;=27,"3","-"))))</f>
        <v>0</v>
      </c>
      <c r="N272" s="8">
        <f>IF(K272="系统未选择",IF(L272="",K272,ROUND(K272*L272,2)))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595</v>
      </c>
      <c r="D2" s="7" t="s">
        <v>23</v>
      </c>
      <c r="E2" s="7" t="s">
        <v>614</v>
      </c>
      <c r="F2" s="7"/>
      <c r="G2" s="7"/>
      <c r="H2" s="7" t="s">
        <v>615</v>
      </c>
      <c r="I2" s="7"/>
      <c r="J2" s="7"/>
      <c r="K2" s="7"/>
      <c r="L2" s="7"/>
      <c r="M2" s="7"/>
      <c r="N2" s="7"/>
      <c r="O2" s="7" t="s">
        <v>616</v>
      </c>
      <c r="P2" s="7"/>
      <c r="Q2" s="7"/>
      <c r="R2" s="7"/>
      <c r="S2" s="7"/>
      <c r="T2" s="7"/>
      <c r="U2" s="7"/>
      <c r="V2" s="7" t="s">
        <v>617</v>
      </c>
      <c r="W2" s="7"/>
      <c r="X2" s="7"/>
      <c r="Y2" s="7"/>
      <c r="Z2" s="7"/>
      <c r="AA2" s="7"/>
      <c r="AB2" s="7"/>
      <c r="AC2" s="7" t="s">
        <v>618</v>
      </c>
      <c r="AD2" s="7"/>
      <c r="AE2" s="10" t="s">
        <v>625</v>
      </c>
      <c r="AF2" s="10"/>
      <c r="AG2" s="10"/>
      <c r="AH2" s="10"/>
      <c r="AI2" s="10"/>
    </row>
    <row r="3" spans="2:35">
      <c r="B3" s="7"/>
      <c r="C3" s="7"/>
      <c r="D3" s="7"/>
      <c r="E3" s="7" t="s">
        <v>619</v>
      </c>
      <c r="F3" s="7" t="s">
        <v>620</v>
      </c>
      <c r="G3" s="7" t="s">
        <v>621</v>
      </c>
      <c r="H3" s="7" t="s">
        <v>569</v>
      </c>
      <c r="I3" s="7" t="s">
        <v>622</v>
      </c>
      <c r="J3" s="7" t="s">
        <v>619</v>
      </c>
      <c r="K3" s="7" t="s">
        <v>620</v>
      </c>
      <c r="L3" s="7" t="s">
        <v>623</v>
      </c>
      <c r="M3" s="7" t="s">
        <v>624</v>
      </c>
      <c r="N3" s="7"/>
      <c r="O3" s="7" t="s">
        <v>569</v>
      </c>
      <c r="P3" s="7" t="s">
        <v>622</v>
      </c>
      <c r="Q3" s="7" t="s">
        <v>619</v>
      </c>
      <c r="R3" s="7" t="s">
        <v>620</v>
      </c>
      <c r="S3" s="7" t="s">
        <v>623</v>
      </c>
      <c r="T3" s="7" t="s">
        <v>624</v>
      </c>
      <c r="U3" s="7"/>
      <c r="V3" s="7" t="s">
        <v>569</v>
      </c>
      <c r="W3" s="7" t="s">
        <v>622</v>
      </c>
      <c r="X3" s="7" t="s">
        <v>619</v>
      </c>
      <c r="Y3" s="7" t="s">
        <v>620</v>
      </c>
      <c r="Z3" s="7" t="s">
        <v>623</v>
      </c>
      <c r="AA3" s="7" t="s">
        <v>624</v>
      </c>
      <c r="AB3" s="7"/>
      <c r="AC3" s="7"/>
      <c r="AD3" s="7"/>
      <c r="AG3" s="10" t="s">
        <v>626</v>
      </c>
      <c r="AH3" s="10" t="s">
        <v>627</v>
      </c>
      <c r="AI3" s="10" t="s">
        <v>628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619</v>
      </c>
      <c r="N4" s="7" t="s">
        <v>620</v>
      </c>
      <c r="O4" s="7"/>
      <c r="P4" s="7"/>
      <c r="Q4" s="7"/>
      <c r="R4" s="7"/>
      <c r="S4" s="7"/>
      <c r="T4" s="7" t="s">
        <v>619</v>
      </c>
      <c r="U4" s="7" t="s">
        <v>620</v>
      </c>
      <c r="V4" s="7"/>
      <c r="W4" s="7"/>
      <c r="X4" s="7"/>
      <c r="Y4" s="7"/>
      <c r="Z4" s="7"/>
      <c r="AA4" s="7" t="s">
        <v>619</v>
      </c>
      <c r="AB4" s="7" t="s">
        <v>620</v>
      </c>
      <c r="AC4" s="7" t="s">
        <v>619</v>
      </c>
      <c r="AD4" s="7" t="s">
        <v>620</v>
      </c>
    </row>
    <row r="5" spans="2:35">
      <c r="B5">
        <v>1</v>
      </c>
      <c r="C5" t="s">
        <v>38</v>
      </c>
      <c r="D5" t="s">
        <v>39</v>
      </c>
      <c r="H5">
        <f>IF('3-定量盘查'!J3&lt;&gt;"",'3-定量盘查'!J3,"")</f>
        <v>0</v>
      </c>
      <c r="I5">
        <f>IF(E5&lt;&gt;"",IF(J5&lt;&gt;"",IF('3-定量盘查'!O3&lt;&gt;"",'3-定量盘查'!O3,0),""),"")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IF('3-定量盘查'!P3&lt;&gt;"",'3-定量盘查'!P3,"")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IF('3-定量盘查'!V3&lt;&gt;"",'3-定量盘查'!V3,"")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45</v>
      </c>
      <c r="D6" t="s">
        <v>39</v>
      </c>
      <c r="H6">
        <f>IF('3-定量盘查'!J4&lt;&gt;"",'3-定量盘查'!J4,"")</f>
        <v>0</v>
      </c>
      <c r="I6">
        <f>IF(E6&lt;&gt;"",IF(J6&lt;&gt;"",IF('3-定量盘查'!O4&lt;&gt;"",'3-定量盘查'!O4,0),""),"")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IF('3-定量盘查'!P4&lt;&gt;"",'3-定量盘查'!P4,"")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IF('3-定量盘查'!V4&lt;&gt;"",'3-定量盘查'!V4,"")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41</v>
      </c>
      <c r="D7" t="s">
        <v>39</v>
      </c>
      <c r="H7">
        <f>IF('3-定量盘查'!J5&lt;&gt;"",'3-定量盘查'!J5,"")</f>
        <v>0</v>
      </c>
      <c r="I7">
        <f>IF(E7&lt;&gt;"",IF(J7&lt;&gt;"",IF('3-定量盘查'!O5&lt;&gt;"",'3-定量盘查'!O5,0),""),"")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IF('3-定量盘查'!P5&lt;&gt;"",'3-定量盘查'!P5,"")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IF('3-定量盘查'!V5&lt;&gt;"",'3-定量盘查'!V5,"")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39</v>
      </c>
      <c r="H8">
        <f>IF('3-定量盘查'!J6&lt;&gt;"",'3-定量盘查'!J6,"")</f>
        <v>0</v>
      </c>
      <c r="I8">
        <f>IF(E8&lt;&gt;"",IF(J8&lt;&gt;"",IF('3-定量盘查'!O6&lt;&gt;"",'3-定量盘查'!O6,0),""),"")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IF('3-定量盘查'!P6&lt;&gt;"",'3-定量盘查'!P6,"")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IF('3-定量盘查'!V6&lt;&gt;"",'3-定量盘查'!V6,"")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39</v>
      </c>
      <c r="H9">
        <f>IF('3-定量盘查'!J7&lt;&gt;"",'3-定量盘查'!J7,"")</f>
        <v>0</v>
      </c>
      <c r="I9">
        <f>IF(E9&lt;&gt;"",IF(J9&lt;&gt;"",IF('3-定量盘查'!O7&lt;&gt;"",'3-定量盘查'!O7,0),""),"")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IF('3-定量盘查'!P7&lt;&gt;"",'3-定量盘查'!P7,"")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IF('3-定量盘查'!V7&lt;&gt;"",'3-定量盘查'!V7,"")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39</v>
      </c>
      <c r="H10">
        <f>IF('3-定量盘查'!J8&lt;&gt;"",'3-定量盘查'!J8,"")</f>
        <v>0</v>
      </c>
      <c r="I10">
        <f>IF(E10&lt;&gt;"",IF(J10&lt;&gt;"",IF('3-定量盘查'!O8&lt;&gt;"",'3-定量盘查'!O8,0),""),"")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IF('3-定量盘查'!P8&lt;&gt;"",'3-定量盘查'!P8,"")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IF('3-定量盘查'!V8&lt;&gt;"",'3-定量盘查'!V8,"")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39</v>
      </c>
      <c r="H11">
        <f>IF('3-定量盘查'!J9&lt;&gt;"",'3-定量盘查'!J9,"")</f>
        <v>0</v>
      </c>
      <c r="I11">
        <f>IF(E11&lt;&gt;"",IF(J11&lt;&gt;"",IF('3-定量盘查'!O9&lt;&gt;"",'3-定量盘查'!O9,0),""),"")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IF('3-定量盘查'!P9&lt;&gt;"",'3-定量盘查'!P9,"")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IF('3-定量盘查'!V9&lt;&gt;"",'3-定量盘查'!V9,"")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53</v>
      </c>
      <c r="D12" t="s">
        <v>54</v>
      </c>
      <c r="H12">
        <f>IF('3-定量盘查'!J10&lt;&gt;"",'3-定量盘查'!J10,"")</f>
        <v>0</v>
      </c>
      <c r="I12">
        <f>IF(E12&lt;&gt;"",IF(J12&lt;&gt;"",IF('3-定量盘查'!O10&lt;&gt;"",'3-定量盘查'!O10,0),""),"")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IF('3-定量盘查'!P10&lt;&gt;"",'3-定量盘查'!P10,"")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IF('3-定量盘查'!V10&lt;&gt;"",'3-定量盘查'!V10,"")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55</v>
      </c>
      <c r="D13" t="s">
        <v>54</v>
      </c>
      <c r="H13">
        <f>IF('3-定量盘查'!J11&lt;&gt;"",'3-定量盘查'!J11,"")</f>
        <v>0</v>
      </c>
      <c r="I13">
        <f>IF(E13&lt;&gt;"",IF(J13&lt;&gt;"",IF('3-定量盘查'!O11&lt;&gt;"",'3-定量盘查'!O11,0),""),"")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IF('3-定量盘查'!P11&lt;&gt;"",'3-定量盘查'!P11,"")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IF('3-定量盘查'!V11&lt;&gt;"",'3-定量盘查'!V11,"")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39</v>
      </c>
      <c r="H14">
        <f>IF('3-定量盘查'!J12&lt;&gt;"",'3-定量盘查'!J12,"")</f>
        <v>0</v>
      </c>
      <c r="I14">
        <f>IF(E14&lt;&gt;"",IF(J14&lt;&gt;"",IF('3-定量盘查'!O12&lt;&gt;"",'3-定量盘查'!O12,0),""),"")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IF('3-定量盘查'!P12&lt;&gt;"",'3-定量盘查'!P12,"")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IF('3-定量盘查'!V12&lt;&gt;"",'3-定量盘查'!V12,"")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39</v>
      </c>
      <c r="H15">
        <f>IF('3-定量盘查'!J13&lt;&gt;"",'3-定量盘查'!J13,"")</f>
        <v>0</v>
      </c>
      <c r="I15">
        <f>IF(E15&lt;&gt;"",IF(J15&lt;&gt;"",IF('3-定量盘查'!O13&lt;&gt;"",'3-定量盘查'!O13,0),""),"")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IF('3-定量盘查'!P13&lt;&gt;"",'3-定量盘查'!P13,"")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IF('3-定量盘查'!V13&lt;&gt;"",'3-定量盘查'!V13,"")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61</v>
      </c>
      <c r="D16" t="s">
        <v>54</v>
      </c>
      <c r="H16">
        <f>IF('3-定量盘查'!J14&lt;&gt;"",'3-定量盘查'!J14,"")</f>
        <v>0</v>
      </c>
      <c r="I16">
        <f>IF(E16&lt;&gt;"",IF(J16&lt;&gt;"",IF('3-定量盘查'!O14&lt;&gt;"",'3-定量盘查'!O14,0),""),"")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IF('3-定量盘查'!P14&lt;&gt;"",'3-定量盘查'!P14,"")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IF('3-定量盘查'!V14&lt;&gt;"",'3-定量盘查'!V14,"")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62</v>
      </c>
      <c r="D17" t="s">
        <v>63</v>
      </c>
      <c r="H17">
        <f>IF('3-定量盘查'!J15&lt;&gt;"",'3-定量盘查'!J15,"")</f>
        <v>0</v>
      </c>
      <c r="I17">
        <f>IF(E17&lt;&gt;"",IF(J17&lt;&gt;"",IF('3-定量盘查'!O15&lt;&gt;"",'3-定量盘查'!O15,0),""),"")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IF('3-定量盘查'!P15&lt;&gt;"",'3-定量盘查'!P15,"")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IF('3-定量盘查'!V15&lt;&gt;"",'3-定量盘查'!V15,"")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65</v>
      </c>
      <c r="D18" t="s">
        <v>63</v>
      </c>
      <c r="H18">
        <f>IF('3-定量盘查'!J16&lt;&gt;"",'3-定量盘查'!J16,"")</f>
        <v>0</v>
      </c>
      <c r="I18">
        <f>IF(E18&lt;&gt;"",IF(J18&lt;&gt;"",IF('3-定量盘查'!O16&lt;&gt;"",'3-定量盘查'!O16,0),""),"")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IF('3-定量盘查'!P16&lt;&gt;"",'3-定量盘查'!P16,"")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IF('3-定量盘查'!V16&lt;&gt;"",'3-定量盘查'!V16,"")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66</v>
      </c>
      <c r="D19" t="s">
        <v>63</v>
      </c>
      <c r="H19">
        <f>IF('3-定量盘查'!J17&lt;&gt;"",'3-定量盘查'!J17,"")</f>
        <v>0</v>
      </c>
      <c r="I19">
        <f>IF(E19&lt;&gt;"",IF(J19&lt;&gt;"",IF('3-定量盘查'!O17&lt;&gt;"",'3-定量盘查'!O17,0),""),"")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IF('3-定量盘查'!P17&lt;&gt;"",'3-定量盘查'!P17,"")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IF('3-定量盘查'!V17&lt;&gt;"",'3-定量盘查'!V17,"")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67</v>
      </c>
      <c r="D20" t="s">
        <v>39</v>
      </c>
      <c r="H20">
        <f>IF('3-定量盘查'!J18&lt;&gt;"",'3-定量盘查'!J18,"")</f>
        <v>0</v>
      </c>
      <c r="I20">
        <f>IF(E20&lt;&gt;"",IF(J20&lt;&gt;"",IF('3-定量盘查'!O18&lt;&gt;"",'3-定量盘查'!O18,0),""),"")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IF('3-定量盘查'!P18&lt;&gt;"",'3-定量盘查'!P18,"")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IF('3-定量盘查'!V18&lt;&gt;"",'3-定量盘查'!V18,"")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69</v>
      </c>
      <c r="D21" t="s">
        <v>63</v>
      </c>
      <c r="H21">
        <f>IF('3-定量盘查'!J19&lt;&gt;"",'3-定量盘查'!J19,"")</f>
        <v>0</v>
      </c>
      <c r="I21">
        <f>IF(E21&lt;&gt;"",IF(J21&lt;&gt;"",IF('3-定量盘查'!O19&lt;&gt;"",'3-定量盘查'!O19,0),""),"")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IF('3-定量盘查'!P19&lt;&gt;"",'3-定量盘查'!P19,"")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IF('3-定量盘查'!V19&lt;&gt;"",'3-定量盘查'!V19,"")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70</v>
      </c>
      <c r="D22" t="s">
        <v>63</v>
      </c>
      <c r="H22">
        <f>IF('3-定量盘查'!J20&lt;&gt;"",'3-定量盘查'!J20,"")</f>
        <v>0</v>
      </c>
      <c r="I22">
        <f>IF(E22&lt;&gt;"",IF(J22&lt;&gt;"",IF('3-定量盘查'!O20&lt;&gt;"",'3-定量盘查'!O20,0),""),"")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IF('3-定量盘查'!P20&lt;&gt;"",'3-定量盘查'!P20,"")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IF('3-定量盘查'!V20&lt;&gt;"",'3-定量盘查'!V20,"")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71</v>
      </c>
      <c r="D23" t="s">
        <v>63</v>
      </c>
      <c r="H23">
        <f>IF('3-定量盘查'!J21&lt;&gt;"",'3-定量盘查'!J21,"")</f>
        <v>0</v>
      </c>
      <c r="I23">
        <f>IF(E23&lt;&gt;"",IF(J23&lt;&gt;"",IF('3-定量盘查'!O21&lt;&gt;"",'3-定量盘查'!O21,0),""),"")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IF('3-定量盘查'!P21&lt;&gt;"",'3-定量盘查'!P21,"")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IF('3-定量盘查'!V21&lt;&gt;"",'3-定量盘查'!V21,"")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72</v>
      </c>
      <c r="D24" t="s">
        <v>39</v>
      </c>
      <c r="H24">
        <f>IF('3-定量盘查'!J22&lt;&gt;"",'3-定量盘查'!J22,"")</f>
        <v>0</v>
      </c>
      <c r="I24">
        <f>IF(E24&lt;&gt;"",IF(J24&lt;&gt;"",IF('3-定量盘查'!O22&lt;&gt;"",'3-定量盘查'!O22,0),""),"")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IF('3-定量盘查'!P22&lt;&gt;"",'3-定量盘查'!P22,"")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IF('3-定量盘查'!V22&lt;&gt;"",'3-定量盘查'!V22,"")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73</v>
      </c>
      <c r="D25" t="s">
        <v>39</v>
      </c>
      <c r="H25">
        <f>IF('3-定量盘查'!J23&lt;&gt;"",'3-定量盘查'!J23,"")</f>
        <v>0</v>
      </c>
      <c r="I25">
        <f>IF(E25&lt;&gt;"",IF(J25&lt;&gt;"",IF('3-定量盘查'!O23&lt;&gt;"",'3-定量盘查'!O23,0),""),"")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IF('3-定量盘查'!P23&lt;&gt;"",'3-定量盘查'!P23,"")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IF('3-定量盘查'!V23&lt;&gt;"",'3-定量盘查'!V23,"")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75</v>
      </c>
      <c r="D26" t="s">
        <v>63</v>
      </c>
      <c r="H26">
        <f>IF('3-定量盘查'!J24&lt;&gt;"",'3-定量盘查'!J24,"")</f>
        <v>0</v>
      </c>
      <c r="I26">
        <f>IF(E26&lt;&gt;"",IF(J26&lt;&gt;"",IF('3-定量盘查'!O24&lt;&gt;"",'3-定量盘查'!O24,0),""),"")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IF('3-定量盘查'!P24&lt;&gt;"",'3-定量盘查'!P24,"")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IF('3-定量盘查'!V24&lt;&gt;"",'3-定量盘查'!V24,"")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76</v>
      </c>
      <c r="D27" t="s">
        <v>39</v>
      </c>
      <c r="H27">
        <f>IF('3-定量盘查'!J25&lt;&gt;"",'3-定量盘查'!J25,"")</f>
        <v>0</v>
      </c>
      <c r="I27">
        <f>IF(E27&lt;&gt;"",IF(J27&lt;&gt;"",IF('3-定量盘查'!O25&lt;&gt;"",'3-定量盘查'!O25,0),""),"")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IF('3-定量盘查'!P25&lt;&gt;"",'3-定量盘查'!P25,"")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IF('3-定量盘查'!V25&lt;&gt;"",'3-定量盘查'!V25,"")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77</v>
      </c>
      <c r="D28" t="s">
        <v>63</v>
      </c>
      <c r="H28">
        <f>IF('3-定量盘查'!J26&lt;&gt;"",'3-定量盘查'!J26,"")</f>
        <v>0</v>
      </c>
      <c r="I28">
        <f>IF(E28&lt;&gt;"",IF(J28&lt;&gt;"",IF('3-定量盘查'!O26&lt;&gt;"",'3-定量盘查'!O26,0),""),"")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IF('3-定量盘查'!P26&lt;&gt;"",'3-定量盘查'!P26,"")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IF('3-定量盘查'!V26&lt;&gt;"",'3-定量盘查'!V26,"")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78</v>
      </c>
      <c r="D29" t="s">
        <v>39</v>
      </c>
      <c r="H29">
        <f>IF('3-定量盘查'!J27&lt;&gt;"",'3-定量盘查'!J27,"")</f>
        <v>0</v>
      </c>
      <c r="I29">
        <f>IF(E29&lt;&gt;"",IF(J29&lt;&gt;"",IF('3-定量盘查'!O27&lt;&gt;"",'3-定量盘查'!O27,0),""),"")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IF('3-定量盘查'!P27&lt;&gt;"",'3-定量盘查'!P27,"")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IF('3-定量盘查'!V27&lt;&gt;"",'3-定量盘查'!V27,"")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79</v>
      </c>
      <c r="D30" t="s">
        <v>39</v>
      </c>
      <c r="H30">
        <f>IF('3-定量盘查'!J28&lt;&gt;"",'3-定量盘查'!J28,"")</f>
        <v>0</v>
      </c>
      <c r="I30">
        <f>IF(E30&lt;&gt;"",IF(J30&lt;&gt;"",IF('3-定量盘查'!O28&lt;&gt;"",'3-定量盘查'!O28,0),""),"")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IF('3-定量盘查'!P28&lt;&gt;"",'3-定量盘查'!P28,"")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IF('3-定量盘查'!V28&lt;&gt;"",'3-定量盘查'!V28,"")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77</v>
      </c>
      <c r="D31" t="s">
        <v>63</v>
      </c>
      <c r="H31">
        <f>IF('3-定量盘查'!J29&lt;&gt;"",'3-定量盘查'!J29,"")</f>
        <v>0</v>
      </c>
      <c r="I31">
        <f>IF(E31&lt;&gt;"",IF(J31&lt;&gt;"",IF('3-定量盘查'!O29&lt;&gt;"",'3-定量盘查'!O29,0),""),"")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IF('3-定量盘查'!P29&lt;&gt;"",'3-定量盘查'!P29,"")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IF('3-定量盘查'!V29&lt;&gt;"",'3-定量盘查'!V29,"")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62</v>
      </c>
      <c r="D32" t="s">
        <v>63</v>
      </c>
      <c r="H32">
        <f>IF('3-定量盘查'!J30&lt;&gt;"",'3-定量盘查'!J30,"")</f>
        <v>0</v>
      </c>
      <c r="I32">
        <f>IF(E32&lt;&gt;"",IF(J32&lt;&gt;"",IF('3-定量盘查'!O30&lt;&gt;"",'3-定量盘查'!O30,0),""),"")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IF('3-定量盘查'!P30&lt;&gt;"",'3-定量盘查'!P30,"")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IF('3-定量盘查'!V30&lt;&gt;"",'3-定量盘查'!V30,"")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80</v>
      </c>
      <c r="D33" t="s">
        <v>39</v>
      </c>
      <c r="H33">
        <f>IF('3-定量盘查'!J31&lt;&gt;"",'3-定量盘查'!J31,"")</f>
        <v>0</v>
      </c>
      <c r="I33">
        <f>IF(E33&lt;&gt;"",IF(J33&lt;&gt;"",IF('3-定量盘查'!O31&lt;&gt;"",'3-定量盘查'!O31,0),""),"")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IF('3-定量盘查'!P31&lt;&gt;"",'3-定量盘查'!P31,"")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IF('3-定量盘查'!V31&lt;&gt;"",'3-定量盘查'!V31,"")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81</v>
      </c>
      <c r="D34" t="s">
        <v>63</v>
      </c>
      <c r="H34">
        <f>IF('3-定量盘查'!J32&lt;&gt;"",'3-定量盘查'!J32,"")</f>
        <v>0</v>
      </c>
      <c r="I34">
        <f>IF(E34&lt;&gt;"",IF(J34&lt;&gt;"",IF('3-定量盘查'!O32&lt;&gt;"",'3-定量盘查'!O32,0),""),"")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IF('3-定量盘查'!P32&lt;&gt;"",'3-定量盘查'!P32,"")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IF('3-定量盘查'!V32&lt;&gt;"",'3-定量盘查'!V32,"")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82</v>
      </c>
      <c r="D35" t="s">
        <v>63</v>
      </c>
      <c r="H35">
        <f>IF('3-定量盘查'!J33&lt;&gt;"",'3-定量盘查'!J33,"")</f>
        <v>0</v>
      </c>
      <c r="I35">
        <f>IF(E35&lt;&gt;"",IF(J35&lt;&gt;"",IF('3-定量盘查'!O33&lt;&gt;"",'3-定量盘查'!O33,0),""),"")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IF('3-定量盘查'!P33&lt;&gt;"",'3-定量盘查'!P33,"")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IF('3-定量盘查'!V33&lt;&gt;"",'3-定量盘查'!V33,"")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83</v>
      </c>
      <c r="D36" t="s">
        <v>39</v>
      </c>
      <c r="H36">
        <f>IF('3-定量盘查'!J34&lt;&gt;"",'3-定量盘查'!J34,"")</f>
        <v>0</v>
      </c>
      <c r="I36">
        <f>IF(E36&lt;&gt;"",IF(J36&lt;&gt;"",IF('3-定量盘查'!O34&lt;&gt;"",'3-定量盘查'!O34,0),""),"")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IF('3-定量盘查'!P34&lt;&gt;"",'3-定量盘查'!P34,"")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IF('3-定量盘查'!V34&lt;&gt;"",'3-定量盘查'!V34,"")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84</v>
      </c>
      <c r="D37" t="s">
        <v>63</v>
      </c>
      <c r="H37">
        <f>IF('3-定量盘查'!J35&lt;&gt;"",'3-定量盘查'!J35,"")</f>
        <v>0</v>
      </c>
      <c r="I37">
        <f>IF(E37&lt;&gt;"",IF(J37&lt;&gt;"",IF('3-定量盘查'!O35&lt;&gt;"",'3-定量盘查'!O35,0),""),"")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IF('3-定量盘查'!P35&lt;&gt;"",'3-定量盘查'!P35,"")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IF('3-定量盘查'!V35&lt;&gt;"",'3-定量盘查'!V35,"")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77</v>
      </c>
      <c r="D38" t="s">
        <v>63</v>
      </c>
      <c r="H38">
        <f>IF('3-定量盘查'!J36&lt;&gt;"",'3-定量盘查'!J36,"")</f>
        <v>0</v>
      </c>
      <c r="I38">
        <f>IF(E38&lt;&gt;"",IF(J38&lt;&gt;"",IF('3-定量盘查'!O36&lt;&gt;"",'3-定量盘查'!O36,0),""),"")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IF('3-定量盘查'!P36&lt;&gt;"",'3-定量盘查'!P36,"")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IF('3-定量盘查'!V36&lt;&gt;"",'3-定量盘查'!V36,"")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62</v>
      </c>
      <c r="D39" t="s">
        <v>63</v>
      </c>
      <c r="H39">
        <f>IF('3-定量盘查'!J37&lt;&gt;"",'3-定量盘查'!J37,"")</f>
        <v>0</v>
      </c>
      <c r="I39">
        <f>IF(E39&lt;&gt;"",IF(J39&lt;&gt;"",IF('3-定量盘查'!O37&lt;&gt;"",'3-定量盘查'!O37,0),""),"")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IF('3-定量盘查'!P37&lt;&gt;"",'3-定量盘查'!P37,"")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IF('3-定量盘查'!V37&lt;&gt;"",'3-定量盘查'!V37,"")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85</v>
      </c>
      <c r="D40" t="s">
        <v>39</v>
      </c>
      <c r="H40">
        <f>IF('3-定量盘查'!J38&lt;&gt;"",'3-定量盘查'!J38,"")</f>
        <v>0</v>
      </c>
      <c r="I40">
        <f>IF(E40&lt;&gt;"",IF(J40&lt;&gt;"",IF('3-定量盘查'!O38&lt;&gt;"",'3-定量盘查'!O38,0),""),"")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IF('3-定量盘查'!P38&lt;&gt;"",'3-定量盘查'!P38,"")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IF('3-定量盘查'!V38&lt;&gt;"",'3-定量盘查'!V38,"")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86</v>
      </c>
      <c r="D41" t="s">
        <v>87</v>
      </c>
      <c r="H41">
        <f>IF('3-定量盘查'!J39&lt;&gt;"",'3-定量盘查'!J39,"")</f>
        <v>0</v>
      </c>
      <c r="I41">
        <f>IF(E41&lt;&gt;"",IF(J41&lt;&gt;"",IF('3-定量盘查'!O39&lt;&gt;"",'3-定量盘查'!O39,0),""),"")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IF('3-定量盘查'!P39&lt;&gt;"",'3-定量盘查'!P39,"")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IF('3-定量盘查'!V39&lt;&gt;"",'3-定量盘查'!V39,"")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90</v>
      </c>
      <c r="H42">
        <f>IF('3-定量盘查'!J40&lt;&gt;"",'3-定量盘查'!J40,"")</f>
        <v>0</v>
      </c>
      <c r="I42">
        <f>IF(E42&lt;&gt;"",IF(J42&lt;&gt;"",IF('3-定量盘查'!O40&lt;&gt;"",'3-定量盘查'!O40,0),""),"")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IF('3-定量盘查'!P40&lt;&gt;"",'3-定量盘查'!P40,"")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IF('3-定量盘查'!V40&lt;&gt;"",'3-定量盘查'!V40,"")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92</v>
      </c>
      <c r="D43" t="s">
        <v>90</v>
      </c>
      <c r="H43">
        <f>IF('3-定量盘查'!J41&lt;&gt;"",'3-定量盘查'!J41,"")</f>
        <v>0</v>
      </c>
      <c r="I43">
        <f>IF(E43&lt;&gt;"",IF(J43&lt;&gt;"",IF('3-定量盘查'!O41&lt;&gt;"",'3-定量盘查'!O41,0),""),"")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IF('3-定量盘查'!P41&lt;&gt;"",'3-定量盘查'!P41,"")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IF('3-定量盘查'!V41&lt;&gt;"",'3-定量盘查'!V41,"")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92</v>
      </c>
      <c r="H44">
        <f>IF('3-定量盘查'!J42&lt;&gt;"",'3-定量盘查'!J42,"")</f>
        <v>0</v>
      </c>
      <c r="I44">
        <f>IF(E44&lt;&gt;"",IF(J44&lt;&gt;"",IF('3-定量盘查'!O42&lt;&gt;"",'3-定量盘查'!O42,0),""),"")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IF('3-定量盘查'!P42&lt;&gt;"",'3-定量盘查'!P42,"")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IF('3-定量盘查'!V42&lt;&gt;"",'3-定量盘查'!V42,"")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IF('3-定量盘查'!J43&lt;&gt;"",'3-定量盘查'!J43,"")</f>
        <v>0</v>
      </c>
      <c r="I45">
        <f>IF(E45&lt;&gt;"",IF(J45&lt;&gt;"",IF('3-定量盘查'!O43&lt;&gt;"",'3-定量盘查'!O43,0),""),"")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IF('3-定量盘查'!P43&lt;&gt;"",'3-定量盘查'!P43,"")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IF('3-定量盘查'!V43&lt;&gt;"",'3-定量盘查'!V43,"")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96</v>
      </c>
      <c r="D46" t="s">
        <v>94</v>
      </c>
      <c r="H46">
        <f>IF('3-定量盘查'!J44&lt;&gt;"",'3-定量盘查'!J44,"")</f>
        <v>0</v>
      </c>
      <c r="I46">
        <f>IF(E46&lt;&gt;"",IF(J46&lt;&gt;"",IF('3-定量盘查'!O44&lt;&gt;"",'3-定量盘查'!O44,0),""),"")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IF('3-定量盘查'!P44&lt;&gt;"",'3-定量盘查'!P44,"")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IF('3-定量盘查'!V44&lt;&gt;"",'3-定量盘查'!V44,"")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94</v>
      </c>
      <c r="H47">
        <f>IF('3-定量盘查'!J45&lt;&gt;"",'3-定量盘查'!J45,"")</f>
        <v>0</v>
      </c>
      <c r="I47">
        <f>IF(E47&lt;&gt;"",IF(J47&lt;&gt;"",IF('3-定量盘查'!O45&lt;&gt;"",'3-定量盘查'!O45,0),""),"")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IF('3-定量盘查'!P45&lt;&gt;"",'3-定量盘查'!P45,"")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IF('3-定量盘查'!V45&lt;&gt;"",'3-定量盘查'!V45,"")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98</v>
      </c>
      <c r="D48" t="s">
        <v>94</v>
      </c>
      <c r="H48">
        <f>IF('3-定量盘查'!J46&lt;&gt;"",'3-定量盘查'!J46,"")</f>
        <v>0</v>
      </c>
      <c r="I48">
        <f>IF(E48&lt;&gt;"",IF(J48&lt;&gt;"",IF('3-定量盘查'!O46&lt;&gt;"",'3-定量盘查'!O46,0),""),"")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IF('3-定量盘查'!P46&lt;&gt;"",'3-定量盘查'!P46,"")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IF('3-定量盘查'!V46&lt;&gt;"",'3-定量盘查'!V46,"")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IF('3-定量盘查'!J47&lt;&gt;"",'3-定量盘查'!J47,"")</f>
        <v>0</v>
      </c>
      <c r="I49">
        <f>IF(E49&lt;&gt;"",IF(J49&lt;&gt;"",IF('3-定量盘查'!O47&lt;&gt;"",'3-定量盘查'!O47,0),""),"")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IF('3-定量盘查'!P47&lt;&gt;"",'3-定量盘查'!P47,"")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IF('3-定量盘查'!V47&lt;&gt;"",'3-定量盘查'!V47,"")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102</v>
      </c>
      <c r="H50">
        <f>IF('3-定量盘查'!J48&lt;&gt;"",'3-定量盘查'!J48,"")</f>
        <v>0</v>
      </c>
      <c r="I50">
        <f>IF(E50&lt;&gt;"",IF(J50&lt;&gt;"",IF('3-定量盘查'!O48&lt;&gt;"",'3-定量盘查'!O48,0),""),"")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IF('3-定量盘查'!P48&lt;&gt;"",'3-定量盘查'!P48,"")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IF('3-定量盘查'!V48&lt;&gt;"",'3-定量盘查'!V48,"")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103</v>
      </c>
      <c r="D51" t="s">
        <v>102</v>
      </c>
      <c r="H51">
        <f>IF('3-定量盘查'!J49&lt;&gt;"",'3-定量盘查'!J49,"")</f>
        <v>0</v>
      </c>
      <c r="I51">
        <f>IF(E51&lt;&gt;"",IF(J51&lt;&gt;"",IF('3-定量盘查'!O49&lt;&gt;"",'3-定量盘查'!O49,0),""),"")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IF('3-定量盘查'!P49&lt;&gt;"",'3-定量盘查'!P49,"")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IF('3-定量盘查'!V49&lt;&gt;"",'3-定量盘查'!V49,"")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104</v>
      </c>
      <c r="D52" t="s">
        <v>102</v>
      </c>
      <c r="H52">
        <f>IF('3-定量盘查'!J50&lt;&gt;"",'3-定量盘查'!J50,"")</f>
        <v>0</v>
      </c>
      <c r="I52">
        <f>IF(E52&lt;&gt;"",IF(J52&lt;&gt;"",IF('3-定量盘查'!O50&lt;&gt;"",'3-定量盘查'!O50,0),""),"")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IF('3-定量盘查'!P50&lt;&gt;"",'3-定量盘查'!P50,"")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IF('3-定量盘查'!V50&lt;&gt;"",'3-定量盘查'!V50,"")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105</v>
      </c>
      <c r="D53" t="s">
        <v>94</v>
      </c>
      <c r="H53">
        <f>IF('3-定量盘查'!J51&lt;&gt;"",'3-定量盘查'!J51,"")</f>
        <v>0</v>
      </c>
      <c r="I53">
        <f>IF(E53&lt;&gt;"",IF(J53&lt;&gt;"",IF('3-定量盘查'!O51&lt;&gt;"",'3-定量盘查'!O51,0),""),"")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IF('3-定量盘查'!P51&lt;&gt;"",'3-定量盘查'!P51,"")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IF('3-定量盘查'!V51&lt;&gt;"",'3-定量盘查'!V51,"")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106</v>
      </c>
      <c r="D54" t="s">
        <v>94</v>
      </c>
      <c r="H54">
        <f>IF('3-定量盘查'!J52&lt;&gt;"",'3-定量盘查'!J52,"")</f>
        <v>0</v>
      </c>
      <c r="I54">
        <f>IF(E54&lt;&gt;"",IF(J54&lt;&gt;"",IF('3-定量盘查'!O52&lt;&gt;"",'3-定量盘查'!O52,0),""),"")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IF('3-定量盘查'!P52&lt;&gt;"",'3-定量盘查'!P52,"")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IF('3-定量盘查'!V52&lt;&gt;"",'3-定量盘查'!V52,"")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107</v>
      </c>
      <c r="D55" t="s">
        <v>94</v>
      </c>
      <c r="H55">
        <f>IF('3-定量盘查'!J53&lt;&gt;"",'3-定量盘查'!J53,"")</f>
        <v>0</v>
      </c>
      <c r="I55">
        <f>IF(E55&lt;&gt;"",IF(J55&lt;&gt;"",IF('3-定量盘查'!O53&lt;&gt;"",'3-定量盘查'!O53,0),""),"")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IF('3-定量盘查'!P53&lt;&gt;"",'3-定量盘查'!P53,"")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IF('3-定量盘查'!V53&lt;&gt;"",'3-定量盘查'!V53,"")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108</v>
      </c>
      <c r="D56" t="s">
        <v>94</v>
      </c>
      <c r="H56">
        <f>IF('3-定量盘查'!J54&lt;&gt;"",'3-定量盘查'!J54,"")</f>
        <v>0</v>
      </c>
      <c r="I56">
        <f>IF(E56&lt;&gt;"",IF(J56&lt;&gt;"",IF('3-定量盘查'!O54&lt;&gt;"",'3-定量盘查'!O54,0),""),"")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IF('3-定量盘查'!P54&lt;&gt;"",'3-定量盘查'!P54,"")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IF('3-定量盘查'!V54&lt;&gt;"",'3-定量盘查'!V54,"")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110</v>
      </c>
      <c r="H57">
        <f>IF('3-定量盘查'!J55&lt;&gt;"",'3-定量盘查'!J55,"")</f>
        <v>0</v>
      </c>
      <c r="I57">
        <f>IF(E57&lt;&gt;"",IF(J57&lt;&gt;"",IF('3-定量盘查'!O55&lt;&gt;"",'3-定量盘查'!O55,0),""),"")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IF('3-定量盘查'!P55&lt;&gt;"",'3-定量盘查'!P55,"")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IF('3-定量盘查'!V55&lt;&gt;"",'3-定量盘查'!V55,"")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111</v>
      </c>
      <c r="D58" t="s">
        <v>94</v>
      </c>
      <c r="H58">
        <f>IF('3-定量盘查'!J56&lt;&gt;"",'3-定量盘查'!J56,"")</f>
        <v>0</v>
      </c>
      <c r="I58">
        <f>IF(E58&lt;&gt;"",IF(J58&lt;&gt;"",IF('3-定量盘查'!O56&lt;&gt;"",'3-定量盘查'!O56,0),""),"")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IF('3-定量盘查'!P56&lt;&gt;"",'3-定量盘查'!P56,"")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IF('3-定量盘查'!V56&lt;&gt;"",'3-定量盘查'!V56,"")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IF('3-定量盘查'!J57&lt;&gt;"",'3-定量盘查'!J57,"")</f>
        <v>0</v>
      </c>
      <c r="I59">
        <f>IF(E59&lt;&gt;"",IF(J59&lt;&gt;"",IF('3-定量盘查'!O57&lt;&gt;"",'3-定量盘查'!O57,0),""),"")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IF('3-定量盘查'!P57&lt;&gt;"",'3-定量盘查'!P57,"")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IF('3-定量盘查'!V57&lt;&gt;"",'3-定量盘查'!V57,"")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114</v>
      </c>
      <c r="D60" t="s">
        <v>115</v>
      </c>
      <c r="H60">
        <f>IF('3-定量盘查'!J58&lt;&gt;"",'3-定量盘查'!J58,"")</f>
        <v>0</v>
      </c>
      <c r="I60">
        <f>IF(E60&lt;&gt;"",IF(J60&lt;&gt;"",IF('3-定量盘查'!O58&lt;&gt;"",'3-定量盘查'!O58,0),""),"")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IF('3-定量盘查'!P58&lt;&gt;"",'3-定量盘查'!P58,"")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IF('3-定量盘查'!V58&lt;&gt;"",'3-定量盘查'!V58,"")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IF('3-定量盘查'!J59&lt;&gt;"",'3-定量盘查'!J59,"")</f>
        <v>0</v>
      </c>
      <c r="I61">
        <f>IF(E61&lt;&gt;"",IF(J61&lt;&gt;"",IF('3-定量盘查'!O59&lt;&gt;"",'3-定量盘查'!O59,0),""),"")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IF('3-定量盘查'!P59&lt;&gt;"",'3-定量盘查'!P59,"")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IF('3-定量盘查'!V59&lt;&gt;"",'3-定量盘查'!V59,"")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IF('3-定量盘查'!J60&lt;&gt;"",'3-定量盘查'!J60,"")</f>
        <v>0</v>
      </c>
      <c r="I62">
        <f>IF(E62&lt;&gt;"",IF(J62&lt;&gt;"",IF('3-定量盘查'!O60&lt;&gt;"",'3-定量盘查'!O60,0),""),"")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IF('3-定量盘查'!P60&lt;&gt;"",'3-定量盘查'!P60,"")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IF('3-定量盘查'!V60&lt;&gt;"",'3-定量盘查'!V60,"")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118</v>
      </c>
      <c r="H63">
        <f>IF('3-定量盘查'!J61&lt;&gt;"",'3-定量盘查'!J61,"")</f>
        <v>0</v>
      </c>
      <c r="I63">
        <f>IF(E63&lt;&gt;"",IF(J63&lt;&gt;"",IF('3-定量盘查'!O61&lt;&gt;"",'3-定量盘查'!O61,0),""),"")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IF('3-定量盘查'!P61&lt;&gt;"",'3-定量盘查'!P61,"")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IF('3-定量盘查'!V61&lt;&gt;"",'3-定量盘查'!V61,"")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118</v>
      </c>
      <c r="H64">
        <f>IF('3-定量盘查'!J62&lt;&gt;"",'3-定量盘查'!J62,"")</f>
        <v>0</v>
      </c>
      <c r="I64">
        <f>IF(E64&lt;&gt;"",IF(J64&lt;&gt;"",IF('3-定量盘查'!O62&lt;&gt;"",'3-定量盘查'!O62,0),""),"")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IF('3-定量盘查'!P62&lt;&gt;"",'3-定量盘查'!P62,"")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IF('3-定量盘查'!V62&lt;&gt;"",'3-定量盘查'!V62,"")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118</v>
      </c>
      <c r="H65">
        <f>IF('3-定量盘查'!J63&lt;&gt;"",'3-定量盘查'!J63,"")</f>
        <v>0</v>
      </c>
      <c r="I65">
        <f>IF(E65&lt;&gt;"",IF(J65&lt;&gt;"",IF('3-定量盘查'!O63&lt;&gt;"",'3-定量盘查'!O63,0),""),"")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IF('3-定量盘查'!P63&lt;&gt;"",'3-定量盘查'!P63,"")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IF('3-定量盘查'!V63&lt;&gt;"",'3-定量盘查'!V63,"")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118</v>
      </c>
      <c r="H66">
        <f>IF('3-定量盘查'!J64&lt;&gt;"",'3-定量盘查'!J64,"")</f>
        <v>0</v>
      </c>
      <c r="I66">
        <f>IF(E66&lt;&gt;"",IF(J66&lt;&gt;"",IF('3-定量盘查'!O64&lt;&gt;"",'3-定量盘查'!O64,0),""),"")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IF('3-定量盘查'!P64&lt;&gt;"",'3-定量盘查'!P64,"")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IF('3-定量盘查'!V64&lt;&gt;"",'3-定量盘查'!V64,"")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IF('3-定量盘查'!J65&lt;&gt;"",'3-定量盘查'!J65,"")</f>
        <v>0</v>
      </c>
      <c r="I67">
        <f>IF(E67&lt;&gt;"",IF(J67&lt;&gt;"",IF('3-定量盘查'!O65&lt;&gt;"",'3-定量盘查'!O65,0),""),"")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IF('3-定量盘查'!P65&lt;&gt;"",'3-定量盘查'!P65,"")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IF('3-定量盘查'!V65&lt;&gt;"",'3-定量盘查'!V65,"")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IF('3-定量盘查'!J66&lt;&gt;"",'3-定量盘查'!J66,"")</f>
        <v>0</v>
      </c>
      <c r="I68">
        <f>IF(E68&lt;&gt;"",IF(J68&lt;&gt;"",IF('3-定量盘查'!O66&lt;&gt;"",'3-定量盘查'!O66,0),""),"")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IF('3-定量盘查'!P66&lt;&gt;"",'3-定量盘查'!P66,"")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IF('3-定量盘查'!V66&lt;&gt;"",'3-定量盘查'!V66,"")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IF('3-定量盘查'!J67&lt;&gt;"",'3-定量盘查'!J67,"")</f>
        <v>0</v>
      </c>
      <c r="I69">
        <f>IF(E69&lt;&gt;"",IF(J69&lt;&gt;"",IF('3-定量盘查'!O67&lt;&gt;"",'3-定量盘查'!O67,0),""),"")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IF('3-定量盘查'!P67&lt;&gt;"",'3-定量盘查'!P67,"")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IF('3-定量盘查'!V67&lt;&gt;"",'3-定量盘查'!V67,"")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IF('3-定量盘查'!J68&lt;&gt;"",'3-定量盘查'!J68,"")</f>
        <v>0</v>
      </c>
      <c r="I70">
        <f>IF(E70&lt;&gt;"",IF(J70&lt;&gt;"",IF('3-定量盘查'!O68&lt;&gt;"",'3-定量盘查'!O68,0),""),"")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IF('3-定量盘查'!P68&lt;&gt;"",'3-定量盘查'!P68,"")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IF('3-定量盘查'!V68&lt;&gt;"",'3-定量盘查'!V68,"")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IF('3-定量盘查'!J69&lt;&gt;"",'3-定量盘查'!J69,"")</f>
        <v>0</v>
      </c>
      <c r="I71">
        <f>IF(E71&lt;&gt;"",IF(J71&lt;&gt;"",IF('3-定量盘查'!O69&lt;&gt;"",'3-定量盘查'!O69,0),""),"")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IF('3-定量盘查'!P69&lt;&gt;"",'3-定量盘查'!P69,"")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IF('3-定量盘查'!V69&lt;&gt;"",'3-定量盘查'!V69,"")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118</v>
      </c>
      <c r="H72">
        <f>IF('3-定量盘查'!J70&lt;&gt;"",'3-定量盘查'!J70,"")</f>
        <v>0</v>
      </c>
      <c r="I72">
        <f>IF(E72&lt;&gt;"",IF(J72&lt;&gt;"",IF('3-定量盘查'!O70&lt;&gt;"",'3-定量盘查'!O70,0),""),"")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IF('3-定量盘查'!P70&lt;&gt;"",'3-定量盘查'!P70,"")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IF('3-定量盘查'!V70&lt;&gt;"",'3-定量盘查'!V70,"")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118</v>
      </c>
      <c r="H73">
        <f>IF('3-定量盘查'!J71&lt;&gt;"",'3-定量盘查'!J71,"")</f>
        <v>0</v>
      </c>
      <c r="I73">
        <f>IF(E73&lt;&gt;"",IF(J73&lt;&gt;"",IF('3-定量盘查'!O71&lt;&gt;"",'3-定量盘查'!O71,0),""),"")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IF('3-定量盘查'!P71&lt;&gt;"",'3-定量盘查'!P71,"")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IF('3-定量盘查'!V71&lt;&gt;"",'3-定量盘查'!V71,"")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118</v>
      </c>
      <c r="H74">
        <f>IF('3-定量盘查'!J72&lt;&gt;"",'3-定量盘查'!J72,"")</f>
        <v>0</v>
      </c>
      <c r="I74">
        <f>IF(E74&lt;&gt;"",IF(J74&lt;&gt;"",IF('3-定量盘查'!O72&lt;&gt;"",'3-定量盘查'!O72,0),""),"")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IF('3-定量盘查'!P72&lt;&gt;"",'3-定量盘查'!P72,"")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IF('3-定量盘查'!V72&lt;&gt;"",'3-定量盘查'!V72,"")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118</v>
      </c>
      <c r="H75">
        <f>IF('3-定量盘查'!J73&lt;&gt;"",'3-定量盘查'!J73,"")</f>
        <v>0</v>
      </c>
      <c r="I75">
        <f>IF(E75&lt;&gt;"",IF(J75&lt;&gt;"",IF('3-定量盘查'!O73&lt;&gt;"",'3-定量盘查'!O73,0),""),"")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IF('3-定量盘查'!P73&lt;&gt;"",'3-定量盘查'!P73,"")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IF('3-定量盘查'!V73&lt;&gt;"",'3-定量盘查'!V73,"")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118</v>
      </c>
      <c r="H76">
        <f>IF('3-定量盘查'!J74&lt;&gt;"",'3-定量盘查'!J74,"")</f>
        <v>0</v>
      </c>
      <c r="I76">
        <f>IF(E76&lt;&gt;"",IF(J76&lt;&gt;"",IF('3-定量盘查'!O74&lt;&gt;"",'3-定量盘查'!O74,0),""),"")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IF('3-定量盘查'!P74&lt;&gt;"",'3-定量盘查'!P74,"")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IF('3-定量盘查'!V74&lt;&gt;"",'3-定量盘查'!V74,"")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118</v>
      </c>
      <c r="H77">
        <f>IF('3-定量盘查'!J75&lt;&gt;"",'3-定量盘查'!J75,"")</f>
        <v>0</v>
      </c>
      <c r="I77">
        <f>IF(E77&lt;&gt;"",IF(J77&lt;&gt;"",IF('3-定量盘查'!O75&lt;&gt;"",'3-定量盘查'!O75,0),""),"")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IF('3-定量盘查'!P75&lt;&gt;"",'3-定量盘查'!P75,"")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IF('3-定量盘查'!V75&lt;&gt;"",'3-定量盘查'!V75,"")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118</v>
      </c>
      <c r="H78">
        <f>IF('3-定量盘查'!J76&lt;&gt;"",'3-定量盘查'!J76,"")</f>
        <v>0</v>
      </c>
      <c r="I78">
        <f>IF(E78&lt;&gt;"",IF(J78&lt;&gt;"",IF('3-定量盘查'!O76&lt;&gt;"",'3-定量盘查'!O76,0),""),"")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IF('3-定量盘查'!P76&lt;&gt;"",'3-定量盘查'!P76,"")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IF('3-定量盘查'!V76&lt;&gt;"",'3-定量盘查'!V76,"")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118</v>
      </c>
      <c r="H79">
        <f>IF('3-定量盘查'!J77&lt;&gt;"",'3-定量盘查'!J77,"")</f>
        <v>0</v>
      </c>
      <c r="I79">
        <f>IF(E79&lt;&gt;"",IF(J79&lt;&gt;"",IF('3-定量盘查'!O77&lt;&gt;"",'3-定量盘查'!O77,0),""),"")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IF('3-定量盘查'!P77&lt;&gt;"",'3-定量盘查'!P77,"")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IF('3-定量盘查'!V77&lt;&gt;"",'3-定量盘查'!V77,"")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IF('3-定量盘查'!J78&lt;&gt;"",'3-定量盘查'!J78,"")</f>
        <v>0</v>
      </c>
      <c r="I80">
        <f>IF(E80&lt;&gt;"",IF(J80&lt;&gt;"",IF('3-定量盘查'!O78&lt;&gt;"",'3-定量盘查'!O78,0),""),"")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IF('3-定量盘查'!P78&lt;&gt;"",'3-定量盘查'!P78,"")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IF('3-定量盘查'!V78&lt;&gt;"",'3-定量盘查'!V78,"")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IF('3-定量盘查'!J79&lt;&gt;"",'3-定量盘查'!J79,"")</f>
        <v>0</v>
      </c>
      <c r="I81">
        <f>IF(E81&lt;&gt;"",IF(J81&lt;&gt;"",IF('3-定量盘查'!O79&lt;&gt;"",'3-定量盘查'!O79,0),""),"")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IF('3-定量盘查'!P79&lt;&gt;"",'3-定量盘查'!P79,"")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IF('3-定量盘查'!V79&lt;&gt;"",'3-定量盘查'!V79,"")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IF('3-定量盘查'!J80&lt;&gt;"",'3-定量盘查'!J80,"")</f>
        <v>0</v>
      </c>
      <c r="I82">
        <f>IF(E82&lt;&gt;"",IF(J82&lt;&gt;"",IF('3-定量盘查'!O80&lt;&gt;"",'3-定量盘查'!O80,0),""),"")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IF('3-定量盘查'!P80&lt;&gt;"",'3-定量盘查'!P80,"")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IF('3-定量盘查'!V80&lt;&gt;"",'3-定量盘查'!V80,"")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IF('3-定量盘查'!J81&lt;&gt;"",'3-定量盘查'!J81,"")</f>
        <v>0</v>
      </c>
      <c r="I83">
        <f>IF(E83&lt;&gt;"",IF(J83&lt;&gt;"",IF('3-定量盘查'!O81&lt;&gt;"",'3-定量盘查'!O81,0),""),"")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IF('3-定量盘查'!P81&lt;&gt;"",'3-定量盘查'!P81,"")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IF('3-定量盘查'!V81&lt;&gt;"",'3-定量盘查'!V81,"")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IF('3-定量盘查'!J82&lt;&gt;"",'3-定量盘查'!J82,"")</f>
        <v>0</v>
      </c>
      <c r="I84">
        <f>IF(E84&lt;&gt;"",IF(J84&lt;&gt;"",IF('3-定量盘查'!O82&lt;&gt;"",'3-定量盘查'!O82,0),""),"")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IF('3-定量盘查'!P82&lt;&gt;"",'3-定量盘查'!P82,"")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IF('3-定量盘查'!V82&lt;&gt;"",'3-定量盘查'!V82,"")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IF('3-定量盘查'!J83&lt;&gt;"",'3-定量盘查'!J83,"")</f>
        <v>0</v>
      </c>
      <c r="I85">
        <f>IF(E85&lt;&gt;"",IF(J85&lt;&gt;"",IF('3-定量盘查'!O83&lt;&gt;"",'3-定量盘查'!O83,0),""),"")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IF('3-定量盘查'!P83&lt;&gt;"",'3-定量盘查'!P83,"")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IF('3-定量盘查'!V83&lt;&gt;"",'3-定量盘查'!V83,"")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IF('3-定量盘查'!J84&lt;&gt;"",'3-定量盘查'!J84,"")</f>
        <v>0</v>
      </c>
      <c r="I86">
        <f>IF(E86&lt;&gt;"",IF(J86&lt;&gt;"",IF('3-定量盘查'!O84&lt;&gt;"",'3-定量盘查'!O84,0),""),"")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IF('3-定量盘查'!P84&lt;&gt;"",'3-定量盘查'!P84,"")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IF('3-定量盘查'!V84&lt;&gt;"",'3-定量盘查'!V84,"")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IF('3-定量盘查'!J85&lt;&gt;"",'3-定量盘查'!J85,"")</f>
        <v>0</v>
      </c>
      <c r="I87">
        <f>IF(E87&lt;&gt;"",IF(J87&lt;&gt;"",IF('3-定量盘查'!O85&lt;&gt;"",'3-定量盘查'!O85,0),""),"")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IF('3-定量盘查'!P85&lt;&gt;"",'3-定量盘查'!P85,"")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IF('3-定量盘查'!V85&lt;&gt;"",'3-定量盘查'!V85,"")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IF('3-定量盘查'!J86&lt;&gt;"",'3-定量盘查'!J86,"")</f>
        <v>0</v>
      </c>
      <c r="I88">
        <f>IF(E88&lt;&gt;"",IF(J88&lt;&gt;"",IF('3-定量盘查'!O86&lt;&gt;"",'3-定量盘查'!O86,0),""),"")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IF('3-定量盘查'!P86&lt;&gt;"",'3-定量盘查'!P86,"")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IF('3-定量盘查'!V86&lt;&gt;"",'3-定量盘查'!V86,"")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IF('3-定量盘查'!J87&lt;&gt;"",'3-定量盘查'!J87,"")</f>
        <v>0</v>
      </c>
      <c r="I89">
        <f>IF(E89&lt;&gt;"",IF(J89&lt;&gt;"",IF('3-定量盘查'!O87&lt;&gt;"",'3-定量盘查'!O87,0),""),"")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IF('3-定量盘查'!P87&lt;&gt;"",'3-定量盘查'!P87,"")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IF('3-定量盘查'!V87&lt;&gt;"",'3-定量盘查'!V87,"")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IF('3-定量盘查'!J88&lt;&gt;"",'3-定量盘查'!J88,"")</f>
        <v>0</v>
      </c>
      <c r="I90">
        <f>IF(E90&lt;&gt;"",IF(J90&lt;&gt;"",IF('3-定量盘查'!O88&lt;&gt;"",'3-定量盘查'!O88,0),""),"")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IF('3-定量盘查'!P88&lt;&gt;"",'3-定量盘查'!P88,"")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IF('3-定量盘查'!V88&lt;&gt;"",'3-定量盘查'!V88,"")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IF('3-定量盘查'!J89&lt;&gt;"",'3-定量盘查'!J89,"")</f>
        <v>0</v>
      </c>
      <c r="I91">
        <f>IF(E91&lt;&gt;"",IF(J91&lt;&gt;"",IF('3-定量盘查'!O89&lt;&gt;"",'3-定量盘查'!O89,0),""),"")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IF('3-定量盘查'!P89&lt;&gt;"",'3-定量盘查'!P89,"")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IF('3-定量盘查'!V89&lt;&gt;"",'3-定量盘查'!V89,"")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IF('3-定量盘查'!J90&lt;&gt;"",'3-定量盘查'!J90,"")</f>
        <v>0</v>
      </c>
      <c r="I92">
        <f>IF(E92&lt;&gt;"",IF(J92&lt;&gt;"",IF('3-定量盘查'!O90&lt;&gt;"",'3-定量盘查'!O90,0),""),"")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IF('3-定量盘查'!P90&lt;&gt;"",'3-定量盘查'!P90,"")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IF('3-定量盘查'!V90&lt;&gt;"",'3-定量盘查'!V90,"")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IF('3-定量盘查'!J91&lt;&gt;"",'3-定量盘查'!J91,"")</f>
        <v>0</v>
      </c>
      <c r="I93">
        <f>IF(E93&lt;&gt;"",IF(J93&lt;&gt;"",IF('3-定量盘查'!O91&lt;&gt;"",'3-定量盘查'!O91,0),""),"")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IF('3-定量盘查'!P91&lt;&gt;"",'3-定量盘查'!P91,"")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IF('3-定量盘查'!V91&lt;&gt;"",'3-定量盘查'!V91,"")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IF('3-定量盘查'!J92&lt;&gt;"",'3-定量盘查'!J92,"")</f>
        <v>0</v>
      </c>
      <c r="I94">
        <f>IF(E94&lt;&gt;"",IF(J94&lt;&gt;"",IF('3-定量盘查'!O92&lt;&gt;"",'3-定量盘查'!O92,0),""),"")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IF('3-定量盘查'!P92&lt;&gt;"",'3-定量盘查'!P92,"")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IF('3-定量盘查'!V92&lt;&gt;"",'3-定量盘查'!V92,"")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IF('3-定量盘查'!J93&lt;&gt;"",'3-定量盘查'!J93,"")</f>
        <v>0</v>
      </c>
      <c r="I95">
        <f>IF(E95&lt;&gt;"",IF(J95&lt;&gt;"",IF('3-定量盘查'!O93&lt;&gt;"",'3-定量盘查'!O93,0),""),"")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IF('3-定量盘查'!P93&lt;&gt;"",'3-定量盘查'!P93,"")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IF('3-定量盘查'!V93&lt;&gt;"",'3-定量盘查'!V93,"")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IF('3-定量盘查'!J94&lt;&gt;"",'3-定量盘查'!J94,"")</f>
        <v>0</v>
      </c>
      <c r="I96">
        <f>IF(E96&lt;&gt;"",IF(J96&lt;&gt;"",IF('3-定量盘查'!O94&lt;&gt;"",'3-定量盘查'!O94,0),""),"")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IF('3-定量盘查'!P94&lt;&gt;"",'3-定量盘查'!P94,"")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IF('3-定量盘查'!V94&lt;&gt;"",'3-定量盘查'!V94,"")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IF('3-定量盘查'!J95&lt;&gt;"",'3-定量盘查'!J95,"")</f>
        <v>0</v>
      </c>
      <c r="I97">
        <f>IF(E97&lt;&gt;"",IF(J97&lt;&gt;"",IF('3-定量盘查'!O95&lt;&gt;"",'3-定量盘查'!O95,0),""),"")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IF('3-定量盘查'!P95&lt;&gt;"",'3-定量盘查'!P95,"")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IF('3-定量盘查'!V95&lt;&gt;"",'3-定量盘查'!V95,"")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IF('3-定量盘查'!J96&lt;&gt;"",'3-定量盘查'!J96,"")</f>
        <v>0</v>
      </c>
      <c r="I98">
        <f>IF(E98&lt;&gt;"",IF(J98&lt;&gt;"",IF('3-定量盘查'!O96&lt;&gt;"",'3-定量盘查'!O96,0),""),"")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IF('3-定量盘查'!P96&lt;&gt;"",'3-定量盘查'!P96,"")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IF('3-定量盘查'!V96&lt;&gt;"",'3-定量盘查'!V96,"")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IF('3-定量盘查'!J97&lt;&gt;"",'3-定量盘查'!J97,"")</f>
        <v>0</v>
      </c>
      <c r="I99">
        <f>IF(E99&lt;&gt;"",IF(J99&lt;&gt;"",IF('3-定量盘查'!O97&lt;&gt;"",'3-定量盘查'!O97,0),""),"")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IF('3-定量盘查'!P97&lt;&gt;"",'3-定量盘查'!P97,"")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IF('3-定量盘查'!V97&lt;&gt;"",'3-定量盘查'!V97,"")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IF('3-定量盘查'!J98&lt;&gt;"",'3-定量盘查'!J98,"")</f>
        <v>0</v>
      </c>
      <c r="I100">
        <f>IF(E100&lt;&gt;"",IF(J100&lt;&gt;"",IF('3-定量盘查'!O98&lt;&gt;"",'3-定量盘查'!O98,0),""),"")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IF('3-定量盘查'!P98&lt;&gt;"",'3-定量盘查'!P98,"")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IF('3-定量盘查'!V98&lt;&gt;"",'3-定量盘查'!V98,"")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IF('3-定量盘查'!J99&lt;&gt;"",'3-定量盘查'!J99,"")</f>
        <v>0</v>
      </c>
      <c r="I101">
        <f>IF(E101&lt;&gt;"",IF(J101&lt;&gt;"",IF('3-定量盘查'!O99&lt;&gt;"",'3-定量盘查'!O99,0),""),"")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IF('3-定量盘查'!P99&lt;&gt;"",'3-定量盘查'!P99,"")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IF('3-定量盘查'!V99&lt;&gt;"",'3-定量盘查'!V99,"")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IF('3-定量盘查'!J100&lt;&gt;"",'3-定量盘查'!J100,"")</f>
        <v>0</v>
      </c>
      <c r="I102">
        <f>IF(E102&lt;&gt;"",IF(J102&lt;&gt;"",IF('3-定量盘查'!O100&lt;&gt;"",'3-定量盘查'!O100,0),""),"")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IF('3-定量盘查'!P100&lt;&gt;"",'3-定量盘查'!P100,"")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IF('3-定量盘查'!V100&lt;&gt;"",'3-定量盘查'!V100,"")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104</v>
      </c>
      <c r="D103" t="s">
        <v>102</v>
      </c>
      <c r="H103">
        <f>IF('3-定量盘查'!J101&lt;&gt;"",'3-定量盘查'!J101,"")</f>
        <v>0</v>
      </c>
      <c r="I103">
        <f>IF(E103&lt;&gt;"",IF(J103&lt;&gt;"",IF('3-定量盘查'!O101&lt;&gt;"",'3-定量盘查'!O101,0),""),"")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IF('3-定量盘查'!P101&lt;&gt;"",'3-定量盘查'!P101,"")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IF('3-定量盘查'!V101&lt;&gt;"",'3-定量盘查'!V101,"")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103</v>
      </c>
      <c r="D104" t="s">
        <v>102</v>
      </c>
      <c r="H104">
        <f>IF('3-定量盘查'!J102&lt;&gt;"",'3-定量盘查'!J102,"")</f>
        <v>0</v>
      </c>
      <c r="I104">
        <f>IF(E104&lt;&gt;"",IF(J104&lt;&gt;"",IF('3-定量盘查'!O102&lt;&gt;"",'3-定量盘查'!O102,0),""),"")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IF('3-定量盘查'!P102&lt;&gt;"",'3-定量盘查'!P102,"")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IF('3-定量盘查'!V102&lt;&gt;"",'3-定量盘查'!V102,"")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101</v>
      </c>
      <c r="D105" t="s">
        <v>102</v>
      </c>
      <c r="H105">
        <f>IF('3-定量盘查'!J103&lt;&gt;"",'3-定量盘查'!J103,"")</f>
        <v>0</v>
      </c>
      <c r="I105">
        <f>IF(E105&lt;&gt;"",IF(J105&lt;&gt;"",IF('3-定量盘查'!O103&lt;&gt;"",'3-定量盘查'!O103,0),""),"")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IF('3-定量盘查'!P103&lt;&gt;"",'3-定量盘查'!P103,"")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IF('3-定量盘查'!V103&lt;&gt;"",'3-定量盘查'!V103,"")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99</v>
      </c>
      <c r="D106" t="s">
        <v>100</v>
      </c>
      <c r="H106">
        <f>IF('3-定量盘查'!J104&lt;&gt;"",'3-定量盘查'!J104,"")</f>
        <v>0</v>
      </c>
      <c r="I106">
        <f>IF(E106&lt;&gt;"",IF(J106&lt;&gt;"",IF('3-定量盘查'!O104&lt;&gt;"",'3-定量盘查'!O104,0),""),"")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IF('3-定量盘查'!P104&lt;&gt;"",'3-定量盘查'!P104,"")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IF('3-定量盘查'!V104&lt;&gt;"",'3-定量盘查'!V104,"")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98</v>
      </c>
      <c r="D107" t="s">
        <v>127</v>
      </c>
      <c r="H107">
        <f>IF('3-定量盘查'!J105&lt;&gt;"",'3-定量盘查'!J105,"")</f>
        <v>0</v>
      </c>
      <c r="I107">
        <f>IF(E107&lt;&gt;"",IF(J107&lt;&gt;"",IF('3-定量盘查'!O105&lt;&gt;"",'3-定量盘查'!O105,0),""),"")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IF('3-定量盘查'!P105&lt;&gt;"",'3-定量盘查'!P105,"")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IF('3-定量盘查'!V105&lt;&gt;"",'3-定量盘查'!V105,"")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97</v>
      </c>
      <c r="D108" t="s">
        <v>127</v>
      </c>
      <c r="H108">
        <f>IF('3-定量盘查'!J106&lt;&gt;"",'3-定量盘查'!J106,"")</f>
        <v>0</v>
      </c>
      <c r="I108">
        <f>IF(E108&lt;&gt;"",IF(J108&lt;&gt;"",IF('3-定量盘查'!O106&lt;&gt;"",'3-定量盘查'!O106,0),""),"")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IF('3-定量盘查'!P106&lt;&gt;"",'3-定量盘查'!P106,"")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IF('3-定量盘查'!V106&lt;&gt;"",'3-定量盘查'!V106,"")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93</v>
      </c>
      <c r="D109" t="s">
        <v>127</v>
      </c>
      <c r="H109">
        <f>IF('3-定量盘查'!J107&lt;&gt;"",'3-定量盘查'!J107,"")</f>
        <v>0</v>
      </c>
      <c r="I109">
        <f>IF(E109&lt;&gt;"",IF(J109&lt;&gt;"",IF('3-定量盘查'!O107&lt;&gt;"",'3-定量盘查'!O107,0),""),"")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IF('3-定量盘查'!P107&lt;&gt;"",'3-定量盘查'!P107,"")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IF('3-定量盘查'!V107&lt;&gt;"",'3-定量盘查'!V107,"")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96</v>
      </c>
      <c r="D110" t="s">
        <v>127</v>
      </c>
      <c r="H110">
        <f>IF('3-定量盘查'!J108&lt;&gt;"",'3-定量盘查'!J108,"")</f>
        <v>0</v>
      </c>
      <c r="I110">
        <f>IF(E110&lt;&gt;"",IF(J110&lt;&gt;"",IF('3-定量盘查'!O108&lt;&gt;"",'3-定量盘查'!O108,0),""),"")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IF('3-定量盘查'!P108&lt;&gt;"",'3-定量盘查'!P108,"")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IF('3-定量盘查'!V108&lt;&gt;"",'3-定量盘查'!V108,"")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111</v>
      </c>
      <c r="D111" t="s">
        <v>127</v>
      </c>
      <c r="H111">
        <f>IF('3-定量盘查'!J109&lt;&gt;"",'3-定量盘查'!J109,"")</f>
        <v>0</v>
      </c>
      <c r="I111">
        <f>IF(E111&lt;&gt;"",IF(J111&lt;&gt;"",IF('3-定量盘查'!O109&lt;&gt;"",'3-定量盘查'!O109,0),""),"")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IF('3-定量盘查'!P109&lt;&gt;"",'3-定量盘查'!P109,"")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IF('3-定量盘查'!V109&lt;&gt;"",'3-定量盘查'!V109,"")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108</v>
      </c>
      <c r="D112" t="s">
        <v>127</v>
      </c>
      <c r="H112">
        <f>IF('3-定量盘查'!J110&lt;&gt;"",'3-定量盘查'!J110,"")</f>
        <v>0</v>
      </c>
      <c r="I112">
        <f>IF(E112&lt;&gt;"",IF(J112&lt;&gt;"",IF('3-定量盘查'!O110&lt;&gt;"",'3-定量盘查'!O110,0),""),"")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IF('3-定量盘查'!P110&lt;&gt;"",'3-定量盘查'!P110,"")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IF('3-定量盘查'!V110&lt;&gt;"",'3-定量盘查'!V110,"")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107</v>
      </c>
      <c r="D113" t="s">
        <v>127</v>
      </c>
      <c r="H113">
        <f>IF('3-定量盘查'!J111&lt;&gt;"",'3-定量盘查'!J111,"")</f>
        <v>0</v>
      </c>
      <c r="I113">
        <f>IF(E113&lt;&gt;"",IF(J113&lt;&gt;"",IF('3-定量盘查'!O111&lt;&gt;"",'3-定量盘查'!O111,0),""),"")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IF('3-定量盘查'!P111&lt;&gt;"",'3-定量盘查'!P111,"")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IF('3-定量盘查'!V111&lt;&gt;"",'3-定量盘查'!V111,"")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118</v>
      </c>
      <c r="H114">
        <f>IF('3-定量盘查'!J112&lt;&gt;"",'3-定量盘查'!J112,"")</f>
        <v>0</v>
      </c>
      <c r="I114">
        <f>IF(E114&lt;&gt;"",IF(J114&lt;&gt;"",IF('3-定量盘查'!O112&lt;&gt;"",'3-定量盘查'!O112,0),""),"")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IF('3-定量盘查'!P112&lt;&gt;"",'3-定量盘查'!P112,"")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IF('3-定量盘查'!V112&lt;&gt;"",'3-定量盘查'!V112,"")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118</v>
      </c>
      <c r="H115">
        <f>IF('3-定量盘查'!J113&lt;&gt;"",'3-定量盘查'!J113,"")</f>
        <v>0</v>
      </c>
      <c r="I115">
        <f>IF(E115&lt;&gt;"",IF(J115&lt;&gt;"",IF('3-定量盘查'!O113&lt;&gt;"",'3-定量盘查'!O113,0),""),"")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IF('3-定量盘查'!P113&lt;&gt;"",'3-定量盘查'!P113,"")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IF('3-定量盘查'!V113&lt;&gt;"",'3-定量盘查'!V113,"")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109</v>
      </c>
      <c r="D116" t="s">
        <v>145</v>
      </c>
      <c r="H116">
        <f>IF('3-定量盘查'!J114&lt;&gt;"",'3-定量盘查'!J114,"")</f>
        <v>0</v>
      </c>
      <c r="I116">
        <f>IF(E116&lt;&gt;"",IF(J116&lt;&gt;"",IF('3-定量盘查'!O114&lt;&gt;"",'3-定量盘查'!O114,0),""),"")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IF('3-定量盘查'!P114&lt;&gt;"",'3-定量盘查'!P114,"")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IF('3-定量盘查'!V114&lt;&gt;"",'3-定量盘查'!V114,"")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118</v>
      </c>
      <c r="H117">
        <f>IF('3-定量盘查'!J115&lt;&gt;"",'3-定量盘查'!J115,"")</f>
        <v>0</v>
      </c>
      <c r="I117">
        <f>IF(E117&lt;&gt;"",IF(J117&lt;&gt;"",IF('3-定量盘查'!O115&lt;&gt;"",'3-定量盘查'!O115,0),""),"")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IF('3-定量盘查'!P115&lt;&gt;"",'3-定量盘查'!P115,"")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IF('3-定量盘查'!V115&lt;&gt;"",'3-定量盘查'!V115,"")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118</v>
      </c>
      <c r="H118">
        <f>IF('3-定量盘查'!J116&lt;&gt;"",'3-定量盘查'!J116,"")</f>
        <v>0</v>
      </c>
      <c r="I118">
        <f>IF(E118&lt;&gt;"",IF(J118&lt;&gt;"",IF('3-定量盘查'!O116&lt;&gt;"",'3-定量盘查'!O116,0),""),"")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IF('3-定量盘查'!P116&lt;&gt;"",'3-定量盘查'!P116,"")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IF('3-定量盘查'!V116&lt;&gt;"",'3-定量盘查'!V116,"")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86</v>
      </c>
      <c r="D119" t="s">
        <v>130</v>
      </c>
      <c r="H119">
        <f>IF('3-定量盘查'!J117&lt;&gt;"",'3-定量盘查'!J117,"")</f>
        <v>0</v>
      </c>
      <c r="I119">
        <f>IF(E119&lt;&gt;"",IF(J119&lt;&gt;"",IF('3-定量盘查'!O117&lt;&gt;"",'3-定量盘查'!O117,0),""),"")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IF('3-定量盘查'!P117&lt;&gt;"",'3-定量盘查'!P117,"")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IF('3-定量盘查'!V117&lt;&gt;"",'3-定量盘查'!V117,"")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IF('3-定量盘查'!J118&lt;&gt;"",'3-定量盘查'!J118,"")</f>
        <v>0</v>
      </c>
      <c r="I120">
        <f>IF(E120&lt;&gt;"",IF(J120&lt;&gt;"",IF('3-定量盘查'!O118&lt;&gt;"",'3-定量盘查'!O118,0),""),"")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IF('3-定量盘查'!P118&lt;&gt;"",'3-定量盘查'!P118,"")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IF('3-定量盘查'!V118&lt;&gt;"",'3-定量盘查'!V118,"")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102</v>
      </c>
      <c r="H121">
        <f>IF('3-定量盘查'!J119&lt;&gt;"",'3-定量盘查'!J119,"")</f>
        <v>0</v>
      </c>
      <c r="I121">
        <f>IF(E121&lt;&gt;"",IF(J121&lt;&gt;"",IF('3-定量盘查'!O119&lt;&gt;"",'3-定量盘查'!O119,0),""),"")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IF('3-定量盘查'!P119&lt;&gt;"",'3-定量盘查'!P119,"")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IF('3-定量盘查'!V119&lt;&gt;"",'3-定量盘查'!V119,"")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102</v>
      </c>
      <c r="H122">
        <f>IF('3-定量盘查'!J120&lt;&gt;"",'3-定量盘查'!J120,"")</f>
        <v>0</v>
      </c>
      <c r="I122">
        <f>IF(E122&lt;&gt;"",IF(J122&lt;&gt;"",IF('3-定量盘查'!O120&lt;&gt;"",'3-定量盘查'!O120,0),""),"")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IF('3-定量盘查'!P120&lt;&gt;"",'3-定量盘查'!P120,"")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IF('3-定量盘查'!V120&lt;&gt;"",'3-定量盘查'!V120,"")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102</v>
      </c>
      <c r="H123">
        <f>IF('3-定量盘查'!J121&lt;&gt;"",'3-定量盘查'!J121,"")</f>
        <v>0</v>
      </c>
      <c r="I123">
        <f>IF(E123&lt;&gt;"",IF(J123&lt;&gt;"",IF('3-定量盘查'!O121&lt;&gt;"",'3-定量盘查'!O121,0),""),"")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IF('3-定量盘查'!P121&lt;&gt;"",'3-定量盘查'!P121,"")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IF('3-定量盘查'!V121&lt;&gt;"",'3-定量盘查'!V121,"")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102</v>
      </c>
      <c r="H124">
        <f>IF('3-定量盘查'!J122&lt;&gt;"",'3-定量盘查'!J122,"")</f>
        <v>0</v>
      </c>
      <c r="I124">
        <f>IF(E124&lt;&gt;"",IF(J124&lt;&gt;"",IF('3-定量盘查'!O122&lt;&gt;"",'3-定量盘查'!O122,0),""),"")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IF('3-定量盘查'!P122&lt;&gt;"",'3-定量盘查'!P122,"")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IF('3-定量盘查'!V122&lt;&gt;"",'3-定量盘查'!V122,"")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102</v>
      </c>
      <c r="H125">
        <f>IF('3-定量盘查'!J123&lt;&gt;"",'3-定量盘查'!J123,"")</f>
        <v>0</v>
      </c>
      <c r="I125">
        <f>IF(E125&lt;&gt;"",IF(J125&lt;&gt;"",IF('3-定量盘查'!O123&lt;&gt;"",'3-定量盘查'!O123,0),""),"")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IF('3-定量盘查'!P123&lt;&gt;"",'3-定量盘查'!P123,"")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IF('3-定量盘查'!V123&lt;&gt;"",'3-定量盘查'!V123,"")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IF('3-定量盘查'!J124&lt;&gt;"",'3-定量盘查'!J124,"")</f>
        <v>0</v>
      </c>
      <c r="I126">
        <f>IF(E126&lt;&gt;"",IF(J126&lt;&gt;"",IF('3-定量盘查'!O124&lt;&gt;"",'3-定量盘查'!O124,0),""),"")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IF('3-定量盘查'!P124&lt;&gt;"",'3-定量盘查'!P124,"")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IF('3-定量盘查'!V124&lt;&gt;"",'3-定量盘查'!V124,"")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IF('3-定量盘查'!J125&lt;&gt;"",'3-定量盘查'!J125,"")</f>
        <v>0</v>
      </c>
      <c r="I127">
        <f>IF(E127&lt;&gt;"",IF(J127&lt;&gt;"",IF('3-定量盘查'!O125&lt;&gt;"",'3-定量盘查'!O125,0),""),"")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IF('3-定量盘查'!P125&lt;&gt;"",'3-定量盘查'!P125,"")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IF('3-定量盘查'!V125&lt;&gt;"",'3-定量盘查'!V125,"")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IF('3-定量盘查'!J126&lt;&gt;"",'3-定量盘查'!J126,"")</f>
        <v>0</v>
      </c>
      <c r="I128">
        <f>IF(E128&lt;&gt;"",IF(J128&lt;&gt;"",IF('3-定量盘查'!O126&lt;&gt;"",'3-定量盘查'!O126,0),""),"")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IF('3-定量盘查'!P126&lt;&gt;"",'3-定量盘查'!P126,"")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IF('3-定量盘查'!V126&lt;&gt;"",'3-定量盘查'!V126,"")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IF('3-定量盘查'!J127&lt;&gt;"",'3-定量盘查'!J127,"")</f>
        <v>0</v>
      </c>
      <c r="I129">
        <f>IF(E129&lt;&gt;"",IF(J129&lt;&gt;"",IF('3-定量盘查'!O127&lt;&gt;"",'3-定量盘查'!O127,0),""),"")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IF('3-定量盘查'!P127&lt;&gt;"",'3-定量盘查'!P127,"")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IF('3-定量盘查'!V127&lt;&gt;"",'3-定量盘查'!V127,"")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IF('3-定量盘查'!J128&lt;&gt;"",'3-定量盘查'!J128,"")</f>
        <v>0</v>
      </c>
      <c r="I130">
        <f>IF(E130&lt;&gt;"",IF(J130&lt;&gt;"",IF('3-定量盘查'!O128&lt;&gt;"",'3-定量盘查'!O128,0),""),"")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IF('3-定量盘查'!P128&lt;&gt;"",'3-定量盘查'!P128,"")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IF('3-定量盘查'!V128&lt;&gt;"",'3-定量盘查'!V128,"")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IF('3-定量盘查'!J129&lt;&gt;"",'3-定量盘查'!J129,"")</f>
        <v>0</v>
      </c>
      <c r="I131">
        <f>IF(E131&lt;&gt;"",IF(J131&lt;&gt;"",IF('3-定量盘查'!O129&lt;&gt;"",'3-定量盘查'!O129,0),""),"")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IF('3-定量盘查'!P129&lt;&gt;"",'3-定量盘查'!P129,"")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IF('3-定量盘查'!V129&lt;&gt;"",'3-定量盘查'!V129,"")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IF('3-定量盘查'!J130&lt;&gt;"",'3-定量盘查'!J130,"")</f>
        <v>0</v>
      </c>
      <c r="I132">
        <f>IF(E132&lt;&gt;"",IF(J132&lt;&gt;"",IF('3-定量盘查'!O130&lt;&gt;"",'3-定量盘查'!O130,0),""),"")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IF('3-定量盘查'!P130&lt;&gt;"",'3-定量盘查'!P130,"")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IF('3-定量盘查'!V130&lt;&gt;"",'3-定量盘查'!V130,"")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IF('3-定量盘查'!J131&lt;&gt;"",'3-定量盘查'!J131,"")</f>
        <v>0</v>
      </c>
      <c r="I133">
        <f>IF(E133&lt;&gt;"",IF(J133&lt;&gt;"",IF('3-定量盘查'!O131&lt;&gt;"",'3-定量盘查'!O131,0),""),"")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IF('3-定量盘查'!P131&lt;&gt;"",'3-定量盘查'!P131,"")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IF('3-定量盘查'!V131&lt;&gt;"",'3-定量盘查'!V131,"")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IF('3-定量盘查'!J132&lt;&gt;"",'3-定量盘查'!J132,"")</f>
        <v>0</v>
      </c>
      <c r="I134">
        <f>IF(E134&lt;&gt;"",IF(J134&lt;&gt;"",IF('3-定量盘查'!O132&lt;&gt;"",'3-定量盘查'!O132,0),""),"")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IF('3-定量盘查'!P132&lt;&gt;"",'3-定量盘查'!P132,"")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IF('3-定量盘查'!V132&lt;&gt;"",'3-定量盘查'!V132,"")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118</v>
      </c>
      <c r="H135">
        <f>IF('3-定量盘查'!J133&lt;&gt;"",'3-定量盘查'!J133,"")</f>
        <v>0</v>
      </c>
      <c r="I135">
        <f>IF(E135&lt;&gt;"",IF(J135&lt;&gt;"",IF('3-定量盘查'!O133&lt;&gt;"",'3-定量盘查'!O133,0),""),"")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IF('3-定量盘查'!P133&lt;&gt;"",'3-定量盘查'!P133,"")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IF('3-定量盘查'!V133&lt;&gt;"",'3-定量盘查'!V133,"")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IF('3-定量盘查'!J134&lt;&gt;"",'3-定量盘查'!J134,"")</f>
        <v>0</v>
      </c>
      <c r="I136">
        <f>IF(E136&lt;&gt;"",IF(J136&lt;&gt;"",IF('3-定量盘查'!O134&lt;&gt;"",'3-定量盘查'!O134,0),""),"")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IF('3-定量盘查'!P134&lt;&gt;"",'3-定量盘查'!P134,"")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IF('3-定量盘查'!V134&lt;&gt;"",'3-定量盘查'!V134,"")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118</v>
      </c>
      <c r="H137">
        <f>IF('3-定量盘查'!J135&lt;&gt;"",'3-定量盘查'!J135,"")</f>
        <v>0</v>
      </c>
      <c r="I137">
        <f>IF(E137&lt;&gt;"",IF(J137&lt;&gt;"",IF('3-定量盘查'!O135&lt;&gt;"",'3-定量盘查'!O135,0),""),"")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IF('3-定量盘查'!P135&lt;&gt;"",'3-定量盘查'!P135,"")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IF('3-定量盘查'!V135&lt;&gt;"",'3-定量盘查'!V135,"")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118</v>
      </c>
      <c r="H138">
        <f>IF('3-定量盘查'!J136&lt;&gt;"",'3-定量盘查'!J136,"")</f>
        <v>0</v>
      </c>
      <c r="I138">
        <f>IF(E138&lt;&gt;"",IF(J138&lt;&gt;"",IF('3-定量盘查'!O136&lt;&gt;"",'3-定量盘查'!O136,0),""),"")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IF('3-定量盘查'!P136&lt;&gt;"",'3-定量盘查'!P136,"")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IF('3-定量盘查'!V136&lt;&gt;"",'3-定量盘查'!V136,"")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118</v>
      </c>
      <c r="H139">
        <f>IF('3-定量盘查'!J137&lt;&gt;"",'3-定量盘查'!J137,"")</f>
        <v>0</v>
      </c>
      <c r="I139">
        <f>IF(E139&lt;&gt;"",IF(J139&lt;&gt;"",IF('3-定量盘查'!O137&lt;&gt;"",'3-定量盘查'!O137,0),""),"")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IF('3-定量盘查'!P137&lt;&gt;"",'3-定量盘查'!P137,"")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IF('3-定量盘查'!V137&lt;&gt;"",'3-定量盘查'!V137,"")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118</v>
      </c>
      <c r="H140">
        <f>IF('3-定量盘查'!J138&lt;&gt;"",'3-定量盘查'!J138,"")</f>
        <v>0</v>
      </c>
      <c r="I140">
        <f>IF(E140&lt;&gt;"",IF(J140&lt;&gt;"",IF('3-定量盘查'!O138&lt;&gt;"",'3-定量盘查'!O138,0),""),"")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IF('3-定量盘查'!P138&lt;&gt;"",'3-定量盘查'!P138,"")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IF('3-定量盘查'!V138&lt;&gt;"",'3-定量盘查'!V138,"")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86</v>
      </c>
      <c r="D141" t="s">
        <v>130</v>
      </c>
      <c r="H141">
        <f>IF('3-定量盘查'!J139&lt;&gt;"",'3-定量盘查'!J139,"")</f>
        <v>0</v>
      </c>
      <c r="I141">
        <f>IF(E141&lt;&gt;"",IF(J141&lt;&gt;"",IF('3-定量盘查'!O139&lt;&gt;"",'3-定量盘查'!O139,0),""),"")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IF('3-定量盘查'!P139&lt;&gt;"",'3-定量盘查'!P139,"")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IF('3-定量盘查'!V139&lt;&gt;"",'3-定量盘查'!V139,"")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IF('3-定量盘查'!J140&lt;&gt;"",'3-定量盘查'!J140,"")</f>
        <v>0</v>
      </c>
      <c r="I142">
        <f>IF(E142&lt;&gt;"",IF(J142&lt;&gt;"",IF('3-定量盘查'!O140&lt;&gt;"",'3-定量盘查'!O140,0),""),"")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IF('3-定量盘查'!P140&lt;&gt;"",'3-定量盘查'!P140,"")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IF('3-定量盘查'!V140&lt;&gt;"",'3-定量盘查'!V140,"")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IF('3-定量盘查'!J141&lt;&gt;"",'3-定量盘查'!J141,"")</f>
        <v>0</v>
      </c>
      <c r="I143">
        <f>IF(E143&lt;&gt;"",IF(J143&lt;&gt;"",IF('3-定量盘查'!O141&lt;&gt;"",'3-定量盘查'!O141,0),""),"")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IF('3-定量盘查'!P141&lt;&gt;"",'3-定量盘查'!P141,"")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IF('3-定量盘查'!V141&lt;&gt;"",'3-定量盘查'!V141,"")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IF('3-定量盘查'!J142&lt;&gt;"",'3-定量盘查'!J142,"")</f>
        <v>0</v>
      </c>
      <c r="I144">
        <f>IF(E144&lt;&gt;"",IF(J144&lt;&gt;"",IF('3-定量盘查'!O142&lt;&gt;"",'3-定量盘查'!O142,0),""),"")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IF('3-定量盘查'!P142&lt;&gt;"",'3-定量盘查'!P142,"")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IF('3-定量盘查'!V142&lt;&gt;"",'3-定量盘查'!V142,"")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IF('3-定量盘查'!J143&lt;&gt;"",'3-定量盘查'!J143,"")</f>
        <v>0</v>
      </c>
      <c r="I145">
        <f>IF(E145&lt;&gt;"",IF(J145&lt;&gt;"",IF('3-定量盘查'!O143&lt;&gt;"",'3-定量盘查'!O143,0),""),"")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IF('3-定量盘查'!P143&lt;&gt;"",'3-定量盘查'!P143,"")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IF('3-定量盘查'!V143&lt;&gt;"",'3-定量盘查'!V143,"")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IF('3-定量盘查'!J144&lt;&gt;"",'3-定量盘查'!J144,"")</f>
        <v>0</v>
      </c>
      <c r="I146">
        <f>IF(E146&lt;&gt;"",IF(J146&lt;&gt;"",IF('3-定量盘查'!O144&lt;&gt;"",'3-定量盘查'!O144,0),""),"")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IF('3-定量盘查'!P144&lt;&gt;"",'3-定量盘查'!P144,"")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IF('3-定量盘查'!V144&lt;&gt;"",'3-定量盘查'!V144,"")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102</v>
      </c>
      <c r="H147">
        <f>IF('3-定量盘查'!J145&lt;&gt;"",'3-定量盘查'!J145,"")</f>
        <v>0</v>
      </c>
      <c r="I147">
        <f>IF(E147&lt;&gt;"",IF(J147&lt;&gt;"",IF('3-定量盘查'!O145&lt;&gt;"",'3-定量盘查'!O145,0),""),"")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IF('3-定量盘查'!P145&lt;&gt;"",'3-定量盘查'!P145,"")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IF('3-定量盘查'!V145&lt;&gt;"",'3-定量盘查'!V145,"")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IF('3-定量盘查'!J146&lt;&gt;"",'3-定量盘查'!J146,"")</f>
        <v>0</v>
      </c>
      <c r="I148">
        <f>IF(E148&lt;&gt;"",IF(J148&lt;&gt;"",IF('3-定量盘查'!O146&lt;&gt;"",'3-定量盘查'!O146,0),""),"")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IF('3-定量盘查'!P146&lt;&gt;"",'3-定量盘查'!P146,"")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IF('3-定量盘查'!V146&lt;&gt;"",'3-定量盘查'!V146,"")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IF('3-定量盘查'!J147&lt;&gt;"",'3-定量盘查'!J147,"")</f>
        <v>0</v>
      </c>
      <c r="I149">
        <f>IF(E149&lt;&gt;"",IF(J149&lt;&gt;"",IF('3-定量盘查'!O147&lt;&gt;"",'3-定量盘查'!O147,0),""),"")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IF('3-定量盘查'!P147&lt;&gt;"",'3-定量盘查'!P147,"")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IF('3-定量盘查'!V147&lt;&gt;"",'3-定量盘查'!V147,"")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IF('3-定量盘查'!J148&lt;&gt;"",'3-定量盘查'!J148,"")</f>
        <v>0</v>
      </c>
      <c r="I150">
        <f>IF(E150&lt;&gt;"",IF(J150&lt;&gt;"",IF('3-定量盘查'!O148&lt;&gt;"",'3-定量盘查'!O148,0),""),"")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IF('3-定量盘查'!P148&lt;&gt;"",'3-定量盘查'!P148,"")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IF('3-定量盘查'!V148&lt;&gt;"",'3-定量盘查'!V148,"")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IF('3-定量盘查'!J149&lt;&gt;"",'3-定量盘查'!J149,"")</f>
        <v>0</v>
      </c>
      <c r="I151">
        <f>IF(E151&lt;&gt;"",IF(J151&lt;&gt;"",IF('3-定量盘查'!O149&lt;&gt;"",'3-定量盘查'!O149,0),""),"")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IF('3-定量盘查'!P149&lt;&gt;"",'3-定量盘查'!P149,"")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IF('3-定量盘查'!V149&lt;&gt;"",'3-定量盘查'!V149,"")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102</v>
      </c>
      <c r="H152">
        <f>IF('3-定量盘查'!J150&lt;&gt;"",'3-定量盘查'!J150,"")</f>
        <v>0</v>
      </c>
      <c r="I152">
        <f>IF(E152&lt;&gt;"",IF(J152&lt;&gt;"",IF('3-定量盘查'!O150&lt;&gt;"",'3-定量盘查'!O150,0),""),"")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IF('3-定量盘查'!P150&lt;&gt;"",'3-定量盘查'!P150,"")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IF('3-定量盘查'!V150&lt;&gt;"",'3-定量盘查'!V150,"")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IF('3-定量盘查'!J151&lt;&gt;"",'3-定量盘查'!J151,"")</f>
        <v>0</v>
      </c>
      <c r="I153">
        <f>IF(E153&lt;&gt;"",IF(J153&lt;&gt;"",IF('3-定量盘查'!O151&lt;&gt;"",'3-定量盘查'!O151,0),""),"")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IF('3-定量盘查'!P151&lt;&gt;"",'3-定量盘查'!P151,"")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IF('3-定量盘查'!V151&lt;&gt;"",'3-定量盘查'!V151,"")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IF('3-定量盘查'!J152&lt;&gt;"",'3-定量盘查'!J152,"")</f>
        <v>0</v>
      </c>
      <c r="I154">
        <f>IF(E154&lt;&gt;"",IF(J154&lt;&gt;"",IF('3-定量盘查'!O152&lt;&gt;"",'3-定量盘查'!O152,0),""),"")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IF('3-定量盘查'!P152&lt;&gt;"",'3-定量盘查'!P152,"")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IF('3-定量盘查'!V152&lt;&gt;"",'3-定量盘查'!V152,"")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IF('3-定量盘查'!J153&lt;&gt;"",'3-定量盘查'!J153,"")</f>
        <v>0</v>
      </c>
      <c r="I155">
        <f>IF(E155&lt;&gt;"",IF(J155&lt;&gt;"",IF('3-定量盘查'!O153&lt;&gt;"",'3-定量盘查'!O153,0),""),"")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IF('3-定量盘查'!P153&lt;&gt;"",'3-定量盘查'!P153,"")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IF('3-定量盘查'!V153&lt;&gt;"",'3-定量盘查'!V153,"")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IF('3-定量盘查'!J154&lt;&gt;"",'3-定量盘查'!J154,"")</f>
        <v>0</v>
      </c>
      <c r="I156">
        <f>IF(E156&lt;&gt;"",IF(J156&lt;&gt;"",IF('3-定量盘查'!O154&lt;&gt;"",'3-定量盘查'!O154,0),""),"")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IF('3-定量盘查'!P154&lt;&gt;"",'3-定量盘查'!P154,"")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IF('3-定量盘查'!V154&lt;&gt;"",'3-定量盘查'!V154,"")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IF('3-定量盘查'!J155&lt;&gt;"",'3-定量盘查'!J155,"")</f>
        <v>0</v>
      </c>
      <c r="I157">
        <f>IF(E157&lt;&gt;"",IF(J157&lt;&gt;"",IF('3-定量盘查'!O155&lt;&gt;"",'3-定量盘查'!O155,0),""),"")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IF('3-定量盘查'!P155&lt;&gt;"",'3-定量盘查'!P155,"")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IF('3-定量盘查'!V155&lt;&gt;"",'3-定量盘查'!V155,"")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IF('3-定量盘查'!J156&lt;&gt;"",'3-定量盘查'!J156,"")</f>
        <v>0</v>
      </c>
      <c r="I158">
        <f>IF(E158&lt;&gt;"",IF(J158&lt;&gt;"",IF('3-定量盘查'!O156&lt;&gt;"",'3-定量盘查'!O156,0),""),"")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IF('3-定量盘查'!P156&lt;&gt;"",'3-定量盘查'!P156,"")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IF('3-定量盘查'!V156&lt;&gt;"",'3-定量盘查'!V156,"")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IF('3-定量盘查'!J157&lt;&gt;"",'3-定量盘查'!J157,"")</f>
        <v>0</v>
      </c>
      <c r="I159">
        <f>IF(E159&lt;&gt;"",IF(J159&lt;&gt;"",IF('3-定量盘查'!O157&lt;&gt;"",'3-定量盘查'!O157,0),""),"")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IF('3-定量盘查'!P157&lt;&gt;"",'3-定量盘查'!P157,"")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IF('3-定量盘查'!V157&lt;&gt;"",'3-定量盘查'!V157,"")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IF('3-定量盘查'!J158&lt;&gt;"",'3-定量盘查'!J158,"")</f>
        <v>0</v>
      </c>
      <c r="I160">
        <f>IF(E160&lt;&gt;"",IF(J160&lt;&gt;"",IF('3-定量盘查'!O158&lt;&gt;"",'3-定量盘查'!O158,0),""),"")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IF('3-定量盘查'!P158&lt;&gt;"",'3-定量盘查'!P158,"")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IF('3-定量盘查'!V158&lt;&gt;"",'3-定量盘查'!V158,"")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IF('3-定量盘查'!J159&lt;&gt;"",'3-定量盘查'!J159,"")</f>
        <v>0</v>
      </c>
      <c r="I161">
        <f>IF(E161&lt;&gt;"",IF(J161&lt;&gt;"",IF('3-定量盘查'!O159&lt;&gt;"",'3-定量盘查'!O159,0),""),"")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IF('3-定量盘查'!P159&lt;&gt;"",'3-定量盘查'!P159,"")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IF('3-定量盘查'!V159&lt;&gt;"",'3-定量盘查'!V159,"")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102</v>
      </c>
      <c r="H162">
        <f>IF('3-定量盘查'!J160&lt;&gt;"",'3-定量盘查'!J160,"")</f>
        <v>0</v>
      </c>
      <c r="I162">
        <f>IF(E162&lt;&gt;"",IF(J162&lt;&gt;"",IF('3-定量盘查'!O160&lt;&gt;"",'3-定量盘查'!O160,0),""),"")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IF('3-定量盘查'!P160&lt;&gt;"",'3-定量盘查'!P160,"")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IF('3-定量盘查'!V160&lt;&gt;"",'3-定量盘查'!V160,"")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102</v>
      </c>
      <c r="H163">
        <f>IF('3-定量盘查'!J161&lt;&gt;"",'3-定量盘查'!J161,"")</f>
        <v>0</v>
      </c>
      <c r="I163">
        <f>IF(E163&lt;&gt;"",IF(J163&lt;&gt;"",IF('3-定量盘查'!O161&lt;&gt;"",'3-定量盘查'!O161,0),""),"")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IF('3-定量盘查'!P161&lt;&gt;"",'3-定量盘查'!P161,"")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IF('3-定量盘查'!V161&lt;&gt;"",'3-定量盘查'!V161,"")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IF('3-定量盘查'!J162&lt;&gt;"",'3-定量盘查'!J162,"")</f>
        <v>0</v>
      </c>
      <c r="I164">
        <f>IF(E164&lt;&gt;"",IF(J164&lt;&gt;"",IF('3-定量盘查'!O162&lt;&gt;"",'3-定量盘查'!O162,0),""),"")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IF('3-定量盘查'!P162&lt;&gt;"",'3-定量盘查'!P162,"")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IF('3-定量盘查'!V162&lt;&gt;"",'3-定量盘查'!V162,"")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102</v>
      </c>
      <c r="H165">
        <f>IF('3-定量盘查'!J163&lt;&gt;"",'3-定量盘查'!J163,"")</f>
        <v>0</v>
      </c>
      <c r="I165">
        <f>IF(E165&lt;&gt;"",IF(J165&lt;&gt;"",IF('3-定量盘查'!O163&lt;&gt;"",'3-定量盘查'!O163,0),""),"")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IF('3-定量盘查'!P163&lt;&gt;"",'3-定量盘查'!P163,"")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IF('3-定量盘查'!V163&lt;&gt;"",'3-定量盘查'!V163,"")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94</v>
      </c>
      <c r="H166">
        <f>IF('3-定量盘查'!J164&lt;&gt;"",'3-定量盘查'!J164,"")</f>
        <v>0</v>
      </c>
      <c r="I166">
        <f>IF(E166&lt;&gt;"",IF(J166&lt;&gt;"",IF('3-定量盘查'!O164&lt;&gt;"",'3-定量盘查'!O164,0),""),"")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IF('3-定量盘查'!P164&lt;&gt;"",'3-定量盘查'!P164,"")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IF('3-定量盘查'!V164&lt;&gt;"",'3-定量盘查'!V164,"")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IF('3-定量盘查'!J165&lt;&gt;"",'3-定量盘查'!J165,"")</f>
        <v>0</v>
      </c>
      <c r="I167">
        <f>IF(E167&lt;&gt;"",IF(J167&lt;&gt;"",IF('3-定量盘查'!O165&lt;&gt;"",'3-定量盘查'!O165,0),""),"")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IF('3-定量盘查'!P165&lt;&gt;"",'3-定量盘查'!P165,"")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IF('3-定量盘查'!V165&lt;&gt;"",'3-定量盘查'!V165,"")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110</v>
      </c>
      <c r="H168">
        <f>IF('3-定量盘查'!J166&lt;&gt;"",'3-定量盘查'!J166,"")</f>
        <v>0</v>
      </c>
      <c r="I168">
        <f>IF(E168&lt;&gt;"",IF(J168&lt;&gt;"",IF('3-定量盘查'!O166&lt;&gt;"",'3-定量盘查'!O166,0),""),"")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IF('3-定量盘查'!P166&lt;&gt;"",'3-定量盘查'!P166,"")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IF('3-定量盘查'!V166&lt;&gt;"",'3-定量盘查'!V166,"")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IF('3-定量盘查'!J167&lt;&gt;"",'3-定量盘查'!J167,"")</f>
        <v>0</v>
      </c>
      <c r="I169">
        <f>IF(E169&lt;&gt;"",IF(J169&lt;&gt;"",IF('3-定量盘查'!O167&lt;&gt;"",'3-定量盘查'!O167,0),""),"")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IF('3-定量盘查'!P167&lt;&gt;"",'3-定量盘查'!P167,"")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IF('3-定量盘查'!V167&lt;&gt;"",'3-定量盘查'!V167,"")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118</v>
      </c>
      <c r="H170">
        <f>IF('3-定量盘查'!J168&lt;&gt;"",'3-定量盘查'!J168,"")</f>
        <v>0</v>
      </c>
      <c r="I170">
        <f>IF(E170&lt;&gt;"",IF(J170&lt;&gt;"",IF('3-定量盘查'!O168&lt;&gt;"",'3-定量盘查'!O168,0),""),"")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IF('3-定量盘查'!P168&lt;&gt;"",'3-定量盘查'!P168,"")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IF('3-定量盘查'!V168&lt;&gt;"",'3-定量盘查'!V168,"")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IF('3-定量盘查'!J169&lt;&gt;"",'3-定量盘查'!J169,"")</f>
        <v>0</v>
      </c>
      <c r="I171">
        <f>IF(E171&lt;&gt;"",IF(J171&lt;&gt;"",IF('3-定量盘查'!O169&lt;&gt;"",'3-定量盘查'!O169,0),""),"")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IF('3-定量盘查'!P169&lt;&gt;"",'3-定量盘查'!P169,"")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IF('3-定量盘查'!V169&lt;&gt;"",'3-定量盘查'!V169,"")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118</v>
      </c>
      <c r="H172">
        <f>IF('3-定量盘查'!J170&lt;&gt;"",'3-定量盘查'!J170,"")</f>
        <v>0</v>
      </c>
      <c r="I172">
        <f>IF(E172&lt;&gt;"",IF(J172&lt;&gt;"",IF('3-定量盘查'!O170&lt;&gt;"",'3-定量盘查'!O170,0),""),"")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IF('3-定量盘查'!P170&lt;&gt;"",'3-定量盘查'!P170,"")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IF('3-定量盘查'!V170&lt;&gt;"",'3-定量盘查'!V170,"")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118</v>
      </c>
      <c r="H173">
        <f>IF('3-定量盘查'!J171&lt;&gt;"",'3-定量盘查'!J171,"")</f>
        <v>0</v>
      </c>
      <c r="I173">
        <f>IF(E173&lt;&gt;"",IF(J173&lt;&gt;"",IF('3-定量盘查'!O171&lt;&gt;"",'3-定量盘查'!O171,0),""),"")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IF('3-定量盘查'!P171&lt;&gt;"",'3-定量盘查'!P171,"")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IF('3-定量盘查'!V171&lt;&gt;"",'3-定量盘查'!V171,"")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118</v>
      </c>
      <c r="H174">
        <f>IF('3-定量盘查'!J172&lt;&gt;"",'3-定量盘查'!J172,"")</f>
        <v>0</v>
      </c>
      <c r="I174">
        <f>IF(E174&lt;&gt;"",IF(J174&lt;&gt;"",IF('3-定量盘查'!O172&lt;&gt;"",'3-定量盘查'!O172,0),""),"")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IF('3-定量盘查'!P172&lt;&gt;"",'3-定量盘查'!P172,"")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IF('3-定量盘查'!V172&lt;&gt;"",'3-定量盘查'!V172,"")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118</v>
      </c>
      <c r="H175">
        <f>IF('3-定量盘查'!J173&lt;&gt;"",'3-定量盘查'!J173,"")</f>
        <v>0</v>
      </c>
      <c r="I175">
        <f>IF(E175&lt;&gt;"",IF(J175&lt;&gt;"",IF('3-定量盘查'!O173&lt;&gt;"",'3-定量盘查'!O173,0),""),"")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IF('3-定量盘查'!P173&lt;&gt;"",'3-定量盘查'!P173,"")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IF('3-定量盘查'!V173&lt;&gt;"",'3-定量盘查'!V173,"")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IF('3-定量盘查'!J174&lt;&gt;"",'3-定量盘查'!J174,"")</f>
        <v>0</v>
      </c>
      <c r="I176">
        <f>IF(E176&lt;&gt;"",IF(J176&lt;&gt;"",IF('3-定量盘查'!O174&lt;&gt;"",'3-定量盘查'!O174,0),""),"")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IF('3-定量盘查'!P174&lt;&gt;"",'3-定量盘查'!P174,"")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IF('3-定量盘查'!V174&lt;&gt;"",'3-定量盘查'!V174,"")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102</v>
      </c>
      <c r="H177">
        <f>IF('3-定量盘查'!J175&lt;&gt;"",'3-定量盘查'!J175,"")</f>
        <v>0</v>
      </c>
      <c r="I177">
        <f>IF(E177&lt;&gt;"",IF(J177&lt;&gt;"",IF('3-定量盘查'!O175&lt;&gt;"",'3-定量盘查'!O175,0),""),"")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IF('3-定量盘查'!P175&lt;&gt;"",'3-定量盘查'!P175,"")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IF('3-定量盘查'!V175&lt;&gt;"",'3-定量盘查'!V175,"")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102</v>
      </c>
      <c r="H178">
        <f>IF('3-定量盘查'!J176&lt;&gt;"",'3-定量盘查'!J176,"")</f>
        <v>0</v>
      </c>
      <c r="I178">
        <f>IF(E178&lt;&gt;"",IF(J178&lt;&gt;"",IF('3-定量盘查'!O176&lt;&gt;"",'3-定量盘查'!O176,0),""),"")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IF('3-定量盘查'!P176&lt;&gt;"",'3-定量盘查'!P176,"")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IF('3-定量盘查'!V176&lt;&gt;"",'3-定量盘查'!V176,"")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94</v>
      </c>
      <c r="H179">
        <f>IF('3-定量盘查'!J177&lt;&gt;"",'3-定量盘查'!J177,"")</f>
        <v>0</v>
      </c>
      <c r="I179">
        <f>IF(E179&lt;&gt;"",IF(J179&lt;&gt;"",IF('3-定量盘查'!O177&lt;&gt;"",'3-定量盘查'!O177,0),""),"")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IF('3-定量盘查'!P177&lt;&gt;"",'3-定量盘查'!P177,"")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IF('3-定量盘查'!V177&lt;&gt;"",'3-定量盘查'!V177,"")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IF('3-定量盘查'!J178&lt;&gt;"",'3-定量盘查'!J178,"")</f>
        <v>0</v>
      </c>
      <c r="I180">
        <f>IF(E180&lt;&gt;"",IF(J180&lt;&gt;"",IF('3-定量盘查'!O178&lt;&gt;"",'3-定量盘查'!O178,0),""),"")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IF('3-定量盘查'!P178&lt;&gt;"",'3-定量盘查'!P178,"")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IF('3-定量盘查'!V178&lt;&gt;"",'3-定量盘查'!V178,"")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IF('3-定量盘查'!J179&lt;&gt;"",'3-定量盘查'!J179,"")</f>
        <v>0</v>
      </c>
      <c r="I181">
        <f>IF(E181&lt;&gt;"",IF(J181&lt;&gt;"",IF('3-定量盘查'!O179&lt;&gt;"",'3-定量盘查'!O179,0),""),"")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IF('3-定量盘查'!P179&lt;&gt;"",'3-定量盘查'!P179,"")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IF('3-定量盘查'!V179&lt;&gt;"",'3-定量盘查'!V179,"")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110</v>
      </c>
      <c r="H182">
        <f>IF('3-定量盘查'!J180&lt;&gt;"",'3-定量盘查'!J180,"")</f>
        <v>0</v>
      </c>
      <c r="I182">
        <f>IF(E182&lt;&gt;"",IF(J182&lt;&gt;"",IF('3-定量盘查'!O180&lt;&gt;"",'3-定量盘查'!O180,0),""),"")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IF('3-定量盘查'!P180&lt;&gt;"",'3-定量盘查'!P180,"")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IF('3-定量盘查'!V180&lt;&gt;"",'3-定量盘查'!V180,"")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102</v>
      </c>
      <c r="H183">
        <f>IF('3-定量盘查'!J181&lt;&gt;"",'3-定量盘查'!J181,"")</f>
        <v>0</v>
      </c>
      <c r="I183">
        <f>IF(E183&lt;&gt;"",IF(J183&lt;&gt;"",IF('3-定量盘查'!O181&lt;&gt;"",'3-定量盘查'!O181,0),""),"")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IF('3-定量盘查'!P181&lt;&gt;"",'3-定量盘查'!P181,"")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IF('3-定量盘查'!V181&lt;&gt;"",'3-定量盘查'!V181,"")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118</v>
      </c>
      <c r="H184">
        <f>IF('3-定量盘查'!J182&lt;&gt;"",'3-定量盘查'!J182,"")</f>
        <v>0</v>
      </c>
      <c r="I184">
        <f>IF(E184&lt;&gt;"",IF(J184&lt;&gt;"",IF('3-定量盘查'!O182&lt;&gt;"",'3-定量盘查'!O182,0),""),"")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IF('3-定量盘查'!P182&lt;&gt;"",'3-定量盘查'!P182,"")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IF('3-定量盘查'!V182&lt;&gt;"",'3-定量盘查'!V182,"")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118</v>
      </c>
      <c r="H185">
        <f>IF('3-定量盘查'!J183&lt;&gt;"",'3-定量盘查'!J183,"")</f>
        <v>0</v>
      </c>
      <c r="I185">
        <f>IF(E185&lt;&gt;"",IF(J185&lt;&gt;"",IF('3-定量盘查'!O183&lt;&gt;"",'3-定量盘查'!O183,0),""),"")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IF('3-定量盘查'!P183&lt;&gt;"",'3-定量盘查'!P183,"")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IF('3-定量盘查'!V183&lt;&gt;"",'3-定量盘查'!V183,"")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118</v>
      </c>
      <c r="H186">
        <f>IF('3-定量盘查'!J184&lt;&gt;"",'3-定量盘查'!J184,"")</f>
        <v>0</v>
      </c>
      <c r="I186">
        <f>IF(E186&lt;&gt;"",IF(J186&lt;&gt;"",IF('3-定量盘查'!O184&lt;&gt;"",'3-定量盘查'!O184,0),""),"")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IF('3-定量盘查'!P184&lt;&gt;"",'3-定量盘查'!P184,"")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IF('3-定量盘查'!V184&lt;&gt;"",'3-定量盘查'!V184,"")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118</v>
      </c>
      <c r="H187">
        <f>IF('3-定量盘查'!J185&lt;&gt;"",'3-定量盘查'!J185,"")</f>
        <v>0</v>
      </c>
      <c r="I187">
        <f>IF(E187&lt;&gt;"",IF(J187&lt;&gt;"",IF('3-定量盘查'!O185&lt;&gt;"",'3-定量盘查'!O185,0),""),"")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IF('3-定量盘查'!P185&lt;&gt;"",'3-定量盘查'!P185,"")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IF('3-定量盘查'!V185&lt;&gt;"",'3-定量盘查'!V185,"")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IF('3-定量盘查'!J186&lt;&gt;"",'3-定量盘查'!J186,"")</f>
        <v>0</v>
      </c>
      <c r="I188">
        <f>IF(E188&lt;&gt;"",IF(J188&lt;&gt;"",IF('3-定量盘查'!O186&lt;&gt;"",'3-定量盘查'!O186,0),""),"")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IF('3-定量盘查'!P186&lt;&gt;"",'3-定量盘查'!P186,"")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IF('3-定量盘查'!V186&lt;&gt;"",'3-定量盘查'!V186,"")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IF('3-定量盘查'!J187&lt;&gt;"",'3-定量盘查'!J187,"")</f>
        <v>0</v>
      </c>
      <c r="I189">
        <f>IF(E189&lt;&gt;"",IF(J189&lt;&gt;"",IF('3-定量盘查'!O187&lt;&gt;"",'3-定量盘查'!O187,0),""),"")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IF('3-定量盘查'!P187&lt;&gt;"",'3-定量盘查'!P187,"")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IF('3-定量盘查'!V187&lt;&gt;"",'3-定量盘查'!V187,"")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IF('3-定量盘查'!J188&lt;&gt;"",'3-定量盘查'!J188,"")</f>
        <v>0</v>
      </c>
      <c r="I190">
        <f>IF(E190&lt;&gt;"",IF(J190&lt;&gt;"",IF('3-定量盘查'!O188&lt;&gt;"",'3-定量盘查'!O188,0),""),"")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IF('3-定量盘查'!P188&lt;&gt;"",'3-定量盘查'!P188,"")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IF('3-定量盘查'!V188&lt;&gt;"",'3-定量盘查'!V188,"")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IF('3-定量盘查'!J189&lt;&gt;"",'3-定量盘查'!J189,"")</f>
        <v>0</v>
      </c>
      <c r="I191">
        <f>IF(E191&lt;&gt;"",IF(J191&lt;&gt;"",IF('3-定量盘查'!O189&lt;&gt;"",'3-定量盘查'!O189,0),""),"")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IF('3-定量盘查'!P189&lt;&gt;"",'3-定量盘查'!P189,"")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IF('3-定量盘查'!V189&lt;&gt;"",'3-定量盘查'!V189,"")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IF('3-定量盘查'!J190&lt;&gt;"",'3-定量盘查'!J190,"")</f>
        <v>0</v>
      </c>
      <c r="I192">
        <f>IF(E192&lt;&gt;"",IF(J192&lt;&gt;"",IF('3-定量盘查'!O190&lt;&gt;"",'3-定量盘查'!O190,0),""),"")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IF('3-定量盘查'!P190&lt;&gt;"",'3-定量盘查'!P190,"")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IF('3-定量盘查'!V190&lt;&gt;"",'3-定量盘查'!V190,"")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41</v>
      </c>
      <c r="D193" t="s">
        <v>206</v>
      </c>
      <c r="H193">
        <f>IF('3-定量盘查'!J191&lt;&gt;"",'3-定量盘查'!J191,"")</f>
        <v>0</v>
      </c>
      <c r="I193">
        <f>IF(E193&lt;&gt;"",IF(J193&lt;&gt;"",IF('3-定量盘查'!O191&lt;&gt;"",'3-定量盘查'!O191,0),""),"")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IF('3-定量盘查'!P191&lt;&gt;"",'3-定量盘查'!P191,"")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IF('3-定量盘查'!V191&lt;&gt;"",'3-定量盘查'!V191,"")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IF('3-定量盘查'!J192&lt;&gt;"",'3-定量盘查'!J192,"")</f>
        <v>0</v>
      </c>
      <c r="I194">
        <f>IF(E194&lt;&gt;"",IF(J194&lt;&gt;"",IF('3-定量盘查'!O192&lt;&gt;"",'3-定量盘查'!O192,0),""),"")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IF('3-定量盘查'!P192&lt;&gt;"",'3-定量盘查'!P192,"")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IF('3-定量盘查'!V192&lt;&gt;"",'3-定量盘查'!V192,"")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IF('3-定量盘查'!J193&lt;&gt;"",'3-定量盘查'!J193,"")</f>
        <v>0</v>
      </c>
      <c r="I195">
        <f>IF(E195&lt;&gt;"",IF(J195&lt;&gt;"",IF('3-定量盘查'!O193&lt;&gt;"",'3-定量盘查'!O193,0),""),"")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IF('3-定量盘查'!P193&lt;&gt;"",'3-定量盘查'!P193,"")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IF('3-定量盘查'!V193&lt;&gt;"",'3-定量盘查'!V193,"")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41</v>
      </c>
      <c r="D196" t="s">
        <v>206</v>
      </c>
      <c r="H196">
        <f>IF('3-定量盘查'!J194&lt;&gt;"",'3-定量盘查'!J194,"")</f>
        <v>0</v>
      </c>
      <c r="I196">
        <f>IF(E196&lt;&gt;"",IF(J196&lt;&gt;"",IF('3-定量盘查'!O194&lt;&gt;"",'3-定量盘查'!O194,0),""),"")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IF('3-定量盘查'!P194&lt;&gt;"",'3-定量盘查'!P194,"")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IF('3-定量盘查'!V194&lt;&gt;"",'3-定量盘查'!V194,"")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IF('3-定量盘查'!J195&lt;&gt;"",'3-定量盘查'!J195,"")</f>
        <v>0</v>
      </c>
      <c r="I197">
        <f>IF(E197&lt;&gt;"",IF(J197&lt;&gt;"",IF('3-定量盘查'!O195&lt;&gt;"",'3-定量盘查'!O195,0),""),"")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IF('3-定量盘查'!P195&lt;&gt;"",'3-定量盘查'!P195,"")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IF('3-定量盘查'!V195&lt;&gt;"",'3-定量盘查'!V195,"")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IF('3-定量盘查'!J196&lt;&gt;"",'3-定量盘查'!J196,"")</f>
        <v>0</v>
      </c>
      <c r="I198">
        <f>IF(E198&lt;&gt;"",IF(J198&lt;&gt;"",IF('3-定量盘查'!O196&lt;&gt;"",'3-定量盘查'!O196,0),""),"")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IF('3-定量盘查'!P196&lt;&gt;"",'3-定量盘查'!P196,"")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IF('3-定量盘查'!V196&lt;&gt;"",'3-定量盘查'!V196,"")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IF('3-定量盘查'!J197&lt;&gt;"",'3-定量盘查'!J197,"")</f>
        <v>0</v>
      </c>
      <c r="I199">
        <f>IF(E199&lt;&gt;"",IF(J199&lt;&gt;"",IF('3-定量盘查'!O197&lt;&gt;"",'3-定量盘查'!O197,0),""),"")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IF('3-定量盘查'!P197&lt;&gt;"",'3-定量盘查'!P197,"")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IF('3-定量盘查'!V197&lt;&gt;"",'3-定量盘查'!V197,"")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IF('3-定量盘查'!J198&lt;&gt;"",'3-定量盘查'!J198,"")</f>
        <v>0</v>
      </c>
      <c r="I200">
        <f>IF(E200&lt;&gt;"",IF(J200&lt;&gt;"",IF('3-定量盘查'!O198&lt;&gt;"",'3-定量盘查'!O198,0),""),"")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IF('3-定量盘查'!P198&lt;&gt;"",'3-定量盘查'!P198,"")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IF('3-定量盘查'!V198&lt;&gt;"",'3-定量盘查'!V198,"")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IF('3-定量盘查'!J199&lt;&gt;"",'3-定量盘查'!J199,"")</f>
        <v>0</v>
      </c>
      <c r="I201">
        <f>IF(E201&lt;&gt;"",IF(J201&lt;&gt;"",IF('3-定量盘查'!O199&lt;&gt;"",'3-定量盘查'!O199,0),""),"")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IF('3-定量盘查'!P199&lt;&gt;"",'3-定量盘查'!P199,"")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IF('3-定量盘查'!V199&lt;&gt;"",'3-定量盘查'!V199,"")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IF('3-定量盘查'!J200&lt;&gt;"",'3-定量盘查'!J200,"")</f>
        <v>0</v>
      </c>
      <c r="I202">
        <f>IF(E202&lt;&gt;"",IF(J202&lt;&gt;"",IF('3-定量盘查'!O200&lt;&gt;"",'3-定量盘查'!O200,0),""),"")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IF('3-定量盘查'!P200&lt;&gt;"",'3-定量盘查'!P200,"")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IF('3-定量盘查'!V200&lt;&gt;"",'3-定量盘查'!V200,"")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IF('3-定量盘查'!J201&lt;&gt;"",'3-定量盘查'!J201,"")</f>
        <v>0</v>
      </c>
      <c r="I203">
        <f>IF(E203&lt;&gt;"",IF(J203&lt;&gt;"",IF('3-定量盘查'!O201&lt;&gt;"",'3-定量盘查'!O201,0),""),"")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IF('3-定量盘查'!P201&lt;&gt;"",'3-定量盘查'!P201,"")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IF('3-定量盘查'!V201&lt;&gt;"",'3-定量盘查'!V201,"")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IF('3-定量盘查'!J202&lt;&gt;"",'3-定量盘查'!J202,"")</f>
        <v>0</v>
      </c>
      <c r="I204">
        <f>IF(E204&lt;&gt;"",IF(J204&lt;&gt;"",IF('3-定量盘查'!O202&lt;&gt;"",'3-定量盘查'!O202,0),""),"")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IF('3-定量盘查'!P202&lt;&gt;"",'3-定量盘查'!P202,"")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IF('3-定量盘查'!V202&lt;&gt;"",'3-定量盘查'!V202,"")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IF('3-定量盘查'!J203&lt;&gt;"",'3-定量盘查'!J203,"")</f>
        <v>0</v>
      </c>
      <c r="I205">
        <f>IF(E205&lt;&gt;"",IF(J205&lt;&gt;"",IF('3-定量盘查'!O203&lt;&gt;"",'3-定量盘查'!O203,0),""),"")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IF('3-定量盘查'!P203&lt;&gt;"",'3-定量盘查'!P203,"")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IF('3-定量盘查'!V203&lt;&gt;"",'3-定量盘查'!V203,"")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IF('3-定量盘查'!J204&lt;&gt;"",'3-定量盘查'!J204,"")</f>
        <v>0</v>
      </c>
      <c r="I206">
        <f>IF(E206&lt;&gt;"",IF(J206&lt;&gt;"",IF('3-定量盘查'!O204&lt;&gt;"",'3-定量盘查'!O204,0),""),"")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IF('3-定量盘查'!P204&lt;&gt;"",'3-定量盘查'!P204,"")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IF('3-定量盘查'!V204&lt;&gt;"",'3-定量盘查'!V204,"")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IF('3-定量盘查'!J205&lt;&gt;"",'3-定量盘查'!J205,"")</f>
        <v>0</v>
      </c>
      <c r="I207">
        <f>IF(E207&lt;&gt;"",IF(J207&lt;&gt;"",IF('3-定量盘查'!O205&lt;&gt;"",'3-定量盘查'!O205,0),""),"")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IF('3-定量盘查'!P205&lt;&gt;"",'3-定量盘查'!P205,"")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IF('3-定量盘查'!V205&lt;&gt;"",'3-定量盘查'!V205,"")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IF('3-定量盘查'!J206&lt;&gt;"",'3-定量盘查'!J206,"")</f>
        <v>0</v>
      </c>
      <c r="I208">
        <f>IF(E208&lt;&gt;"",IF(J208&lt;&gt;"",IF('3-定量盘查'!O206&lt;&gt;"",'3-定量盘查'!O206,0),""),"")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IF('3-定量盘查'!P206&lt;&gt;"",'3-定量盘查'!P206,"")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IF('3-定量盘查'!V206&lt;&gt;"",'3-定量盘查'!V206,"")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206</v>
      </c>
      <c r="H209">
        <f>IF('3-定量盘查'!J207&lt;&gt;"",'3-定量盘查'!J207,"")</f>
        <v>0</v>
      </c>
      <c r="I209">
        <f>IF(E209&lt;&gt;"",IF(J209&lt;&gt;"",IF('3-定量盘查'!O207&lt;&gt;"",'3-定量盘查'!O207,0),""),"")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IF('3-定量盘查'!P207&lt;&gt;"",'3-定量盘查'!P207,"")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IF('3-定量盘查'!V207&lt;&gt;"",'3-定量盘查'!V207,"")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222</v>
      </c>
      <c r="D210" t="s">
        <v>223</v>
      </c>
      <c r="H210">
        <f>IF('3-定量盘查'!J208&lt;&gt;"",'3-定量盘查'!J208,"")</f>
        <v>0</v>
      </c>
      <c r="I210">
        <f>IF(E210&lt;&gt;"",IF(J210&lt;&gt;"",IF('3-定量盘查'!O208&lt;&gt;"",'3-定量盘查'!O208,0),""),"")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IF('3-定量盘查'!P208&lt;&gt;"",'3-定量盘查'!P208,"")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IF('3-定量盘查'!V208&lt;&gt;"",'3-定量盘查'!V208,"")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223</v>
      </c>
      <c r="H211">
        <f>IF('3-定量盘查'!J209&lt;&gt;"",'3-定量盘查'!J209,"")</f>
        <v>0</v>
      </c>
      <c r="I211">
        <f>IF(E211&lt;&gt;"",IF(J211&lt;&gt;"",IF('3-定量盘查'!O209&lt;&gt;"",'3-定量盘查'!O209,0),""),"")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IF('3-定量盘查'!P209&lt;&gt;"",'3-定量盘查'!P209,"")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IF('3-定量盘查'!V209&lt;&gt;"",'3-定量盘查'!V209,"")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226</v>
      </c>
      <c r="D212" t="s">
        <v>227</v>
      </c>
      <c r="H212">
        <f>IF('3-定量盘查'!J210&lt;&gt;"",'3-定量盘查'!J210,"")</f>
        <v>0</v>
      </c>
      <c r="I212">
        <f>IF(E212&lt;&gt;"",IF(J212&lt;&gt;"",IF('3-定量盘查'!O210&lt;&gt;"",'3-定量盘查'!O210,0),""),"")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IF('3-定量盘查'!P210&lt;&gt;"",'3-定量盘查'!P210,"")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IF('3-定量盘查'!V210&lt;&gt;"",'3-定量盘查'!V210,"")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227</v>
      </c>
      <c r="H213">
        <f>IF('3-定量盘查'!J211&lt;&gt;"",'3-定量盘查'!J211,"")</f>
        <v>0</v>
      </c>
      <c r="I213">
        <f>IF(E213&lt;&gt;"",IF(J213&lt;&gt;"",IF('3-定量盘查'!O211&lt;&gt;"",'3-定量盘查'!O211,0),""),"")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IF('3-定量盘查'!P211&lt;&gt;"",'3-定量盘查'!P211,"")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IF('3-定量盘查'!V211&lt;&gt;"",'3-定量盘查'!V211,"")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227</v>
      </c>
      <c r="H214">
        <f>IF('3-定量盘查'!J212&lt;&gt;"",'3-定量盘查'!J212,"")</f>
        <v>0</v>
      </c>
      <c r="I214">
        <f>IF(E214&lt;&gt;"",IF(J214&lt;&gt;"",IF('3-定量盘查'!O212&lt;&gt;"",'3-定量盘查'!O212,0),""),"")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IF('3-定量盘查'!P212&lt;&gt;"",'3-定量盘查'!P212,"")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IF('3-定量盘查'!V212&lt;&gt;"",'3-定量盘查'!V212,"")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223</v>
      </c>
      <c r="H215">
        <f>IF('3-定量盘查'!J213&lt;&gt;"",'3-定量盘查'!J213,"")</f>
        <v>0</v>
      </c>
      <c r="I215">
        <f>IF(E215&lt;&gt;"",IF(J215&lt;&gt;"",IF('3-定量盘查'!O213&lt;&gt;"",'3-定量盘查'!O213,0),""),"")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IF('3-定量盘查'!P213&lt;&gt;"",'3-定量盘查'!P213,"")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IF('3-定量盘查'!V213&lt;&gt;"",'3-定量盘查'!V213,"")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227</v>
      </c>
      <c r="H216">
        <f>IF('3-定量盘查'!J214&lt;&gt;"",'3-定量盘查'!J214,"")</f>
        <v>0</v>
      </c>
      <c r="I216">
        <f>IF(E216&lt;&gt;"",IF(J216&lt;&gt;"",IF('3-定量盘查'!O214&lt;&gt;"",'3-定量盘查'!O214,0),""),"")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IF('3-定量盘查'!P214&lt;&gt;"",'3-定量盘查'!P214,"")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IF('3-定量盘查'!V214&lt;&gt;"",'3-定量盘查'!V214,"")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223</v>
      </c>
      <c r="H217">
        <f>IF('3-定量盘查'!J215&lt;&gt;"",'3-定量盘查'!J215,"")</f>
        <v>0</v>
      </c>
      <c r="I217">
        <f>IF(E217&lt;&gt;"",IF(J217&lt;&gt;"",IF('3-定量盘查'!O215&lt;&gt;"",'3-定量盘查'!O215,0),""),"")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IF('3-定量盘查'!P215&lt;&gt;"",'3-定量盘查'!P215,"")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IF('3-定量盘查'!V215&lt;&gt;"",'3-定量盘查'!V215,"")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223</v>
      </c>
      <c r="H218">
        <f>IF('3-定量盘查'!J216&lt;&gt;"",'3-定量盘查'!J216,"")</f>
        <v>0</v>
      </c>
      <c r="I218">
        <f>IF(E218&lt;&gt;"",IF(J218&lt;&gt;"",IF('3-定量盘查'!O216&lt;&gt;"",'3-定量盘查'!O216,0),""),"")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IF('3-定量盘查'!P216&lt;&gt;"",'3-定量盘查'!P216,"")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IF('3-定量盘查'!V216&lt;&gt;"",'3-定量盘查'!V216,"")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223</v>
      </c>
      <c r="H219">
        <f>IF('3-定量盘查'!J217&lt;&gt;"",'3-定量盘查'!J217,"")</f>
        <v>0</v>
      </c>
      <c r="I219">
        <f>IF(E219&lt;&gt;"",IF(J219&lt;&gt;"",IF('3-定量盘查'!O217&lt;&gt;"",'3-定量盘查'!O217,0),""),"")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IF('3-定量盘查'!P217&lt;&gt;"",'3-定量盘查'!P217,"")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IF('3-定量盘查'!V217&lt;&gt;"",'3-定量盘查'!V217,"")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223</v>
      </c>
      <c r="H220">
        <f>IF('3-定量盘查'!J218&lt;&gt;"",'3-定量盘查'!J218,"")</f>
        <v>0</v>
      </c>
      <c r="I220">
        <f>IF(E220&lt;&gt;"",IF(J220&lt;&gt;"",IF('3-定量盘查'!O218&lt;&gt;"",'3-定量盘查'!O218,0),""),"")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IF('3-定量盘查'!P218&lt;&gt;"",'3-定量盘查'!P218,"")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IF('3-定量盘查'!V218&lt;&gt;"",'3-定量盘查'!V218,"")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223</v>
      </c>
      <c r="H221">
        <f>IF('3-定量盘查'!J219&lt;&gt;"",'3-定量盘查'!J219,"")</f>
        <v>0</v>
      </c>
      <c r="I221">
        <f>IF(E221&lt;&gt;"",IF(J221&lt;&gt;"",IF('3-定量盘查'!O219&lt;&gt;"",'3-定量盘查'!O219,0),""),"")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IF('3-定量盘查'!P219&lt;&gt;"",'3-定量盘查'!P219,"")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IF('3-定量盘查'!V219&lt;&gt;"",'3-定量盘查'!V219,"")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237</v>
      </c>
      <c r="D222" t="s">
        <v>238</v>
      </c>
      <c r="H222">
        <f>IF('3-定量盘查'!J220&lt;&gt;"",'3-定量盘查'!J220,"")</f>
        <v>0</v>
      </c>
      <c r="I222">
        <f>IF(E222&lt;&gt;"",IF(J222&lt;&gt;"",IF('3-定量盘查'!O220&lt;&gt;"",'3-定量盘查'!O220,0),""),"")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IF('3-定量盘查'!P220&lt;&gt;"",'3-定量盘查'!P220,"")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IF('3-定量盘查'!V220&lt;&gt;"",'3-定量盘查'!V220,"")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223</v>
      </c>
      <c r="H223">
        <f>IF('3-定量盘查'!J221&lt;&gt;"",'3-定量盘查'!J221,"")</f>
        <v>0</v>
      </c>
      <c r="I223">
        <f>IF(E223&lt;&gt;"",IF(J223&lt;&gt;"",IF('3-定量盘查'!O221&lt;&gt;"",'3-定量盘查'!O221,0),""),"")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IF('3-定量盘查'!P221&lt;&gt;"",'3-定量盘查'!P221,"")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IF('3-定量盘查'!V221&lt;&gt;"",'3-定量盘查'!V221,"")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223</v>
      </c>
      <c r="H224">
        <f>IF('3-定量盘查'!J222&lt;&gt;"",'3-定量盘查'!J222,"")</f>
        <v>0</v>
      </c>
      <c r="I224">
        <f>IF(E224&lt;&gt;"",IF(J224&lt;&gt;"",IF('3-定量盘查'!O222&lt;&gt;"",'3-定量盘查'!O222,0),""),"")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IF('3-定量盘查'!P222&lt;&gt;"",'3-定量盘查'!P222,"")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IF('3-定量盘查'!V222&lt;&gt;"",'3-定量盘查'!V222,"")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223</v>
      </c>
      <c r="H225">
        <f>IF('3-定量盘查'!J223&lt;&gt;"",'3-定量盘查'!J223,"")</f>
        <v>0</v>
      </c>
      <c r="I225">
        <f>IF(E225&lt;&gt;"",IF(J225&lt;&gt;"",IF('3-定量盘查'!O223&lt;&gt;"",'3-定量盘查'!O223,0),""),"")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IF('3-定量盘查'!P223&lt;&gt;"",'3-定量盘查'!P223,"")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IF('3-定量盘查'!V223&lt;&gt;"",'3-定量盘查'!V223,"")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223</v>
      </c>
      <c r="H226">
        <f>IF('3-定量盘查'!J224&lt;&gt;"",'3-定量盘查'!J224,"")</f>
        <v>0</v>
      </c>
      <c r="I226">
        <f>IF(E226&lt;&gt;"",IF(J226&lt;&gt;"",IF('3-定量盘查'!O224&lt;&gt;"",'3-定量盘查'!O224,0),""),"")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IF('3-定量盘查'!P224&lt;&gt;"",'3-定量盘查'!P224,"")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IF('3-定量盘查'!V224&lt;&gt;"",'3-定量盘查'!V224,"")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243</v>
      </c>
      <c r="D227" t="s">
        <v>227</v>
      </c>
      <c r="H227">
        <f>IF('3-定量盘查'!J225&lt;&gt;"",'3-定量盘查'!J225,"")</f>
        <v>0</v>
      </c>
      <c r="I227">
        <f>IF(E227&lt;&gt;"",IF(J227&lt;&gt;"",IF('3-定量盘查'!O225&lt;&gt;"",'3-定量盘查'!O225,0),""),"")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IF('3-定量盘查'!P225&lt;&gt;"",'3-定量盘查'!P225,"")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IF('3-定量盘查'!V225&lt;&gt;"",'3-定量盘查'!V225,"")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223</v>
      </c>
      <c r="H228">
        <f>IF('3-定量盘查'!J226&lt;&gt;"",'3-定量盘查'!J226,"")</f>
        <v>0</v>
      </c>
      <c r="I228">
        <f>IF(E228&lt;&gt;"",IF(J228&lt;&gt;"",IF('3-定量盘查'!O226&lt;&gt;"",'3-定量盘查'!O226,0),""),"")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IF('3-定量盘查'!P226&lt;&gt;"",'3-定量盘查'!P226,"")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IF('3-定量盘查'!V226&lt;&gt;"",'3-定量盘查'!V226,"")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223</v>
      </c>
      <c r="H229">
        <f>IF('3-定量盘查'!J227&lt;&gt;"",'3-定量盘查'!J227,"")</f>
        <v>0</v>
      </c>
      <c r="I229">
        <f>IF(E229&lt;&gt;"",IF(J229&lt;&gt;"",IF('3-定量盘查'!O227&lt;&gt;"",'3-定量盘查'!O227,0),""),"")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IF('3-定量盘查'!P227&lt;&gt;"",'3-定量盘查'!P227,"")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IF('3-定量盘查'!V227&lt;&gt;"",'3-定量盘查'!V227,"")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223</v>
      </c>
      <c r="H230">
        <f>IF('3-定量盘查'!J228&lt;&gt;"",'3-定量盘查'!J228,"")</f>
        <v>0</v>
      </c>
      <c r="I230">
        <f>IF(E230&lt;&gt;"",IF(J230&lt;&gt;"",IF('3-定量盘查'!O228&lt;&gt;"",'3-定量盘查'!O228,0),""),"")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IF('3-定量盘查'!P228&lt;&gt;"",'3-定量盘查'!P228,"")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IF('3-定量盘查'!V228&lt;&gt;"",'3-定量盘查'!V228,"")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242</v>
      </c>
      <c r="D231" t="s">
        <v>223</v>
      </c>
      <c r="H231">
        <f>IF('3-定量盘查'!J229&lt;&gt;"",'3-定量盘查'!J229,"")</f>
        <v>0</v>
      </c>
      <c r="I231">
        <f>IF(E231&lt;&gt;"",IF(J231&lt;&gt;"",IF('3-定量盘查'!O229&lt;&gt;"",'3-定量盘查'!O229,0),""),"")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IF('3-定量盘查'!P229&lt;&gt;"",'3-定量盘查'!P229,"")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IF('3-定量盘查'!V229&lt;&gt;"",'3-定量盘查'!V229,"")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244</v>
      </c>
      <c r="D232" t="s">
        <v>245</v>
      </c>
      <c r="H232">
        <f>IF('3-定量盘查'!J230&lt;&gt;"",'3-定量盘查'!J230,"")</f>
        <v>0</v>
      </c>
      <c r="I232">
        <f>IF(E232&lt;&gt;"",IF(J232&lt;&gt;"",IF('3-定量盘查'!O230&lt;&gt;"",'3-定量盘查'!O230,0),""),"")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IF('3-定量盘查'!P230&lt;&gt;"",'3-定量盘查'!P230,"")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IF('3-定量盘查'!V230&lt;&gt;"",'3-定量盘查'!V230,"")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244</v>
      </c>
      <c r="D233" t="s">
        <v>245</v>
      </c>
      <c r="H233">
        <f>IF('3-定量盘查'!J231&lt;&gt;"",'3-定量盘查'!J231,"")</f>
        <v>0</v>
      </c>
      <c r="I233">
        <f>IF(E233&lt;&gt;"",IF(J233&lt;&gt;"",IF('3-定量盘查'!O231&lt;&gt;"",'3-定量盘查'!O231,0),""),"")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IF('3-定量盘查'!P231&lt;&gt;"",'3-定量盘查'!P231,"")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IF('3-定量盘查'!V231&lt;&gt;"",'3-定量盘查'!V231,"")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247</v>
      </c>
      <c r="H234">
        <f>IF('3-定量盘查'!J232&lt;&gt;"",'3-定量盘查'!J232,"")</f>
        <v>0</v>
      </c>
      <c r="I234">
        <f>IF(E234&lt;&gt;"",IF(J234&lt;&gt;"",IF('3-定量盘查'!O232&lt;&gt;"",'3-定量盘查'!O232,0),""),"")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IF('3-定量盘查'!P232&lt;&gt;"",'3-定量盘查'!P232,"")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IF('3-定量盘查'!V232&lt;&gt;"",'3-定量盘查'!V232,"")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248</v>
      </c>
      <c r="D235" t="s">
        <v>245</v>
      </c>
      <c r="H235">
        <f>IF('3-定量盘查'!J233&lt;&gt;"",'3-定量盘查'!J233,"")</f>
        <v>0</v>
      </c>
      <c r="I235">
        <f>IF(E235&lt;&gt;"",IF(J235&lt;&gt;"",IF('3-定量盘查'!O233&lt;&gt;"",'3-定量盘查'!O233,0),""),"")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IF('3-定量盘查'!P233&lt;&gt;"",'3-定量盘查'!P233,"")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IF('3-定量盘查'!V233&lt;&gt;"",'3-定量盘查'!V233,"")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244</v>
      </c>
      <c r="D236" t="s">
        <v>245</v>
      </c>
      <c r="H236">
        <f>IF('3-定量盘查'!J234&lt;&gt;"",'3-定量盘查'!J234,"")</f>
        <v>0</v>
      </c>
      <c r="I236">
        <f>IF(E236&lt;&gt;"",IF(J236&lt;&gt;"",IF('3-定量盘查'!O234&lt;&gt;"",'3-定量盘查'!O234,0),""),"")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IF('3-定量盘查'!P234&lt;&gt;"",'3-定量盘查'!P234,"")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IF('3-定量盘查'!V234&lt;&gt;"",'3-定量盘查'!V234,"")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244</v>
      </c>
      <c r="D237" t="s">
        <v>245</v>
      </c>
      <c r="H237">
        <f>IF('3-定量盘查'!J235&lt;&gt;"",'3-定量盘查'!J235,"")</f>
        <v>0</v>
      </c>
      <c r="I237">
        <f>IF(E237&lt;&gt;"",IF(J237&lt;&gt;"",IF('3-定量盘查'!O235&lt;&gt;"",'3-定量盘查'!O235,0),""),"")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IF('3-定量盘查'!P235&lt;&gt;"",'3-定量盘查'!P235,"")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IF('3-定量盘查'!V235&lt;&gt;"",'3-定量盘查'!V235,"")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244</v>
      </c>
      <c r="D238" t="s">
        <v>245</v>
      </c>
      <c r="H238">
        <f>IF('3-定量盘查'!J236&lt;&gt;"",'3-定量盘查'!J236,"")</f>
        <v>0</v>
      </c>
      <c r="I238">
        <f>IF(E238&lt;&gt;"",IF(J238&lt;&gt;"",IF('3-定量盘查'!O236&lt;&gt;"",'3-定量盘查'!O236,0),""),"")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IF('3-定量盘查'!P236&lt;&gt;"",'3-定量盘查'!P236,"")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IF('3-定量盘查'!V236&lt;&gt;"",'3-定量盘查'!V236,"")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249</v>
      </c>
      <c r="D239" t="s">
        <v>245</v>
      </c>
      <c r="H239">
        <f>IF('3-定量盘查'!J237&lt;&gt;"",'3-定量盘查'!J237,"")</f>
        <v>0</v>
      </c>
      <c r="I239">
        <f>IF(E239&lt;&gt;"",IF(J239&lt;&gt;"",IF('3-定量盘查'!O237&lt;&gt;"",'3-定量盘查'!O237,0),""),"")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IF('3-定量盘查'!P237&lt;&gt;"",'3-定量盘查'!P237,"")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IF('3-定量盘查'!V237&lt;&gt;"",'3-定量盘查'!V237,"")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250</v>
      </c>
      <c r="D240" t="s">
        <v>247</v>
      </c>
      <c r="H240">
        <f>IF('3-定量盘查'!J238&lt;&gt;"",'3-定量盘查'!J238,"")</f>
        <v>0</v>
      </c>
      <c r="I240">
        <f>IF(E240&lt;&gt;"",IF(J240&lt;&gt;"",IF('3-定量盘查'!O238&lt;&gt;"",'3-定量盘查'!O238,0),""),"")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IF('3-定量盘查'!P238&lt;&gt;"",'3-定量盘查'!P238,"")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IF('3-定量盘查'!V238&lt;&gt;"",'3-定量盘查'!V238,"")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251</v>
      </c>
      <c r="D241" t="s">
        <v>252</v>
      </c>
      <c r="H241">
        <f>IF('3-定量盘查'!J239&lt;&gt;"",'3-定量盘查'!J239,"")</f>
        <v>0</v>
      </c>
      <c r="I241">
        <f>IF(E241&lt;&gt;"",IF(J241&lt;&gt;"",IF('3-定量盘查'!O239&lt;&gt;"",'3-定量盘查'!O239,0),""),"")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IF('3-定量盘查'!P239&lt;&gt;"",'3-定量盘查'!P239,"")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IF('3-定量盘查'!V239&lt;&gt;"",'3-定量盘查'!V239,"")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253</v>
      </c>
      <c r="D242" t="s">
        <v>254</v>
      </c>
      <c r="H242">
        <f>IF('3-定量盘查'!J240&lt;&gt;"",'3-定量盘查'!J240,"")</f>
        <v>0</v>
      </c>
      <c r="I242">
        <f>IF(E242&lt;&gt;"",IF(J242&lt;&gt;"",IF('3-定量盘查'!O240&lt;&gt;"",'3-定量盘查'!O240,0),""),"")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IF('3-定量盘查'!P240&lt;&gt;"",'3-定量盘查'!P240,"")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IF('3-定量盘查'!V240&lt;&gt;"",'3-定量盘查'!V240,"")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255</v>
      </c>
      <c r="D243" t="s">
        <v>252</v>
      </c>
      <c r="H243">
        <f>IF('3-定量盘查'!J241&lt;&gt;"",'3-定量盘查'!J241,"")</f>
        <v>0</v>
      </c>
      <c r="I243">
        <f>IF(E243&lt;&gt;"",IF(J243&lt;&gt;"",IF('3-定量盘查'!O241&lt;&gt;"",'3-定量盘查'!O241,0),""),"")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IF('3-定量盘查'!P241&lt;&gt;"",'3-定量盘查'!P241,"")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IF('3-定量盘查'!V241&lt;&gt;"",'3-定量盘查'!V241,"")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256</v>
      </c>
      <c r="D244" t="s">
        <v>245</v>
      </c>
      <c r="H244">
        <f>IF('3-定量盘查'!J242&lt;&gt;"",'3-定量盘查'!J242,"")</f>
        <v>0</v>
      </c>
      <c r="I244">
        <f>IF(E244&lt;&gt;"",IF(J244&lt;&gt;"",IF('3-定量盘查'!O242&lt;&gt;"",'3-定量盘查'!O242,0),""),"")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IF('3-定量盘查'!P242&lt;&gt;"",'3-定量盘查'!P242,"")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IF('3-定量盘查'!V242&lt;&gt;"",'3-定量盘查'!V242,"")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257</v>
      </c>
      <c r="D245" t="s">
        <v>247</v>
      </c>
      <c r="H245">
        <f>IF('3-定量盘查'!J243&lt;&gt;"",'3-定量盘查'!J243,"")</f>
        <v>0</v>
      </c>
      <c r="I245">
        <f>IF(E245&lt;&gt;"",IF(J245&lt;&gt;"",IF('3-定量盘查'!O243&lt;&gt;"",'3-定量盘查'!O243,0),""),"")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IF('3-定量盘查'!P243&lt;&gt;"",'3-定量盘查'!P243,"")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IF('3-定量盘查'!V243&lt;&gt;"",'3-定量盘查'!V243,"")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258</v>
      </c>
      <c r="D246" t="s">
        <v>247</v>
      </c>
      <c r="H246">
        <f>IF('3-定量盘查'!J244&lt;&gt;"",'3-定量盘查'!J244,"")</f>
        <v>0</v>
      </c>
      <c r="I246">
        <f>IF(E246&lt;&gt;"",IF(J246&lt;&gt;"",IF('3-定量盘查'!O244&lt;&gt;"",'3-定量盘查'!O244,0),""),"")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IF('3-定量盘查'!P244&lt;&gt;"",'3-定量盘查'!P244,"")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IF('3-定量盘查'!V244&lt;&gt;"",'3-定量盘查'!V244,"")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259</v>
      </c>
      <c r="D247" t="s">
        <v>247</v>
      </c>
      <c r="H247">
        <f>IF('3-定量盘查'!J245&lt;&gt;"",'3-定量盘查'!J245,"")</f>
        <v>0</v>
      </c>
      <c r="I247">
        <f>IF(E247&lt;&gt;"",IF(J247&lt;&gt;"",IF('3-定量盘查'!O245&lt;&gt;"",'3-定量盘查'!O245,0),""),"")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IF('3-定量盘查'!P245&lt;&gt;"",'3-定量盘查'!P245,"")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IF('3-定量盘查'!V245&lt;&gt;"",'3-定量盘查'!V245,"")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260</v>
      </c>
      <c r="D248" t="s">
        <v>245</v>
      </c>
      <c r="H248">
        <f>IF('3-定量盘查'!J246&lt;&gt;"",'3-定量盘查'!J246,"")</f>
        <v>0</v>
      </c>
      <c r="I248">
        <f>IF(E248&lt;&gt;"",IF(J248&lt;&gt;"",IF('3-定量盘查'!O246&lt;&gt;"",'3-定量盘查'!O246,0),""),"")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IF('3-定量盘查'!P246&lt;&gt;"",'3-定量盘查'!P246,"")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IF('3-定量盘查'!V246&lt;&gt;"",'3-定量盘查'!V246,"")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261</v>
      </c>
      <c r="D249" t="s">
        <v>245</v>
      </c>
      <c r="H249">
        <f>IF('3-定量盘查'!J247&lt;&gt;"",'3-定量盘查'!J247,"")</f>
        <v>0</v>
      </c>
      <c r="I249">
        <f>IF(E249&lt;&gt;"",IF(J249&lt;&gt;"",IF('3-定量盘查'!O247&lt;&gt;"",'3-定量盘查'!O247,0),""),"")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IF('3-定量盘查'!P247&lt;&gt;"",'3-定量盘查'!P247,"")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IF('3-定量盘查'!V247&lt;&gt;"",'3-定量盘查'!V247,"")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262</v>
      </c>
      <c r="D250" t="s">
        <v>245</v>
      </c>
      <c r="H250">
        <f>IF('3-定量盘查'!J248&lt;&gt;"",'3-定量盘查'!J248,"")</f>
        <v>0</v>
      </c>
      <c r="I250">
        <f>IF(E250&lt;&gt;"",IF(J250&lt;&gt;"",IF('3-定量盘查'!O248&lt;&gt;"",'3-定量盘查'!O248,0),""),"")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IF('3-定量盘查'!P248&lt;&gt;"",'3-定量盘查'!P248,"")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IF('3-定量盘查'!V248&lt;&gt;"",'3-定量盘查'!V248,"")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263</v>
      </c>
      <c r="D251" t="s">
        <v>238</v>
      </c>
      <c r="H251">
        <f>IF('3-定量盘查'!J249&lt;&gt;"",'3-定量盘查'!J249,"")</f>
        <v>0</v>
      </c>
      <c r="I251">
        <f>IF(E251&lt;&gt;"",IF(J251&lt;&gt;"",IF('3-定量盘查'!O249&lt;&gt;"",'3-定量盘查'!O249,0),""),"")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IF('3-定量盘查'!P249&lt;&gt;"",'3-定量盘查'!P249,"")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IF('3-定量盘查'!V249&lt;&gt;"",'3-定量盘查'!V249,"")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264</v>
      </c>
      <c r="D252" t="s">
        <v>252</v>
      </c>
      <c r="H252">
        <f>IF('3-定量盘查'!J250&lt;&gt;"",'3-定量盘查'!J250,"")</f>
        <v>0</v>
      </c>
      <c r="I252">
        <f>IF(E252&lt;&gt;"",IF(J252&lt;&gt;"",IF('3-定量盘查'!O250&lt;&gt;"",'3-定量盘查'!O250,0),""),"")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IF('3-定量盘查'!P250&lt;&gt;"",'3-定量盘查'!P250,"")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IF('3-定量盘查'!V250&lt;&gt;"",'3-定量盘查'!V250,"")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244</v>
      </c>
      <c r="D253" t="s">
        <v>245</v>
      </c>
      <c r="H253">
        <f>IF('3-定量盘查'!J251&lt;&gt;"",'3-定量盘查'!J251,"")</f>
        <v>0</v>
      </c>
      <c r="I253">
        <f>IF(E253&lt;&gt;"",IF(J253&lt;&gt;"",IF('3-定量盘查'!O251&lt;&gt;"",'3-定量盘查'!O251,0),""),"")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IF('3-定量盘查'!P251&lt;&gt;"",'3-定量盘查'!P251,"")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IF('3-定量盘查'!V251&lt;&gt;"",'3-定量盘查'!V251,"")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265</v>
      </c>
      <c r="D254" t="s">
        <v>252</v>
      </c>
      <c r="H254">
        <f>IF('3-定量盘查'!J252&lt;&gt;"",'3-定量盘查'!J252,"")</f>
        <v>0</v>
      </c>
      <c r="I254">
        <f>IF(E254&lt;&gt;"",IF(J254&lt;&gt;"",IF('3-定量盘查'!O252&lt;&gt;"",'3-定量盘查'!O252,0),""),"")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IF('3-定量盘查'!P252&lt;&gt;"",'3-定量盘查'!P252,"")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IF('3-定量盘查'!V252&lt;&gt;"",'3-定量盘查'!V252,"")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266</v>
      </c>
      <c r="D255" t="s">
        <v>245</v>
      </c>
      <c r="H255">
        <f>IF('3-定量盘查'!J253&lt;&gt;"",'3-定量盘查'!J253,"")</f>
        <v>0</v>
      </c>
      <c r="I255">
        <f>IF(E255&lt;&gt;"",IF(J255&lt;&gt;"",IF('3-定量盘查'!O253&lt;&gt;"",'3-定量盘查'!O253,0),""),"")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IF('3-定量盘查'!P253&lt;&gt;"",'3-定量盘查'!P253,"")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IF('3-定量盘查'!V253&lt;&gt;"",'3-定量盘查'!V253,"")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267</v>
      </c>
      <c r="D256" t="s">
        <v>238</v>
      </c>
      <c r="H256">
        <f>IF('3-定量盘查'!J254&lt;&gt;"",'3-定量盘查'!J254,"")</f>
        <v>0</v>
      </c>
      <c r="I256">
        <f>IF(E256&lt;&gt;"",IF(J256&lt;&gt;"",IF('3-定量盘查'!O254&lt;&gt;"",'3-定量盘查'!O254,0),""),"")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IF('3-定量盘查'!P254&lt;&gt;"",'3-定量盘查'!P254,"")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IF('3-定量盘查'!V254&lt;&gt;"",'3-定量盘查'!V254,"")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268</v>
      </c>
      <c r="D257" t="s">
        <v>245</v>
      </c>
      <c r="H257">
        <f>IF('3-定量盘查'!J255&lt;&gt;"",'3-定量盘查'!J255,"")</f>
        <v>0</v>
      </c>
      <c r="I257">
        <f>IF(E257&lt;&gt;"",IF(J257&lt;&gt;"",IF('3-定量盘查'!O255&lt;&gt;"",'3-定量盘查'!O255,0),""),"")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IF('3-定量盘查'!P255&lt;&gt;"",'3-定量盘查'!P255,"")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IF('3-定量盘查'!V255&lt;&gt;"",'3-定量盘查'!V255,"")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269</v>
      </c>
      <c r="D258" t="s">
        <v>252</v>
      </c>
      <c r="H258">
        <f>IF('3-定量盘查'!J256&lt;&gt;"",'3-定量盘查'!J256,"")</f>
        <v>0</v>
      </c>
      <c r="I258">
        <f>IF(E258&lt;&gt;"",IF(J258&lt;&gt;"",IF('3-定量盘查'!O256&lt;&gt;"",'3-定量盘查'!O256,0),""),"")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IF('3-定量盘查'!P256&lt;&gt;"",'3-定量盘查'!P256,"")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IF('3-定量盘查'!V256&lt;&gt;"",'3-定量盘查'!V256,"")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270</v>
      </c>
      <c r="D259" t="s">
        <v>238</v>
      </c>
      <c r="H259">
        <f>IF('3-定量盘查'!J257&lt;&gt;"",'3-定量盘查'!J257,"")</f>
        <v>0</v>
      </c>
      <c r="I259">
        <f>IF(E259&lt;&gt;"",IF(J259&lt;&gt;"",IF('3-定量盘查'!O257&lt;&gt;"",'3-定量盘查'!O257,0),""),"")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IF('3-定量盘查'!P257&lt;&gt;"",'3-定量盘查'!P257,"")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IF('3-定量盘查'!V257&lt;&gt;"",'3-定量盘查'!V257,"")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271</v>
      </c>
      <c r="D260" t="s">
        <v>238</v>
      </c>
      <c r="H260">
        <f>IF('3-定量盘查'!J258&lt;&gt;"",'3-定量盘查'!J258,"")</f>
        <v>0</v>
      </c>
      <c r="I260">
        <f>IF(E260&lt;&gt;"",IF(J260&lt;&gt;"",IF('3-定量盘查'!O258&lt;&gt;"",'3-定量盘查'!O258,0),""),"")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IF('3-定量盘查'!P258&lt;&gt;"",'3-定量盘查'!P258,"")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IF('3-定量盘查'!V258&lt;&gt;"",'3-定量盘查'!V258,"")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272</v>
      </c>
      <c r="D261" t="s">
        <v>252</v>
      </c>
      <c r="H261">
        <f>IF('3-定量盘查'!J259&lt;&gt;"",'3-定量盘查'!J259,"")</f>
        <v>0</v>
      </c>
      <c r="I261">
        <f>IF(E261&lt;&gt;"",IF(J261&lt;&gt;"",IF('3-定量盘查'!O259&lt;&gt;"",'3-定量盘查'!O259,0),""),"")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IF('3-定量盘查'!P259&lt;&gt;"",'3-定量盘查'!P259,"")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IF('3-定量盘查'!V259&lt;&gt;"",'3-定量盘查'!V259,"")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273</v>
      </c>
      <c r="D262" t="s">
        <v>245</v>
      </c>
      <c r="H262">
        <f>IF('3-定量盘查'!J260&lt;&gt;"",'3-定量盘查'!J260,"")</f>
        <v>0</v>
      </c>
      <c r="I262">
        <f>IF(E262&lt;&gt;"",IF(J262&lt;&gt;"",IF('3-定量盘查'!O260&lt;&gt;"",'3-定量盘查'!O260,0),""),"")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IF('3-定量盘查'!P260&lt;&gt;"",'3-定量盘查'!P260,"")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IF('3-定量盘查'!V260&lt;&gt;"",'3-定量盘查'!V260,"")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274</v>
      </c>
      <c r="D263" t="s">
        <v>245</v>
      </c>
      <c r="H263">
        <f>IF('3-定量盘查'!J261&lt;&gt;"",'3-定量盘查'!J261,"")</f>
        <v>0</v>
      </c>
      <c r="I263">
        <f>IF(E263&lt;&gt;"",IF(J263&lt;&gt;"",IF('3-定量盘查'!O261&lt;&gt;"",'3-定量盘查'!O261,0),""),"")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IF('3-定量盘查'!P261&lt;&gt;"",'3-定量盘查'!P261,"")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IF('3-定量盘查'!V261&lt;&gt;"",'3-定量盘查'!V261,"")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41</v>
      </c>
      <c r="D264" t="s">
        <v>275</v>
      </c>
      <c r="H264">
        <f>IF('3-定量盘查'!J262&lt;&gt;"",'3-定量盘查'!J262,"")</f>
        <v>0</v>
      </c>
      <c r="I264">
        <f>IF(E264&lt;&gt;"",IF(J264&lt;&gt;"",IF('3-定量盘查'!O262&lt;&gt;"",'3-定量盘查'!O262,0),""),"")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IF('3-定量盘查'!P262&lt;&gt;"",'3-定量盘查'!P262,"")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IF('3-定量盘查'!V262&lt;&gt;"",'3-定量盘查'!V262,"")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277</v>
      </c>
      <c r="D265" t="s">
        <v>275</v>
      </c>
      <c r="H265">
        <f>IF('3-定量盘查'!J263&lt;&gt;"",'3-定量盘查'!J263,"")</f>
        <v>0</v>
      </c>
      <c r="I265">
        <f>IF(E265&lt;&gt;"",IF(J265&lt;&gt;"",IF('3-定量盘查'!O263&lt;&gt;"",'3-定量盘查'!O263,0),""),"")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IF('3-定量盘查'!P263&lt;&gt;"",'3-定量盘查'!P263,"")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IF('3-定量盘查'!V263&lt;&gt;"",'3-定量盘查'!V263,"")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278</v>
      </c>
      <c r="H266">
        <f>IF('3-定量盘查'!J264&lt;&gt;"",'3-定量盘查'!J264,"")</f>
        <v>0</v>
      </c>
      <c r="I266">
        <f>IF(E266&lt;&gt;"",IF(J266&lt;&gt;"",IF('3-定量盘查'!O264&lt;&gt;"",'3-定量盘查'!O264,0),""),"")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IF('3-定量盘查'!P264&lt;&gt;"",'3-定量盘查'!P264,"")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IF('3-定量盘查'!V264&lt;&gt;"",'3-定量盘查'!V264,"")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279</v>
      </c>
      <c r="H267">
        <f>IF('3-定量盘查'!J265&lt;&gt;"",'3-定量盘查'!J265,"")</f>
        <v>0</v>
      </c>
      <c r="I267">
        <f>IF(E267&lt;&gt;"",IF(J267&lt;&gt;"",IF('3-定量盘查'!O265&lt;&gt;"",'3-定量盘查'!O265,0),""),"")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IF('3-定量盘查'!P265&lt;&gt;"",'3-定量盘查'!P265,"")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IF('3-定量盘查'!V265&lt;&gt;"",'3-定量盘查'!V265,"")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280</v>
      </c>
      <c r="D268" t="s">
        <v>281</v>
      </c>
      <c r="H268">
        <f>IF('3-定量盘查'!J266&lt;&gt;"",'3-定量盘查'!J266,"")</f>
        <v>0</v>
      </c>
      <c r="I268">
        <f>IF(E268&lt;&gt;"",IF(J268&lt;&gt;"",IF('3-定量盘查'!O266&lt;&gt;"",'3-定量盘查'!O266,0),""),"")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IF('3-定量盘查'!P266&lt;&gt;"",'3-定量盘查'!P266,"")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IF('3-定量盘查'!V266&lt;&gt;"",'3-定量盘查'!V266,"")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280</v>
      </c>
      <c r="H269">
        <f>IF('3-定量盘查'!J267&lt;&gt;"",'3-定量盘查'!J267,"")</f>
        <v>0</v>
      </c>
      <c r="I269">
        <f>IF(E269&lt;&gt;"",IF(J269&lt;&gt;"",IF('3-定量盘查'!O267&lt;&gt;"",'3-定量盘查'!O267,0),""),"")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IF('3-定量盘查'!P267&lt;&gt;"",'3-定量盘查'!P267,"")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IF('3-定量盘查'!V267&lt;&gt;"",'3-定量盘查'!V267,"")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282</v>
      </c>
      <c r="D270" t="s">
        <v>281</v>
      </c>
      <c r="H270">
        <f>IF('3-定量盘查'!J268&lt;&gt;"",'3-定量盘查'!J268,"")</f>
        <v>0</v>
      </c>
      <c r="I270">
        <f>IF(E270&lt;&gt;"",IF(J270&lt;&gt;"",IF('3-定量盘查'!O268&lt;&gt;"",'3-定量盘查'!O268,0),""),"")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IF('3-定量盘查'!P268&lt;&gt;"",'3-定量盘查'!P268,"")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IF('3-定量盘查'!V268&lt;&gt;"",'3-定量盘查'!V268,"")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282</v>
      </c>
      <c r="D271" t="s">
        <v>283</v>
      </c>
      <c r="H271">
        <f>IF('3-定量盘查'!J269&lt;&gt;"",'3-定量盘查'!J269,"")</f>
        <v>0</v>
      </c>
      <c r="I271">
        <f>IF(E271&lt;&gt;"",IF(J271&lt;&gt;"",IF('3-定量盘查'!O269&lt;&gt;"",'3-定量盘查'!O269,0),""),"")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IF('3-定量盘查'!P269&lt;&gt;"",'3-定量盘查'!P269,"")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IF('3-定量盘查'!V269&lt;&gt;"",'3-定量盘查'!V269,"")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284</v>
      </c>
      <c r="D272" t="s">
        <v>283</v>
      </c>
      <c r="H272">
        <f>IF('3-定量盘查'!J270&lt;&gt;"",'3-定量盘查'!J270,"")</f>
        <v>0</v>
      </c>
      <c r="I272">
        <f>IF(E272&lt;&gt;"",IF(J272&lt;&gt;"",IF('3-定量盘查'!O270&lt;&gt;"",'3-定量盘查'!O270,0),""),"")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IF('3-定量盘查'!P270&lt;&gt;"",'3-定量盘查'!P270,"")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IF('3-定量盘查'!V270&lt;&gt;"",'3-定量盘查'!V270,"")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285</v>
      </c>
      <c r="D273" t="s">
        <v>283</v>
      </c>
      <c r="H273">
        <f>IF('3-定量盘查'!J271&lt;&gt;"",'3-定量盘查'!J271,"")</f>
        <v>0</v>
      </c>
      <c r="I273">
        <f>IF(E273&lt;&gt;"",IF(J273&lt;&gt;"",IF('3-定量盘查'!O271&lt;&gt;"",'3-定量盘查'!O271,0),""),"")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IF('3-定量盘查'!P271&lt;&gt;"",'3-定量盘查'!P271,"")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IF('3-定量盘查'!V271&lt;&gt;"",'3-定量盘查'!V271,"")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1-基本资料</vt:lpstr>
      <vt:lpstr>2-定性盘查</vt:lpstr>
      <vt:lpstr>2.1-重大性准则</vt:lpstr>
      <vt:lpstr>3-定量盘查</vt:lpstr>
      <vt:lpstr>3.1-排放系数</vt:lpstr>
      <vt:lpstr>3.2-上游运输</vt:lpstr>
      <vt:lpstr>3.3-下游运输</vt:lpstr>
      <vt:lpstr>4-数据品质管理</vt:lpstr>
      <vt:lpstr>5-不确定性之评估</vt:lpstr>
      <vt:lpstr>6-彚总表</vt:lpstr>
      <vt:lpstr>附表一、行业代码</vt:lpstr>
      <vt:lpstr>附表二、含氟气体之GWP值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2024-05-07T07:47:46Z</dcterms:created>
  <dcterms:modified xsi:type="dcterms:W3CDTF">2024-05-07T07:47:46Z</dcterms:modified>
</cp:coreProperties>
</file>