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Dati di base" sheetId="1" r:id="rId1"/>
    <sheet name="2-Controllo qualitativo" sheetId="2" r:id="rId2"/>
    <sheet name="2.1-Criteri significativi" sheetId="3" r:id="rId3"/>
    <sheet name="3-Controllo quantitativo" sheetId="4" r:id="rId4"/>
    <sheet name="3.1-Coefficienti di emissione" sheetId="5" r:id="rId5"/>
    <sheet name="3.2-Trasporto verso l'estero" sheetId="6" r:id="rId6"/>
    <sheet name="3.3-Trasporto verso il nord" sheetId="7" r:id="rId7"/>
    <sheet name="4-Qualità dei dati" sheetId="8" r:id="rId8"/>
    <sheet name="5-Valutazione dell'incertezza" sheetId="9" r:id="rId9"/>
    <sheet name="6-Tabella di riepilogo" sheetId="10" r:id="rId10"/>
    <sheet name="Appendice 1, Codice settore" sheetId="11" r:id="rId11"/>
    <sheet name="Appendice 2, GWP dei HFCs" sheetId="12" r:id="rId12"/>
  </sheets>
  <calcPr calcId="124519" fullCalcOnLoad="1"/>
</workbook>
</file>

<file path=xl/sharedStrings.xml><?xml version="1.0" encoding="utf-8"?>
<sst xmlns="http://schemas.openxmlformats.org/spreadsheetml/2006/main" count="6805" uniqueCount="2566">
  <si>
    <t>versione</t>
  </si>
  <si>
    <t>V1.4</t>
  </si>
  <si>
    <t>data di aggiornamento</t>
  </si>
  <si>
    <t>05/07/2024</t>
  </si>
  <si>
    <t>Informazioni di base</t>
  </si>
  <si>
    <t>Posizione inventario</t>
  </si>
  <si>
    <t>Indirizzo inventario</t>
  </si>
  <si>
    <t>Anno inventario</t>
  </si>
  <si>
    <t>Periodo raccolta dati</t>
  </si>
  <si>
    <t>Inizio</t>
  </si>
  <si>
    <t>Fine</t>
  </si>
  <si>
    <t>Codice settore</t>
  </si>
  <si>
    <t>Settore</t>
  </si>
  <si>
    <t>Limiti operativi</t>
  </si>
  <si>
    <t>帆宣系統科技股份有限公司</t>
  </si>
  <si>
    <t>臺北市南港區園區街3-2號6樓</t>
  </si>
  <si>
    <t>2023.01.01</t>
  </si>
  <si>
    <t>2023.12.31</t>
  </si>
  <si>
    <t>Si prega di consultare l'Appendice 1 per i codici settori.</t>
  </si>
  <si>
    <t>帆宣系統科技股份有限公司 adotta l'articolo 11 del D.L. 196/2013 per la gestione operativa dell'inventario di GHG</t>
  </si>
  <si>
    <t>N.</t>
  </si>
  <si>
    <t>Ubicazione inventario</t>
  </si>
  <si>
    <t>Nome</t>
  </si>
  <si>
    <t>Fonte di emissione</t>
  </si>
  <si>
    <t>Biomassa</t>
  </si>
  <si>
    <t>Categoria</t>
  </si>
  <si>
    <t>Categoria
Tipo di emisso</t>
  </si>
  <si>
    <t>Tipi di gas nero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</si>
  <si>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</si>
  <si>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</si>
  <si>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</si>
  <si>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</si>
  <si>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</si>
  <si>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</si>
  <si>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</si>
  <si>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</si>
  <si>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</si>
  <si>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Raccolta</t>
  </si>
  <si>
    <t>湖口廠</t>
  </si>
  <si>
    <t>柴油發電機  OT-300</t>
  </si>
  <si>
    <t>Gas/Diesel Oil</t>
  </si>
  <si>
    <t>No</t>
  </si>
  <si>
    <t>1</t>
  </si>
  <si>
    <t>E,Fissi</t>
  </si>
  <si>
    <t>V</t>
  </si>
  <si>
    <t>頭份廠</t>
  </si>
  <si>
    <t>2</t>
  </si>
  <si>
    <t>南科一廠</t>
  </si>
  <si>
    <t>柴油發電機KOHLER-400KW</t>
  </si>
  <si>
    <t>柴油發電機TECO-100KW</t>
  </si>
  <si>
    <t>南科三廠</t>
  </si>
  <si>
    <t>柴油發電機  GI-125</t>
  </si>
  <si>
    <t>柴油發電機  GI-60</t>
  </si>
  <si>
    <t>南科五廠、善化倉庫</t>
  </si>
  <si>
    <t>善化倉-柴油發電機  OT-300</t>
  </si>
  <si>
    <t>Distillate Fuel Oil No. 1</t>
  </si>
  <si>
    <t>南科五廠-柴油發電機MONICON-600KW</t>
  </si>
  <si>
    <t xml:space="preserve">Marketech Integrated Pte. Ltd. </t>
  </si>
  <si>
    <t>發電機</t>
  </si>
  <si>
    <t>南科五廠</t>
  </si>
  <si>
    <t>柴油發電機MONICON-600KW</t>
  </si>
  <si>
    <t>善化倉</t>
  </si>
  <si>
    <t>善化倉-柴油發電機 OT-300</t>
  </si>
  <si>
    <t>汽油#98</t>
  </si>
  <si>
    <t>Motor Gasoline</t>
  </si>
  <si>
    <t>T,Movimenti</t>
  </si>
  <si>
    <t>汽車#95</t>
  </si>
  <si>
    <t>汽車#92</t>
  </si>
  <si>
    <t>汽車#柴油</t>
  </si>
  <si>
    <t>帆宣南港總部</t>
  </si>
  <si>
    <t>公務車#98</t>
  </si>
  <si>
    <t>T,Movimentato</t>
  </si>
  <si>
    <t>公務車#95</t>
  </si>
  <si>
    <t>公務車#92</t>
  </si>
  <si>
    <t>公務車#柴油</t>
  </si>
  <si>
    <t>公務車95汽油</t>
  </si>
  <si>
    <t>新竹辦公室</t>
  </si>
  <si>
    <t>公務車</t>
  </si>
  <si>
    <t>公務車-柴油</t>
  </si>
  <si>
    <t>汽油#95</t>
  </si>
  <si>
    <t>M7倉庫堆高機</t>
  </si>
  <si>
    <t>柴油</t>
  </si>
  <si>
    <t>堆高機-柴油</t>
  </si>
  <si>
    <t>五廠-ㄅㄨ ㄅㄨ車車</t>
  </si>
  <si>
    <t>五廠-摩托車</t>
  </si>
  <si>
    <t>五廠-貨車</t>
  </si>
  <si>
    <t>五廠-公務車</t>
  </si>
  <si>
    <t>汽油#柴油</t>
  </si>
  <si>
    <t>WD-40</t>
  </si>
  <si>
    <t>Lubricants</t>
  </si>
  <si>
    <t>P,Processi</t>
  </si>
  <si>
    <t>製程C4F8</t>
  </si>
  <si>
    <t>Propane Gas</t>
  </si>
  <si>
    <t>P,Processo</t>
  </si>
  <si>
    <t>CH4</t>
  </si>
  <si>
    <t>冰水主機-2</t>
  </si>
  <si>
    <t>HFC-134a (R-134a)</t>
  </si>
  <si>
    <t>F,Dispersioni</t>
  </si>
  <si>
    <t>冰水主機-1</t>
  </si>
  <si>
    <t>冰水主機-3</t>
  </si>
  <si>
    <t>冰水主機-4</t>
  </si>
  <si>
    <t>P21冰水機</t>
  </si>
  <si>
    <t>R-404A</t>
  </si>
  <si>
    <t>TOC實驗室冷氣</t>
  </si>
  <si>
    <t>R-410A</t>
  </si>
  <si>
    <t>電腦機房冷氣</t>
  </si>
  <si>
    <t>警衛室冷氣</t>
  </si>
  <si>
    <t>3F飲水機-1</t>
  </si>
  <si>
    <t>3F飲水機-2</t>
  </si>
  <si>
    <t>1F飲水機</t>
  </si>
  <si>
    <t>3F休息室</t>
  </si>
  <si>
    <t>哺乳室</t>
  </si>
  <si>
    <t>Unknown</t>
  </si>
  <si>
    <t>實驗室</t>
  </si>
  <si>
    <t>化糞池</t>
  </si>
  <si>
    <t>Septic Tank 2023</t>
  </si>
  <si>
    <t>新竹辦公室A1</t>
  </si>
  <si>
    <t>Septic Tank(daily)</t>
  </si>
  <si>
    <t>分公司</t>
  </si>
  <si>
    <t>人力工時</t>
  </si>
  <si>
    <t>Septic Tank(hour)</t>
  </si>
  <si>
    <t>F,Scarto</t>
  </si>
  <si>
    <t>冷氣</t>
  </si>
  <si>
    <t>HCFC-22/R22</t>
  </si>
  <si>
    <t>A1</t>
  </si>
  <si>
    <t>A2</t>
  </si>
  <si>
    <t>B常駐</t>
  </si>
  <si>
    <t>C駐廠</t>
  </si>
  <si>
    <t>空調設備</t>
  </si>
  <si>
    <t>飲水機</t>
  </si>
  <si>
    <t>HFC-134a</t>
  </si>
  <si>
    <t>冷藏設備</t>
  </si>
  <si>
    <t>滅火器</t>
  </si>
  <si>
    <t>CO2</t>
  </si>
  <si>
    <t>WD40</t>
  </si>
  <si>
    <t>A1MIC人數</t>
  </si>
  <si>
    <t>A2駐廠非MIC人數</t>
  </si>
  <si>
    <t>B警衛/清潔</t>
  </si>
  <si>
    <t>2F冰機</t>
  </si>
  <si>
    <t>5F冰機</t>
  </si>
  <si>
    <t>R-401A</t>
  </si>
  <si>
    <t>6F冰機</t>
  </si>
  <si>
    <t>2F-1(MB)賀眾飲水機</t>
  </si>
  <si>
    <t>5F-1(M3)賀眾飲水機</t>
  </si>
  <si>
    <t>5F-2(M6)賀眾飲水機</t>
  </si>
  <si>
    <t>6F-2(M4)桶裝水飲水機</t>
  </si>
  <si>
    <t>6F-1(M1)桶裝水飲水機</t>
  </si>
  <si>
    <t>6F-1 M9機房 分離式冷氣機</t>
  </si>
  <si>
    <t>HFC-32/R32</t>
  </si>
  <si>
    <t>5F電腦機房 分離式冷氣機</t>
  </si>
  <si>
    <t>2F電腦機房B 分離式冷氣機</t>
  </si>
  <si>
    <t>2F電腦機房A 分離式冷氣機</t>
  </si>
  <si>
    <t>乾粉滅火器</t>
  </si>
  <si>
    <t>二氧化碳滅火器</t>
  </si>
  <si>
    <t>6F-1(M2)FRIGIDAAIRE-富及第冰箱</t>
  </si>
  <si>
    <t>6F-1(M1)Panasonic-NR-B133T冰箱</t>
  </si>
  <si>
    <t>6F-2(ME)TOSHIBA-GR-Y120PT冰箱</t>
  </si>
  <si>
    <t>6F-2(事務間)LG-GN-V232SLC冰箱</t>
  </si>
  <si>
    <t>5F-2(M6)TOSHIBA-GR-Y120PT冰箱</t>
  </si>
  <si>
    <t>2F-1(MB)SANYO-SR-143R冰箱</t>
  </si>
  <si>
    <t>2F-1(MB)GEMA-NL-616冰箱</t>
  </si>
  <si>
    <t>3F 飲水機-2</t>
  </si>
  <si>
    <t>3F 飲水機-1</t>
  </si>
  <si>
    <t>A1 MIC人數</t>
  </si>
  <si>
    <t>A2駐廠 非MIC人數</t>
  </si>
  <si>
    <t>冰點/FUP-327CT1</t>
  </si>
  <si>
    <t>冰點/FUP-327CT2</t>
  </si>
  <si>
    <t>日立/RAS-45RW</t>
  </si>
  <si>
    <t>東元/PFC-K320S</t>
  </si>
  <si>
    <t>日立/RAC-50K2</t>
  </si>
  <si>
    <t>一廠茶水間(3F) HS-A990FR</t>
  </si>
  <si>
    <t>一廠茶水間(2F) HS-A990FR</t>
  </si>
  <si>
    <t>一廠茶水間(4F) HS-A990FR</t>
  </si>
  <si>
    <t>一廠茶水間(5F) HS-A990FR</t>
  </si>
  <si>
    <t>一廠茶水間(6F) HS-A990FR</t>
  </si>
  <si>
    <t>一廠5F休息室 HS-A990FR</t>
  </si>
  <si>
    <t>一廠6F夾層 HS-A990FR</t>
  </si>
  <si>
    <t>二廠2F倉庫</t>
  </si>
  <si>
    <t>一廠3F產線#AMADUS/AR-177A</t>
  </si>
  <si>
    <t>南科一二廠化糞池</t>
  </si>
  <si>
    <t>A2 駐廠</t>
  </si>
  <si>
    <t>A1 MIC</t>
  </si>
  <si>
    <t>B 常駐</t>
  </si>
  <si>
    <t>C 駐廠</t>
  </si>
  <si>
    <t>HS-A990FR飲水機</t>
  </si>
  <si>
    <t>MH/華菱/BHO-50KIGSH冷氣</t>
  </si>
  <si>
    <t>廠務/冰點/FU-73CS1/1對1冷氣</t>
  </si>
  <si>
    <t>廠務/冰水主機</t>
  </si>
  <si>
    <t>HCFC-123</t>
  </si>
  <si>
    <t>廠務/TECO/1對1冷氣</t>
  </si>
  <si>
    <t>MH/三洋/SRM-305RA冰箱</t>
  </si>
  <si>
    <t>MH/聲寶/SR-A25D冰箱</t>
  </si>
  <si>
    <t>R600A</t>
  </si>
  <si>
    <t>MH/聲寶/SRF-90S冰箱</t>
  </si>
  <si>
    <t>MH/東元/R2551HS冰箱</t>
  </si>
  <si>
    <t>MH/聲寶/SR-L25G冰箱</t>
  </si>
  <si>
    <t>五廠-警衛室冷氣空調設備</t>
  </si>
  <si>
    <t>五廠-頂樓冷氣空調設備</t>
  </si>
  <si>
    <t>HFC-32 (R-32)</t>
  </si>
  <si>
    <t>善化廠-RF 冷氣空調設備</t>
  </si>
  <si>
    <t>善化倉-飲水機</t>
  </si>
  <si>
    <t>善化倉-宿舍1F-冰箱冷藏設備</t>
  </si>
  <si>
    <t>R-512A</t>
  </si>
  <si>
    <t>善化廠-CO2滅火器</t>
  </si>
  <si>
    <t>善化倉-宿舍 2 ~6F-冰箱冷藏設備</t>
  </si>
  <si>
    <t>頂樓冷氣空調設備</t>
  </si>
  <si>
    <t>警衛室冷氣空調設備</t>
  </si>
  <si>
    <t>RF 冷氣空調設備</t>
  </si>
  <si>
    <t>新竹83號2樓-3</t>
  </si>
  <si>
    <t>Purchased Electricity(Location Based)</t>
  </si>
  <si>
    <t>新竹83號5樓-5</t>
  </si>
  <si>
    <t>新竹83號6樓-3</t>
  </si>
  <si>
    <t>新竹83號6樓-2</t>
  </si>
  <si>
    <t>電力公司</t>
  </si>
  <si>
    <t>台北辦公室6Hw</t>
  </si>
  <si>
    <t>台北辦公室6He03</t>
  </si>
  <si>
    <t>三期</t>
  </si>
  <si>
    <t>A、B、C棟</t>
  </si>
  <si>
    <t>南科一廠(大力二路6號)</t>
  </si>
  <si>
    <t>台灣電力股份有限公司</t>
  </si>
  <si>
    <t>南科五廠-台南市善化區大利三路5號</t>
  </si>
  <si>
    <t>善化倉-台南市善化區興農路73 號</t>
  </si>
  <si>
    <t>皮卡丘</t>
  </si>
  <si>
    <t>台南市善化區大利三路5號</t>
  </si>
  <si>
    <t>台南市善化區興農路73 號</t>
  </si>
  <si>
    <t>t</t>
  </si>
  <si>
    <t>truck</t>
  </si>
  <si>
    <t>3</t>
  </si>
  <si>
    <t>廢棄物運輸</t>
  </si>
  <si>
    <t>廢棄物-運輸(回收)</t>
  </si>
  <si>
    <t>Garbage truck</t>
  </si>
  <si>
    <t>廢棄物-運輸(一般廢棄物)</t>
  </si>
  <si>
    <t>廢棄物-運輸(有害廢棄物)</t>
  </si>
  <si>
    <t>大貨車</t>
  </si>
  <si>
    <t>廢棄物清運</t>
  </si>
  <si>
    <t>國內運輸-大貨車</t>
  </si>
  <si>
    <t>M7_大貨車</t>
  </si>
  <si>
    <t>M7_小貨車</t>
  </si>
  <si>
    <t>M7 聯結車</t>
  </si>
  <si>
    <t>ML 大貨車</t>
  </si>
  <si>
    <t>海運</t>
  </si>
  <si>
    <t>Air</t>
  </si>
  <si>
    <t>ML-台中中部科學園區</t>
  </si>
  <si>
    <t>ML-高雄港</t>
  </si>
  <si>
    <t>M3-桃園市蘆竹區南山路三段17巷8號</t>
  </si>
  <si>
    <t>M3-桃園縣龜山鄉華亞科技園區科技六路59號</t>
  </si>
  <si>
    <t>垃圾車</t>
  </si>
  <si>
    <t>汽車</t>
  </si>
  <si>
    <t>Car</t>
  </si>
  <si>
    <t>摩托車</t>
  </si>
  <si>
    <t>Motorcycle</t>
  </si>
  <si>
    <t>0001測試</t>
  </si>
  <si>
    <t>總資料-汽車</t>
  </si>
  <si>
    <t>總資料-摩托車</t>
  </si>
  <si>
    <t>總資料-高鐵</t>
  </si>
  <si>
    <t>Rail</t>
  </si>
  <si>
    <t>總資料-公車</t>
  </si>
  <si>
    <t>Bus</t>
  </si>
  <si>
    <t>總資料-台鐵</t>
  </si>
  <si>
    <t>員工通勤-汽車</t>
  </si>
  <si>
    <t>員工通勤-摩托車</t>
  </si>
  <si>
    <t>摩托車#汽油車</t>
  </si>
  <si>
    <t>摩托車#電動車</t>
  </si>
  <si>
    <t>汽車#汽油車</t>
  </si>
  <si>
    <t>汽車#油電混合車</t>
  </si>
  <si>
    <t>汽車#純電車</t>
  </si>
  <si>
    <t>國外飛機</t>
  </si>
  <si>
    <t>高鐵</t>
  </si>
  <si>
    <t>總資料-國內高鐵</t>
  </si>
  <si>
    <t>總資料-國內私車</t>
  </si>
  <si>
    <t>總資料-國外飛機</t>
  </si>
  <si>
    <t>商務旅行-國內私車</t>
  </si>
  <si>
    <t>商務旅行-國內高鐵</t>
  </si>
  <si>
    <t>商務旅行-國外飛機</t>
  </si>
  <si>
    <t>航空</t>
  </si>
  <si>
    <t>國內高鐵</t>
  </si>
  <si>
    <t>國內私車</t>
  </si>
  <si>
    <t>test</t>
  </si>
  <si>
    <t>Abrasive Product Manufacturing</t>
  </si>
  <si>
    <t>4</t>
  </si>
  <si>
    <t>總財產清冊</t>
  </si>
  <si>
    <t>D類/千浩</t>
  </si>
  <si>
    <t>C類/廣青</t>
  </si>
  <si>
    <t>一般廢棄物</t>
  </si>
  <si>
    <t>掩埋</t>
  </si>
  <si>
    <t>有害廢棄物</t>
  </si>
  <si>
    <t>焚化</t>
  </si>
  <si>
    <t>昇鴻環保工程有限公司</t>
  </si>
  <si>
    <t>XX環保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</si>
  <si>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</si>
  <si>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</si>
  <si>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</si>
  <si>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</si>
  <si>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</si>
  <si>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</si>
  <si>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</si>
  <si>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</si>
  <si>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</si>
  <si>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</si>
  <si>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</si>
  <si>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</si>
  <si>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</si>
  <si>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</si>
  <si>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</si>
  <si>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</si>
  <si>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</si>
  <si>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</si>
  <si>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</si>
  <si>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</si>
  <si>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</si>
  <si>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</si>
  <si>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</si>
  <si>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</si>
  <si>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</si>
  <si>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</si>
  <si>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</si>
  <si>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</si>
  <si>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</si>
  <si>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</si>
  <si>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</si>
  <si>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</si>
  <si>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</si>
  <si>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</si>
  <si>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</si>
  <si>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</si>
  <si>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</si>
  <si>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</si>
  <si>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</si>
  <si>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</si>
  <si>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</si>
  <si>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</si>
  <si>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</si>
  <si>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</si>
  <si>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</si>
  <si>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</si>
  <si>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</si>
  <si>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</si>
  <si>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</si>
  <si>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</si>
  <si>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</si>
  <si>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</si>
  <si>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Elemento</t>
  </si>
  <si>
    <t>Punteggio</t>
  </si>
  <si>
    <t>數據可信度</t>
  </si>
  <si>
    <t>排放來源的量化風險</t>
  </si>
  <si>
    <t>減量措施推行可行度</t>
  </si>
  <si>
    <t>發生頻率</t>
  </si>
  <si>
    <t>排放量</t>
  </si>
  <si>
    <t>Evidenza di terzi</t>
  </si>
  <si>
    <t>Record finanziario o materiali interni</t>
  </si>
  <si>
    <t>Record di approvazione interni per operazioni correlate</t>
  </si>
  <si>
    <t>Fattore di calibrazione interno</t>
  </si>
  <si>
    <t>Fattore di calibrazione fornito dal produttore</t>
  </si>
  <si>
    <t>Fattore di emissione regionale</t>
  </si>
  <si>
    <t>Fattore di emissione nazionale</t>
  </si>
  <si>
    <t>Fattore di emissione internazionale</t>
  </si>
  <si>
    <t>Nessun fattore di emissione</t>
  </si>
  <si>
    <t>È possibile implementare misure di riduzione per un anno</t>
  </si>
  <si>
    <t>È possibile implementare misure di riduzione per 2-3 anni</t>
  </si>
  <si>
    <t>È possibile implementare misure di riduzione per 3-5 anni</t>
  </si>
  <si>
    <t>È possibile implementare misure di riduzione per 6 anni o più</t>
  </si>
  <si>
    <t>Non è possibile implementare misure di riduzione</t>
  </si>
  <si>
    <t>Almeno una volta al mese</t>
  </si>
  <si>
    <t>Almeno una volta al trimestre</t>
  </si>
  <si>
    <t>Almeno una volta all'anno</t>
  </si>
  <si>
    <t>Non considerato</t>
  </si>
  <si>
    <t>3% o più delle emissioni totali</t>
  </si>
  <si>
    <t>0.5% a 3% delle emissioni totali</t>
  </si>
  <si>
    <t>0.5% delle emissioni totali</t>
  </si>
  <si>
    <t>Nome della sorgente di emissione</t>
  </si>
  <si>
    <t>Descrizione</t>
  </si>
  <si>
    <t xml:space="preserve">Regolamento o richiesta del cliente
</t>
  </si>
  <si>
    <t>Credibilità dei dati (C)</t>
  </si>
  <si>
    <t>Rischio di fattori di emissione (R)</t>
  </si>
  <si>
    <t>Praticabilità delle misure di riduzione (P)</t>
  </si>
  <si>
    <t>Frequenza di occorrenza (F)</t>
  </si>
  <si>
    <t>Quantità di emissioni (V)</t>
  </si>
  <si>
    <t>Punteggio totale (S)</t>
  </si>
  <si>
    <t>Richiesta di divulgazione</t>
  </si>
  <si>
    <t>1.1</t>
  </si>
  <si>
    <t>Flusso di sostanze solide</t>
  </si>
  <si>
    <t>固定式設備之燃料燃燒，如鍋爐、加熱爐、緊急發電機等設備。</t>
  </si>
  <si>
    <t>是</t>
  </si>
  <si>
    <t>1.2</t>
  </si>
  <si>
    <t>Corrente mobile</t>
  </si>
  <si>
    <t>組織範圍內之交通(移動)運輸設備之燃料燃燒所產生的溫室氣體排放，如車輛(柴油、汽油)、堆高機(柴油)等。</t>
  </si>
  <si>
    <t>1.3</t>
  </si>
  <si>
    <t>Emissioni dirette e rimozioni di gas serra dalle catene industriali</t>
  </si>
  <si>
    <t>工業產品製造過程所釋放的溫室氣體排放，包含水泥製程、半導體/LCD/PV製程、電焊(焊條)、乙炔(金屬切割器)等。</t>
  </si>
  <si>
    <t>1.4</t>
  </si>
  <si>
    <t>Emissioni liquide</t>
  </si>
  <si>
    <t>人為系統所釋放的溫室氣體產生的直接逸散性排放，包含化糞池(CH₄)、滅火器(CO₂)、氣體斷路器(SF₆)、噴霧劑與冷媒等逸散(HFCs)。</t>
  </si>
  <si>
    <t>2.1</t>
  </si>
  <si>
    <t>Quantità di energia importata</t>
  </si>
  <si>
    <t>輸入能源產生之間接溫室氣體排放，如外購電力。</t>
  </si>
  <si>
    <t>2.2</t>
  </si>
  <si>
    <t>Energia importata</t>
  </si>
  <si>
    <t>來自於熱、蒸氣或其他化石燃料衍生能源，間接產生之溫室氣體排放，如蒸氣、熱能、冷能和高壓空氣(CDA)。</t>
  </si>
  <si>
    <t>3.1</t>
  </si>
  <si>
    <t>Trasporto di origine e distribuzione per merce</t>
  </si>
  <si>
    <t>組織購買之原物料運輸與配送產生的排放。供應商使用車輛或設施，運送原物料至組織產生的溫室氣體排放，交通運具非組織所有。</t>
  </si>
  <si>
    <t>否</t>
  </si>
  <si>
    <t>3.2</t>
  </si>
  <si>
    <t>Trasporto successivo e distribuzione per merce</t>
  </si>
  <si>
    <t>組織售出產品運輸至零售商或倉儲產生的排放。運輸、物流與零售業者運輸產品過程產生的溫室氣體排放，交通運具非組織所有。</t>
  </si>
  <si>
    <t>3.3</t>
  </si>
  <si>
    <t>Trasporto dei dipendenti</t>
  </si>
  <si>
    <t>組織員工從家裡至辦公場址的通勤排放。員工通勤使用交通運具，包含搭乘大眾交通、汽車、機車等工具，交通運具非組織所有。</t>
  </si>
  <si>
    <t>3.4</t>
  </si>
  <si>
    <t>Trasporto dei clienti e dei visitatori</t>
  </si>
  <si>
    <t>客戶與訪客至組織辦公場所產生之運輸排放。</t>
  </si>
  <si>
    <t>3.5</t>
  </si>
  <si>
    <t>Viaggio di lavoro</t>
  </si>
  <si>
    <t>組織員工的公務差旅運輸排放。員工公務差旅使用交通運具(汽車、機車等)、搭乘大眾交通工具過程產生的溫室氣體排放。</t>
  </si>
  <si>
    <t>4.1</t>
  </si>
  <si>
    <t>Merci acquistate da un'organizzazione</t>
  </si>
  <si>
    <t>組織購買商品、原物料進行製造與加工過程所產生溫室氣體排放。供應商之產品、燃料、能源或服務之碳足跡。</t>
  </si>
  <si>
    <t>4.2</t>
  </si>
  <si>
    <t>Valori di capitale acquistati e ammortizzati da un'organizzazione</t>
  </si>
  <si>
    <t>組織購買資本物品(資本財) 製造與加工過程所產生溫室氣體排放。如設備、機械、建築物、交通。</t>
  </si>
  <si>
    <t>4.3</t>
  </si>
  <si>
    <t>Organizzazioni che utilizzano sostanze o liquidi pericolosi</t>
  </si>
  <si>
    <t>組織營運衍生的廢棄物處理排放。</t>
  </si>
  <si>
    <t>4.4</t>
  </si>
  <si>
    <t>Organizzazioni che utilizzano attrezzature in leasing</t>
  </si>
  <si>
    <t>組織（承租者）租賃使用之溫室氣體排放。資產的排放（未列入類別一、類別二），由承租者報告。</t>
  </si>
  <si>
    <t>X</t>
  </si>
  <si>
    <t>4.5</t>
  </si>
  <si>
    <t>Organizzazioni che utilizzano servizi non elencati nelle sottocategorie sopra</t>
  </si>
  <si>
    <t>組織使用服務如：顧問諮詢、清潔、維護、郵件投遞、銀行等造成之排放。</t>
  </si>
  <si>
    <t>5.1</t>
  </si>
  <si>
    <t>Fase di utilizzo del prodotto</t>
  </si>
  <si>
    <t>使用組織售出產品產生的溫室氣體排放。</t>
  </si>
  <si>
    <t>5.2</t>
  </si>
  <si>
    <t>Leasing successivi</t>
  </si>
  <si>
    <t>組織（出租者）出租資產的排放（未列入類別一、類別二），由出租者報告。</t>
  </si>
  <si>
    <t>5.3</t>
  </si>
  <si>
    <t>Fase del ciclo di vita del prodotto</t>
  </si>
  <si>
    <t>組織售出產品的廢棄處理排放。</t>
  </si>
  <si>
    <t>5.4</t>
  </si>
  <si>
    <t>Investimenti</t>
  </si>
  <si>
    <t>報告期間投資（股權、債務、融資）產生的排放（未列入類別一、類別二）。</t>
  </si>
  <si>
    <t>6.1</t>
  </si>
  <si>
    <t>Altre emissioni o rimozioni di gas serra</t>
  </si>
  <si>
    <t>其他類別（即類別一～五）中，無法報告的組織排放量。</t>
  </si>
  <si>
    <t>Number</t>
  </si>
  <si>
    <t>Area</t>
  </si>
  <si>
    <t>Name</t>
  </si>
  <si>
    <t>Emission source</t>
  </si>
  <si>
    <t>Is it a
fossil fuel</t>
  </si>
  <si>
    <t>Category</t>
  </si>
  <si>
    <t>(1~6)</t>
  </si>
  <si>
    <t>Category I
Emission type</t>
  </si>
  <si>
    <t>Yearly activity data</t>
  </si>
  <si>
    <t>Unit</t>
  </si>
  <si>
    <t>Total emissions of a single emission source (CO2e/year)</t>
  </si>
  <si>
    <t>Percentage of total emissions</t>
  </si>
  <si>
    <t>GHG#1</t>
  </si>
  <si>
    <t>Fattore di emissione</t>
  </si>
  <si>
    <t>Unità di misura del fattore</t>
  </si>
  <si>
    <t>Volume di emissione
(tonnellate/anno)</t>
  </si>
  <si>
    <t>GWP</t>
  </si>
  <si>
    <t>Quantità di emissione
(tonnellate di CO₂e/anno)</t>
  </si>
  <si>
    <t>GHG#2</t>
  </si>
  <si>
    <t>GHG#3</t>
  </si>
  <si>
    <t>49.074</t>
  </si>
  <si>
    <t>Liter</t>
  </si>
  <si>
    <t>0</t>
  </si>
  <si>
    <t>165960.84</t>
  </si>
  <si>
    <t>6714.0069</t>
  </si>
  <si>
    <t>31704.1377</t>
  </si>
  <si>
    <t>1328.0300000000002</t>
  </si>
  <si>
    <t>13949.55</t>
  </si>
  <si>
    <t>91152.20338</t>
  </si>
  <si>
    <t>1029.53</t>
  </si>
  <si>
    <t>15489.1566666667</t>
  </si>
  <si>
    <t>72.36</t>
  </si>
  <si>
    <t>813.51</t>
  </si>
  <si>
    <t>2455.17</t>
  </si>
  <si>
    <t>931.94</t>
  </si>
  <si>
    <t>399.05</t>
  </si>
  <si>
    <t>27451.74419023012</t>
  </si>
  <si>
    <t>2409.7200000000007</t>
  </si>
  <si>
    <t>4496.23</t>
  </si>
  <si>
    <t>mmBtu</t>
  </si>
  <si>
    <t>kg</t>
  </si>
  <si>
    <t>passenger-year</t>
  </si>
  <si>
    <t>passenger-daily</t>
  </si>
  <si>
    <t>250741</t>
  </si>
  <si>
    <t>passenger-hour</t>
  </si>
  <si>
    <t>295180.5</t>
  </si>
  <si>
    <t>1011908</t>
  </si>
  <si>
    <t>2489202.5</t>
  </si>
  <si>
    <t>118000</t>
  </si>
  <si>
    <t>127584</t>
  </si>
  <si>
    <t>4224</t>
  </si>
  <si>
    <t>307111</t>
  </si>
  <si>
    <t>290608.5</t>
  </si>
  <si>
    <t>5808</t>
  </si>
  <si>
    <t>12514.5</t>
  </si>
  <si>
    <t>260797</t>
  </si>
  <si>
    <t>18</t>
  </si>
  <si>
    <t>1182554.5</t>
  </si>
  <si>
    <t>176886.5</t>
  </si>
  <si>
    <t>41960</t>
  </si>
  <si>
    <t>35376</t>
  </si>
  <si>
    <t>12928</t>
  </si>
  <si>
    <t>41.715</t>
  </si>
  <si>
    <t>140828</t>
  </si>
  <si>
    <t>568417.5</t>
  </si>
  <si>
    <t>23472</t>
  </si>
  <si>
    <t>18352</t>
  </si>
  <si>
    <t>3968</t>
  </si>
  <si>
    <t>144</t>
  </si>
  <si>
    <t>2331344.2</t>
  </si>
  <si>
    <t>kWh</t>
  </si>
  <si>
    <t>1730298</t>
  </si>
  <si>
    <t>136160</t>
  </si>
  <si>
    <t>146757</t>
  </si>
  <si>
    <t>264537</t>
  </si>
  <si>
    <t>44390</t>
  </si>
  <si>
    <t>1472076</t>
  </si>
  <si>
    <t>1942344.2</t>
  </si>
  <si>
    <t>1360993</t>
  </si>
  <si>
    <t>5720820</t>
  </si>
  <si>
    <t>6066200</t>
  </si>
  <si>
    <t>1710160</t>
  </si>
  <si>
    <t>323219</t>
  </si>
  <si>
    <t>350899</t>
  </si>
  <si>
    <t>3215</t>
  </si>
  <si>
    <t>tonne-km</t>
  </si>
  <si>
    <t>697392859.4865</t>
  </si>
  <si>
    <t>32525.352</t>
  </si>
  <si>
    <t>11.336</t>
  </si>
  <si>
    <t>44845.032</t>
  </si>
  <si>
    <t>5496.608</t>
  </si>
  <si>
    <t>passenger-km</t>
  </si>
  <si>
    <t>267410</t>
  </si>
  <si>
    <t>56628</t>
  </si>
  <si>
    <t>14127766.399999999</t>
  </si>
  <si>
    <t>8373.2</t>
  </si>
  <si>
    <t>108546922</t>
  </si>
  <si>
    <t>193116</t>
  </si>
  <si>
    <t>27491.2</t>
  </si>
  <si>
    <t>68659.44307</t>
  </si>
  <si>
    <t>47390.62</t>
  </si>
  <si>
    <t>108414.7125</t>
  </si>
  <si>
    <t>73764681.3624</t>
  </si>
  <si>
    <t>469898785.59</t>
  </si>
  <si>
    <t>697155487.602</t>
  </si>
  <si>
    <t>4.427</t>
  </si>
  <si>
    <t>short tons</t>
  </si>
  <si>
    <t>0.59</t>
  </si>
  <si>
    <t>tonne</t>
  </si>
  <si>
    <t>10000</t>
  </si>
  <si>
    <t>10011</t>
  </si>
  <si>
    <t>Variabili statistiche</t>
  </si>
  <si>
    <t>Emissioni totali di una singola sorgente (CO2e/anno)</t>
  </si>
  <si>
    <t>Numero</t>
  </si>
  <si>
    <t>Sorgente di emissione</t>
  </si>
  <si>
    <t>CO2 Coefficienti di emissione</t>
  </si>
  <si>
    <t>CH4 Coefficienti di emissione</t>
  </si>
  <si>
    <t>N2O Coefficienti di emissione</t>
  </si>
  <si>
    <t>Altri Coefficienti di emissione</t>
  </si>
  <si>
    <t>Valore</t>
  </si>
  <si>
    <t>Unità</t>
  </si>
  <si>
    <t>Fonte</t>
  </si>
  <si>
    <t>Tipo</t>
  </si>
  <si>
    <t>kgCO₂/Liter</t>
  </si>
  <si>
    <t>(3) Failure to perform instrument calibration or record compilation</t>
  </si>
  <si>
    <t>台灣環境部</t>
  </si>
  <si>
    <t>(1) Those who have performed external calibration or have multiple sets of data to support this</t>
  </si>
  <si>
    <t>kgCO₂/mmBtu</t>
  </si>
  <si>
    <t>GHG</t>
  </si>
  <si>
    <t>kgCO₂/kg</t>
  </si>
  <si>
    <t>自定義</t>
  </si>
  <si>
    <t>tonneCO₂/passenger-year</t>
  </si>
  <si>
    <t>kgCO₂/passenger-daily</t>
  </si>
  <si>
    <t>(2) Those with certificates such as internal correction or accounting visa</t>
  </si>
  <si>
    <t>kgCO₂/kWh</t>
  </si>
  <si>
    <t>kgCO₂/tonne-km</t>
  </si>
  <si>
    <t>kgCO₂/passenger-km</t>
  </si>
  <si>
    <t>kgCO₂/2021 USD, purchaser price</t>
  </si>
  <si>
    <t>US EPA-SupplyChain-USD2021</t>
  </si>
  <si>
    <t>kgCO₂/tonne</t>
  </si>
  <si>
    <t>產品碳足跡資訊網</t>
  </si>
  <si>
    <t>Numero di serie</t>
  </si>
  <si>
    <t>Nome della società</t>
  </si>
  <si>
    <t>Nome dell'attività</t>
  </si>
  <si>
    <t>Trasporto internazionale</t>
  </si>
  <si>
    <t>Trasporto domestico (porto/aereoporto al negozio)</t>
  </si>
  <si>
    <t>Emissioni totali
(tCO2e/anno)</t>
  </si>
  <si>
    <t>Numero di attività</t>
  </si>
  <si>
    <t>Combustibile indesiderato</t>
  </si>
  <si>
    <t>Unità del fattore di emissione</t>
  </si>
  <si>
    <t>Emissioni (tCO2e/anno)</t>
  </si>
  <si>
    <t>Emissioni
(tCO2e/anno)</t>
  </si>
  <si>
    <t>kgCO₂</t>
  </si>
  <si>
    <t>Emissioni totali</t>
  </si>
  <si>
    <t>Nome del processo</t>
  </si>
  <si>
    <t>Combustibile o prodotto originale</t>
  </si>
  <si>
    <t>Tipo di dati attività</t>
  </si>
  <si>
    <t>Livello dati attività</t>
  </si>
  <si>
    <t>Tipo di dati attività attendibile (livello di errore di calibrazione del dispositivo)</t>
  </si>
  <si>
    <t>Livello dati attività attendibile</t>
  </si>
  <si>
    <t>Tipo di fattore di emissione</t>
  </si>
  <si>
    <t>Livello fattore di emissione</t>
  </si>
  <si>
    <t>Errore di dati singola fonte di emissione</t>
  </si>
  <si>
    <t>Relativo di dati singola fonte di emissione al totale delle emissioni (%)</t>
  </si>
  <si>
    <t>Intervallo di valutazione</t>
  </si>
  <si>
    <t>Relativo delle emissioni al totale delle emissioni</t>
  </si>
  <si>
    <t>Financial accounting estimates</t>
  </si>
  <si>
    <t>5 National emission coefficient</t>
  </si>
  <si>
    <t>Self-assessment</t>
  </si>
  <si>
    <t>Periodic (intermittent) measurement</t>
  </si>
  <si>
    <t>6 International emission coefficient</t>
  </si>
  <si>
    <t>Continuous measurement</t>
  </si>
  <si>
    <t>1 In-house development coefficient/mass balance coefficient</t>
  </si>
  <si>
    <t>Discrepanza nei dati di attività</t>
  </si>
  <si>
    <t>Discrepanza nei coefficienti di emissione di GHG#1</t>
  </si>
  <si>
    <t>Discrepanza nei coefficienti di emissione di GHG#2</t>
  </si>
  <si>
    <t>Discrepanza nei coefficienti di emissione di GHG#3</t>
  </si>
  <si>
    <t>Discrepanza nei dati di emissione di una sorgente</t>
  </si>
  <si>
    <t>Limite inferiore dell'intervallo di confidenza al 95%</t>
  </si>
  <si>
    <t>Limite superiore dell'intervallo di confidenza al 95%</t>
  </si>
  <si>
    <t>Fonte dei dati</t>
  </si>
  <si>
    <t>Quantità di emissione di GHG (tCO2e/anno)</t>
  </si>
  <si>
    <t>Fonte dei dati sulla discrepanza nei coefficienti di emissione</t>
  </si>
  <si>
    <t>Discrepanza nei dati di emissione di un GHG</t>
  </si>
  <si>
    <t>Valori di calcolo statistici</t>
  </si>
  <si>
    <t>Valore assoluto della colonna I</t>
  </si>
  <si>
    <t>Valore assoluto della colonna P</t>
  </si>
  <si>
    <t>Valore assoluto della colonna W</t>
  </si>
  <si>
    <t>Tabella di riepilogo 1, Statistiche generali sulle emissioni di GHG</t>
  </si>
  <si>
    <t>Percentuale (%)</t>
  </si>
  <si>
    <t>Emissioni di GHG totali</t>
  </si>
  <si>
    <t>Emissioni di CO₂ totali</t>
  </si>
  <si>
    <t>-</t>
  </si>
  <si>
    <t>Tabella 2, Emissioni di GHG di categoria 17</t>
  </si>
  <si>
    <t>Emissioni di GHG di categoria 17</t>
  </si>
  <si>
    <t>Tabella riassuntiva 3, Totale gas serra dell'impianto per categoria e tipo di emissione di categoria 1</t>
  </si>
  <si>
    <t>Categoria 1</t>
  </si>
  <si>
    <t>Categoria 2</t>
  </si>
  <si>
    <t>Categoria 3</t>
  </si>
  <si>
    <t>Categoria 4</t>
  </si>
  <si>
    <t>Categoria 5</t>
  </si>
  <si>
    <t>Categoria 6</t>
  </si>
  <si>
    <t>Totale delle emissioni</t>
  </si>
  <si>
    <t>Equivalente di emissione
(Tonnellate metriche di CO2e all'anno)</t>
  </si>
  <si>
    <t>Quote di emissione
(%)</t>
  </si>
  <si>
    <t>Emissioni stazionarie</t>
  </si>
  <si>
    <t>Emissioni di processo</t>
  </si>
  <si>
    <t>Emissioni mobili</t>
  </si>
  <si>
    <t>Emissioni incontrollate</t>
  </si>
  <si>
    <t>Emissioni indirette legate all'energia</t>
  </si>
  <si>
    <t>Emissioni indirette legate ai trasporti</t>
  </si>
  <si>
    <t>Emissioni indirette a monte</t>
  </si>
  <si>
    <t>Emissioni indirette a valle</t>
  </si>
  <si>
    <t>Altre emissioni indirette</t>
  </si>
  <si>
    <t>Tabella riassuntiva 4, Risultati complessivi della valutazione della qualità dei dati sulle emissioni di gas serra</t>
  </si>
  <si>
    <t>Valutazione</t>
  </si>
  <si>
    <t>Livello 1</t>
  </si>
  <si>
    <t>Livello 2</t>
  </si>
  <si>
    <t>Livello 3</t>
  </si>
  <si>
    <t>Punteggio medio del livello di registrazione
delle liste</t>
  </si>
  <si>
    <t>Registrazione nell'elenco</t>
  </si>
  <si>
    <t>Tabella riassuntiva 5, Valutazione quantitativa dell'incertezza delle emissioni di gas serra</t>
  </si>
  <si>
    <t>Somma della valutazione dell'incertezza assoluta delle emissioni</t>
  </si>
  <si>
    <t>Somma delle emissioni assolute</t>
  </si>
  <si>
    <t>Incertezza totale di questo elenco</t>
  </si>
  <si>
    <t>Rapporto delle emissioni sottoposte a valutazione dell'incertezza sulle emissioni totali</t>
  </si>
  <si>
    <t>Intervallo di punteggio</t>
  </si>
  <si>
    <t>X&lt;10 punti</t>
  </si>
  <si>
    <t>10≦X&lt;19 punti</t>
  </si>
  <si>
    <t>19≦X≦27 punti</t>
  </si>
  <si>
    <t>Codice Industria</t>
  </si>
  <si>
    <t>Nome Industria</t>
  </si>
  <si>
    <t>Numero Codice Industria Nome Industria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</si>
  <si>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</si>
  <si>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</si>
  <si>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</si>
  <si>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</si>
  <si>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</si>
  <si>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</si>
  <si>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</si>
  <si>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</si>
  <si>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</si>
  <si>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</si>
  <si>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</si>
  <si>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</si>
  <si>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</si>
  <si>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</si>
  <si>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</si>
  <si>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</si>
  <si>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</si>
  <si>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</si>
  <si>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</si>
  <si>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</si>
  <si>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</si>
  <si>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</si>
  <si>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</si>
  <si>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</si>
  <si>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</si>
  <si>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</si>
  <si>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</si>
  <si>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</si>
  <si>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</si>
  <si>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</si>
  <si>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</si>
  <si>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</si>
  <si>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</si>
  <si>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</si>
  <si>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</si>
  <si>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</si>
  <si>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</si>
  <si>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</si>
  <si>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</si>
  <si>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</si>
  <si>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</si>
  <si>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</si>
  <si>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</si>
  <si>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</si>
  <si>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</si>
  <si>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</si>
  <si>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</si>
  <si>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</si>
  <si>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</si>
  <si>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</si>
  <si>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</si>
  <si>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</si>
  <si>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</si>
  <si>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</si>
  <si>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</si>
  <si>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</si>
  <si>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</si>
  <si>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</si>
  <si>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</si>
  <si>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</si>
  <si>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</si>
  <si>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</si>
  <si>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</si>
  <si>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</si>
  <si>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</si>
  <si>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</si>
  <si>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</si>
  <si>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</si>
  <si>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</si>
  <si>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</si>
  <si>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</si>
  <si>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</si>
  <si>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</si>
  <si>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</si>
  <si>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</si>
  <si>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</si>
  <si>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</si>
  <si>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</si>
  <si>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</si>
  <si>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</si>
  <si>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</si>
  <si>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</si>
  <si>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</si>
  <si>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</si>
  <si>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</si>
  <si>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</si>
  <si>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</si>
  <si>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</si>
  <si>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</si>
  <si>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</si>
  <si>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</si>
  <si>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</si>
  <si>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</si>
  <si>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</si>
  <si>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</si>
  <si>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</si>
  <si>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</si>
  <si>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</si>
  <si>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</si>
  <si>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</si>
  <si>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</si>
  <si>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</si>
  <si>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</si>
  <si>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</si>
  <si>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</si>
  <si>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</si>
  <si>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</si>
  <si>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</si>
  <si>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</si>
  <si>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</si>
  <si>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</si>
  <si>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</si>
  <si>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</si>
  <si>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</si>
  <si>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</si>
  <si>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</si>
  <si>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</si>
  <si>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</si>
  <si>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</si>
  <si>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</si>
  <si>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</si>
  <si>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</si>
  <si>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</si>
  <si>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</si>
  <si>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</si>
  <si>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</si>
  <si>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</si>
  <si>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</si>
  <si>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</si>
  <si>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</si>
  <si>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</si>
  <si>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</si>
  <si>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</si>
  <si>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</si>
  <si>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</si>
  <si>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</si>
  <si>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</si>
  <si>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</si>
  <si>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</si>
  <si>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</si>
  <si>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</si>
  <si>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</si>
  <si>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</si>
  <si>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</si>
  <si>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</si>
  <si>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</si>
  <si>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</si>
  <si>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</si>
  <si>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</si>
  <si>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</si>
  <si>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</si>
  <si>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</si>
  <si>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</si>
  <si>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</si>
  <si>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</si>
  <si>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</si>
  <si>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</si>
  <si>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</si>
  <si>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</si>
  <si>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</si>
  <si>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</si>
  <si>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</si>
  <si>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</si>
  <si>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</si>
  <si>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</si>
  <si>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</si>
  <si>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</si>
  <si>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</si>
  <si>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</si>
  <si>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</si>
  <si>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</si>
  <si>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</si>
  <si>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</si>
  <si>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</si>
  <si>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</si>
  <si>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</si>
  <si>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</si>
  <si>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</si>
  <si>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</si>
  <si>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</si>
  <si>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</si>
  <si>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</si>
  <si>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</si>
  <si>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</si>
  <si>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</si>
  <si>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</si>
  <si>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</si>
  <si>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</si>
  <si>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</si>
  <si>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</si>
  <si>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</si>
  <si>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</si>
  <si>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</si>
  <si>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</si>
  <si>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</si>
  <si>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</si>
  <si>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</si>
  <si>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</si>
  <si>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</si>
  <si>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</si>
  <si>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</si>
  <si>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</si>
  <si>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</si>
  <si>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</si>
  <si>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</si>
  <si>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</si>
  <si>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</si>
  <si>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</si>
  <si>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</si>
  <si>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</si>
  <si>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</si>
  <si>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</si>
  <si>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</si>
  <si>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</si>
  <si>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</si>
  <si>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</si>
  <si>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</si>
  <si>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</si>
  <si>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</si>
  <si>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</si>
  <si>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</si>
  <si>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</si>
  <si>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</si>
  <si>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</si>
  <si>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</si>
  <si>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</si>
  <si>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</si>
  <si>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</si>
  <si>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</si>
  <si>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</si>
  <si>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</si>
  <si>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</si>
  <si>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</si>
  <si>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</si>
  <si>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</si>
  <si>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</si>
  <si>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</si>
  <si>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</si>
  <si>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</si>
  <si>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</si>
  <si>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</si>
  <si>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</si>
  <si>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</si>
  <si>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</si>
  <si>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</si>
  <si>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</si>
  <si>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</si>
  <si>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</si>
  <si>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</si>
  <si>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</si>
  <si>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</si>
  <si>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</si>
  <si>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</si>
  <si>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</si>
  <si>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</si>
  <si>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</si>
  <si>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</si>
  <si>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</si>
  <si>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</si>
  <si>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</si>
  <si>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</si>
  <si>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</si>
  <si>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</si>
  <si>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</si>
  <si>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</si>
  <si>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</si>
  <si>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</si>
  <si>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</si>
  <si>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</si>
  <si>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</si>
  <si>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</si>
  <si>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</si>
  <si>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</si>
  <si>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</si>
  <si>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</si>
  <si>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</si>
  <si>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</si>
  <si>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</si>
  <si>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</si>
  <si>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</si>
  <si>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</si>
  <si>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</si>
  <si>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</si>
  <si>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</si>
  <si>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</si>
  <si>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</si>
  <si>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</si>
  <si>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</si>
  <si>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</si>
  <si>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</si>
  <si>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</si>
  <si>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</si>
  <si>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</si>
  <si>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</si>
  <si>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</si>
  <si>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</si>
  <si>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</si>
  <si>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</si>
  <si>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</si>
  <si>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</si>
  <si>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</si>
  <si>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</si>
  <si>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</si>
  <si>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</si>
  <si>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</si>
  <si>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</si>
  <si>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</si>
  <si>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</si>
  <si>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</si>
  <si>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</si>
  <si>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</si>
  <si>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</si>
  <si>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</si>
  <si>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</si>
  <si>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</si>
  <si>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</si>
  <si>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</si>
  <si>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</si>
  <si>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</si>
  <si>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</si>
  <si>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</si>
  <si>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</si>
  <si>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</si>
  <si>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</si>
  <si>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</si>
  <si>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</si>
  <si>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</si>
  <si>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</si>
  <si>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</si>
  <si>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</si>
  <si>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</si>
  <si>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</si>
  <si>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</si>
  <si>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</si>
  <si>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</si>
  <si>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</si>
  <si>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</si>
  <si>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</si>
  <si>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</si>
  <si>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</si>
  <si>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</si>
  <si>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</si>
  <si>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</si>
  <si>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</si>
  <si>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</si>
  <si>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</si>
  <si>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</si>
  <si>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</si>
  <si>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</si>
  <si>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</si>
  <si>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</si>
  <si>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</si>
  <si>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</si>
  <si>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</si>
  <si>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</si>
  <si>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</si>
  <si>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</si>
  <si>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</si>
  <si>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</si>
  <si>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</si>
  <si>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</si>
  <si>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</si>
  <si>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</si>
  <si>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</si>
  <si>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</si>
  <si>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</si>
  <si>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</si>
  <si>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</si>
  <si>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</si>
  <si>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</si>
  <si>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</si>
  <si>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</si>
  <si>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</si>
  <si>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</si>
  <si>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</si>
  <si>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</si>
  <si>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</si>
  <si>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</si>
  <si>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</si>
  <si>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</si>
  <si>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</si>
  <si>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</si>
  <si>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</si>
  <si>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</si>
  <si>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</si>
  <si>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</si>
  <si>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</si>
  <si>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</si>
  <si>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</si>
  <si>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</si>
  <si>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</si>
  <si>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</si>
  <si>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</si>
  <si>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</si>
  <si>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</si>
  <si>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</si>
  <si>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</si>
  <si>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</si>
  <si>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</si>
  <si>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</si>
  <si>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</si>
  <si>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</si>
  <si>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</si>
  <si>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</si>
  <si>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</si>
  <si>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</si>
  <si>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</si>
  <si>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</si>
  <si>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</si>
  <si>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</si>
  <si>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</si>
  <si>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</si>
  <si>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</si>
  <si>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</si>
  <si>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</si>
  <si>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</si>
  <si>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</si>
  <si>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</si>
  <si>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</si>
  <si>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</si>
  <si>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</si>
  <si>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</si>
  <si>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</si>
  <si>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</si>
  <si>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</si>
  <si>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</si>
  <si>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</si>
  <si>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</si>
  <si>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</si>
  <si>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</si>
  <si>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</si>
  <si>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</si>
  <si>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</si>
  <si>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</si>
  <si>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</si>
  <si>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</si>
  <si>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</si>
  <si>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</si>
  <si>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</si>
  <si>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</si>
  <si>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</si>
  <si>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</si>
  <si>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</si>
  <si>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</si>
  <si>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</si>
  <si>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</si>
  <si>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</si>
  <si>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</si>
  <si>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</si>
  <si>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</si>
  <si>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</si>
  <si>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</si>
  <si>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</si>
  <si>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</si>
  <si>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</si>
  <si>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</si>
  <si>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</si>
  <si>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</si>
  <si>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</si>
  <si>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</si>
  <si>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</si>
  <si>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</si>
  <si>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</si>
  <si>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</si>
  <si>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</si>
  <si>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</si>
  <si>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</si>
  <si>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</si>
  <si>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</si>
  <si>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</si>
  <si>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</si>
  <si>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</si>
  <si>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</si>
  <si>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</si>
  <si>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</si>
  <si>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</si>
  <si>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</si>
  <si>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</si>
  <si>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</si>
  <si>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</si>
  <si>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</si>
  <si>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</si>
  <si>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</si>
  <si>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</si>
  <si>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</si>
  <si>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</si>
  <si>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</si>
  <si>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</si>
  <si>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</si>
  <si>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</si>
  <si>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</si>
  <si>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</si>
  <si>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</si>
  <si>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</si>
  <si>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</si>
  <si>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</si>
  <si>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</si>
  <si>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</si>
  <si>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</si>
  <si>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</si>
  <si>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</si>
  <si>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</si>
  <si>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</si>
  <si>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</si>
  <si>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</si>
  <si>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</si>
  <si>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</si>
  <si>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</si>
  <si>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</si>
  <si>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</si>
  <si>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</si>
  <si>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</si>
  <si>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</si>
  <si>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</si>
  <si>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</si>
  <si>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</si>
  <si>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</si>
  <si>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</si>
  <si>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</si>
  <si>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</si>
  <si>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</si>
  <si>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</si>
  <si>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</si>
  <si>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</si>
  <si>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</si>
  <si>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</si>
  <si>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</si>
  <si>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</si>
  <si>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</si>
  <si>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</si>
  <si>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</si>
  <si>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</si>
  <si>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</si>
  <si>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</si>
  <si>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</si>
  <si>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</si>
  <si>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</si>
  <si>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</si>
  <si>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</si>
  <si>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</si>
  <si>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</si>
  <si>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</si>
  <si>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</si>
  <si>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</si>
  <si>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</si>
  <si>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</si>
  <si>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</si>
  <si>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</si>
  <si>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</si>
  <si>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</si>
  <si>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</si>
  <si>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</si>
  <si>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</si>
  <si>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</si>
  <si>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</si>
  <si>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</si>
  <si>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</si>
  <si>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</si>
  <si>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</si>
  <si>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</si>
  <si>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</si>
  <si>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</si>
  <si>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</si>
  <si>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</si>
  <si>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</si>
  <si>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</si>
  <si>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</si>
  <si>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</si>
  <si>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</si>
  <si>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</si>
  <si>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</si>
  <si>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</si>
  <si>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</si>
  <si>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</si>
  <si>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</si>
  <si>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</si>
  <si>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</si>
  <si>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</si>
  <si>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</si>
  <si>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</si>
  <si>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</si>
  <si>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</si>
  <si>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</si>
  <si>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</si>
  <si>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</si>
  <si>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</si>
  <si>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</si>
  <si>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</si>
  <si>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</si>
  <si>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</si>
  <si>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</si>
  <si>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</si>
  <si>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</si>
  <si>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</si>
  <si>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</si>
  <si>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</si>
  <si>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</si>
  <si>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</si>
  <si>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</si>
  <si>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</si>
  <si>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</si>
  <si>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</si>
  <si>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</si>
  <si>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</si>
  <si>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</si>
  <si>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</si>
  <si>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</si>
  <si>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</si>
  <si>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</si>
  <si>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</si>
  <si>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</si>
  <si>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</si>
  <si>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</si>
  <si>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</si>
  <si>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</si>
  <si>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</si>
  <si>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</si>
  <si>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</si>
  <si>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</si>
  <si>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</si>
  <si>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</si>
  <si>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</si>
  <si>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</si>
  <si>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</si>
  <si>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</si>
  <si>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</si>
  <si>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</si>
  <si>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</si>
  <si>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</si>
  <si>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</si>
  <si>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</si>
  <si>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</si>
  <si>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</si>
  <si>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</si>
  <si>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</si>
  <si>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</si>
  <si>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</si>
  <si>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</si>
  <si>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</si>
  <si>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</si>
  <si>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</si>
  <si>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</si>
  <si>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</si>
  <si>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</si>
  <si>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</si>
  <si>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</si>
  <si>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</si>
  <si>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</si>
  <si>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</si>
  <si>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</si>
  <si>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</si>
  <si>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</si>
  <si>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</si>
  <si>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</si>
  <si>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</si>
  <si>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</si>
  <si>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</si>
  <si>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</si>
  <si>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</si>
  <si>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</si>
  <si>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</si>
  <si>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</si>
  <si>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</si>
  <si>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</si>
  <si>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</si>
  <si>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</si>
  <si>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</si>
  <si>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</si>
  <si>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</si>
  <si>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</si>
  <si>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</si>
  <si>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</si>
  <si>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</si>
  <si>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</si>
  <si>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</si>
  <si>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</si>
  <si>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</si>
  <si>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</si>
  <si>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</si>
  <si>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</si>
  <si>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</si>
  <si>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</si>
  <si>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</si>
  <si>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</si>
  <si>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</si>
  <si>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</si>
  <si>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</si>
  <si>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</si>
  <si>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</si>
  <si>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</si>
  <si>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</si>
  <si>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</si>
  <si>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</si>
  <si>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</si>
  <si>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</si>
  <si>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</si>
  <si>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</si>
  <si>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</si>
  <si>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</si>
  <si>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</si>
  <si>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</si>
  <si>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</si>
  <si>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</si>
  <si>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</si>
  <si>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</si>
  <si>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</si>
  <si>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</si>
  <si>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</si>
  <si>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</si>
  <si>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</si>
  <si>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</si>
  <si>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</si>
  <si>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</si>
  <si>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</si>
  <si>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</si>
  <si>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</si>
  <si>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</si>
  <si>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</si>
  <si>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</si>
  <si>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</si>
  <si>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</si>
  <si>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</si>
  <si>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</si>
  <si>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</si>
  <si>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</si>
  <si>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</si>
  <si>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</si>
  <si>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</si>
  <si>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</si>
  <si>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</si>
  <si>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</si>
  <si>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</si>
  <si>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</si>
  <si>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</si>
  <si>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</si>
  <si>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</si>
  <si>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</si>
  <si>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</si>
  <si>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</si>
  <si>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</si>
  <si>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</si>
  <si>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</si>
  <si>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</si>
  <si>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</si>
  <si>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</si>
  <si>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</si>
  <si>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</si>
  <si>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</si>
  <si>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</si>
  <si>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</si>
  <si>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</si>
  <si>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</si>
  <si>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</si>
  <si>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</si>
  <si>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</si>
  <si>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</si>
  <si>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</si>
  <si>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</si>
  <si>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</si>
  <si>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</si>
  <si>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</si>
  <si>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</si>
  <si>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</si>
  <si>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</si>
  <si>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</si>
  <si>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</si>
  <si>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</si>
  <si>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</si>
  <si>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</si>
  <si>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</si>
  <si>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</si>
  <si>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</si>
  <si>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</si>
  <si>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</si>
  <si>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</si>
  <si>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</si>
  <si>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</si>
  <si>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</si>
  <si>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</si>
  <si>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</si>
  <si>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</si>
  <si>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</si>
  <si>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</si>
  <si>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</si>
  <si>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</si>
  <si>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</si>
  <si>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</si>
  <si>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</si>
  <si>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</si>
  <si>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</si>
  <si>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</si>
  <si>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</si>
  <si>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</si>
  <si>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</si>
  <si>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</si>
  <si>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</si>
  <si>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</si>
  <si>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</si>
  <si>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</si>
  <si>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</si>
  <si>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</si>
  <si>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</si>
  <si>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</si>
  <si>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</si>
  <si>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</si>
  <si>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</si>
  <si>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</si>
  <si>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</si>
  <si>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</si>
  <si>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</si>
  <si>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</si>
  <si>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</si>
  <si>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</si>
  <si>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</si>
  <si>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</si>
  <si>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</si>
  <si>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</si>
  <si>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</si>
  <si>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</si>
  <si>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</si>
  <si>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</si>
  <si>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</si>
  <si>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</si>
  <si>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</si>
  <si>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</si>
  <si>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</si>
  <si>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</si>
  <si>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</si>
  <si>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</si>
  <si>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</si>
  <si>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</si>
  <si>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</si>
  <si>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</si>
  <si>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</si>
  <si>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</si>
  <si>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</si>
  <si>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</si>
  <si>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</si>
  <si>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</si>
  <si>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</si>
  <si>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</si>
  <si>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</si>
  <si>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</si>
  <si>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</si>
  <si>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</si>
  <si>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</si>
  <si>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</si>
  <si>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</si>
  <si>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</si>
  <si>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</si>
  <si>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</si>
  <si>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</si>
  <si>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</si>
  <si>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</si>
  <si>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</si>
  <si>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</si>
  <si>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</si>
  <si>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</si>
  <si>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</si>
  <si>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</si>
  <si>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</si>
  <si>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</si>
  <si>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</si>
  <si>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</si>
  <si>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</si>
  <si>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</si>
  <si>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</si>
  <si>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</si>
  <si>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</si>
  <si>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</si>
  <si>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</si>
  <si>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</si>
  <si>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</si>
  <si>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</si>
  <si>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</si>
  <si>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</si>
  <si>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</si>
  <si>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</si>
  <si>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</si>
  <si>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</si>
  <si>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</si>
  <si>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</si>
  <si>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</si>
  <si>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</si>
  <si>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</si>
  <si>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</si>
  <si>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</si>
  <si>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</si>
  <si>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</si>
  <si>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</si>
  <si>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</si>
  <si>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</si>
  <si>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</si>
  <si>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</si>
  <si>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</si>
  <si>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</si>
  <si>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</si>
  <si>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</si>
  <si>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</si>
  <si>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</si>
  <si>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</si>
  <si>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</si>
  <si>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</si>
  <si>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</si>
  <si>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</si>
  <si>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</si>
  <si>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</si>
  <si>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</si>
  <si>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</si>
  <si>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</si>
  <si>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</si>
  <si>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</si>
  <si>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</si>
  <si>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</si>
  <si>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</si>
  <si>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</si>
  <si>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</si>
  <si>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</si>
  <si>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</si>
  <si>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</si>
  <si>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</si>
  <si>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</si>
  <si>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</si>
  <si>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</si>
  <si>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</si>
  <si>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</si>
  <si>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</si>
  <si>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</si>
  <si>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</si>
  <si>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</si>
  <si>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</si>
  <si>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</si>
  <si>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</si>
  <si>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</si>
  <si>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</si>
  <si>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</si>
  <si>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</si>
  <si>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</si>
  <si>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</si>
  <si>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</si>
  <si>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</si>
  <si>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</si>
  <si>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</si>
  <si>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</si>
  <si>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</si>
  <si>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</si>
  <si>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</si>
  <si>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</si>
  <si>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</si>
  <si>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</si>
  <si>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</si>
  <si>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</si>
  <si>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</si>
  <si>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</si>
  <si>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</si>
  <si>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</si>
  <si>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</si>
  <si>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</si>
  <si>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</si>
  <si>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</si>
  <si>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</si>
  <si>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</si>
  <si>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</si>
  <si>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</si>
  <si>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</si>
  <si>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</si>
  <si>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</si>
  <si>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</si>
  <si>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</si>
  <si>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</si>
  <si>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</si>
  <si>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</si>
  <si>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</si>
  <si>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</si>
  <si>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</si>
  <si>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</si>
  <si>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</si>
  <si>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</si>
  <si>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</si>
  <si>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</si>
  <si>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</si>
  <si>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</si>
  <si>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</si>
  <si>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</si>
  <si>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</si>
  <si>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</si>
  <si>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</si>
  <si>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</si>
  <si>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</si>
  <si>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</si>
  <si>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</si>
  <si>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</si>
  <si>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</si>
  <si>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</si>
  <si>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</si>
  <si>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</si>
  <si>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</si>
  <si>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</si>
  <si>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</si>
  <si>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</si>
  <si>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</si>
  <si>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</si>
  <si>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</si>
  <si>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</si>
  <si>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</si>
  <si>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</si>
  <si>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</si>
  <si>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</si>
  <si>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</si>
  <si>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</si>
  <si>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</si>
  <si>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</si>
  <si>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</si>
  <si>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</si>
  <si>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</si>
  <si>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</si>
  <si>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</si>
  <si>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</si>
  <si>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</si>
  <si>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</si>
  <si>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</si>
  <si>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</si>
  <si>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</si>
  <si>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</si>
  <si>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</si>
  <si>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</si>
  <si>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</si>
  <si>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</si>
  <si>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</si>
  <si>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</si>
  <si>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</si>
  <si>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</si>
  <si>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</si>
  <si>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</si>
  <si>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</si>
  <si>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</si>
  <si>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</si>
  <si>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</si>
  <si>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</si>
  <si>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</si>
  <si>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</si>
  <si>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</si>
  <si>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</si>
  <si>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</si>
  <si>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</si>
  <si>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</si>
  <si>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</si>
  <si>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</si>
  <si>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</si>
  <si>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</si>
  <si>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</si>
  <si>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</si>
  <si>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</si>
  <si>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</si>
  <si>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</si>
  <si>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</si>
  <si>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</si>
  <si>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</si>
  <si>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</si>
  <si>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</si>
  <si>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</si>
  <si>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</si>
  <si>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</si>
  <si>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</si>
  <si>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</si>
  <si>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</si>
  <si>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</si>
  <si>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</si>
  <si>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</si>
  <si>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</si>
  <si>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</si>
  <si>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</si>
  <si>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</si>
  <si>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</si>
  <si>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</si>
  <si>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</si>
  <si>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</si>
  <si>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</si>
  <si>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</si>
  <si>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</si>
  <si>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</si>
  <si>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</si>
  <si>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</si>
  <si>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</si>
  <si>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</si>
  <si>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</si>
  <si>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</si>
  <si>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</si>
  <si>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</si>
  <si>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</si>
  <si>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</si>
  <si>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</si>
  <si>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</si>
  <si>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</si>
  <si>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</si>
  <si>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</si>
  <si>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</si>
  <si>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</si>
  <si>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</si>
  <si>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</si>
  <si>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</si>
  <si>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</si>
  <si>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</si>
  <si>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</si>
  <si>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</si>
  <si>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</si>
  <si>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</si>
  <si>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</si>
  <si>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</si>
  <si>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</si>
  <si>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</si>
  <si>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</si>
  <si>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</si>
  <si>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</si>
  <si>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</si>
  <si>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</si>
  <si>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</si>
  <si>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</si>
  <si>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</si>
  <si>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</si>
  <si>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</si>
  <si>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</si>
  <si>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</si>
  <si>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</si>
  <si>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</si>
  <si>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</si>
  <si>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</si>
  <si>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</si>
  <si>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</si>
  <si>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</si>
  <si>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</si>
  <si>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</si>
  <si>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</si>
  <si>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</si>
  <si>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</si>
  <si>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</si>
  <si>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</si>
  <si>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</si>
  <si>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</si>
  <si>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</si>
  <si>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</si>
  <si>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</si>
  <si>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</si>
  <si>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</si>
  <si>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</si>
  <si>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</si>
  <si>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</si>
  <si>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</si>
  <si>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</si>
  <si>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</si>
  <si>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</si>
  <si>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</si>
  <si>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</si>
  <si>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</si>
  <si>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</si>
  <si>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</si>
  <si>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</si>
  <si>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</si>
  <si>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</si>
  <si>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</si>
  <si>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</si>
  <si>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</si>
  <si>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</si>
  <si>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</si>
  <si>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</si>
  <si>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Codice</t>
  </si>
  <si>
    <t>Valore GWP predefinito</t>
  </si>
  <si>
    <t>Valore GWP personalizzato</t>
  </si>
  <si>
    <t>Montreal Protocol
*</t>
  </si>
  <si>
    <t>Formula di Gas Arretrato</t>
  </si>
  <si>
    <t>IPCC Secondo Report di Valutazione (1995)</t>
  </si>
  <si>
    <t>IPCC Terzo Report di Valutazione (2001)</t>
  </si>
  <si>
    <t>IPCC Quarto Report di Valutazione (2007)</t>
  </si>
  <si>
    <t>IPCC Quinto Report di Valutazione (2013)</t>
  </si>
  <si>
    <t>IPCC Sesto Report di Valutazione (2021)</t>
  </si>
  <si>
    <t>Note</t>
  </si>
  <si>
    <t>Clorofluorocarboli, Clorofluorocarboli</t>
  </si>
  <si>
    <t>Idrofluorocarboli, Idrofluorocarboli</t>
  </si>
  <si>
    <t>180014</t>
  </si>
  <si>
    <t>180177</t>
  </si>
  <si>
    <t>21</t>
  </si>
  <si>
    <t>23</t>
  </si>
  <si>
    <t>25</t>
  </si>
  <si>
    <t>28</t>
  </si>
  <si>
    <t>GG1802</t>
  </si>
  <si>
    <t>N2O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</si>
  <si>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</si>
  <si>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</si>
  <si>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</si>
  <si>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</si>
  <si>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</si>
  <si>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</si>
  <si>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</si>
  <si>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</si>
  <si>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</si>
  <si>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</si>
  <si>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</si>
  <si>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</si>
  <si>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</si>
  <si>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</si>
  <si>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</si>
  <si>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</si>
  <si>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</si>
  <si>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</si>
  <si>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</si>
  <si>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</si>
  <si>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</si>
  <si>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</si>
  <si>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</si>
  <si>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</si>
  <si>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</si>
  <si>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</si>
  <si>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</si>
  <si>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</si>
  <si>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</si>
  <si>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</si>
  <si>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</si>
  <si>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</si>
  <si>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</si>
  <si>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</si>
  <si>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</si>
  <si>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 trifluoromethane, CHF3</t>
  </si>
  <si>
    <t>11,700</t>
  </si>
  <si>
    <t>12,000</t>
  </si>
  <si>
    <t>14,800</t>
  </si>
  <si>
    <t>12,400</t>
  </si>
  <si>
    <t>14,600</t>
  </si>
  <si>
    <t xml:space="preserve"> </t>
  </si>
  <si>
    <t>GG1839</t>
  </si>
  <si>
    <t>HFC-32/R-32 difluoromethane, CH2F2</t>
  </si>
  <si>
    <t>650</t>
  </si>
  <si>
    <t>550</t>
  </si>
  <si>
    <t>675</t>
  </si>
  <si>
    <t>677</t>
  </si>
  <si>
    <t>771</t>
  </si>
  <si>
    <t>GG1838</t>
  </si>
  <si>
    <t>HFC-41 Monofluoromethane, CH3F</t>
  </si>
  <si>
    <t>150</t>
  </si>
  <si>
    <t>97</t>
  </si>
  <si>
    <t>92</t>
  </si>
  <si>
    <t>116</t>
  </si>
  <si>
    <t>135</t>
  </si>
  <si>
    <t>GG1837</t>
  </si>
  <si>
    <t>HFC-125/R-125, 1,1,1,2,2-pentafluoroethane, C2HF5</t>
  </si>
  <si>
    <t>2,800</t>
  </si>
  <si>
    <t>3,400</t>
  </si>
  <si>
    <t>3,500</t>
  </si>
  <si>
    <t>3,170</t>
  </si>
  <si>
    <t xml:space="preserve">3,740 </t>
  </si>
  <si>
    <t>GG1836</t>
  </si>
  <si>
    <t>HFC-134, 1,1,2,2-Tetrafluoroethane, C2H2F4</t>
  </si>
  <si>
    <t>1,000</t>
  </si>
  <si>
    <t>1,100</t>
  </si>
  <si>
    <t>1,120</t>
  </si>
  <si>
    <t>1,260</t>
  </si>
  <si>
    <t>GG1835</t>
  </si>
  <si>
    <t>HFC-134a/R-134a, 1,1,1,2-tetrafluoroethane, C2H2F4</t>
  </si>
  <si>
    <t>1,300</t>
  </si>
  <si>
    <t>1,430</t>
  </si>
  <si>
    <t>1,530</t>
  </si>
  <si>
    <t>GG1834</t>
  </si>
  <si>
    <t>HFC-143, 1,1,2-trifluoroethane, CHF2CH2F</t>
  </si>
  <si>
    <t>300</t>
  </si>
  <si>
    <t>330</t>
  </si>
  <si>
    <t>353</t>
  </si>
  <si>
    <t>328</t>
  </si>
  <si>
    <t>364</t>
  </si>
  <si>
    <t>GG1833</t>
  </si>
  <si>
    <t>HFC-143a/R-143a, 1,1,1-trifluoroethane, C2H3F3</t>
  </si>
  <si>
    <t>3,800</t>
  </si>
  <si>
    <t>4,300</t>
  </si>
  <si>
    <t>4,470</t>
  </si>
  <si>
    <t>4,800</t>
  </si>
  <si>
    <t>5,810</t>
  </si>
  <si>
    <t>GG1832</t>
  </si>
  <si>
    <t>HFC-152, 1,2-difluoroethane, CH2FCH2F</t>
  </si>
  <si>
    <t>43</t>
  </si>
  <si>
    <t>53</t>
  </si>
  <si>
    <t>16</t>
  </si>
  <si>
    <t>22</t>
  </si>
  <si>
    <t>GG1831</t>
  </si>
  <si>
    <t>HFC-152a/R-152a, 1,1-difluoroethane, C2H4F2</t>
  </si>
  <si>
    <t>140</t>
  </si>
  <si>
    <t>120</t>
  </si>
  <si>
    <t>124</t>
  </si>
  <si>
    <t>138</t>
  </si>
  <si>
    <t>164</t>
  </si>
  <si>
    <t>GG1830</t>
  </si>
  <si>
    <t>HFC-161, monofluoroethane, CH3CH2F</t>
  </si>
  <si>
    <t>12</t>
  </si>
  <si>
    <t>5</t>
  </si>
  <si>
    <t>HFC-227ca,CF3CF2CHF2</t>
  </si>
  <si>
    <t>─</t>
  </si>
  <si>
    <t>2,640</t>
  </si>
  <si>
    <t>GG1829</t>
  </si>
  <si>
    <t>HFC-227ea, 1,1,1,2,3,3,3-heptafluoropropane, CF3CHFCF3</t>
  </si>
  <si>
    <t>2,900</t>
  </si>
  <si>
    <t>3,220</t>
  </si>
  <si>
    <t>3,350</t>
  </si>
  <si>
    <t>3,600</t>
  </si>
  <si>
    <t>GG1828</t>
  </si>
  <si>
    <t>HFC-236cb, 1,1,1,2,2,3-hexafluoropropane, CH2FCF2CF3</t>
  </si>
  <si>
    <t>1,340</t>
  </si>
  <si>
    <t>1,210</t>
  </si>
  <si>
    <t>1,350</t>
  </si>
  <si>
    <t>GG1827</t>
  </si>
  <si>
    <t>HFC-236ea, 1,1,1,2,3,3,3-hexafluoropropane, CHF2CHFCF3</t>
  </si>
  <si>
    <t>1,200</t>
  </si>
  <si>
    <t>1,370</t>
  </si>
  <si>
    <t>1,330</t>
  </si>
  <si>
    <t>1,500</t>
  </si>
  <si>
    <t>GG1826</t>
  </si>
  <si>
    <t>HFC-236fa, 1,1,1,3,3,3-hexafluoropropane, C3H2F6</t>
  </si>
  <si>
    <t>6,300</t>
  </si>
  <si>
    <t>9,400</t>
  </si>
  <si>
    <t>9,810</t>
  </si>
  <si>
    <t>8,060</t>
  </si>
  <si>
    <t>8,690</t>
  </si>
  <si>
    <t>GG1825</t>
  </si>
  <si>
    <t>HFC-245ca, 1,1,2,2,3-pentafluoropropane, CH2FCF2CHF2</t>
  </si>
  <si>
    <t>560</t>
  </si>
  <si>
    <t>640</t>
  </si>
  <si>
    <t>693</t>
  </si>
  <si>
    <t>716</t>
  </si>
  <si>
    <t>787</t>
  </si>
  <si>
    <t>HFC-245cb,CF3CF2CF3</t>
  </si>
  <si>
    <t>4,620</t>
  </si>
  <si>
    <t>HFC-245ea, CHF2CHFCHF2</t>
  </si>
  <si>
    <t>235</t>
  </si>
  <si>
    <t>HFC-245eb,CH2FCHFCF3</t>
  </si>
  <si>
    <t>290</t>
  </si>
  <si>
    <t>GG1824</t>
  </si>
  <si>
    <t>HFC-245fa, 1,1,1,3,3-pentafluoropropane, CHF2CH2CF3</t>
  </si>
  <si>
    <t>950</t>
  </si>
  <si>
    <t>1,030</t>
  </si>
  <si>
    <t>858</t>
  </si>
  <si>
    <t>962</t>
  </si>
  <si>
    <t>HFC-263fb,CH3CH2CF3</t>
  </si>
  <si>
    <t>76</t>
  </si>
  <si>
    <t>HFC-272ca，CH3CF2CH3</t>
  </si>
  <si>
    <t>HFC-329p,CHF2CF2CF2CF3</t>
  </si>
  <si>
    <t>2,360</t>
  </si>
  <si>
    <t>GG1823</t>
  </si>
  <si>
    <t>HFC-365mfc, 1,1,1,3,3-pentafluorobutane, CF3CH2CF2CH3</t>
  </si>
  <si>
    <t>890</t>
  </si>
  <si>
    <t>794</t>
  </si>
  <si>
    <t>804</t>
  </si>
  <si>
    <t>914</t>
  </si>
  <si>
    <t>GG1822</t>
  </si>
  <si>
    <t>HFC-43-10mee, 1,1,1,2,2,3,4,5,5,5-decafluoropentane, CF3CHFCHFCF2CF3</t>
  </si>
  <si>
    <t xml:space="preserve">1,640 </t>
  </si>
  <si>
    <t>1,650</t>
  </si>
  <si>
    <t>1,600</t>
  </si>
  <si>
    <t>HFC-1132a, 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</si>
  <si>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</si>
  <si>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</si>
  <si>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</si>
  <si>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</si>
  <si>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</si>
  <si>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</si>
  <si>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</si>
  <si>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</si>
  <si>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</si>
  <si>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HFC-1345zfc, C2F5CH=CH2</t>
  </si>
  <si>
    <t>3,3,4,4,5,5,6,6,6-Nonafluorohex-1-ene,C4F9CH=CH2</t>
  </si>
  <si>
    <t>3,3,4,4,5,5,6,6,7,7,8,8,8-Tridecafluorooct-1-ene, C6F13CH=CH2</t>
  </si>
  <si>
    <t xml:space="preserve">3,3,4,4,5,5,6,6,7,7,8,8,9,9,10,10,10-Hep-tadecafluorodec-1-ene，C8F17CH=CH2 </t>
  </si>
  <si>
    <t>Fosforifluorocarboli, HCFCs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</si>
  <si>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</si>
  <si>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</si>
  <si>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</si>
  <si>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</si>
  <si>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</si>
  <si>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</si>
  <si>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</si>
  <si>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</si>
  <si>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</si>
  <si>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</si>
  <si>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</si>
  <si>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</si>
  <si>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</si>
  <si>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</si>
  <si>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</si>
  <si>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</si>
  <si>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</si>
  <si>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</si>
  <si>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</si>
  <si>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</si>
  <si>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</si>
  <si>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</si>
  <si>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</si>
  <si>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</si>
  <si>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</si>
  <si>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</si>
  <si>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</si>
  <si>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</si>
  <si>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</si>
  <si>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</si>
  <si>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</si>
  <si>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</si>
  <si>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</si>
  <si>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</si>
  <si>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</si>
  <si>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</si>
  <si>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</si>
  <si>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</si>
  <si>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</si>
  <si>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</si>
  <si>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</si>
  <si>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</si>
  <si>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</si>
  <si>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</si>
  <si>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</si>
  <si>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</si>
  <si>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</si>
  <si>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</si>
  <si>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</si>
  <si>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</si>
  <si>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</si>
  <si>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</si>
  <si>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</si>
  <si>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</si>
  <si>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</si>
  <si>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</si>
  <si>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</si>
  <si>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</si>
  <si>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</si>
  <si>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</si>
  <si>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</si>
  <si>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</si>
  <si>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</si>
  <si>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</si>
  <si>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</si>
  <si>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</si>
  <si>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</si>
  <si>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</si>
  <si>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</si>
  <si>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</si>
  <si>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</si>
  <si>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</si>
  <si>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</si>
  <si>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</si>
  <si>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</si>
  <si>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</si>
  <si>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</si>
  <si>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</si>
  <si>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</si>
  <si>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</si>
  <si>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</si>
  <si>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</si>
  <si>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</si>
  <si>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</si>
  <si>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</si>
  <si>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</si>
  <si>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</si>
  <si>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1,640</t>
  </si>
  <si>
    <t>1,470</t>
  </si>
  <si>
    <t>180123</t>
  </si>
  <si>
    <t>NF3, Trifluoruro di azoto</t>
  </si>
  <si>
    <t>10.800</t>
  </si>
  <si>
    <t>17.200</t>
  </si>
  <si>
    <t>16.100</t>
  </si>
  <si>
    <t>17.400</t>
  </si>
  <si>
    <t>180122</t>
  </si>
  <si>
    <t>SF6, Esafluoruro di zolfo</t>
  </si>
  <si>
    <t>23.900</t>
  </si>
  <si>
    <t>22.200</t>
  </si>
  <si>
    <t>22.800</t>
  </si>
  <si>
    <t>23.500</t>
  </si>
  <si>
    <t>25.200</t>
  </si>
  <si>
    <t>Pentafluoruro di trifluorometiltio, SF5CF3</t>
  </si>
  <si>
    <t>17.700</t>
  </si>
  <si>
    <t>Fluoruro di solforile, SO2F2</t>
  </si>
  <si>
    <t>4.090</t>
  </si>
  <si>
    <t>GG1803</t>
  </si>
  <si>
    <t>PFC-14, Tetrafluoruro di carbonio, CF4</t>
  </si>
  <si>
    <t>6.500</t>
  </si>
  <si>
    <t>5.700</t>
  </si>
  <si>
    <t>7.390</t>
  </si>
  <si>
    <t>6.630</t>
  </si>
  <si>
    <t>7.380</t>
  </si>
  <si>
    <t>GG1804</t>
  </si>
  <si>
    <t>PFC-116, Eszafluoroetano, C2F6</t>
  </si>
  <si>
    <t>9.200</t>
  </si>
  <si>
    <t>11.900</t>
  </si>
  <si>
    <t>12.200</t>
  </si>
  <si>
    <t>11.100</t>
  </si>
  <si>
    <t>12.400</t>
  </si>
  <si>
    <t>Perfluorociclopropano (PFC-c216), c-C3F6</t>
  </si>
  <si>
    <t>&gt;17.340</t>
  </si>
  <si>
    <t>GG1809</t>
  </si>
  <si>
    <t>PFC-218, C3F8, Ottanofluoropropano</t>
  </si>
  <si>
    <t>7.000</t>
  </si>
  <si>
    <t>8.600</t>
  </si>
  <si>
    <t>8.830</t>
  </si>
  <si>
    <t>8.900</t>
  </si>
  <si>
    <t>9.290</t>
  </si>
  <si>
    <t>GG1808</t>
  </si>
  <si>
    <t>PFC-318, c-C4F8, Ottanofluorociclobutano</t>
  </si>
  <si>
    <t>8.700</t>
  </si>
  <si>
    <t>10.000</t>
  </si>
  <si>
    <t>10.300</t>
  </si>
  <si>
    <t>9.540</t>
  </si>
  <si>
    <t>GG1807</t>
  </si>
  <si>
    <t>C4F10, Perfluorobutano</t>
  </si>
  <si>
    <t>8.860</t>
  </si>
  <si>
    <t>GG1886</t>
  </si>
  <si>
    <t>Perfluorociclopentene, c-C5F8, Ottanofluorociclopentene</t>
  </si>
  <si>
    <t>GG1806</t>
  </si>
  <si>
    <t>PFC-4-1-12, C5F12 (n-C5F12), Perfluoropentano</t>
  </si>
  <si>
    <t>7.500</t>
  </si>
  <si>
    <t>9.160</t>
  </si>
  <si>
    <t>8.550</t>
  </si>
  <si>
    <t>9.220</t>
  </si>
  <si>
    <t>GG1805</t>
  </si>
  <si>
    <t>PFC-5-1-14, C6F14 (n-C6F14), Perfluoroesano</t>
  </si>
  <si>
    <t>7.400</t>
  </si>
  <si>
    <t>9.000</t>
  </si>
  <si>
    <t>9.300</t>
  </si>
  <si>
    <t>7.910</t>
  </si>
  <si>
    <t>8.620</t>
  </si>
  <si>
    <t>PFC-61-16, n-C7F16</t>
  </si>
  <si>
    <t>7.820</t>
  </si>
  <si>
    <t>PFC-71-18, C8F18</t>
  </si>
  <si>
    <t>7.620</t>
  </si>
  <si>
    <t>PFC-9-1-18, C10F18</t>
  </si>
  <si>
    <t>&gt;7.500</t>
  </si>
  <si>
    <t>7.190</t>
  </si>
  <si>
    <t>Perfluorodecalin (cis), Z-C10F18</t>
  </si>
  <si>
    <t>7.240</t>
  </si>
  <si>
    <t>Perfluorodecalin (trans), E-C10F18</t>
  </si>
  <si>
    <t>6.290</t>
  </si>
  <si>
    <t>PFC-1114, CF2=CF2</t>
  </si>
  <si>
    <t>PFC-1216, CF3CF=CF2</t>
  </si>
  <si>
    <t>Perfluorobuta-1,3-diene, CF2=CFCF=CF2</t>
  </si>
  <si>
    <t>Perfluorobut-1-ene, CF3CF2CF=CF2</t>
  </si>
  <si>
    <t>Perfluorobut-2-ene,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</si>
  <si>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</si>
  <si>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</si>
  <si>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</si>
  <si>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</si>
  <si>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</si>
  <si>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</si>
  <si>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</si>
  <si>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</si>
  <si>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</si>
  <si>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</si>
  <si>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</si>
  <si>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</si>
  <si>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</si>
  <si>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</si>
  <si>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</si>
  <si>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</si>
  <si>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</si>
  <si>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</si>
  <si>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</si>
  <si>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</si>
  <si>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</si>
  <si>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</si>
  <si>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</si>
  <si>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</si>
  <si>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</si>
  <si>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</si>
  <si>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</si>
  <si>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</si>
  <si>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</si>
  <si>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</si>
  <si>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</si>
  <si>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</si>
  <si>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</si>
  <si>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</si>
  <si>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</si>
  <si>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</si>
  <si>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</si>
  <si>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</si>
  <si>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</si>
  <si>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</si>
  <si>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</si>
  <si>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</si>
  <si>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</si>
  <si>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</si>
  <si>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</si>
  <si>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</si>
  <si>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</si>
  <si>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</si>
  <si>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</si>
  <si>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</si>
  <si>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</si>
  <si>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</si>
  <si>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</si>
  <si>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</si>
  <si>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</si>
  <si>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</si>
  <si>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</si>
  <si>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</si>
  <si>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</si>
  <si>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</si>
  <si>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</si>
  <si>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</si>
  <si>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</si>
  <si>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</si>
  <si>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</si>
  <si>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</si>
  <si>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</si>
  <si>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</si>
  <si>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</si>
  <si>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</si>
  <si>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</si>
  <si>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</si>
  <si>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</si>
  <si>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</si>
  <si>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</si>
  <si>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</si>
  <si>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</si>
  <si>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</si>
  <si>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</si>
  <si>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</si>
  <si>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</si>
  <si>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</si>
  <si>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</si>
  <si>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</si>
  <si>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</si>
  <si>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</si>
  <si>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</si>
  <si>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</si>
  <si>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</si>
  <si>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</si>
  <si>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</si>
  <si>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</si>
  <si>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</si>
  <si>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</si>
  <si>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</si>
  <si>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</si>
  <si>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</si>
  <si>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</si>
  <si>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</si>
  <si>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</si>
  <si>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</si>
  <si>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</si>
  <si>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</si>
  <si>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</si>
  <si>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</si>
  <si>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</si>
  <si>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</si>
  <si>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</si>
  <si>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</si>
  <si>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</si>
  <si>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</si>
  <si>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</si>
  <si>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</si>
  <si>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</si>
  <si>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</si>
  <si>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</si>
  <si>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</si>
  <si>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</si>
  <si>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</si>
  <si>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</si>
  <si>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</si>
  <si>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</si>
  <si>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</si>
  <si>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</si>
  <si>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</si>
  <si>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</si>
  <si>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</si>
  <si>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</si>
  <si>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</si>
  <si>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</si>
  <si>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</si>
  <si>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</si>
  <si>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</si>
  <si>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</si>
  <si>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</si>
  <si>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</si>
  <si>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</si>
  <si>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</si>
  <si>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</si>
  <si>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</si>
  <si>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</si>
  <si>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</si>
  <si>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</si>
  <si>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</si>
  <si>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</si>
  <si>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</si>
  <si>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</si>
  <si>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</si>
  <si>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</si>
  <si>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</si>
  <si>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</si>
  <si>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</si>
  <si>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</si>
  <si>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</si>
  <si>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</si>
  <si>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</si>
  <si>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</si>
  <si>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</si>
  <si>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</si>
  <si>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</si>
  <si>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</si>
  <si>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</si>
  <si>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</si>
  <si>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</si>
  <si>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</si>
  <si>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</si>
  <si>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</si>
  <si>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</si>
  <si>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</si>
  <si>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</si>
  <si>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</si>
  <si>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</si>
  <si>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</si>
  <si>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</si>
  <si>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</si>
  <si>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</si>
  <si>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</si>
  <si>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</si>
  <si>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</si>
  <si>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</si>
  <si>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</si>
  <si>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</si>
  <si>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</si>
  <si>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</si>
  <si>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</si>
  <si>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</si>
  <si>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</si>
  <si>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</si>
  <si>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</si>
  <si>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</si>
  <si>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</si>
  <si>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</si>
  <si>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</si>
  <si>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</si>
  <si>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</si>
  <si>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</si>
  <si>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</si>
  <si>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</si>
  <si>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</si>
  <si>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</si>
  <si>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</si>
  <si>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</si>
  <si>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</si>
  <si>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</si>
  <si>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</si>
  <si>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</si>
  <si>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</si>
  <si>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</si>
  <si>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</si>
  <si>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</si>
  <si>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</si>
  <si>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</si>
  <si>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</si>
  <si>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</si>
  <si>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</si>
  <si>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</si>
  <si>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</si>
  <si>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</si>
  <si>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</si>
  <si>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</si>
  <si>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</si>
  <si>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</si>
  <si>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</si>
  <si>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</si>
  <si>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</si>
  <si>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</si>
  <si>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</si>
  <si>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</si>
  <si>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</si>
  <si>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</si>
  <si>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</si>
  <si>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</si>
  <si>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</si>
  <si>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</si>
  <si>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</si>
  <si>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</si>
  <si>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</si>
  <si>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</si>
  <si>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</si>
  <si>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</si>
  <si>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</si>
  <si>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</si>
  <si>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</si>
  <si>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</si>
  <si>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</si>
  <si>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</si>
  <si>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</si>
  <si>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</si>
  <si>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</si>
  <si>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</si>
  <si>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</si>
  <si>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</si>
  <si>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</si>
  <si>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</si>
  <si>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</si>
  <si>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</si>
  <si>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</si>
  <si>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</si>
  <si>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</si>
  <si>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</si>
  <si>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</si>
  <si>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</si>
  <si>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</si>
  <si>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</si>
  <si>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</si>
  <si>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</si>
  <si>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</si>
  <si>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</si>
  <si>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</si>
  <si>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</si>
  <si>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</si>
  <si>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</si>
  <si>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</si>
  <si>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</si>
  <si>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</si>
  <si>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</si>
  <si>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</si>
  <si>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</si>
  <si>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</si>
  <si>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</si>
  <si>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</si>
  <si>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</si>
  <si>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</si>
  <si>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</si>
  <si>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</si>
  <si>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</si>
  <si>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</si>
  <si>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</si>
  <si>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</si>
  <si>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</si>
  <si>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</si>
  <si>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</si>
  <si>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</si>
  <si>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</si>
  <si>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</si>
  <si>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</si>
  <si>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</si>
  <si>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</si>
  <si>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</si>
  <si>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</si>
  <si>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</si>
  <si>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</si>
  <si>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</si>
  <si>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</si>
  <si>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</si>
  <si>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</si>
  <si>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</si>
  <si>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</si>
  <si>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</si>
  <si>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</si>
  <si>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</si>
  <si>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</si>
  <si>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</si>
  <si>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</si>
  <si>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</si>
  <si>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</si>
  <si>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</si>
  <si>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</si>
  <si>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</si>
  <si>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</si>
  <si>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</si>
  <si>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</si>
  <si>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</si>
  <si>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</si>
  <si>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</si>
  <si>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</si>
  <si>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</si>
  <si>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</si>
  <si>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</si>
  <si>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</si>
  <si>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</si>
  <si>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</si>
  <si>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</si>
  <si>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</si>
  <si>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</si>
  <si>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R-600A, isobutano (CH3)CHCH3</t>
  </si>
  <si>
    <t>GG1883</t>
  </si>
  <si>
    <t>FC -77 , Miscela perfluorurata</t>
  </si>
  <si>
    <t>GG1885</t>
  </si>
  <si>
    <t>C4F6, Esafluorobutadiene</t>
  </si>
  <si>
    <t xml:space="preserve">─ </t>
  </si>
  <si>
    <t>C5F8, ottafluorociclopentene</t>
  </si>
  <si>
    <t>GG1887</t>
  </si>
  <si>
    <t>C4F8O</t>
  </si>
  <si>
    <t>GG1888</t>
  </si>
  <si>
    <t>COF2</t>
  </si>
  <si>
    <t>GG1889</t>
  </si>
  <si>
    <t>F2</t>
  </si>
  <si>
    <t>Secondo il terzo capitolo della Convenzione internazionale per il calore atmosferico, la Tabella 7.8, la razionalità di media di raffreddamento miscelata è</t>
  </si>
  <si>
    <t>IPCC non ha ancora annunciato i valori GWP</t>
  </si>
  <si>
    <t>IPCC non ha ancora annunciato i valori GWP, ma fornisce codici per i produttori di elettronica a basso impatto per calcolare i loro prodotti derivanti.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</si>
</sst>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Significance, Credibility, Risk, Practicability, Frequency, Volume</a:t>
          </a:r>
        </a:p>
        <a:p>
          <a:r>
            <a:rPr lang="en-US" sz="1100"/>
            <a:t>Il livello di valutazione per le fonti di polventi indiretti significative è 9.</a:t>
          </a:r>
        </a:p>
        <a:p>
          <a:r>
            <a:rPr lang="en-US" sz="1100"/>
            <a:t>Se una richiesta è una fonte significativa di polventi indiretti, deve essere quantificata.</a:t>
          </a:r>
        </a:p>
        <a:p>
          <a:r>
            <a:rPr lang="en-US" sz="1100"/>
            <a:t>Il livello di valutazione per le future fonti di polventi indiretti può essere regolato, ma deve essere spiegato nel report di controllo.</a:t>
          </a:r>
        </a:p>
        <a:p>
          <a:r>
            <a:rPr lang="en-US" sz="1100"/>
            <a:t>Il metodo per valutare la significatività delle fonti di polventi indirette non regolari è:</a:t>
          </a:r>
        </a:p>
        <a:p>
          <a:r>
            <a:rPr lang="en-US" sz="1100"/>
            <a:t>S= C+R+P+F+V</a:t>
          </a:r>
        </a:p>
        <a:p>
          <a:r>
            <a:rPr lang="en-US" sz="1100"/>
            <a:t>S: Punteggio totale</a:t>
          </a:r>
        </a:p>
        <a:p>
          <a:r>
            <a:rPr lang="en-US" sz="1100"/>
            <a:t>C: Credibilità dei dati</a:t>
          </a:r>
        </a:p>
        <a:p>
          <a:r>
            <a:rPr lang="en-US" sz="1100"/>
            <a:t>R: Rischio di emissioni</a:t>
          </a:r>
        </a:p>
        <a:p>
          <a:r>
            <a:rPr lang="en-US" sz="1100"/>
            <a:t>P: Praticabilità delle misure di riduzione</a:t>
          </a:r>
        </a:p>
        <a:p>
          <a:r>
            <a:rPr lang="en-US" sz="1100"/>
            <a:t>F: Frequenza di occorrenza</a:t>
          </a:r>
        </a:p>
        <a:p>
          <a:r>
            <a:rPr lang="en-US" sz="1100"/>
            <a:t>V: Quantità di emissioni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2023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VLOOKUP(C9,'Appendice 1, Codice settore'!B2:C558,2,0)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633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  <c r="H4" s="9" t="s">
        <v>35</v>
      </c>
      <c r="I4" s="9" t="s">
        <v>36</v>
      </c>
      <c r="J4" s="9" t="s">
        <v>635</v>
      </c>
      <c r="K4" s="9" t="s">
        <v>636</v>
      </c>
    </row>
    <row r="5" spans="1:12">
      <c r="A5" s="9" t="s">
        <v>595</v>
      </c>
      <c r="B5" s="9"/>
      <c r="C5" s="20">
        <f>SUMIF('3-Controllo quantitativo'!$J$3:$J$272,"=CO₂",'3-Controllo quantitativo'!$O$3:$O$272)-K5</f>
        <v>0</v>
      </c>
      <c r="D5" s="20">
        <f>SUMIF('3-Controllo quantitativo'!$J$3:$J$272,"=CH₄",'3-Controllo quantitativo'!$O$3:$O$272)+SUMIF('3-Controllo quantitativo'!$P$3:$P$272,"=CH₄",'3-Controllo quantitativo'!$U$3:$U$272)</f>
        <v>0</v>
      </c>
      <c r="E5" s="20">
        <f>SUMIF('3-Controllo quantitativo'!$J$3:$J$272,"=N₂O",'3-Controllo quantitativo'!$O$3:$O$272)+SUMIF('3-Controllo quantitativo'!$P$3:$P$272,"=N₂O",'3-Controllo quantitativo'!$U$3:$U$272)+SUMIF('3-Controllo quantitativo'!$V$3:$V$272,"=N₂O",'3-Controllo quantitativo'!$AA$3:$AA$272)</f>
        <v>0</v>
      </c>
      <c r="F5" s="20">
        <f>SUMIF('3-Controllo quantitativo'!$J$3:$J$272,"=HFCₛ",'3-Controllo quantitativo'!$O$3:$O$272)</f>
        <v>0</v>
      </c>
      <c r="G5" s="20">
        <f>SUMIF('3-Controllo quantitativo'!$J$3:$J$272,"=PFCₛ",'3-Controllo quantitativo'!$O$3:$O$272)</f>
        <v>0</v>
      </c>
      <c r="H5" s="20">
        <f>SUMIF('3-Controllo quantitativo'!$J$3:$J$272,"=SF₆",'3-Controllo quantitativo'!$O$3:$O$272)</f>
        <v>0</v>
      </c>
      <c r="I5" s="20">
        <f>SUMIF('3-Controllo quantitativo'!$J$3:$J$272,"=NF₃",'3-Controllo quantitativo'!$O$3:$O$272)</f>
        <v>0</v>
      </c>
      <c r="J5" s="20">
        <f>ROUND(SUM(C5:I5),3)</f>
        <v>0</v>
      </c>
      <c r="K5" s="20">
        <f>SUM('3-Controllo quantitativo'!AC3:AC272)</f>
        <v>0</v>
      </c>
    </row>
    <row r="6" spans="1:12">
      <c r="A6" s="9" t="s">
        <v>634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637</v>
      </c>
    </row>
    <row r="9" spans="1:12">
      <c r="A9" s="11" t="s">
        <v>638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30</v>
      </c>
      <c r="D10" s="9" t="s">
        <v>31</v>
      </c>
      <c r="E10" s="9" t="s">
        <v>32</v>
      </c>
      <c r="F10" s="9" t="s">
        <v>33</v>
      </c>
      <c r="G10" s="9" t="s">
        <v>34</v>
      </c>
      <c r="H10" s="9" t="s">
        <v>35</v>
      </c>
      <c r="I10" s="9" t="s">
        <v>36</v>
      </c>
      <c r="J10" s="9" t="s">
        <v>639</v>
      </c>
    </row>
    <row r="11" spans="1:12">
      <c r="A11" s="9" t="s">
        <v>595</v>
      </c>
      <c r="B11" s="9"/>
      <c r="C11" s="20">
        <f>SUMIF('3-Controllo quantitativo'!$AE$9:$AE$278,"=1CO₂No",'3-Controllo quantitativo'!$O$3:$O$278)</f>
        <v>0</v>
      </c>
      <c r="D11" s="20">
        <f>SUMIF('3-Controllo quantitativo'!$AF$9:$AF$278,"=1CH₄",'3-Controllo quantitativo'!$O$3:$O$278)+SUMIF('3-Controllo quantitativo'!$AG$9:$AG$278,"=1CH₄",'3-Controllo quantitativo'!$U$3:$U$278)+SUMIF('3-Controllo quantitativo'!$AH$9:$AH$278,"=1CH₄",'3-Controllo quantitativo'!$AA$3:$AA$278)</f>
        <v>0</v>
      </c>
      <c r="E11" s="20">
        <f>SUMIF('3-Controllo quantitativo'!$AF$9:$AF$278,"=1N₂O",'3-Controllo quantitativo'!$O$3:$O$278)+SUMIF('3-Controllo quantitativo'!$AG$9:$AG$278,"=1N₂O",'3-Controllo quantitativo'!$U$3:$U$278)+SUMIF('3-Controllo quantitativo'!$AH$9:$AH$278,"=1N₂O",'3-Controllo quantitativo'!$AA$3:$AA$278)</f>
        <v>0</v>
      </c>
      <c r="F11" s="20">
        <f>SUMIF('3-Controllo quantitativo'!$AF$9:$AF$278,"=1HFCₛ",'3-Controllo quantitativo'!$O$3:$O$278)+SUMIF('3-Controllo quantitativo'!$AG$9:$AG$278,"=1HFCₛ",'3-Controllo quantitativo'!$U$3:$U$278)+SUMIF('3-Controllo quantitativo'!$AH$9:$AH$278,"=1HFCₛ",'3-Controllo quantitativo'!$AA$3:$AA$278)</f>
        <v>0</v>
      </c>
      <c r="G11" s="20">
        <f>SUMIF('3-Controllo quantitativo'!$AF$9:$AF$278,"=1PFCₛ",'3-Controllo quantitativo'!$O$3:$O$278)+SUMIF('3-Controllo quantitativo'!$AG$9:$AG$278,"=1PFCₛ",'3-Controllo quantitativo'!$U$3:$U$278)+SUMIF('3-Controllo quantitativo'!$AH$9:$AH$278,"=1PFCₛ",'3-Controllo quantitativo'!$AA$3:$AA$278)</f>
        <v>0</v>
      </c>
      <c r="H11" s="20">
        <f>SUMIF('3-Controllo quantitativo'!$AF$9:$AF$278,"=1SF₆",'3-Controllo quantitativo'!$O$3:$O$278)+SUMIF('3-Controllo quantitativo'!$AG$9:$AG$278,"=1SF₆",'3-Controllo quantitativo'!$U$3:$U$278)+SUMIF('3-Controllo quantitativo'!$AH$9:$AH$278,"=1SF₆",'3-Controllo quantitativo'!$AA$3:$AA$278)</f>
        <v>0</v>
      </c>
      <c r="I11" s="20">
        <f>SUMIF('3-Controllo quantitativo'!$AF$9:$AF$278,"=1NF₃",'3-Controllo quantitativo'!$O$3:$O$272)+SUMIF('3-Controllo quantitativo'!$AG$9:$AG$278,"=1NF₃",'3-Controllo quantitativo'!$U$3:$U$272)+SUMIF('3-Controllo quantitativo'!$AH$9:$AH$278,"=1NF₃",'3-Controllo quantitativo'!$AA$3:$AA$272)</f>
        <v>0</v>
      </c>
      <c r="J11" s="20">
        <f>SUM(C11:I11)</f>
        <v>0</v>
      </c>
    </row>
    <row r="12" spans="1:12">
      <c r="A12" s="9" t="s">
        <v>634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640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641</v>
      </c>
      <c r="D15" s="11"/>
      <c r="E15" s="11"/>
      <c r="F15" s="11"/>
      <c r="G15" s="11" t="s">
        <v>642</v>
      </c>
      <c r="H15" s="11" t="s">
        <v>643</v>
      </c>
      <c r="I15" s="11" t="s">
        <v>644</v>
      </c>
      <c r="J15" s="11" t="s">
        <v>645</v>
      </c>
      <c r="K15" s="11" t="s">
        <v>646</v>
      </c>
      <c r="L15" s="11" t="s">
        <v>647</v>
      </c>
    </row>
    <row r="16" spans="1:12">
      <c r="A16" s="11"/>
      <c r="B16" s="11"/>
      <c r="C16" s="11" t="s">
        <v>650</v>
      </c>
      <c r="D16" s="11" t="s">
        <v>651</v>
      </c>
      <c r="E16" s="11" t="s">
        <v>652</v>
      </c>
      <c r="F16" s="11" t="s">
        <v>653</v>
      </c>
      <c r="G16" s="11" t="s">
        <v>654</v>
      </c>
      <c r="H16" s="11" t="s">
        <v>655</v>
      </c>
      <c r="I16" s="11" t="s">
        <v>656</v>
      </c>
      <c r="J16" s="11" t="s">
        <v>657</v>
      </c>
      <c r="K16" s="11" t="s">
        <v>658</v>
      </c>
      <c r="L16" s="11"/>
    </row>
    <row r="17" spans="1:12">
      <c r="A17" s="9" t="s">
        <v>648</v>
      </c>
      <c r="B17" s="9"/>
      <c r="C17" s="20">
        <f>SUMIF('3-Controllo quantitativo'!$F$3:$F$272,"=1",'3-Controllo quantitativo'!$AB$3:$AB$28)</f>
        <v>0</v>
      </c>
      <c r="D17" s="20"/>
      <c r="E17" s="20"/>
      <c r="F17" s="20"/>
      <c r="G17" s="20">
        <f>SUMIF('3-Controllo quantitativo'!$F$3:$F$272,"=2",'3-Controllo quantitativo'!$AB$3:$AB$272)</f>
        <v>0</v>
      </c>
      <c r="H17" s="20">
        <f>SUMIF('3-Controllo quantitativo'!$F$3:$F$272,"=3",'3-Controllo quantitativo'!$AB$3:$AB$272)</f>
        <v>0</v>
      </c>
      <c r="I17" s="20">
        <f>SUMIF('3-Controllo quantitativo'!$F$3:$F$272,"=4",'3-Controllo quantitativo'!$AB$3:$AB$272)</f>
        <v>0</v>
      </c>
      <c r="J17" s="20">
        <f>SUMIF('3-Controllo quantitativo'!$F$3:$F$272,"=5",'3-Controllo quantitativo'!$AB$3:$AB$272)</f>
        <v>0</v>
      </c>
      <c r="K17" s="20">
        <f>SUMIF('3-Controllo quantitativo'!$F$3:$F$272,"=6",'3-Controllo quantitativo'!$AB$3:$AB$272)</f>
        <v>0</v>
      </c>
      <c r="L17" s="20">
        <f>J5</f>
        <v>0</v>
      </c>
    </row>
    <row r="18" spans="1:12">
      <c r="A18" s="9"/>
      <c r="B18" s="9"/>
      <c r="C18" s="20">
        <f>SUMIF('3-Controllo quantitativo'!$AI$9:$AI$278,"=1E,Stationary",'3-Controllo quantitativo'!$O$3:$O$272)+SUMIF('3-Controllo quantitativo'!$AJ$9:$AJ$278,"=1E,Stationary",'3-Controllo quantitativo'!$U$3:$U$272)+SUMIF('3-Controllo quantitativo'!$AK$9:$AK$278,"=1E,Stationary",'3-Controllo quantitativo'!$AA$3:$AA$272)-SUMIF('3-Controllo quantitativo'!$AL$9:$AL$278,"=1CO2E,Stationary is",'3-Controllo quantitativo'!$O$3:$O$272)</f>
        <v>0</v>
      </c>
      <c r="D18" s="20">
        <f>SUMIF('3-Controllo quantitativo'!$AI$9:$AI$278,"=1P,Process",'3-Controllo quantitativo'!$O$3:$O$272)+SUMIF('3-Controllo quantitativo'!$AJ$9:$AJ$278,"=1P,Process",'3-Controllo quantitativo'!$U$3:$U$272)+SUMIF('3-Controllo quantitativo'!$AK$9:$AK$278,"=1P,Process",'3-Controllo quantitativo'!$AA$3:$AA$272)-SUMIF('3-Controllo quantitativo'!$AI$9:$AI$278,"=1CO2P,Process is",'3-Controllo quantitativo'!$O$3:$O$272)</f>
        <v>0</v>
      </c>
      <c r="E18" s="20">
        <f>SUMIF('3-Controllo quantitativo'!$AI$9:$AI$278,"=1T,Mobile",'3-Controllo quantitativo'!$O$3:$O$272)+SUMIF('3-Controllo quantitativo'!$AJ$9:$AJ$278,"=1T,Mobile",'3-Controllo quantitativo'!$U$3:$U$272)+SUMIF('3-Controllo quantitativo'!$AK$9:$AK$278,"=1T,Mobile",'3-Controllo quantitativo'!$AA$3:$AA$272)-SUMIF('3-Controllo quantitativo'!$AI$9:$AI$278,"=1CO2T,Mobile is",'3-Controllo quantitativo'!$O$3:$O$272)</f>
        <v>0</v>
      </c>
      <c r="F18" s="20">
        <f>SUMIF('3-Controllo quantitativo'!$AI$9:$AI$278,"=1F,Fugitive",'3-Controllo quantitativo'!$O$3:$O$272)+SUMIF('3-Controllo quantitativo'!$AJ$9:$AJ$278,"=1F,Fugitive",'3-Controllo quantitativo'!$U$3:$U$272)+SUMIF('3-Controllo quantitativo'!$AK$9:$AK$278,"=1F,Fugitive",'3-Controllo quantitativo'!$AA$3:$AA$272)-SUMIF('3-Controllo quantitativo'!$AI$9:$AI$278,"=1CO2F,Fugitive is",'3-Controllo quantitativo'!$O$3:$O$272)</f>
        <v>0</v>
      </c>
      <c r="G18" s="20"/>
      <c r="H18" s="20"/>
      <c r="I18" s="20"/>
      <c r="J18" s="20"/>
      <c r="K18" s="20"/>
      <c r="L18" s="20"/>
    </row>
    <row r="19" spans="1:12">
      <c r="A19" s="9" t="s">
        <v>649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659</v>
      </c>
      <c r="C22" s="11"/>
      <c r="D22" s="11"/>
      <c r="E22" s="11"/>
      <c r="G22" s="11" t="s">
        <v>666</v>
      </c>
      <c r="H22" s="11"/>
      <c r="I22" s="11"/>
      <c r="J22" s="11"/>
      <c r="K22" s="11"/>
      <c r="L22" s="11"/>
    </row>
    <row r="23" spans="1:12">
      <c r="B23" s="11" t="s">
        <v>660</v>
      </c>
      <c r="C23" s="11" t="s">
        <v>661</v>
      </c>
      <c r="D23" s="11" t="s">
        <v>662</v>
      </c>
      <c r="E23" s="11" t="s">
        <v>663</v>
      </c>
      <c r="G23" s="9" t="s">
        <v>667</v>
      </c>
      <c r="H23" s="9" t="s">
        <v>668</v>
      </c>
      <c r="I23" s="9" t="s">
        <v>669</v>
      </c>
      <c r="J23" s="9"/>
      <c r="K23" s="9"/>
      <c r="L23" s="9"/>
    </row>
    <row r="24" spans="1:12">
      <c r="B24" s="11" t="s">
        <v>671</v>
      </c>
      <c r="C24" s="11" t="s">
        <v>672</v>
      </c>
      <c r="D24" s="11" t="s">
        <v>673</v>
      </c>
      <c r="E24" s="11" t="s">
        <v>674</v>
      </c>
      <c r="G24" s="20">
        <f>SUM('5-Valutazione dell'incertezza'!AG5:AG274)+SUM('5-Valutazione dell'incertezza'!AH5:AH274)+SUM('5-Valutazione dell'incertezza'!AI5:AI274)</f>
        <v>0</v>
      </c>
      <c r="H24" s="20">
        <f>SUM('3-Controllo quantitativo'!AM9:AM278)</f>
        <v>0</v>
      </c>
      <c r="I24" s="9"/>
      <c r="J24" s="9"/>
      <c r="K24" s="9"/>
      <c r="L24" s="9"/>
    </row>
    <row r="25" spans="1:12">
      <c r="B25" s="9" t="s">
        <v>558</v>
      </c>
      <c r="C25" s="20">
        <f>CONTA.SE('4-Qualità dei dati'!M4:M273,"=1")</f>
        <v>0</v>
      </c>
      <c r="D25" s="20">
        <f>CONTA.SE('4-Qualità dei dati'!M4:M273,"=2")</f>
        <v>0</v>
      </c>
      <c r="E25" s="20">
        <f>CONTA.SE('4-Qualità dei dati'!M4:M273,"=3")</f>
        <v>0</v>
      </c>
      <c r="G25" s="9" t="s">
        <v>670</v>
      </c>
      <c r="H25" s="9"/>
      <c r="I25" s="9" t="s">
        <v>623</v>
      </c>
      <c r="J25" s="9"/>
      <c r="K25" s="9" t="s">
        <v>624</v>
      </c>
      <c r="L25" s="9"/>
    </row>
    <row r="26" spans="1:12">
      <c r="B26" s="9" t="s">
        <v>664</v>
      </c>
      <c r="C26" s="20">
        <f>SOMMA('4-Qualità dei dati'!N4:N273)</f>
        <v>0</v>
      </c>
      <c r="D26" s="9" t="s">
        <v>665</v>
      </c>
      <c r="E26" s="20">
        <f>SE(C26&lt;10,"Livello 1",SE(C26&lt;19,"Livello 2",SE(C26&lt;=27,"Livello 3","-")))</f>
        <v>0</v>
      </c>
      <c r="G26" s="20">
        <f>G24/H24</f>
        <v>0</v>
      </c>
      <c r="H26" s="20"/>
      <c r="I26" s="20">
        <f>(SUM('5-Valutazione dell'incertezza'!AE5:AE274))^0.5/SUM('5-Valutazione dell'incertezza'!AG5:AG274,'5-Valutazione dell'incertezza'!AH5:AH274,'5-Valutazione dell'incertezza'!AI5:AI274)</f>
        <v>0</v>
      </c>
      <c r="J26" s="20"/>
      <c r="K26" s="20">
        <f>(SUM('5-Valutazione dell'incertezza'!AF5:AF274))^0.5/SUM('5-Valutazione dell'incertezza'!AG5:AG274,'5-Valutazione dell'incertezza'!AH5:AH274,'5-Valutazione dell'incertezza'!AI5:AI274)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558</v>
      </c>
      <c r="B1" s="22" t="s">
        <v>675</v>
      </c>
      <c r="C1" s="22" t="s">
        <v>676</v>
      </c>
      <c r="D1" s="22" t="s">
        <v>677</v>
      </c>
    </row>
    <row r="2" spans="1:4">
      <c r="A2" s="11">
        <v>1</v>
      </c>
      <c r="B2" s="11" t="s">
        <v>678</v>
      </c>
      <c r="C2" s="11" t="s">
        <v>679</v>
      </c>
      <c r="D2" s="11" t="s">
        <v>680</v>
      </c>
    </row>
    <row r="3" spans="1:4">
      <c r="A3" s="11">
        <v>2</v>
      </c>
      <c r="B3" s="11" t="s">
        <v>681</v>
      </c>
      <c r="C3" s="11" t="s">
        <v>682</v>
      </c>
      <c r="D3" s="11" t="s">
        <v>683</v>
      </c>
    </row>
    <row r="4" spans="1:4">
      <c r="A4" s="11">
        <v>3</v>
      </c>
      <c r="B4" s="11" t="s">
        <v>684</v>
      </c>
      <c r="C4" s="11" t="s">
        <v>685</v>
      </c>
      <c r="D4" s="11" t="s">
        <v>686</v>
      </c>
    </row>
    <row r="5" spans="1:4">
      <c r="A5" s="11">
        <v>4</v>
      </c>
      <c r="B5" s="11" t="s">
        <v>687</v>
      </c>
      <c r="C5" s="11" t="s">
        <v>688</v>
      </c>
      <c r="D5" s="11" t="s">
        <v>689</v>
      </c>
    </row>
    <row r="6" spans="1:4">
      <c r="A6" s="11">
        <v>5</v>
      </c>
      <c r="B6" s="11" t="s">
        <v>690</v>
      </c>
      <c r="C6" s="11" t="s">
        <v>691</v>
      </c>
      <c r="D6" s="11" t="s">
        <v>692</v>
      </c>
    </row>
    <row r="7" spans="1:4">
      <c r="A7" s="11">
        <v>6</v>
      </c>
      <c r="B7" s="11" t="s">
        <v>693</v>
      </c>
      <c r="C7" s="11" t="s">
        <v>694</v>
      </c>
      <c r="D7" s="11" t="s">
        <v>695</v>
      </c>
    </row>
    <row r="8" spans="1:4">
      <c r="A8" s="11">
        <v>7</v>
      </c>
      <c r="B8" s="11" t="s">
        <v>696</v>
      </c>
      <c r="C8" s="11" t="s">
        <v>697</v>
      </c>
      <c r="D8" s="11" t="s">
        <v>698</v>
      </c>
    </row>
    <row r="9" spans="1:4">
      <c r="A9" s="11">
        <v>8</v>
      </c>
      <c r="B9" s="11" t="s">
        <v>699</v>
      </c>
      <c r="C9" s="11" t="s">
        <v>700</v>
      </c>
      <c r="D9" s="11" t="s">
        <v>701</v>
      </c>
    </row>
    <row r="10" spans="1:4">
      <c r="A10" s="11">
        <v>9</v>
      </c>
      <c r="B10" s="11" t="s">
        <v>702</v>
      </c>
      <c r="C10" s="11" t="s">
        <v>703</v>
      </c>
      <c r="D10" s="11" t="s">
        <v>704</v>
      </c>
    </row>
    <row r="11" spans="1:4">
      <c r="A11" s="11">
        <v>10</v>
      </c>
      <c r="B11" s="11" t="s">
        <v>705</v>
      </c>
      <c r="C11" s="11" t="s">
        <v>706</v>
      </c>
      <c r="D11" s="11" t="s">
        <v>707</v>
      </c>
    </row>
    <row r="12" spans="1:4">
      <c r="A12" s="11">
        <v>11</v>
      </c>
      <c r="B12" s="11" t="s">
        <v>708</v>
      </c>
      <c r="C12" s="11" t="s">
        <v>709</v>
      </c>
      <c r="D12" s="11" t="s">
        <v>710</v>
      </c>
    </row>
    <row r="13" spans="1:4">
      <c r="A13" s="11">
        <v>12</v>
      </c>
      <c r="B13" s="11" t="s">
        <v>711</v>
      </c>
      <c r="C13" s="11" t="s">
        <v>712</v>
      </c>
      <c r="D13" s="11" t="s">
        <v>713</v>
      </c>
    </row>
    <row r="14" spans="1:4">
      <c r="A14" s="11">
        <v>13</v>
      </c>
      <c r="B14" s="11" t="s">
        <v>714</v>
      </c>
      <c r="C14" s="11" t="s">
        <v>715</v>
      </c>
      <c r="D14" s="11" t="s">
        <v>716</v>
      </c>
    </row>
    <row r="15" spans="1:4">
      <c r="A15" s="11">
        <v>14</v>
      </c>
      <c r="B15" s="11" t="s">
        <v>717</v>
      </c>
      <c r="C15" s="11" t="s">
        <v>718</v>
      </c>
      <c r="D15" s="11" t="s">
        <v>719</v>
      </c>
    </row>
    <row r="16" spans="1:4">
      <c r="A16" s="11">
        <v>15</v>
      </c>
      <c r="B16" s="11" t="s">
        <v>720</v>
      </c>
      <c r="C16" s="11" t="s">
        <v>721</v>
      </c>
      <c r="D16" s="11" t="s">
        <v>722</v>
      </c>
    </row>
    <row r="17" spans="1:4">
      <c r="A17" s="11">
        <v>16</v>
      </c>
      <c r="B17" s="11" t="s">
        <v>723</v>
      </c>
      <c r="C17" s="11" t="s">
        <v>724</v>
      </c>
      <c r="D17" s="11" t="s">
        <v>725</v>
      </c>
    </row>
    <row r="18" spans="1:4">
      <c r="A18" s="11">
        <v>17</v>
      </c>
      <c r="B18" s="11" t="s">
        <v>726</v>
      </c>
      <c r="C18" s="11" t="s">
        <v>727</v>
      </c>
      <c r="D18" s="11" t="s">
        <v>728</v>
      </c>
    </row>
    <row r="19" spans="1:4">
      <c r="A19" s="11">
        <v>18</v>
      </c>
      <c r="B19" s="11" t="s">
        <v>729</v>
      </c>
      <c r="C19" s="11" t="s">
        <v>730</v>
      </c>
      <c r="D19" s="11" t="s">
        <v>731</v>
      </c>
    </row>
    <row r="20" spans="1:4">
      <c r="A20" s="11">
        <v>19</v>
      </c>
      <c r="B20" s="11" t="s">
        <v>732</v>
      </c>
      <c r="C20" s="11" t="s">
        <v>733</v>
      </c>
      <c r="D20" s="11" t="s">
        <v>734</v>
      </c>
    </row>
    <row r="21" spans="1:4">
      <c r="A21" s="11">
        <v>20</v>
      </c>
      <c r="B21" s="11" t="s">
        <v>735</v>
      </c>
      <c r="C21" s="11" t="s">
        <v>736</v>
      </c>
      <c r="D21" s="11" t="s">
        <v>737</v>
      </c>
    </row>
    <row r="22" spans="1:4">
      <c r="A22" s="11">
        <v>21</v>
      </c>
      <c r="B22" s="11" t="s">
        <v>738</v>
      </c>
      <c r="C22" s="11" t="s">
        <v>739</v>
      </c>
      <c r="D22" s="11" t="s">
        <v>740</v>
      </c>
    </row>
    <row r="23" spans="1:4">
      <c r="A23" s="11">
        <v>22</v>
      </c>
      <c r="B23" s="11" t="s">
        <v>741</v>
      </c>
      <c r="C23" s="11" t="s">
        <v>742</v>
      </c>
      <c r="D23" s="11" t="s">
        <v>743</v>
      </c>
    </row>
    <row r="24" spans="1:4">
      <c r="A24" s="11">
        <v>23</v>
      </c>
      <c r="B24" s="11" t="s">
        <v>744</v>
      </c>
      <c r="C24" s="11" t="s">
        <v>745</v>
      </c>
      <c r="D24" s="11" t="s">
        <v>746</v>
      </c>
    </row>
    <row r="25" spans="1:4">
      <c r="A25" s="11">
        <v>24</v>
      </c>
      <c r="B25" s="11" t="s">
        <v>747</v>
      </c>
      <c r="C25" s="11" t="s">
        <v>748</v>
      </c>
      <c r="D25" s="11" t="s">
        <v>749</v>
      </c>
    </row>
    <row r="26" spans="1:4">
      <c r="A26" s="11">
        <v>25</v>
      </c>
      <c r="B26" s="11" t="s">
        <v>750</v>
      </c>
      <c r="C26" s="11" t="s">
        <v>751</v>
      </c>
      <c r="D26" s="11" t="s">
        <v>752</v>
      </c>
    </row>
    <row r="27" spans="1:4">
      <c r="A27" s="11">
        <v>26</v>
      </c>
      <c r="B27" s="11" t="s">
        <v>753</v>
      </c>
      <c r="C27" s="11" t="s">
        <v>754</v>
      </c>
      <c r="D27" s="11" t="s">
        <v>755</v>
      </c>
    </row>
    <row r="28" spans="1:4">
      <c r="A28" s="11">
        <v>27</v>
      </c>
      <c r="B28" s="11" t="s">
        <v>756</v>
      </c>
      <c r="C28" s="11" t="s">
        <v>757</v>
      </c>
      <c r="D28" s="11" t="s">
        <v>758</v>
      </c>
    </row>
    <row r="29" spans="1:4">
      <c r="A29" s="11">
        <v>28</v>
      </c>
      <c r="B29" s="11" t="s">
        <v>759</v>
      </c>
      <c r="C29" s="11" t="s">
        <v>760</v>
      </c>
      <c r="D29" s="11" t="s">
        <v>761</v>
      </c>
    </row>
    <row r="30" spans="1:4">
      <c r="A30" s="11">
        <v>29</v>
      </c>
      <c r="B30" s="11" t="s">
        <v>762</v>
      </c>
      <c r="C30" s="11" t="s">
        <v>763</v>
      </c>
      <c r="D30" s="11" t="s">
        <v>764</v>
      </c>
    </row>
    <row r="31" spans="1:4">
      <c r="A31" s="11">
        <v>30</v>
      </c>
      <c r="B31" s="11" t="s">
        <v>765</v>
      </c>
      <c r="C31" s="11" t="s">
        <v>766</v>
      </c>
      <c r="D31" s="11" t="s">
        <v>767</v>
      </c>
    </row>
    <row r="32" spans="1:4">
      <c r="A32" s="11">
        <v>31</v>
      </c>
      <c r="B32" s="11" t="s">
        <v>768</v>
      </c>
      <c r="C32" s="11" t="s">
        <v>769</v>
      </c>
      <c r="D32" s="11" t="s">
        <v>770</v>
      </c>
    </row>
    <row r="33" spans="1:4">
      <c r="A33" s="11">
        <v>32</v>
      </c>
      <c r="B33" s="11" t="s">
        <v>771</v>
      </c>
      <c r="C33" s="11" t="s">
        <v>772</v>
      </c>
      <c r="D33" s="11" t="s">
        <v>773</v>
      </c>
    </row>
    <row r="34" spans="1:4">
      <c r="A34" s="11">
        <v>33</v>
      </c>
      <c r="B34" s="11" t="s">
        <v>774</v>
      </c>
      <c r="C34" s="11" t="s">
        <v>775</v>
      </c>
      <c r="D34" s="11" t="s">
        <v>776</v>
      </c>
    </row>
    <row r="35" spans="1:4">
      <c r="A35" s="11">
        <v>34</v>
      </c>
      <c r="B35" s="11" t="s">
        <v>777</v>
      </c>
      <c r="C35" s="11" t="s">
        <v>778</v>
      </c>
      <c r="D35" s="11" t="s">
        <v>779</v>
      </c>
    </row>
    <row r="36" spans="1:4">
      <c r="A36" s="11">
        <v>35</v>
      </c>
      <c r="B36" s="11" t="s">
        <v>780</v>
      </c>
      <c r="C36" s="11" t="s">
        <v>781</v>
      </c>
      <c r="D36" s="11" t="s">
        <v>782</v>
      </c>
    </row>
    <row r="37" spans="1:4">
      <c r="A37" s="11">
        <v>36</v>
      </c>
      <c r="B37" s="11" t="s">
        <v>783</v>
      </c>
      <c r="C37" s="11" t="s">
        <v>784</v>
      </c>
      <c r="D37" s="11" t="s">
        <v>785</v>
      </c>
    </row>
    <row r="38" spans="1:4">
      <c r="A38" s="11">
        <v>37</v>
      </c>
      <c r="B38" s="11" t="s">
        <v>786</v>
      </c>
      <c r="C38" s="11" t="s">
        <v>787</v>
      </c>
      <c r="D38" s="11" t="s">
        <v>788</v>
      </c>
    </row>
    <row r="39" spans="1:4">
      <c r="A39" s="11">
        <v>38</v>
      </c>
      <c r="B39" s="11" t="s">
        <v>789</v>
      </c>
      <c r="C39" s="11" t="s">
        <v>790</v>
      </c>
      <c r="D39" s="11" t="s">
        <v>791</v>
      </c>
    </row>
    <row r="40" spans="1:4">
      <c r="A40" s="11">
        <v>39</v>
      </c>
      <c r="B40" s="11" t="s">
        <v>792</v>
      </c>
      <c r="C40" s="11" t="s">
        <v>793</v>
      </c>
      <c r="D40" s="11" t="s">
        <v>794</v>
      </c>
    </row>
    <row r="41" spans="1:4">
      <c r="A41" s="11">
        <v>40</v>
      </c>
      <c r="B41" s="11" t="s">
        <v>795</v>
      </c>
      <c r="C41" s="11" t="s">
        <v>796</v>
      </c>
      <c r="D41" s="11" t="s">
        <v>797</v>
      </c>
    </row>
    <row r="42" spans="1:4">
      <c r="A42" s="11">
        <v>41</v>
      </c>
      <c r="B42" s="11" t="s">
        <v>798</v>
      </c>
      <c r="C42" s="11" t="s">
        <v>799</v>
      </c>
      <c r="D42" s="11" t="s">
        <v>800</v>
      </c>
    </row>
    <row r="43" spans="1:4">
      <c r="A43" s="11">
        <v>42</v>
      </c>
      <c r="B43" s="11" t="s">
        <v>801</v>
      </c>
      <c r="C43" s="11" t="s">
        <v>802</v>
      </c>
      <c r="D43" s="11" t="s">
        <v>803</v>
      </c>
    </row>
    <row r="44" spans="1:4">
      <c r="A44" s="11">
        <v>43</v>
      </c>
      <c r="B44" s="11" t="s">
        <v>804</v>
      </c>
      <c r="C44" s="11" t="s">
        <v>805</v>
      </c>
      <c r="D44" s="11" t="s">
        <v>806</v>
      </c>
    </row>
    <row r="45" spans="1:4">
      <c r="A45" s="11">
        <v>44</v>
      </c>
      <c r="B45" s="11" t="s">
        <v>807</v>
      </c>
      <c r="C45" s="11" t="s">
        <v>808</v>
      </c>
      <c r="D45" s="11" t="s">
        <v>809</v>
      </c>
    </row>
    <row r="46" spans="1:4">
      <c r="A46" s="11">
        <v>45</v>
      </c>
      <c r="B46" s="11" t="s">
        <v>810</v>
      </c>
      <c r="C46" s="11" t="s">
        <v>811</v>
      </c>
      <c r="D46" s="11" t="s">
        <v>812</v>
      </c>
    </row>
    <row r="47" spans="1:4">
      <c r="A47" s="11">
        <v>46</v>
      </c>
      <c r="B47" s="11" t="s">
        <v>813</v>
      </c>
      <c r="C47" s="11" t="s">
        <v>814</v>
      </c>
      <c r="D47" s="11" t="s">
        <v>815</v>
      </c>
    </row>
    <row r="48" spans="1:4">
      <c r="A48" s="11">
        <v>47</v>
      </c>
      <c r="B48" s="11" t="s">
        <v>816</v>
      </c>
      <c r="C48" s="11" t="s">
        <v>817</v>
      </c>
      <c r="D48" s="11" t="s">
        <v>818</v>
      </c>
    </row>
    <row r="49" spans="1:4">
      <c r="A49" s="11">
        <v>48</v>
      </c>
      <c r="B49" s="11" t="s">
        <v>819</v>
      </c>
      <c r="C49" s="11" t="s">
        <v>820</v>
      </c>
      <c r="D49" s="11" t="s">
        <v>821</v>
      </c>
    </row>
    <row r="50" spans="1:4">
      <c r="A50" s="11">
        <v>49</v>
      </c>
      <c r="B50" s="11" t="s">
        <v>822</v>
      </c>
      <c r="C50" s="11" t="s">
        <v>823</v>
      </c>
      <c r="D50" s="11" t="s">
        <v>824</v>
      </c>
    </row>
    <row r="51" spans="1:4">
      <c r="A51" s="11">
        <v>50</v>
      </c>
      <c r="B51" s="11" t="s">
        <v>825</v>
      </c>
      <c r="C51" s="11" t="s">
        <v>826</v>
      </c>
      <c r="D51" s="11" t="s">
        <v>827</v>
      </c>
    </row>
    <row r="52" spans="1:4">
      <c r="A52" s="11">
        <v>51</v>
      </c>
      <c r="B52" s="11" t="s">
        <v>828</v>
      </c>
      <c r="C52" s="11" t="s">
        <v>829</v>
      </c>
      <c r="D52" s="11" t="s">
        <v>830</v>
      </c>
    </row>
    <row r="53" spans="1:4">
      <c r="A53" s="11">
        <v>52</v>
      </c>
      <c r="B53" s="11">
        <v>1000</v>
      </c>
      <c r="C53" s="11" t="s">
        <v>831</v>
      </c>
      <c r="D53" s="11" t="s">
        <v>832</v>
      </c>
    </row>
    <row r="54" spans="1:4">
      <c r="A54" s="11">
        <v>53</v>
      </c>
      <c r="B54" s="11">
        <v>1111</v>
      </c>
      <c r="C54" s="11" t="s">
        <v>833</v>
      </c>
      <c r="D54" s="11" t="s">
        <v>834</v>
      </c>
    </row>
    <row r="55" spans="1:4">
      <c r="A55" s="11">
        <v>54</v>
      </c>
      <c r="B55" s="11">
        <v>1112</v>
      </c>
      <c r="C55" s="11" t="s">
        <v>835</v>
      </c>
      <c r="D55" s="11" t="s">
        <v>836</v>
      </c>
    </row>
    <row r="56" spans="1:4">
      <c r="A56" s="11">
        <v>55</v>
      </c>
      <c r="B56" s="11">
        <v>1113</v>
      </c>
      <c r="C56" s="11" t="s">
        <v>837</v>
      </c>
      <c r="D56" s="11" t="s">
        <v>838</v>
      </c>
    </row>
    <row r="57" spans="1:4">
      <c r="A57" s="11">
        <v>56</v>
      </c>
      <c r="B57" s="11">
        <v>1114</v>
      </c>
      <c r="C57" s="11" t="s">
        <v>839</v>
      </c>
      <c r="D57" s="11" t="s">
        <v>840</v>
      </c>
    </row>
    <row r="58" spans="1:4">
      <c r="A58" s="11">
        <v>57</v>
      </c>
      <c r="B58" s="11">
        <v>1119</v>
      </c>
      <c r="C58" s="11" t="s">
        <v>841</v>
      </c>
      <c r="D58" s="11" t="s">
        <v>842</v>
      </c>
    </row>
    <row r="59" spans="1:4">
      <c r="A59" s="11">
        <v>58</v>
      </c>
      <c r="B59" s="11">
        <v>1121</v>
      </c>
      <c r="C59" s="11" t="s">
        <v>843</v>
      </c>
      <c r="D59" s="11" t="s">
        <v>844</v>
      </c>
    </row>
    <row r="60" spans="1:4">
      <c r="A60" s="11">
        <v>59</v>
      </c>
      <c r="B60" s="11">
        <v>1122</v>
      </c>
      <c r="C60" s="11" t="s">
        <v>845</v>
      </c>
      <c r="D60" s="11" t="s">
        <v>846</v>
      </c>
    </row>
    <row r="61" spans="1:4">
      <c r="A61" s="11">
        <v>60</v>
      </c>
      <c r="B61" s="11">
        <v>1123</v>
      </c>
      <c r="C61" s="11" t="s">
        <v>847</v>
      </c>
      <c r="D61" s="11" t="s">
        <v>848</v>
      </c>
    </row>
    <row r="62" spans="1:4">
      <c r="A62" s="11">
        <v>61</v>
      </c>
      <c r="B62" s="11">
        <v>1124</v>
      </c>
      <c r="C62" s="11" t="s">
        <v>849</v>
      </c>
      <c r="D62" s="11" t="s">
        <v>850</v>
      </c>
    </row>
    <row r="63" spans="1:4">
      <c r="A63" s="11">
        <v>62</v>
      </c>
      <c r="B63" s="11">
        <v>1125</v>
      </c>
      <c r="C63" s="11" t="s">
        <v>851</v>
      </c>
      <c r="D63" s="11" t="s">
        <v>852</v>
      </c>
    </row>
    <row r="64" spans="1:4">
      <c r="A64" s="11">
        <v>63</v>
      </c>
      <c r="B64" s="11">
        <v>1129</v>
      </c>
      <c r="C64" s="11" t="s">
        <v>853</v>
      </c>
      <c r="D64" s="11" t="s">
        <v>854</v>
      </c>
    </row>
    <row r="65" spans="1:4">
      <c r="A65" s="11">
        <v>64</v>
      </c>
      <c r="B65" s="11">
        <v>1130</v>
      </c>
      <c r="C65" s="11" t="s">
        <v>855</v>
      </c>
      <c r="D65" s="11" t="s">
        <v>856</v>
      </c>
    </row>
    <row r="66" spans="1:4">
      <c r="A66" s="11">
        <v>65</v>
      </c>
      <c r="B66" s="11">
        <v>1140</v>
      </c>
      <c r="C66" s="11" t="s">
        <v>857</v>
      </c>
      <c r="D66" s="11" t="s">
        <v>858</v>
      </c>
    </row>
    <row r="67" spans="1:4">
      <c r="A67" s="11">
        <v>66</v>
      </c>
      <c r="B67" s="11">
        <v>1151</v>
      </c>
      <c r="C67" s="11" t="s">
        <v>859</v>
      </c>
      <c r="D67" s="11" t="s">
        <v>860</v>
      </c>
    </row>
    <row r="68" spans="1:4">
      <c r="A68" s="11">
        <v>67</v>
      </c>
      <c r="B68" s="11">
        <v>1152</v>
      </c>
      <c r="C68" s="11" t="s">
        <v>861</v>
      </c>
      <c r="D68" s="11" t="s">
        <v>862</v>
      </c>
    </row>
    <row r="69" spans="1:4">
      <c r="A69" s="11">
        <v>68</v>
      </c>
      <c r="B69" s="11">
        <v>1159</v>
      </c>
      <c r="C69" s="11" t="s">
        <v>863</v>
      </c>
      <c r="D69" s="11" t="s">
        <v>864</v>
      </c>
    </row>
    <row r="70" spans="1:4">
      <c r="A70" s="11">
        <v>69</v>
      </c>
      <c r="B70" s="11">
        <v>1211</v>
      </c>
      <c r="C70" s="11" t="s">
        <v>865</v>
      </c>
      <c r="D70" s="11" t="s">
        <v>866</v>
      </c>
    </row>
    <row r="71" spans="1:4">
      <c r="A71" s="11">
        <v>70</v>
      </c>
      <c r="B71" s="11">
        <v>1212</v>
      </c>
      <c r="C71" s="11" t="s">
        <v>867</v>
      </c>
      <c r="D71" s="11" t="s">
        <v>868</v>
      </c>
    </row>
    <row r="72" spans="1:4">
      <c r="A72" s="11">
        <v>71</v>
      </c>
      <c r="B72" s="11">
        <v>1221</v>
      </c>
      <c r="C72" s="11" t="s">
        <v>869</v>
      </c>
      <c r="D72" s="11" t="s">
        <v>870</v>
      </c>
    </row>
    <row r="73" spans="1:4">
      <c r="A73" s="11">
        <v>72</v>
      </c>
      <c r="B73" s="11">
        <v>1222</v>
      </c>
      <c r="C73" s="11" t="s">
        <v>871</v>
      </c>
      <c r="D73" s="11" t="s">
        <v>872</v>
      </c>
    </row>
    <row r="74" spans="1:4">
      <c r="A74" s="11">
        <v>73</v>
      </c>
      <c r="B74" s="11">
        <v>1231</v>
      </c>
      <c r="C74" s="11" t="s">
        <v>873</v>
      </c>
      <c r="D74" s="11" t="s">
        <v>874</v>
      </c>
    </row>
    <row r="75" spans="1:4">
      <c r="A75" s="11">
        <v>74</v>
      </c>
      <c r="B75" s="11">
        <v>1232</v>
      </c>
      <c r="C75" s="11" t="s">
        <v>875</v>
      </c>
      <c r="D75" s="11" t="s">
        <v>876</v>
      </c>
    </row>
    <row r="76" spans="1:4">
      <c r="A76" s="11">
        <v>75</v>
      </c>
      <c r="B76" s="11">
        <v>1233</v>
      </c>
      <c r="C76" s="11" t="s">
        <v>877</v>
      </c>
      <c r="D76" s="11" t="s">
        <v>878</v>
      </c>
    </row>
    <row r="77" spans="1:4">
      <c r="A77" s="11">
        <v>76</v>
      </c>
      <c r="B77" s="11">
        <v>1239</v>
      </c>
      <c r="C77" s="11" t="s">
        <v>879</v>
      </c>
      <c r="D77" s="11" t="s">
        <v>880</v>
      </c>
    </row>
    <row r="78" spans="1:4">
      <c r="A78" s="11">
        <v>77</v>
      </c>
      <c r="B78" s="11">
        <v>1301</v>
      </c>
      <c r="C78" s="11" t="s">
        <v>881</v>
      </c>
      <c r="D78" s="11" t="s">
        <v>882</v>
      </c>
    </row>
    <row r="79" spans="1:4">
      <c r="A79" s="11">
        <v>78</v>
      </c>
      <c r="B79" s="11">
        <v>1302</v>
      </c>
      <c r="C79" s="11" t="s">
        <v>883</v>
      </c>
      <c r="D79" s="11" t="s">
        <v>884</v>
      </c>
    </row>
    <row r="80" spans="1:4">
      <c r="A80" s="11">
        <v>79</v>
      </c>
      <c r="B80" s="11">
        <v>1303</v>
      </c>
      <c r="C80" s="11" t="s">
        <v>885</v>
      </c>
      <c r="D80" s="11" t="s">
        <v>886</v>
      </c>
    </row>
    <row r="81" spans="1:4">
      <c r="A81" s="11">
        <v>80</v>
      </c>
      <c r="B81" s="11">
        <v>1309</v>
      </c>
      <c r="C81" s="11" t="s">
        <v>887</v>
      </c>
      <c r="D81" s="11" t="s">
        <v>888</v>
      </c>
    </row>
    <row r="82" spans="1:4">
      <c r="A82" s="11">
        <v>81</v>
      </c>
      <c r="B82" s="11">
        <v>1401</v>
      </c>
      <c r="C82" s="11" t="s">
        <v>889</v>
      </c>
      <c r="D82" s="11" t="s">
        <v>890</v>
      </c>
    </row>
    <row r="83" spans="1:4">
      <c r="A83" s="11">
        <v>82</v>
      </c>
      <c r="B83" s="11">
        <v>1402</v>
      </c>
      <c r="C83" s="11" t="s">
        <v>891</v>
      </c>
      <c r="D83" s="11" t="s">
        <v>892</v>
      </c>
    </row>
    <row r="84" spans="1:4">
      <c r="A84" s="11">
        <v>83</v>
      </c>
      <c r="B84" s="11">
        <v>1403</v>
      </c>
      <c r="C84" s="11" t="s">
        <v>893</v>
      </c>
      <c r="D84" s="11" t="s">
        <v>894</v>
      </c>
    </row>
    <row r="85" spans="1:4">
      <c r="A85" s="11">
        <v>84</v>
      </c>
      <c r="B85" s="11">
        <v>1404</v>
      </c>
      <c r="C85" s="11" t="s">
        <v>895</v>
      </c>
      <c r="D85" s="11" t="s">
        <v>896</v>
      </c>
    </row>
    <row r="86" spans="1:4">
      <c r="A86" s="11">
        <v>85</v>
      </c>
      <c r="B86" s="11">
        <v>1409</v>
      </c>
      <c r="C86" s="11" t="s">
        <v>897</v>
      </c>
      <c r="D86" s="11" t="s">
        <v>898</v>
      </c>
    </row>
    <row r="87" spans="1:4">
      <c r="A87" s="11">
        <v>86</v>
      </c>
      <c r="B87" s="11">
        <v>1511</v>
      </c>
      <c r="C87" s="11" t="s">
        <v>899</v>
      </c>
      <c r="D87" s="11" t="s">
        <v>900</v>
      </c>
    </row>
    <row r="88" spans="1:4">
      <c r="A88" s="11">
        <v>87</v>
      </c>
      <c r="B88" s="11">
        <v>1512</v>
      </c>
      <c r="C88" s="11" t="s">
        <v>901</v>
      </c>
      <c r="D88" s="11" t="s">
        <v>902</v>
      </c>
    </row>
    <row r="89" spans="1:4">
      <c r="A89" s="11">
        <v>88</v>
      </c>
      <c r="B89" s="11">
        <v>1513</v>
      </c>
      <c r="C89" s="11" t="s">
        <v>903</v>
      </c>
      <c r="D89" s="11" t="s">
        <v>904</v>
      </c>
    </row>
    <row r="90" spans="1:4">
      <c r="A90" s="11">
        <v>89</v>
      </c>
      <c r="B90" s="11">
        <v>1520</v>
      </c>
      <c r="C90" s="11" t="s">
        <v>905</v>
      </c>
      <c r="D90" s="11" t="s">
        <v>906</v>
      </c>
    </row>
    <row r="91" spans="1:4">
      <c r="A91" s="11">
        <v>90</v>
      </c>
      <c r="B91" s="11">
        <v>1591</v>
      </c>
      <c r="C91" s="11" t="s">
        <v>907</v>
      </c>
      <c r="D91" s="11" t="s">
        <v>908</v>
      </c>
    </row>
    <row r="92" spans="1:4">
      <c r="A92" s="11">
        <v>91</v>
      </c>
      <c r="B92" s="11">
        <v>1599</v>
      </c>
      <c r="C92" s="11" t="s">
        <v>909</v>
      </c>
      <c r="D92" s="11" t="s">
        <v>910</v>
      </c>
    </row>
    <row r="93" spans="1:4">
      <c r="A93" s="11">
        <v>92</v>
      </c>
      <c r="B93" s="11">
        <v>1611</v>
      </c>
      <c r="C93" s="11" t="s">
        <v>911</v>
      </c>
      <c r="D93" s="11" t="s">
        <v>912</v>
      </c>
    </row>
    <row r="94" spans="1:4">
      <c r="A94" s="11">
        <v>93</v>
      </c>
      <c r="B94" s="11">
        <v>1612</v>
      </c>
      <c r="C94" s="11" t="s">
        <v>913</v>
      </c>
      <c r="D94" s="11" t="s">
        <v>914</v>
      </c>
    </row>
    <row r="95" spans="1:4">
      <c r="A95" s="11">
        <v>94</v>
      </c>
      <c r="B95" s="11">
        <v>1620</v>
      </c>
      <c r="C95" s="11" t="s">
        <v>915</v>
      </c>
      <c r="D95" s="11" t="s">
        <v>916</v>
      </c>
    </row>
    <row r="96" spans="1:4">
      <c r="A96" s="11">
        <v>95</v>
      </c>
      <c r="B96" s="11">
        <v>1700</v>
      </c>
      <c r="C96" s="11" t="s">
        <v>917</v>
      </c>
      <c r="D96" s="11" t="s">
        <v>918</v>
      </c>
    </row>
    <row r="97" spans="1:4">
      <c r="A97" s="11">
        <v>96</v>
      </c>
      <c r="B97" s="11">
        <v>1810</v>
      </c>
      <c r="C97" s="11" t="s">
        <v>919</v>
      </c>
      <c r="D97" s="11" t="s">
        <v>920</v>
      </c>
    </row>
    <row r="98" spans="1:4">
      <c r="A98" s="11">
        <v>97</v>
      </c>
      <c r="B98" s="11">
        <v>1820</v>
      </c>
      <c r="C98" s="11" t="s">
        <v>921</v>
      </c>
      <c r="D98" s="11" t="s">
        <v>922</v>
      </c>
    </row>
    <row r="99" spans="1:4">
      <c r="A99" s="11">
        <v>98</v>
      </c>
      <c r="B99" s="11">
        <v>1830</v>
      </c>
      <c r="C99" s="11" t="s">
        <v>923</v>
      </c>
      <c r="D99" s="11" t="s">
        <v>924</v>
      </c>
    </row>
    <row r="100" spans="1:4">
      <c r="A100" s="11">
        <v>99</v>
      </c>
      <c r="B100" s="11">
        <v>1841</v>
      </c>
      <c r="C100" s="11" t="s">
        <v>925</v>
      </c>
      <c r="D100" s="11" t="s">
        <v>926</v>
      </c>
    </row>
    <row r="101" spans="1:4">
      <c r="A101" s="11">
        <v>100</v>
      </c>
      <c r="B101" s="11">
        <v>1842</v>
      </c>
      <c r="C101" s="11" t="s">
        <v>927</v>
      </c>
      <c r="D101" s="11" t="s">
        <v>928</v>
      </c>
    </row>
    <row r="102" spans="1:4">
      <c r="A102" s="11">
        <v>101</v>
      </c>
      <c r="B102" s="11">
        <v>1850</v>
      </c>
      <c r="C102" s="11" t="s">
        <v>929</v>
      </c>
      <c r="D102" s="11" t="s">
        <v>930</v>
      </c>
    </row>
    <row r="103" spans="1:4">
      <c r="A103" s="11">
        <v>102</v>
      </c>
      <c r="B103" s="11">
        <v>1910</v>
      </c>
      <c r="C103" s="11" t="s">
        <v>931</v>
      </c>
      <c r="D103" s="11" t="s">
        <v>932</v>
      </c>
    </row>
    <row r="104" spans="1:4">
      <c r="A104" s="11">
        <v>103</v>
      </c>
      <c r="B104" s="11">
        <v>1920</v>
      </c>
      <c r="C104" s="11" t="s">
        <v>933</v>
      </c>
      <c r="D104" s="11" t="s">
        <v>934</v>
      </c>
    </row>
    <row r="105" spans="1:4">
      <c r="A105" s="11">
        <v>104</v>
      </c>
      <c r="B105" s="11">
        <v>1930</v>
      </c>
      <c r="C105" s="11" t="s">
        <v>935</v>
      </c>
      <c r="D105" s="11" t="s">
        <v>936</v>
      </c>
    </row>
    <row r="106" spans="1:4">
      <c r="A106" s="11">
        <v>105</v>
      </c>
      <c r="B106" s="11">
        <v>1940</v>
      </c>
      <c r="C106" s="11" t="s">
        <v>937</v>
      </c>
      <c r="D106" s="11" t="s">
        <v>938</v>
      </c>
    </row>
    <row r="107" spans="1:4">
      <c r="A107" s="11">
        <v>106</v>
      </c>
      <c r="B107" s="11">
        <v>1990</v>
      </c>
      <c r="C107" s="11" t="s">
        <v>939</v>
      </c>
      <c r="D107" s="11" t="s">
        <v>940</v>
      </c>
    </row>
    <row r="108" spans="1:4">
      <c r="A108" s="11">
        <v>107</v>
      </c>
      <c r="B108" s="11">
        <v>2001</v>
      </c>
      <c r="C108" s="11" t="s">
        <v>941</v>
      </c>
      <c r="D108" s="11" t="s">
        <v>942</v>
      </c>
    </row>
    <row r="109" spans="1:4">
      <c r="A109" s="11">
        <v>108</v>
      </c>
      <c r="B109" s="11">
        <v>2002</v>
      </c>
      <c r="C109" s="11" t="s">
        <v>943</v>
      </c>
      <c r="D109" s="11" t="s">
        <v>944</v>
      </c>
    </row>
    <row r="110" spans="1:4">
      <c r="A110" s="11">
        <v>109</v>
      </c>
      <c r="B110" s="11">
        <v>2003</v>
      </c>
      <c r="C110" s="11" t="s">
        <v>945</v>
      </c>
      <c r="D110" s="11" t="s">
        <v>946</v>
      </c>
    </row>
    <row r="111" spans="1:4">
      <c r="A111" s="11">
        <v>110</v>
      </c>
      <c r="B111" s="11">
        <v>2004</v>
      </c>
      <c r="C111" s="11" t="s">
        <v>947</v>
      </c>
      <c r="D111" s="11" t="s">
        <v>948</v>
      </c>
    </row>
    <row r="112" spans="1:4">
      <c r="A112" s="11">
        <v>111</v>
      </c>
      <c r="B112" s="11">
        <v>2005</v>
      </c>
      <c r="C112" s="11" t="s">
        <v>949</v>
      </c>
      <c r="D112" s="11" t="s">
        <v>950</v>
      </c>
    </row>
    <row r="113" spans="1:4">
      <c r="A113" s="11">
        <v>112</v>
      </c>
      <c r="B113" s="11">
        <v>2101</v>
      </c>
      <c r="C113" s="11" t="s">
        <v>951</v>
      </c>
      <c r="D113" s="11" t="s">
        <v>952</v>
      </c>
    </row>
    <row r="114" spans="1:4">
      <c r="A114" s="11">
        <v>113</v>
      </c>
      <c r="B114" s="11">
        <v>2102</v>
      </c>
      <c r="C114" s="11" t="s">
        <v>953</v>
      </c>
      <c r="D114" s="11" t="s">
        <v>954</v>
      </c>
    </row>
    <row r="115" spans="1:4">
      <c r="A115" s="11">
        <v>114</v>
      </c>
      <c r="B115" s="11">
        <v>2109</v>
      </c>
      <c r="C115" s="11" t="s">
        <v>955</v>
      </c>
      <c r="D115" s="11" t="s">
        <v>956</v>
      </c>
    </row>
    <row r="116" spans="1:4">
      <c r="A116" s="11">
        <v>115</v>
      </c>
      <c r="B116" s="11">
        <v>2201</v>
      </c>
      <c r="C116" s="11" t="s">
        <v>957</v>
      </c>
      <c r="D116" s="11" t="s">
        <v>958</v>
      </c>
    </row>
    <row r="117" spans="1:4">
      <c r="A117" s="11">
        <v>116</v>
      </c>
      <c r="B117" s="11">
        <v>2202</v>
      </c>
      <c r="C117" s="11" t="s">
        <v>959</v>
      </c>
      <c r="D117" s="11" t="s">
        <v>960</v>
      </c>
    </row>
    <row r="118" spans="1:4">
      <c r="A118" s="11">
        <v>117</v>
      </c>
      <c r="B118" s="11">
        <v>2203</v>
      </c>
      <c r="C118" s="11" t="s">
        <v>961</v>
      </c>
      <c r="D118" s="11" t="s">
        <v>962</v>
      </c>
    </row>
    <row r="119" spans="1:4">
      <c r="A119" s="11">
        <v>118</v>
      </c>
      <c r="B119" s="11">
        <v>2204</v>
      </c>
      <c r="C119" s="11" t="s">
        <v>963</v>
      </c>
      <c r="D119" s="11" t="s">
        <v>964</v>
      </c>
    </row>
    <row r="120" spans="1:4">
      <c r="A120" s="11">
        <v>119</v>
      </c>
      <c r="B120" s="11">
        <v>2209</v>
      </c>
      <c r="C120" s="11" t="s">
        <v>965</v>
      </c>
      <c r="D120" s="11" t="s">
        <v>966</v>
      </c>
    </row>
    <row r="121" spans="1:4">
      <c r="A121" s="11">
        <v>120</v>
      </c>
      <c r="B121" s="11">
        <v>2311</v>
      </c>
      <c r="C121" s="11" t="s">
        <v>967</v>
      </c>
      <c r="D121" s="11" t="s">
        <v>968</v>
      </c>
    </row>
    <row r="122" spans="1:4">
      <c r="A122" s="11">
        <v>121</v>
      </c>
      <c r="B122" s="11">
        <v>2312</v>
      </c>
      <c r="C122" s="11" t="s">
        <v>969</v>
      </c>
      <c r="D122" s="11" t="s">
        <v>970</v>
      </c>
    </row>
    <row r="123" spans="1:4">
      <c r="A123" s="11">
        <v>122</v>
      </c>
      <c r="B123" s="11">
        <v>2313</v>
      </c>
      <c r="C123" s="11" t="s">
        <v>971</v>
      </c>
      <c r="D123" s="11" t="s">
        <v>972</v>
      </c>
    </row>
    <row r="124" spans="1:4">
      <c r="A124" s="11">
        <v>123</v>
      </c>
      <c r="B124" s="11">
        <v>2319</v>
      </c>
      <c r="C124" s="11" t="s">
        <v>973</v>
      </c>
      <c r="D124" s="11" t="s">
        <v>974</v>
      </c>
    </row>
    <row r="125" spans="1:4">
      <c r="A125" s="11">
        <v>124</v>
      </c>
      <c r="B125" s="11">
        <v>2321</v>
      </c>
      <c r="C125" s="11" t="s">
        <v>975</v>
      </c>
      <c r="D125" s="11" t="s">
        <v>976</v>
      </c>
    </row>
    <row r="126" spans="1:4">
      <c r="A126" s="11">
        <v>125</v>
      </c>
      <c r="B126" s="11">
        <v>2322</v>
      </c>
      <c r="C126" s="11" t="s">
        <v>977</v>
      </c>
      <c r="D126" s="11" t="s">
        <v>978</v>
      </c>
    </row>
    <row r="127" spans="1:4">
      <c r="A127" s="11">
        <v>126</v>
      </c>
      <c r="B127" s="11">
        <v>2323</v>
      </c>
      <c r="C127" s="11" t="s">
        <v>979</v>
      </c>
      <c r="D127" s="11" t="s">
        <v>980</v>
      </c>
    </row>
    <row r="128" spans="1:4">
      <c r="A128" s="11">
        <v>127</v>
      </c>
      <c r="B128" s="11">
        <v>2329</v>
      </c>
      <c r="C128" s="11" t="s">
        <v>981</v>
      </c>
      <c r="D128" s="11" t="s">
        <v>982</v>
      </c>
    </row>
    <row r="129" spans="1:4">
      <c r="A129" s="11">
        <v>128</v>
      </c>
      <c r="B129" s="11">
        <v>2331</v>
      </c>
      <c r="C129" s="11" t="s">
        <v>983</v>
      </c>
      <c r="D129" s="11" t="s">
        <v>984</v>
      </c>
    </row>
    <row r="130" spans="1:4">
      <c r="A130" s="11">
        <v>129</v>
      </c>
      <c r="B130" s="11">
        <v>2332</v>
      </c>
      <c r="C130" s="11" t="s">
        <v>985</v>
      </c>
      <c r="D130" s="11" t="s">
        <v>986</v>
      </c>
    </row>
    <row r="131" spans="1:4">
      <c r="A131" s="11">
        <v>130</v>
      </c>
      <c r="B131" s="11">
        <v>2333</v>
      </c>
      <c r="C131" s="11" t="s">
        <v>987</v>
      </c>
      <c r="D131" s="11" t="s">
        <v>988</v>
      </c>
    </row>
    <row r="132" spans="1:4">
      <c r="A132" s="11">
        <v>131</v>
      </c>
      <c r="B132" s="11">
        <v>2340</v>
      </c>
      <c r="C132" s="11" t="s">
        <v>989</v>
      </c>
      <c r="D132" s="11" t="s">
        <v>990</v>
      </c>
    </row>
    <row r="133" spans="1:4">
      <c r="A133" s="11">
        <v>132</v>
      </c>
      <c r="B133" s="11">
        <v>2391</v>
      </c>
      <c r="C133" s="11" t="s">
        <v>991</v>
      </c>
      <c r="D133" s="11" t="s">
        <v>992</v>
      </c>
    </row>
    <row r="134" spans="1:4">
      <c r="A134" s="11">
        <v>133</v>
      </c>
      <c r="B134" s="11">
        <v>2392</v>
      </c>
      <c r="C134" s="11" t="s">
        <v>993</v>
      </c>
      <c r="D134" s="11" t="s">
        <v>994</v>
      </c>
    </row>
    <row r="135" spans="1:4">
      <c r="A135" s="11">
        <v>134</v>
      </c>
      <c r="B135" s="11">
        <v>2393</v>
      </c>
      <c r="C135" s="11" t="s">
        <v>995</v>
      </c>
      <c r="D135" s="11" t="s">
        <v>996</v>
      </c>
    </row>
    <row r="136" spans="1:4">
      <c r="A136" s="11">
        <v>135</v>
      </c>
      <c r="B136" s="11">
        <v>2399</v>
      </c>
      <c r="C136" s="11" t="s">
        <v>997</v>
      </c>
      <c r="D136" s="11" t="s">
        <v>998</v>
      </c>
    </row>
    <row r="137" spans="1:4">
      <c r="A137" s="11">
        <v>136</v>
      </c>
      <c r="B137" s="11">
        <v>2411</v>
      </c>
      <c r="C137" s="11" t="s">
        <v>999</v>
      </c>
      <c r="D137" s="11" t="s">
        <v>1000</v>
      </c>
    </row>
    <row r="138" spans="1:4">
      <c r="A138" s="11">
        <v>137</v>
      </c>
      <c r="B138" s="11">
        <v>2412</v>
      </c>
      <c r="C138" s="11" t="s">
        <v>1001</v>
      </c>
      <c r="D138" s="11" t="s">
        <v>1002</v>
      </c>
    </row>
    <row r="139" spans="1:4">
      <c r="A139" s="11">
        <v>138</v>
      </c>
      <c r="B139" s="11">
        <v>2413</v>
      </c>
      <c r="C139" s="11" t="s">
        <v>1003</v>
      </c>
      <c r="D139" s="11" t="s">
        <v>1004</v>
      </c>
    </row>
    <row r="140" spans="1:4">
      <c r="A140" s="11">
        <v>139</v>
      </c>
      <c r="B140" s="11">
        <v>2414</v>
      </c>
      <c r="C140" s="11" t="s">
        <v>1005</v>
      </c>
      <c r="D140" s="11" t="s">
        <v>1006</v>
      </c>
    </row>
    <row r="141" spans="1:4">
      <c r="A141" s="11">
        <v>140</v>
      </c>
      <c r="B141" s="11">
        <v>2421</v>
      </c>
      <c r="C141" s="11" t="s">
        <v>1007</v>
      </c>
      <c r="D141" s="11" t="s">
        <v>1008</v>
      </c>
    </row>
    <row r="142" spans="1:4">
      <c r="A142" s="11">
        <v>141</v>
      </c>
      <c r="B142" s="11">
        <v>2422</v>
      </c>
      <c r="C142" s="11" t="s">
        <v>1009</v>
      </c>
      <c r="D142" s="11" t="s">
        <v>1010</v>
      </c>
    </row>
    <row r="143" spans="1:4">
      <c r="A143" s="11">
        <v>142</v>
      </c>
      <c r="B143" s="11">
        <v>2423</v>
      </c>
      <c r="C143" s="11" t="s">
        <v>1011</v>
      </c>
      <c r="D143" s="11" t="s">
        <v>1012</v>
      </c>
    </row>
    <row r="144" spans="1:4">
      <c r="A144" s="11">
        <v>143</v>
      </c>
      <c r="B144" s="11">
        <v>2431</v>
      </c>
      <c r="C144" s="11" t="s">
        <v>1013</v>
      </c>
      <c r="D144" s="11" t="s">
        <v>1014</v>
      </c>
    </row>
    <row r="145" spans="1:4">
      <c r="A145" s="11">
        <v>144</v>
      </c>
      <c r="B145" s="11">
        <v>2432</v>
      </c>
      <c r="C145" s="11" t="s">
        <v>1015</v>
      </c>
      <c r="D145" s="11" t="s">
        <v>1016</v>
      </c>
    </row>
    <row r="146" spans="1:4">
      <c r="A146" s="11">
        <v>145</v>
      </c>
      <c r="B146" s="11">
        <v>2433</v>
      </c>
      <c r="C146" s="11" t="s">
        <v>1017</v>
      </c>
      <c r="D146" s="11" t="s">
        <v>1018</v>
      </c>
    </row>
    <row r="147" spans="1:4">
      <c r="A147" s="11">
        <v>146</v>
      </c>
      <c r="B147" s="11">
        <v>2491</v>
      </c>
      <c r="C147" s="11" t="s">
        <v>1019</v>
      </c>
      <c r="D147" s="11" t="s">
        <v>1020</v>
      </c>
    </row>
    <row r="148" spans="1:4">
      <c r="A148" s="11">
        <v>147</v>
      </c>
      <c r="B148" s="11">
        <v>2499</v>
      </c>
      <c r="C148" s="11" t="s">
        <v>1021</v>
      </c>
      <c r="D148" s="11" t="s">
        <v>1022</v>
      </c>
    </row>
    <row r="149" spans="1:4">
      <c r="A149" s="11">
        <v>148</v>
      </c>
      <c r="B149" s="11">
        <v>2511</v>
      </c>
      <c r="C149" s="11" t="s">
        <v>1023</v>
      </c>
      <c r="D149" s="11" t="s">
        <v>1024</v>
      </c>
    </row>
    <row r="150" spans="1:4">
      <c r="A150" s="11">
        <v>149</v>
      </c>
      <c r="B150" s="11">
        <v>2512</v>
      </c>
      <c r="C150" s="11" t="s">
        <v>1025</v>
      </c>
      <c r="D150" s="11" t="s">
        <v>1026</v>
      </c>
    </row>
    <row r="151" spans="1:4">
      <c r="A151" s="11">
        <v>150</v>
      </c>
      <c r="B151" s="11">
        <v>2521</v>
      </c>
      <c r="C151" s="11" t="s">
        <v>1027</v>
      </c>
      <c r="D151" s="11" t="s">
        <v>1028</v>
      </c>
    </row>
    <row r="152" spans="1:4">
      <c r="A152" s="11">
        <v>151</v>
      </c>
      <c r="B152" s="11">
        <v>2522</v>
      </c>
      <c r="C152" s="11" t="s">
        <v>1029</v>
      </c>
      <c r="D152" s="11" t="s">
        <v>1030</v>
      </c>
    </row>
    <row r="153" spans="1:4">
      <c r="A153" s="11">
        <v>152</v>
      </c>
      <c r="B153" s="11">
        <v>2531</v>
      </c>
      <c r="C153" s="11" t="s">
        <v>1031</v>
      </c>
      <c r="D153" s="11" t="s">
        <v>1032</v>
      </c>
    </row>
    <row r="154" spans="1:4">
      <c r="A154" s="11">
        <v>153</v>
      </c>
      <c r="B154" s="11">
        <v>2539</v>
      </c>
      <c r="C154" s="11" t="s">
        <v>1033</v>
      </c>
      <c r="D154" s="11" t="s">
        <v>1034</v>
      </c>
    </row>
    <row r="155" spans="1:4">
      <c r="A155" s="11">
        <v>154</v>
      </c>
      <c r="B155" s="11">
        <v>2541</v>
      </c>
      <c r="C155" s="11" t="s">
        <v>1035</v>
      </c>
      <c r="D155" s="11" t="s">
        <v>1036</v>
      </c>
    </row>
    <row r="156" spans="1:4">
      <c r="A156" s="11">
        <v>155</v>
      </c>
      <c r="B156" s="11">
        <v>2542</v>
      </c>
      <c r="C156" s="11" t="s">
        <v>1037</v>
      </c>
      <c r="D156" s="11" t="s">
        <v>1038</v>
      </c>
    </row>
    <row r="157" spans="1:4">
      <c r="A157" s="11">
        <v>156</v>
      </c>
      <c r="B157" s="11">
        <v>2543</v>
      </c>
      <c r="C157" s="11" t="s">
        <v>1039</v>
      </c>
      <c r="D157" s="11" t="s">
        <v>1040</v>
      </c>
    </row>
    <row r="158" spans="1:4">
      <c r="A158" s="11">
        <v>157</v>
      </c>
      <c r="B158" s="11">
        <v>2544</v>
      </c>
      <c r="C158" s="11" t="s">
        <v>1041</v>
      </c>
      <c r="D158" s="11" t="s">
        <v>1042</v>
      </c>
    </row>
    <row r="159" spans="1:4">
      <c r="A159" s="11">
        <v>158</v>
      </c>
      <c r="B159" s="11">
        <v>2549</v>
      </c>
      <c r="C159" s="11" t="s">
        <v>1043</v>
      </c>
      <c r="D159" s="11" t="s">
        <v>1044</v>
      </c>
    </row>
    <row r="160" spans="1:4">
      <c r="A160" s="11">
        <v>159</v>
      </c>
      <c r="B160" s="11">
        <v>2591</v>
      </c>
      <c r="C160" s="11" t="s">
        <v>1045</v>
      </c>
      <c r="D160" s="11" t="s">
        <v>1046</v>
      </c>
    </row>
    <row r="161" spans="1:4">
      <c r="A161" s="11">
        <v>160</v>
      </c>
      <c r="B161" s="11">
        <v>2592</v>
      </c>
      <c r="C161" s="11" t="s">
        <v>1047</v>
      </c>
      <c r="D161" s="11" t="s">
        <v>1048</v>
      </c>
    </row>
    <row r="162" spans="1:4">
      <c r="A162" s="11">
        <v>161</v>
      </c>
      <c r="B162" s="11">
        <v>2593</v>
      </c>
      <c r="C162" s="11" t="s">
        <v>1049</v>
      </c>
      <c r="D162" s="11" t="s">
        <v>1050</v>
      </c>
    </row>
    <row r="163" spans="1:4">
      <c r="A163" s="11">
        <v>162</v>
      </c>
      <c r="B163" s="11">
        <v>2599</v>
      </c>
      <c r="C163" s="11" t="s">
        <v>1051</v>
      </c>
      <c r="D163" s="11" t="s">
        <v>1052</v>
      </c>
    </row>
    <row r="164" spans="1:4">
      <c r="A164" s="11">
        <v>163</v>
      </c>
      <c r="B164" s="11">
        <v>2611</v>
      </c>
      <c r="C164" s="11" t="s">
        <v>1053</v>
      </c>
      <c r="D164" s="11" t="s">
        <v>1054</v>
      </c>
    </row>
    <row r="165" spans="1:4">
      <c r="A165" s="11">
        <v>164</v>
      </c>
      <c r="B165" s="11">
        <v>2612</v>
      </c>
      <c r="C165" s="11" t="s">
        <v>1055</v>
      </c>
      <c r="D165" s="11" t="s">
        <v>1056</v>
      </c>
    </row>
    <row r="166" spans="1:4">
      <c r="A166" s="11">
        <v>165</v>
      </c>
      <c r="B166" s="11">
        <v>2613</v>
      </c>
      <c r="C166" s="11" t="s">
        <v>1057</v>
      </c>
      <c r="D166" s="11" t="s">
        <v>1058</v>
      </c>
    </row>
    <row r="167" spans="1:4">
      <c r="A167" s="11">
        <v>166</v>
      </c>
      <c r="B167" s="11">
        <v>2620</v>
      </c>
      <c r="C167" s="11" t="s">
        <v>1059</v>
      </c>
      <c r="D167" s="11" t="s">
        <v>1060</v>
      </c>
    </row>
    <row r="168" spans="1:4">
      <c r="A168" s="11">
        <v>167</v>
      </c>
      <c r="B168" s="11">
        <v>2630</v>
      </c>
      <c r="C168" s="11" t="s">
        <v>1061</v>
      </c>
      <c r="D168" s="11" t="s">
        <v>1062</v>
      </c>
    </row>
    <row r="169" spans="1:4">
      <c r="A169" s="11">
        <v>168</v>
      </c>
      <c r="B169" s="11">
        <v>2641</v>
      </c>
      <c r="C169" s="11" t="s">
        <v>1063</v>
      </c>
      <c r="D169" s="11" t="s">
        <v>1064</v>
      </c>
    </row>
    <row r="170" spans="1:4">
      <c r="A170" s="11">
        <v>169</v>
      </c>
      <c r="B170" s="11">
        <v>2649</v>
      </c>
      <c r="C170" s="11" t="s">
        <v>1065</v>
      </c>
      <c r="D170" s="11" t="s">
        <v>1066</v>
      </c>
    </row>
    <row r="171" spans="1:4">
      <c r="A171" s="11">
        <v>170</v>
      </c>
      <c r="B171" s="11">
        <v>2691</v>
      </c>
      <c r="C171" s="11" t="s">
        <v>1067</v>
      </c>
      <c r="D171" s="11" t="s">
        <v>1068</v>
      </c>
    </row>
    <row r="172" spans="1:4">
      <c r="A172" s="11">
        <v>171</v>
      </c>
      <c r="B172" s="11">
        <v>2692</v>
      </c>
      <c r="C172" s="11" t="s">
        <v>1069</v>
      </c>
      <c r="D172" s="11" t="s">
        <v>1070</v>
      </c>
    </row>
    <row r="173" spans="1:4">
      <c r="A173" s="11">
        <v>172</v>
      </c>
      <c r="B173" s="11">
        <v>2699</v>
      </c>
      <c r="C173" s="11" t="s">
        <v>1071</v>
      </c>
      <c r="D173" s="11" t="s">
        <v>1072</v>
      </c>
    </row>
    <row r="174" spans="1:4">
      <c r="A174" s="11">
        <v>173</v>
      </c>
      <c r="B174" s="11">
        <v>2711</v>
      </c>
      <c r="C174" s="11" t="s">
        <v>1073</v>
      </c>
      <c r="D174" s="11" t="s">
        <v>1074</v>
      </c>
    </row>
    <row r="175" spans="1:4">
      <c r="A175" s="11">
        <v>174</v>
      </c>
      <c r="B175" s="11">
        <v>2712</v>
      </c>
      <c r="C175" s="11" t="s">
        <v>1075</v>
      </c>
      <c r="D175" s="11" t="s">
        <v>1076</v>
      </c>
    </row>
    <row r="176" spans="1:4">
      <c r="A176" s="11">
        <v>175</v>
      </c>
      <c r="B176" s="11">
        <v>2719</v>
      </c>
      <c r="C176" s="11" t="s">
        <v>1077</v>
      </c>
      <c r="D176" s="11" t="s">
        <v>1078</v>
      </c>
    </row>
    <row r="177" spans="1:4">
      <c r="A177" s="11">
        <v>176</v>
      </c>
      <c r="B177" s="11">
        <v>2721</v>
      </c>
      <c r="C177" s="11" t="s">
        <v>1079</v>
      </c>
      <c r="D177" s="11" t="s">
        <v>1080</v>
      </c>
    </row>
    <row r="178" spans="1:4">
      <c r="A178" s="11">
        <v>177</v>
      </c>
      <c r="B178" s="11">
        <v>2729</v>
      </c>
      <c r="C178" s="11" t="s">
        <v>1081</v>
      </c>
      <c r="D178" s="11" t="s">
        <v>1082</v>
      </c>
    </row>
    <row r="179" spans="1:4">
      <c r="A179" s="11">
        <v>178</v>
      </c>
      <c r="B179" s="11">
        <v>2730</v>
      </c>
      <c r="C179" s="11" t="s">
        <v>1083</v>
      </c>
      <c r="D179" s="11" t="s">
        <v>1084</v>
      </c>
    </row>
    <row r="180" spans="1:4">
      <c r="A180" s="11">
        <v>179</v>
      </c>
      <c r="B180" s="11">
        <v>2740</v>
      </c>
      <c r="C180" s="11" t="s">
        <v>1085</v>
      </c>
      <c r="D180" s="11" t="s">
        <v>1086</v>
      </c>
    </row>
    <row r="181" spans="1:4">
      <c r="A181" s="11">
        <v>180</v>
      </c>
      <c r="B181" s="11">
        <v>2751</v>
      </c>
      <c r="C181" s="11" t="s">
        <v>1087</v>
      </c>
      <c r="D181" s="11" t="s">
        <v>1088</v>
      </c>
    </row>
    <row r="182" spans="1:4">
      <c r="A182" s="11">
        <v>181</v>
      </c>
      <c r="B182" s="11">
        <v>2752</v>
      </c>
      <c r="C182" s="11" t="s">
        <v>1089</v>
      </c>
      <c r="D182" s="11" t="s">
        <v>1090</v>
      </c>
    </row>
    <row r="183" spans="1:4">
      <c r="A183" s="11">
        <v>182</v>
      </c>
      <c r="B183" s="11">
        <v>2760</v>
      </c>
      <c r="C183" s="11" t="s">
        <v>1091</v>
      </c>
      <c r="D183" s="11" t="s">
        <v>1092</v>
      </c>
    </row>
    <row r="184" spans="1:4">
      <c r="A184" s="11">
        <v>183</v>
      </c>
      <c r="B184" s="11">
        <v>2771</v>
      </c>
      <c r="C184" s="11" t="s">
        <v>1093</v>
      </c>
      <c r="D184" s="11" t="s">
        <v>1094</v>
      </c>
    </row>
    <row r="185" spans="1:4">
      <c r="A185" s="11">
        <v>184</v>
      </c>
      <c r="B185" s="11">
        <v>2779</v>
      </c>
      <c r="C185" s="11" t="s">
        <v>1095</v>
      </c>
      <c r="D185" s="11" t="s">
        <v>1096</v>
      </c>
    </row>
    <row r="186" spans="1:4">
      <c r="A186" s="11">
        <v>185</v>
      </c>
      <c r="B186" s="11">
        <v>2810</v>
      </c>
      <c r="C186" s="11" t="s">
        <v>1097</v>
      </c>
      <c r="D186" s="11" t="s">
        <v>1098</v>
      </c>
    </row>
    <row r="187" spans="1:4">
      <c r="A187" s="11">
        <v>186</v>
      </c>
      <c r="B187" s="11">
        <v>2820</v>
      </c>
      <c r="C187" s="11" t="s">
        <v>1099</v>
      </c>
      <c r="D187" s="11" t="s">
        <v>1100</v>
      </c>
    </row>
    <row r="188" spans="1:4">
      <c r="A188" s="11">
        <v>187</v>
      </c>
      <c r="B188" s="11">
        <v>2831</v>
      </c>
      <c r="C188" s="11" t="s">
        <v>1101</v>
      </c>
      <c r="D188" s="11" t="s">
        <v>1102</v>
      </c>
    </row>
    <row r="189" spans="1:4">
      <c r="A189" s="11">
        <v>188</v>
      </c>
      <c r="B189" s="11">
        <v>2832</v>
      </c>
      <c r="C189" s="11" t="s">
        <v>1103</v>
      </c>
      <c r="D189" s="11" t="s">
        <v>1104</v>
      </c>
    </row>
    <row r="190" spans="1:4">
      <c r="A190" s="11">
        <v>189</v>
      </c>
      <c r="B190" s="11">
        <v>2841</v>
      </c>
      <c r="C190" s="11" t="s">
        <v>1105</v>
      </c>
      <c r="D190" s="11" t="s">
        <v>1106</v>
      </c>
    </row>
    <row r="191" spans="1:4">
      <c r="A191" s="11">
        <v>190</v>
      </c>
      <c r="B191" s="11">
        <v>2842</v>
      </c>
      <c r="C191" s="11" t="s">
        <v>1107</v>
      </c>
      <c r="D191" s="11" t="s">
        <v>1108</v>
      </c>
    </row>
    <row r="192" spans="1:4">
      <c r="A192" s="11">
        <v>191</v>
      </c>
      <c r="B192" s="11">
        <v>2851</v>
      </c>
      <c r="C192" s="11" t="s">
        <v>1109</v>
      </c>
      <c r="D192" s="11" t="s">
        <v>1110</v>
      </c>
    </row>
    <row r="193" spans="1:4">
      <c r="A193" s="11">
        <v>192</v>
      </c>
      <c r="B193" s="11">
        <v>2852</v>
      </c>
      <c r="C193" s="11" t="s">
        <v>1111</v>
      </c>
      <c r="D193" s="11" t="s">
        <v>1112</v>
      </c>
    </row>
    <row r="194" spans="1:4">
      <c r="A194" s="11">
        <v>193</v>
      </c>
      <c r="B194" s="11">
        <v>2853</v>
      </c>
      <c r="C194" s="11" t="s">
        <v>1113</v>
      </c>
      <c r="D194" s="11" t="s">
        <v>1114</v>
      </c>
    </row>
    <row r="195" spans="1:4">
      <c r="A195" s="11">
        <v>194</v>
      </c>
      <c r="B195" s="11">
        <v>2854</v>
      </c>
      <c r="C195" s="11" t="s">
        <v>1115</v>
      </c>
      <c r="D195" s="11" t="s">
        <v>1116</v>
      </c>
    </row>
    <row r="196" spans="1:4">
      <c r="A196" s="11">
        <v>195</v>
      </c>
      <c r="B196" s="11">
        <v>2859</v>
      </c>
      <c r="C196" s="11" t="s">
        <v>1117</v>
      </c>
      <c r="D196" s="11" t="s">
        <v>1118</v>
      </c>
    </row>
    <row r="197" spans="1:4">
      <c r="A197" s="11">
        <v>196</v>
      </c>
      <c r="B197" s="11">
        <v>2890</v>
      </c>
      <c r="C197" s="11" t="s">
        <v>1119</v>
      </c>
      <c r="D197" s="11" t="s">
        <v>1120</v>
      </c>
    </row>
    <row r="198" spans="1:4">
      <c r="A198" s="11">
        <v>197</v>
      </c>
      <c r="B198" s="11">
        <v>2911</v>
      </c>
      <c r="C198" s="11" t="s">
        <v>1121</v>
      </c>
      <c r="D198" s="11" t="s">
        <v>1122</v>
      </c>
    </row>
    <row r="199" spans="1:4">
      <c r="A199" s="11">
        <v>198</v>
      </c>
      <c r="B199" s="11">
        <v>2912</v>
      </c>
      <c r="C199" s="11" t="s">
        <v>1123</v>
      </c>
      <c r="D199" s="11" t="s">
        <v>1124</v>
      </c>
    </row>
    <row r="200" spans="1:4">
      <c r="A200" s="11">
        <v>199</v>
      </c>
      <c r="B200" s="11">
        <v>2919</v>
      </c>
      <c r="C200" s="11" t="s">
        <v>1125</v>
      </c>
      <c r="D200" s="11" t="s">
        <v>1126</v>
      </c>
    </row>
    <row r="201" spans="1:4">
      <c r="A201" s="11">
        <v>200</v>
      </c>
      <c r="B201" s="11">
        <v>2921</v>
      </c>
      <c r="C201" s="11" t="s">
        <v>1127</v>
      </c>
      <c r="D201" s="11" t="s">
        <v>1128</v>
      </c>
    </row>
    <row r="202" spans="1:4">
      <c r="A202" s="11">
        <v>201</v>
      </c>
      <c r="B202" s="11">
        <v>2922</v>
      </c>
      <c r="C202" s="11" t="s">
        <v>1129</v>
      </c>
      <c r="D202" s="11" t="s">
        <v>1130</v>
      </c>
    </row>
    <row r="203" spans="1:4">
      <c r="A203" s="11">
        <v>202</v>
      </c>
      <c r="B203" s="11">
        <v>2923</v>
      </c>
      <c r="C203" s="11" t="s">
        <v>1131</v>
      </c>
      <c r="D203" s="11" t="s">
        <v>1132</v>
      </c>
    </row>
    <row r="204" spans="1:4">
      <c r="A204" s="11">
        <v>203</v>
      </c>
      <c r="B204" s="11">
        <v>2924</v>
      </c>
      <c r="C204" s="11" t="s">
        <v>1133</v>
      </c>
      <c r="D204" s="11" t="s">
        <v>1134</v>
      </c>
    </row>
    <row r="205" spans="1:4">
      <c r="A205" s="11">
        <v>204</v>
      </c>
      <c r="B205" s="11">
        <v>2925</v>
      </c>
      <c r="C205" s="11" t="s">
        <v>1135</v>
      </c>
      <c r="D205" s="11" t="s">
        <v>1136</v>
      </c>
    </row>
    <row r="206" spans="1:4">
      <c r="A206" s="11">
        <v>205</v>
      </c>
      <c r="B206" s="11">
        <v>2926</v>
      </c>
      <c r="C206" s="11" t="s">
        <v>1137</v>
      </c>
      <c r="D206" s="11" t="s">
        <v>1138</v>
      </c>
    </row>
    <row r="207" spans="1:4">
      <c r="A207" s="11">
        <v>206</v>
      </c>
      <c r="B207" s="11">
        <v>2927</v>
      </c>
      <c r="C207" s="11" t="s">
        <v>1139</v>
      </c>
      <c r="D207" s="11" t="s">
        <v>1140</v>
      </c>
    </row>
    <row r="208" spans="1:4">
      <c r="A208" s="11">
        <v>207</v>
      </c>
      <c r="B208" s="11">
        <v>2928</v>
      </c>
      <c r="C208" s="11" t="s">
        <v>1141</v>
      </c>
      <c r="D208" s="11" t="s">
        <v>1142</v>
      </c>
    </row>
    <row r="209" spans="1:4">
      <c r="A209" s="11">
        <v>208</v>
      </c>
      <c r="B209" s="11">
        <v>2929</v>
      </c>
      <c r="C209" s="11" t="s">
        <v>1143</v>
      </c>
      <c r="D209" s="11" t="s">
        <v>1144</v>
      </c>
    </row>
    <row r="210" spans="1:4">
      <c r="A210" s="11">
        <v>209</v>
      </c>
      <c r="B210" s="11">
        <v>2931</v>
      </c>
      <c r="C210" s="11" t="s">
        <v>1145</v>
      </c>
      <c r="D210" s="11" t="s">
        <v>1146</v>
      </c>
    </row>
    <row r="211" spans="1:4">
      <c r="A211" s="11">
        <v>210</v>
      </c>
      <c r="B211" s="11">
        <v>2932</v>
      </c>
      <c r="C211" s="11" t="s">
        <v>1147</v>
      </c>
      <c r="D211" s="11" t="s">
        <v>1148</v>
      </c>
    </row>
    <row r="212" spans="1:4">
      <c r="A212" s="11">
        <v>211</v>
      </c>
      <c r="B212" s="11">
        <v>2933</v>
      </c>
      <c r="C212" s="11" t="s">
        <v>1149</v>
      </c>
      <c r="D212" s="11" t="s">
        <v>1150</v>
      </c>
    </row>
    <row r="213" spans="1:4">
      <c r="A213" s="11">
        <v>212</v>
      </c>
      <c r="B213" s="11">
        <v>2934</v>
      </c>
      <c r="C213" s="11" t="s">
        <v>1151</v>
      </c>
      <c r="D213" s="11" t="s">
        <v>1152</v>
      </c>
    </row>
    <row r="214" spans="1:4">
      <c r="A214" s="11">
        <v>213</v>
      </c>
      <c r="B214" s="11">
        <v>2935</v>
      </c>
      <c r="C214" s="11" t="s">
        <v>1153</v>
      </c>
      <c r="D214" s="11" t="s">
        <v>1154</v>
      </c>
    </row>
    <row r="215" spans="1:4">
      <c r="A215" s="11">
        <v>214</v>
      </c>
      <c r="B215" s="11">
        <v>2936</v>
      </c>
      <c r="C215" s="11" t="s">
        <v>1155</v>
      </c>
      <c r="D215" s="11" t="s">
        <v>1156</v>
      </c>
    </row>
    <row r="216" spans="1:4">
      <c r="A216" s="11">
        <v>215</v>
      </c>
      <c r="B216" s="11">
        <v>2937</v>
      </c>
      <c r="C216" s="11" t="s">
        <v>1157</v>
      </c>
      <c r="D216" s="11" t="s">
        <v>1158</v>
      </c>
    </row>
    <row r="217" spans="1:4">
      <c r="A217" s="11">
        <v>216</v>
      </c>
      <c r="B217" s="11">
        <v>2938</v>
      </c>
      <c r="C217" s="11" t="s">
        <v>1159</v>
      </c>
      <c r="D217" s="11" t="s">
        <v>1160</v>
      </c>
    </row>
    <row r="218" spans="1:4">
      <c r="A218" s="11">
        <v>217</v>
      </c>
      <c r="B218" s="11">
        <v>2939</v>
      </c>
      <c r="C218" s="11" t="s">
        <v>1161</v>
      </c>
      <c r="D218" s="11" t="s">
        <v>1162</v>
      </c>
    </row>
    <row r="219" spans="1:4">
      <c r="A219" s="11">
        <v>218</v>
      </c>
      <c r="B219" s="11">
        <v>3010</v>
      </c>
      <c r="C219" s="11" t="s">
        <v>1163</v>
      </c>
      <c r="D219" s="11" t="s">
        <v>1164</v>
      </c>
    </row>
    <row r="220" spans="1:4">
      <c r="A220" s="11">
        <v>219</v>
      </c>
      <c r="B220" s="11">
        <v>3020</v>
      </c>
      <c r="C220" s="11" t="s">
        <v>1165</v>
      </c>
      <c r="D220" s="11" t="s">
        <v>1166</v>
      </c>
    </row>
    <row r="221" spans="1:4">
      <c r="A221" s="11">
        <v>220</v>
      </c>
      <c r="B221" s="11">
        <v>3030</v>
      </c>
      <c r="C221" s="11" t="s">
        <v>1167</v>
      </c>
      <c r="D221" s="11" t="s">
        <v>1168</v>
      </c>
    </row>
    <row r="222" spans="1:4">
      <c r="A222" s="11">
        <v>221</v>
      </c>
      <c r="B222" s="11">
        <v>3110</v>
      </c>
      <c r="C222" s="11" t="s">
        <v>1169</v>
      </c>
      <c r="D222" s="11" t="s">
        <v>1170</v>
      </c>
    </row>
    <row r="223" spans="1:4">
      <c r="A223" s="11">
        <v>222</v>
      </c>
      <c r="B223" s="11">
        <v>3121</v>
      </c>
      <c r="C223" s="11" t="s">
        <v>1171</v>
      </c>
      <c r="D223" s="11" t="s">
        <v>1172</v>
      </c>
    </row>
    <row r="224" spans="1:4">
      <c r="A224" s="11">
        <v>223</v>
      </c>
      <c r="B224" s="11">
        <v>3122</v>
      </c>
      <c r="C224" s="11" t="s">
        <v>1173</v>
      </c>
      <c r="D224" s="11" t="s">
        <v>1174</v>
      </c>
    </row>
    <row r="225" spans="1:4">
      <c r="A225" s="11">
        <v>224</v>
      </c>
      <c r="B225" s="11">
        <v>3131</v>
      </c>
      <c r="C225" s="11" t="s">
        <v>1175</v>
      </c>
      <c r="D225" s="11" t="s">
        <v>1176</v>
      </c>
    </row>
    <row r="226" spans="1:4">
      <c r="A226" s="11">
        <v>225</v>
      </c>
      <c r="B226" s="11">
        <v>3132</v>
      </c>
      <c r="C226" s="11" t="s">
        <v>1177</v>
      </c>
      <c r="D226" s="11" t="s">
        <v>1178</v>
      </c>
    </row>
    <row r="227" spans="1:4">
      <c r="A227" s="11">
        <v>226</v>
      </c>
      <c r="B227" s="11">
        <v>3190</v>
      </c>
      <c r="C227" s="11" t="s">
        <v>1179</v>
      </c>
      <c r="D227" s="11" t="s">
        <v>1180</v>
      </c>
    </row>
    <row r="228" spans="1:4">
      <c r="A228" s="11">
        <v>227</v>
      </c>
      <c r="B228" s="11">
        <v>3211</v>
      </c>
      <c r="C228" s="11" t="s">
        <v>1181</v>
      </c>
      <c r="D228" s="11" t="s">
        <v>1182</v>
      </c>
    </row>
    <row r="229" spans="1:4">
      <c r="A229" s="11">
        <v>228</v>
      </c>
      <c r="B229" s="11">
        <v>3219</v>
      </c>
      <c r="C229" s="11" t="s">
        <v>1183</v>
      </c>
      <c r="D229" s="11" t="s">
        <v>1184</v>
      </c>
    </row>
    <row r="230" spans="1:4">
      <c r="A230" s="11">
        <v>229</v>
      </c>
      <c r="B230" s="11">
        <v>3220</v>
      </c>
      <c r="C230" s="11" t="s">
        <v>1185</v>
      </c>
      <c r="D230" s="11" t="s">
        <v>1186</v>
      </c>
    </row>
    <row r="231" spans="1:4">
      <c r="A231" s="11">
        <v>230</v>
      </c>
      <c r="B231" s="11">
        <v>3311</v>
      </c>
      <c r="C231" s="11" t="s">
        <v>1187</v>
      </c>
      <c r="D231" s="11" t="s">
        <v>1188</v>
      </c>
    </row>
    <row r="232" spans="1:4">
      <c r="A232" s="11">
        <v>231</v>
      </c>
      <c r="B232" s="11">
        <v>3312</v>
      </c>
      <c r="C232" s="11" t="s">
        <v>1189</v>
      </c>
      <c r="D232" s="11" t="s">
        <v>1190</v>
      </c>
    </row>
    <row r="233" spans="1:4">
      <c r="A233" s="11">
        <v>232</v>
      </c>
      <c r="B233" s="11">
        <v>3313</v>
      </c>
      <c r="C233" s="11" t="s">
        <v>1191</v>
      </c>
      <c r="D233" s="11" t="s">
        <v>1192</v>
      </c>
    </row>
    <row r="234" spans="1:4">
      <c r="A234" s="11">
        <v>233</v>
      </c>
      <c r="B234" s="11">
        <v>3314</v>
      </c>
      <c r="C234" s="11" t="s">
        <v>1193</v>
      </c>
      <c r="D234" s="11" t="s">
        <v>1194</v>
      </c>
    </row>
    <row r="235" spans="1:4">
      <c r="A235" s="11">
        <v>234</v>
      </c>
      <c r="B235" s="11">
        <v>3321</v>
      </c>
      <c r="C235" s="11" t="s">
        <v>1195</v>
      </c>
      <c r="D235" s="11" t="s">
        <v>1196</v>
      </c>
    </row>
    <row r="236" spans="1:4">
      <c r="A236" s="11">
        <v>235</v>
      </c>
      <c r="B236" s="11">
        <v>3329</v>
      </c>
      <c r="C236" s="11" t="s">
        <v>1197</v>
      </c>
      <c r="D236" s="11" t="s">
        <v>1198</v>
      </c>
    </row>
    <row r="237" spans="1:4">
      <c r="A237" s="11">
        <v>236</v>
      </c>
      <c r="B237" s="11">
        <v>3391</v>
      </c>
      <c r="C237" s="11" t="s">
        <v>1199</v>
      </c>
      <c r="D237" s="11" t="s">
        <v>1200</v>
      </c>
    </row>
    <row r="238" spans="1:4">
      <c r="A238" s="11">
        <v>237</v>
      </c>
      <c r="B238" s="11">
        <v>3392</v>
      </c>
      <c r="C238" s="11" t="s">
        <v>1201</v>
      </c>
      <c r="D238" s="11" t="s">
        <v>1202</v>
      </c>
    </row>
    <row r="239" spans="1:4">
      <c r="A239" s="11">
        <v>238</v>
      </c>
      <c r="B239" s="11">
        <v>3399</v>
      </c>
      <c r="C239" s="11" t="s">
        <v>1203</v>
      </c>
      <c r="D239" s="11" t="s">
        <v>1204</v>
      </c>
    </row>
    <row r="240" spans="1:4">
      <c r="A240" s="11">
        <v>239</v>
      </c>
      <c r="B240" s="11">
        <v>3400</v>
      </c>
      <c r="C240" s="11" t="s">
        <v>1205</v>
      </c>
      <c r="D240" s="11" t="s">
        <v>1206</v>
      </c>
    </row>
    <row r="241" spans="1:4">
      <c r="A241" s="11">
        <v>240</v>
      </c>
      <c r="B241" s="11">
        <v>3510</v>
      </c>
      <c r="C241" s="11" t="s">
        <v>1207</v>
      </c>
      <c r="D241" s="11" t="s">
        <v>1208</v>
      </c>
    </row>
    <row r="242" spans="1:4">
      <c r="A242" s="11">
        <v>241</v>
      </c>
      <c r="B242" s="11">
        <v>3520</v>
      </c>
      <c r="C242" s="11" t="s">
        <v>1209</v>
      </c>
      <c r="D242" s="11" t="s">
        <v>1210</v>
      </c>
    </row>
    <row r="243" spans="1:4">
      <c r="A243" s="11">
        <v>242</v>
      </c>
      <c r="B243" s="11">
        <v>3530</v>
      </c>
      <c r="C243" s="11" t="s">
        <v>1211</v>
      </c>
      <c r="D243" s="11" t="s">
        <v>1212</v>
      </c>
    </row>
    <row r="244" spans="1:4">
      <c r="A244" s="11">
        <v>243</v>
      </c>
      <c r="B244" s="11">
        <v>3600</v>
      </c>
      <c r="C244" s="11" t="s">
        <v>1213</v>
      </c>
      <c r="D244" s="11" t="s">
        <v>1214</v>
      </c>
    </row>
    <row r="245" spans="1:4">
      <c r="A245" s="11">
        <v>244</v>
      </c>
      <c r="B245" s="11">
        <v>3700</v>
      </c>
      <c r="C245" s="11" t="s">
        <v>1215</v>
      </c>
      <c r="D245" s="11" t="s">
        <v>1216</v>
      </c>
    </row>
    <row r="246" spans="1:4">
      <c r="A246" s="11">
        <v>245</v>
      </c>
      <c r="B246" s="11">
        <v>3811</v>
      </c>
      <c r="C246" s="11" t="s">
        <v>1217</v>
      </c>
      <c r="D246" s="11" t="s">
        <v>1218</v>
      </c>
    </row>
    <row r="247" spans="1:4">
      <c r="A247" s="11">
        <v>246</v>
      </c>
      <c r="B247" s="11">
        <v>3812</v>
      </c>
      <c r="C247" s="11" t="s">
        <v>1219</v>
      </c>
      <c r="D247" s="11" t="s">
        <v>1220</v>
      </c>
    </row>
    <row r="248" spans="1:4">
      <c r="A248" s="11">
        <v>247</v>
      </c>
      <c r="B248" s="11">
        <v>3821</v>
      </c>
      <c r="C248" s="11" t="s">
        <v>1221</v>
      </c>
      <c r="D248" s="11" t="s">
        <v>1222</v>
      </c>
    </row>
    <row r="249" spans="1:4">
      <c r="A249" s="11">
        <v>248</v>
      </c>
      <c r="B249" s="11">
        <v>3822</v>
      </c>
      <c r="C249" s="11" t="s">
        <v>1223</v>
      </c>
      <c r="D249" s="11" t="s">
        <v>1224</v>
      </c>
    </row>
    <row r="250" spans="1:4">
      <c r="A250" s="11">
        <v>249</v>
      </c>
      <c r="B250" s="11">
        <v>3830</v>
      </c>
      <c r="C250" s="11" t="s">
        <v>1225</v>
      </c>
      <c r="D250" s="11" t="s">
        <v>1226</v>
      </c>
    </row>
    <row r="251" spans="1:4">
      <c r="A251" s="11">
        <v>250</v>
      </c>
      <c r="B251" s="11">
        <v>3900</v>
      </c>
      <c r="C251" s="11" t="s">
        <v>1227</v>
      </c>
      <c r="D251" s="11" t="s">
        <v>1228</v>
      </c>
    </row>
    <row r="252" spans="1:4">
      <c r="A252" s="11">
        <v>251</v>
      </c>
      <c r="B252" s="11">
        <v>4100</v>
      </c>
      <c r="C252" s="11" t="s">
        <v>1229</v>
      </c>
      <c r="D252" s="11" t="s">
        <v>1230</v>
      </c>
    </row>
    <row r="253" spans="1:4">
      <c r="A253" s="11">
        <v>252</v>
      </c>
      <c r="B253" s="11">
        <v>4210</v>
      </c>
      <c r="C253" s="11" t="s">
        <v>1231</v>
      </c>
      <c r="D253" s="11" t="s">
        <v>1232</v>
      </c>
    </row>
    <row r="254" spans="1:4">
      <c r="A254" s="11">
        <v>253</v>
      </c>
      <c r="B254" s="11">
        <v>4220</v>
      </c>
      <c r="C254" s="11" t="s">
        <v>1233</v>
      </c>
      <c r="D254" s="11" t="s">
        <v>1234</v>
      </c>
    </row>
    <row r="255" spans="1:4">
      <c r="A255" s="11">
        <v>254</v>
      </c>
      <c r="B255" s="11">
        <v>4290</v>
      </c>
      <c r="C255" s="11" t="s">
        <v>1235</v>
      </c>
      <c r="D255" s="11" t="s">
        <v>1236</v>
      </c>
    </row>
    <row r="256" spans="1:4">
      <c r="A256" s="11">
        <v>255</v>
      </c>
      <c r="B256" s="11">
        <v>4310</v>
      </c>
      <c r="C256" s="11" t="s">
        <v>1237</v>
      </c>
      <c r="D256" s="11" t="s">
        <v>1238</v>
      </c>
    </row>
    <row r="257" spans="1:4">
      <c r="A257" s="11">
        <v>256</v>
      </c>
      <c r="B257" s="11">
        <v>4320</v>
      </c>
      <c r="C257" s="11" t="s">
        <v>1239</v>
      </c>
      <c r="D257" s="11" t="s">
        <v>1240</v>
      </c>
    </row>
    <row r="258" spans="1:4">
      <c r="A258" s="11">
        <v>257</v>
      </c>
      <c r="B258" s="11">
        <v>4331</v>
      </c>
      <c r="C258" s="11" t="s">
        <v>1241</v>
      </c>
      <c r="D258" s="11" t="s">
        <v>1242</v>
      </c>
    </row>
    <row r="259" spans="1:4">
      <c r="A259" s="11">
        <v>258</v>
      </c>
      <c r="B259" s="11">
        <v>4332</v>
      </c>
      <c r="C259" s="11" t="s">
        <v>1243</v>
      </c>
      <c r="D259" s="11" t="s">
        <v>1244</v>
      </c>
    </row>
    <row r="260" spans="1:4">
      <c r="A260" s="11">
        <v>259</v>
      </c>
      <c r="B260" s="11">
        <v>4339</v>
      </c>
      <c r="C260" s="11" t="s">
        <v>1245</v>
      </c>
      <c r="D260" s="11" t="s">
        <v>1246</v>
      </c>
    </row>
    <row r="261" spans="1:4">
      <c r="A261" s="11">
        <v>260</v>
      </c>
      <c r="B261" s="11">
        <v>4340</v>
      </c>
      <c r="C261" s="11" t="s">
        <v>1247</v>
      </c>
      <c r="D261" s="11" t="s">
        <v>1248</v>
      </c>
    </row>
    <row r="262" spans="1:4">
      <c r="A262" s="11">
        <v>261</v>
      </c>
      <c r="B262" s="11">
        <v>4390</v>
      </c>
      <c r="C262" s="11" t="s">
        <v>1249</v>
      </c>
      <c r="D262" s="11" t="s">
        <v>1250</v>
      </c>
    </row>
    <row r="263" spans="1:4">
      <c r="A263" s="11">
        <v>262</v>
      </c>
      <c r="B263" s="11">
        <v>4510</v>
      </c>
      <c r="C263" s="11" t="s">
        <v>1251</v>
      </c>
      <c r="D263" s="11" t="s">
        <v>1252</v>
      </c>
    </row>
    <row r="264" spans="1:4">
      <c r="A264" s="11">
        <v>263</v>
      </c>
      <c r="B264" s="11">
        <v>4520</v>
      </c>
      <c r="C264" s="11" t="s">
        <v>1253</v>
      </c>
      <c r="D264" s="11" t="s">
        <v>1254</v>
      </c>
    </row>
    <row r="265" spans="1:4">
      <c r="A265" s="11">
        <v>264</v>
      </c>
      <c r="B265" s="11">
        <v>4531</v>
      </c>
      <c r="C265" s="11" t="s">
        <v>1255</v>
      </c>
      <c r="D265" s="11" t="s">
        <v>1256</v>
      </c>
    </row>
    <row r="266" spans="1:4">
      <c r="A266" s="11">
        <v>265</v>
      </c>
      <c r="B266" s="11">
        <v>4532</v>
      </c>
      <c r="C266" s="11" t="s">
        <v>1257</v>
      </c>
      <c r="D266" s="11" t="s">
        <v>1258</v>
      </c>
    </row>
    <row r="267" spans="1:4">
      <c r="A267" s="11">
        <v>266</v>
      </c>
      <c r="B267" s="11">
        <v>4533</v>
      </c>
      <c r="C267" s="11" t="s">
        <v>1259</v>
      </c>
      <c r="D267" s="11" t="s">
        <v>1260</v>
      </c>
    </row>
    <row r="268" spans="1:4">
      <c r="A268" s="11">
        <v>267</v>
      </c>
      <c r="B268" s="11">
        <v>4539</v>
      </c>
      <c r="C268" s="11" t="s">
        <v>1261</v>
      </c>
      <c r="D268" s="11" t="s">
        <v>1262</v>
      </c>
    </row>
    <row r="269" spans="1:4">
      <c r="A269" s="11">
        <v>268</v>
      </c>
      <c r="B269" s="11">
        <v>4541</v>
      </c>
      <c r="C269" s="11" t="s">
        <v>1263</v>
      </c>
      <c r="D269" s="11" t="s">
        <v>1264</v>
      </c>
    </row>
    <row r="270" spans="1:4">
      <c r="A270" s="11">
        <v>269</v>
      </c>
      <c r="B270" s="11">
        <v>4542</v>
      </c>
      <c r="C270" s="11" t="s">
        <v>1265</v>
      </c>
      <c r="D270" s="11" t="s">
        <v>1266</v>
      </c>
    </row>
    <row r="271" spans="1:4">
      <c r="A271" s="11">
        <v>270</v>
      </c>
      <c r="B271" s="11">
        <v>4543</v>
      </c>
      <c r="C271" s="11" t="s">
        <v>1267</v>
      </c>
      <c r="D271" s="11" t="s">
        <v>1268</v>
      </c>
    </row>
    <row r="272" spans="1:4">
      <c r="A272" s="11">
        <v>271</v>
      </c>
      <c r="B272" s="11">
        <v>4544</v>
      </c>
      <c r="C272" s="11" t="s">
        <v>1269</v>
      </c>
      <c r="D272" s="11" t="s">
        <v>1270</v>
      </c>
    </row>
    <row r="273" spans="1:4">
      <c r="A273" s="11">
        <v>272</v>
      </c>
      <c r="B273" s="11">
        <v>4545</v>
      </c>
      <c r="C273" s="11" t="s">
        <v>1271</v>
      </c>
      <c r="D273" s="11" t="s">
        <v>1272</v>
      </c>
    </row>
    <row r="274" spans="1:4">
      <c r="A274" s="11">
        <v>273</v>
      </c>
      <c r="B274" s="11">
        <v>4546</v>
      </c>
      <c r="C274" s="11" t="s">
        <v>1273</v>
      </c>
      <c r="D274" s="11" t="s">
        <v>1274</v>
      </c>
    </row>
    <row r="275" spans="1:4">
      <c r="A275" s="11">
        <v>274</v>
      </c>
      <c r="B275" s="11">
        <v>4547</v>
      </c>
      <c r="C275" s="11" t="s">
        <v>1275</v>
      </c>
      <c r="D275" s="11" t="s">
        <v>1276</v>
      </c>
    </row>
    <row r="276" spans="1:4">
      <c r="A276" s="11">
        <v>275</v>
      </c>
      <c r="B276" s="11">
        <v>4548</v>
      </c>
      <c r="C276" s="11" t="s">
        <v>1277</v>
      </c>
      <c r="D276" s="11" t="s">
        <v>1278</v>
      </c>
    </row>
    <row r="277" spans="1:4">
      <c r="A277" s="11">
        <v>276</v>
      </c>
      <c r="B277" s="11">
        <v>4549</v>
      </c>
      <c r="C277" s="11" t="s">
        <v>1279</v>
      </c>
      <c r="D277" s="11" t="s">
        <v>1280</v>
      </c>
    </row>
    <row r="278" spans="1:4">
      <c r="A278" s="11">
        <v>277</v>
      </c>
      <c r="B278" s="11">
        <v>4551</v>
      </c>
      <c r="C278" s="11" t="s">
        <v>1281</v>
      </c>
      <c r="D278" s="11" t="s">
        <v>1282</v>
      </c>
    </row>
    <row r="279" spans="1:4">
      <c r="A279" s="11">
        <v>278</v>
      </c>
      <c r="B279" s="11">
        <v>4552</v>
      </c>
      <c r="C279" s="11" t="s">
        <v>1283</v>
      </c>
      <c r="D279" s="11" t="s">
        <v>1284</v>
      </c>
    </row>
    <row r="280" spans="1:4">
      <c r="A280" s="11">
        <v>279</v>
      </c>
      <c r="B280" s="11">
        <v>4553</v>
      </c>
      <c r="C280" s="11" t="s">
        <v>1285</v>
      </c>
      <c r="D280" s="11" t="s">
        <v>1286</v>
      </c>
    </row>
    <row r="281" spans="1:4">
      <c r="A281" s="11">
        <v>280</v>
      </c>
      <c r="B281" s="11">
        <v>4559</v>
      </c>
      <c r="C281" s="11" t="s">
        <v>1287</v>
      </c>
      <c r="D281" s="11" t="s">
        <v>1288</v>
      </c>
    </row>
    <row r="282" spans="1:4">
      <c r="A282" s="11">
        <v>281</v>
      </c>
      <c r="B282" s="11">
        <v>4561</v>
      </c>
      <c r="C282" s="11" t="s">
        <v>1289</v>
      </c>
      <c r="D282" s="11" t="s">
        <v>1290</v>
      </c>
    </row>
    <row r="283" spans="1:4">
      <c r="A283" s="11">
        <v>282</v>
      </c>
      <c r="B283" s="11">
        <v>4562</v>
      </c>
      <c r="C283" s="11" t="s">
        <v>1291</v>
      </c>
      <c r="D283" s="11" t="s">
        <v>1292</v>
      </c>
    </row>
    <row r="284" spans="1:4">
      <c r="A284" s="11">
        <v>283</v>
      </c>
      <c r="B284" s="11">
        <v>4563</v>
      </c>
      <c r="C284" s="11" t="s">
        <v>1293</v>
      </c>
      <c r="D284" s="11" t="s">
        <v>1294</v>
      </c>
    </row>
    <row r="285" spans="1:4">
      <c r="A285" s="11">
        <v>284</v>
      </c>
      <c r="B285" s="11">
        <v>4564</v>
      </c>
      <c r="C285" s="11" t="s">
        <v>1295</v>
      </c>
      <c r="D285" s="11" t="s">
        <v>1296</v>
      </c>
    </row>
    <row r="286" spans="1:4">
      <c r="A286" s="11">
        <v>285</v>
      </c>
      <c r="B286" s="11">
        <v>4565</v>
      </c>
      <c r="C286" s="11" t="s">
        <v>1297</v>
      </c>
      <c r="D286" s="11" t="s">
        <v>1298</v>
      </c>
    </row>
    <row r="287" spans="1:4">
      <c r="A287" s="11">
        <v>286</v>
      </c>
      <c r="B287" s="11">
        <v>4566</v>
      </c>
      <c r="C287" s="11" t="s">
        <v>1299</v>
      </c>
      <c r="D287" s="11" t="s">
        <v>1300</v>
      </c>
    </row>
    <row r="288" spans="1:4">
      <c r="A288" s="11">
        <v>287</v>
      </c>
      <c r="B288" s="11">
        <v>4567</v>
      </c>
      <c r="C288" s="11" t="s">
        <v>1301</v>
      </c>
      <c r="D288" s="11" t="s">
        <v>1302</v>
      </c>
    </row>
    <row r="289" spans="1:4">
      <c r="A289" s="11">
        <v>288</v>
      </c>
      <c r="B289" s="11">
        <v>4569</v>
      </c>
      <c r="C289" s="11" t="s">
        <v>1303</v>
      </c>
      <c r="D289" s="11" t="s">
        <v>1304</v>
      </c>
    </row>
    <row r="290" spans="1:4">
      <c r="A290" s="11">
        <v>289</v>
      </c>
      <c r="B290" s="11">
        <v>4571</v>
      </c>
      <c r="C290" s="11" t="s">
        <v>1305</v>
      </c>
      <c r="D290" s="11" t="s">
        <v>1306</v>
      </c>
    </row>
    <row r="291" spans="1:4">
      <c r="A291" s="11">
        <v>290</v>
      </c>
      <c r="B291" s="11">
        <v>4572</v>
      </c>
      <c r="C291" s="11" t="s">
        <v>1307</v>
      </c>
      <c r="D291" s="11" t="s">
        <v>1308</v>
      </c>
    </row>
    <row r="292" spans="1:4">
      <c r="A292" s="11">
        <v>291</v>
      </c>
      <c r="B292" s="11">
        <v>4581</v>
      </c>
      <c r="C292" s="11" t="s">
        <v>1309</v>
      </c>
      <c r="D292" s="11" t="s">
        <v>1310</v>
      </c>
    </row>
    <row r="293" spans="1:4">
      <c r="A293" s="11">
        <v>292</v>
      </c>
      <c r="B293" s="11">
        <v>4582</v>
      </c>
      <c r="C293" s="11" t="s">
        <v>1311</v>
      </c>
      <c r="D293" s="11" t="s">
        <v>1312</v>
      </c>
    </row>
    <row r="294" spans="1:4">
      <c r="A294" s="11">
        <v>293</v>
      </c>
      <c r="B294" s="11">
        <v>4583</v>
      </c>
      <c r="C294" s="11" t="s">
        <v>1313</v>
      </c>
      <c r="D294" s="11" t="s">
        <v>1314</v>
      </c>
    </row>
    <row r="295" spans="1:4">
      <c r="A295" s="11">
        <v>294</v>
      </c>
      <c r="B295" s="11">
        <v>4611</v>
      </c>
      <c r="C295" s="11" t="s">
        <v>1315</v>
      </c>
      <c r="D295" s="11" t="s">
        <v>1316</v>
      </c>
    </row>
    <row r="296" spans="1:4">
      <c r="A296" s="11">
        <v>295</v>
      </c>
      <c r="B296" s="11">
        <v>4612</v>
      </c>
      <c r="C296" s="11" t="s">
        <v>1317</v>
      </c>
      <c r="D296" s="11" t="s">
        <v>1318</v>
      </c>
    </row>
    <row r="297" spans="1:4">
      <c r="A297" s="11">
        <v>296</v>
      </c>
      <c r="B297" s="11">
        <v>4613</v>
      </c>
      <c r="C297" s="11" t="s">
        <v>1319</v>
      </c>
      <c r="D297" s="11" t="s">
        <v>1320</v>
      </c>
    </row>
    <row r="298" spans="1:4">
      <c r="A298" s="11">
        <v>297</v>
      </c>
      <c r="B298" s="11">
        <v>4614</v>
      </c>
      <c r="C298" s="11" t="s">
        <v>1321</v>
      </c>
      <c r="D298" s="11" t="s">
        <v>1322</v>
      </c>
    </row>
    <row r="299" spans="1:4">
      <c r="A299" s="11">
        <v>298</v>
      </c>
      <c r="B299" s="11">
        <v>4615</v>
      </c>
      <c r="C299" s="11" t="s">
        <v>1323</v>
      </c>
      <c r="D299" s="11" t="s">
        <v>1324</v>
      </c>
    </row>
    <row r="300" spans="1:4">
      <c r="A300" s="11">
        <v>299</v>
      </c>
      <c r="B300" s="11">
        <v>4619</v>
      </c>
      <c r="C300" s="11" t="s">
        <v>1325</v>
      </c>
      <c r="D300" s="11" t="s">
        <v>1326</v>
      </c>
    </row>
    <row r="301" spans="1:4">
      <c r="A301" s="11">
        <v>300</v>
      </c>
      <c r="B301" s="11">
        <v>4621</v>
      </c>
      <c r="C301" s="11" t="s">
        <v>1327</v>
      </c>
      <c r="D301" s="11" t="s">
        <v>1328</v>
      </c>
    </row>
    <row r="302" spans="1:4">
      <c r="A302" s="11">
        <v>301</v>
      </c>
      <c r="B302" s="11">
        <v>4622</v>
      </c>
      <c r="C302" s="11" t="s">
        <v>1329</v>
      </c>
      <c r="D302" s="11" t="s">
        <v>1330</v>
      </c>
    </row>
    <row r="303" spans="1:4">
      <c r="A303" s="11">
        <v>302</v>
      </c>
      <c r="B303" s="11">
        <v>4631</v>
      </c>
      <c r="C303" s="11" t="s">
        <v>1331</v>
      </c>
      <c r="D303" s="11" t="s">
        <v>1332</v>
      </c>
    </row>
    <row r="304" spans="1:4">
      <c r="A304" s="11">
        <v>303</v>
      </c>
      <c r="B304" s="11">
        <v>4639</v>
      </c>
      <c r="C304" s="11" t="s">
        <v>1333</v>
      </c>
      <c r="D304" s="11" t="s">
        <v>1334</v>
      </c>
    </row>
    <row r="305" spans="1:4">
      <c r="A305" s="11">
        <v>304</v>
      </c>
      <c r="B305" s="11">
        <v>4641</v>
      </c>
      <c r="C305" s="11" t="s">
        <v>1335</v>
      </c>
      <c r="D305" s="11" t="s">
        <v>1336</v>
      </c>
    </row>
    <row r="306" spans="1:4">
      <c r="A306" s="11">
        <v>305</v>
      </c>
      <c r="B306" s="11">
        <v>4642</v>
      </c>
      <c r="C306" s="11" t="s">
        <v>1337</v>
      </c>
      <c r="D306" s="11" t="s">
        <v>1338</v>
      </c>
    </row>
    <row r="307" spans="1:4">
      <c r="A307" s="11">
        <v>306</v>
      </c>
      <c r="B307" s="11">
        <v>4643</v>
      </c>
      <c r="C307" s="11" t="s">
        <v>1339</v>
      </c>
      <c r="D307" s="11" t="s">
        <v>1340</v>
      </c>
    </row>
    <row r="308" spans="1:4">
      <c r="A308" s="11">
        <v>307</v>
      </c>
      <c r="B308" s="11">
        <v>4644</v>
      </c>
      <c r="C308" s="11" t="s">
        <v>1341</v>
      </c>
      <c r="D308" s="11" t="s">
        <v>1342</v>
      </c>
    </row>
    <row r="309" spans="1:4">
      <c r="A309" s="11">
        <v>308</v>
      </c>
      <c r="B309" s="11">
        <v>4649</v>
      </c>
      <c r="C309" s="11" t="s">
        <v>1343</v>
      </c>
      <c r="D309" s="11" t="s">
        <v>1344</v>
      </c>
    </row>
    <row r="310" spans="1:4">
      <c r="A310" s="11">
        <v>309</v>
      </c>
      <c r="B310" s="11">
        <v>4651</v>
      </c>
      <c r="C310" s="11" t="s">
        <v>1345</v>
      </c>
      <c r="D310" s="11" t="s">
        <v>1346</v>
      </c>
    </row>
    <row r="311" spans="1:4">
      <c r="A311" s="11">
        <v>310</v>
      </c>
      <c r="B311" s="11">
        <v>4652</v>
      </c>
      <c r="C311" s="11" t="s">
        <v>1347</v>
      </c>
      <c r="D311" s="11" t="s">
        <v>1348</v>
      </c>
    </row>
    <row r="312" spans="1:4">
      <c r="A312" s="11">
        <v>311</v>
      </c>
      <c r="B312" s="11">
        <v>4653</v>
      </c>
      <c r="C312" s="11" t="s">
        <v>1349</v>
      </c>
      <c r="D312" s="11" t="s">
        <v>1350</v>
      </c>
    </row>
    <row r="313" spans="1:4">
      <c r="A313" s="11">
        <v>312</v>
      </c>
      <c r="B313" s="11">
        <v>4691</v>
      </c>
      <c r="C313" s="11" t="s">
        <v>1351</v>
      </c>
      <c r="D313" s="11" t="s">
        <v>1352</v>
      </c>
    </row>
    <row r="314" spans="1:4">
      <c r="A314" s="11">
        <v>313</v>
      </c>
      <c r="B314" s="11">
        <v>4699</v>
      </c>
      <c r="C314" s="11" t="s">
        <v>1353</v>
      </c>
      <c r="D314" s="11" t="s">
        <v>1354</v>
      </c>
    </row>
    <row r="315" spans="1:4">
      <c r="A315" s="11">
        <v>314</v>
      </c>
      <c r="B315" s="11">
        <v>4711</v>
      </c>
      <c r="C315" s="11" t="s">
        <v>1355</v>
      </c>
      <c r="D315" s="11" t="s">
        <v>1356</v>
      </c>
    </row>
    <row r="316" spans="1:4">
      <c r="A316" s="11">
        <v>315</v>
      </c>
      <c r="B316" s="11">
        <v>4719</v>
      </c>
      <c r="C316" s="11" t="s">
        <v>1357</v>
      </c>
      <c r="D316" s="11" t="s">
        <v>1358</v>
      </c>
    </row>
    <row r="317" spans="1:4">
      <c r="A317" s="11">
        <v>316</v>
      </c>
      <c r="B317" s="11">
        <v>4721</v>
      </c>
      <c r="C317" s="11" t="s">
        <v>1359</v>
      </c>
      <c r="D317" s="11" t="s">
        <v>1360</v>
      </c>
    </row>
    <row r="318" spans="1:4">
      <c r="A318" s="11">
        <v>317</v>
      </c>
      <c r="B318" s="11">
        <v>4722</v>
      </c>
      <c r="C318" s="11" t="s">
        <v>1361</v>
      </c>
      <c r="D318" s="11" t="s">
        <v>1362</v>
      </c>
    </row>
    <row r="319" spans="1:4">
      <c r="A319" s="11">
        <v>318</v>
      </c>
      <c r="B319" s="11">
        <v>4723</v>
      </c>
      <c r="C319" s="11" t="s">
        <v>1363</v>
      </c>
      <c r="D319" s="11" t="s">
        <v>1364</v>
      </c>
    </row>
    <row r="320" spans="1:4">
      <c r="A320" s="11">
        <v>319</v>
      </c>
      <c r="B320" s="11">
        <v>4729</v>
      </c>
      <c r="C320" s="11" t="s">
        <v>1365</v>
      </c>
      <c r="D320" s="11" t="s">
        <v>1366</v>
      </c>
    </row>
    <row r="321" spans="1:4">
      <c r="A321" s="11">
        <v>320</v>
      </c>
      <c r="B321" s="11">
        <v>4731</v>
      </c>
      <c r="C321" s="11" t="s">
        <v>1367</v>
      </c>
      <c r="D321" s="11" t="s">
        <v>1368</v>
      </c>
    </row>
    <row r="322" spans="1:4">
      <c r="A322" s="11">
        <v>321</v>
      </c>
      <c r="B322" s="11">
        <v>4732</v>
      </c>
      <c r="C322" s="11" t="s">
        <v>1369</v>
      </c>
      <c r="D322" s="11" t="s">
        <v>1370</v>
      </c>
    </row>
    <row r="323" spans="1:4">
      <c r="A323" s="11">
        <v>322</v>
      </c>
      <c r="B323" s="11">
        <v>4733</v>
      </c>
      <c r="C323" s="11" t="s">
        <v>1371</v>
      </c>
      <c r="D323" s="11" t="s">
        <v>1372</v>
      </c>
    </row>
    <row r="324" spans="1:4">
      <c r="A324" s="11">
        <v>323</v>
      </c>
      <c r="B324" s="11">
        <v>4739</v>
      </c>
      <c r="C324" s="11" t="s">
        <v>1373</v>
      </c>
      <c r="D324" s="11" t="s">
        <v>1374</v>
      </c>
    </row>
    <row r="325" spans="1:4">
      <c r="A325" s="11">
        <v>324</v>
      </c>
      <c r="B325" s="11">
        <v>4741</v>
      </c>
      <c r="C325" s="11" t="s">
        <v>1375</v>
      </c>
      <c r="D325" s="11" t="s">
        <v>1376</v>
      </c>
    </row>
    <row r="326" spans="1:4">
      <c r="A326" s="11">
        <v>325</v>
      </c>
      <c r="B326" s="11">
        <v>4742</v>
      </c>
      <c r="C326" s="11" t="s">
        <v>1377</v>
      </c>
      <c r="D326" s="11" t="s">
        <v>1378</v>
      </c>
    </row>
    <row r="327" spans="1:4">
      <c r="A327" s="11">
        <v>326</v>
      </c>
      <c r="B327" s="11">
        <v>4743</v>
      </c>
      <c r="C327" s="11" t="s">
        <v>1379</v>
      </c>
      <c r="D327" s="11" t="s">
        <v>1380</v>
      </c>
    </row>
    <row r="328" spans="1:4">
      <c r="A328" s="11">
        <v>327</v>
      </c>
      <c r="B328" s="11">
        <v>4744</v>
      </c>
      <c r="C328" s="11" t="s">
        <v>1381</v>
      </c>
      <c r="D328" s="11" t="s">
        <v>1382</v>
      </c>
    </row>
    <row r="329" spans="1:4">
      <c r="A329" s="11">
        <v>328</v>
      </c>
      <c r="B329" s="11">
        <v>4745</v>
      </c>
      <c r="C329" s="11" t="s">
        <v>1383</v>
      </c>
      <c r="D329" s="11" t="s">
        <v>1384</v>
      </c>
    </row>
    <row r="330" spans="1:4">
      <c r="A330" s="11">
        <v>329</v>
      </c>
      <c r="B330" s="11">
        <v>4749</v>
      </c>
      <c r="C330" s="11" t="s">
        <v>1385</v>
      </c>
      <c r="D330" s="11" t="s">
        <v>1386</v>
      </c>
    </row>
    <row r="331" spans="1:4">
      <c r="A331" s="11">
        <v>330</v>
      </c>
      <c r="B331" s="11">
        <v>4751</v>
      </c>
      <c r="C331" s="11" t="s">
        <v>1387</v>
      </c>
      <c r="D331" s="11" t="s">
        <v>1388</v>
      </c>
    </row>
    <row r="332" spans="1:4">
      <c r="A332" s="11">
        <v>331</v>
      </c>
      <c r="B332" s="11">
        <v>4752</v>
      </c>
      <c r="C332" s="11" t="s">
        <v>1389</v>
      </c>
      <c r="D332" s="11" t="s">
        <v>1390</v>
      </c>
    </row>
    <row r="333" spans="1:4">
      <c r="A333" s="11">
        <v>332</v>
      </c>
      <c r="B333" s="11">
        <v>4761</v>
      </c>
      <c r="C333" s="11" t="s">
        <v>1391</v>
      </c>
      <c r="D333" s="11" t="s">
        <v>1392</v>
      </c>
    </row>
    <row r="334" spans="1:4">
      <c r="A334" s="11">
        <v>333</v>
      </c>
      <c r="B334" s="11">
        <v>4762</v>
      </c>
      <c r="C334" s="11" t="s">
        <v>1393</v>
      </c>
      <c r="D334" s="11" t="s">
        <v>1394</v>
      </c>
    </row>
    <row r="335" spans="1:4">
      <c r="A335" s="11">
        <v>334</v>
      </c>
      <c r="B335" s="11">
        <v>4763</v>
      </c>
      <c r="C335" s="11" t="s">
        <v>1395</v>
      </c>
      <c r="D335" s="11" t="s">
        <v>1396</v>
      </c>
    </row>
    <row r="336" spans="1:4">
      <c r="A336" s="11">
        <v>335</v>
      </c>
      <c r="B336" s="11">
        <v>4764</v>
      </c>
      <c r="C336" s="11" t="s">
        <v>1397</v>
      </c>
      <c r="D336" s="11" t="s">
        <v>1398</v>
      </c>
    </row>
    <row r="337" spans="1:4">
      <c r="A337" s="11">
        <v>336</v>
      </c>
      <c r="B337" s="11">
        <v>4810</v>
      </c>
      <c r="C337" s="11" t="s">
        <v>1399</v>
      </c>
      <c r="D337" s="11" t="s">
        <v>1400</v>
      </c>
    </row>
    <row r="338" spans="1:4">
      <c r="A338" s="11">
        <v>337</v>
      </c>
      <c r="B338" s="11">
        <v>4821</v>
      </c>
      <c r="C338" s="11" t="s">
        <v>1401</v>
      </c>
      <c r="D338" s="11" t="s">
        <v>1402</v>
      </c>
    </row>
    <row r="339" spans="1:4">
      <c r="A339" s="11">
        <v>338</v>
      </c>
      <c r="B339" s="11">
        <v>4829</v>
      </c>
      <c r="C339" s="11" t="s">
        <v>1403</v>
      </c>
      <c r="D339" s="11" t="s">
        <v>1404</v>
      </c>
    </row>
    <row r="340" spans="1:4">
      <c r="A340" s="11">
        <v>339</v>
      </c>
      <c r="B340" s="11">
        <v>4831</v>
      </c>
      <c r="C340" s="11" t="s">
        <v>1405</v>
      </c>
      <c r="D340" s="11" t="s">
        <v>1406</v>
      </c>
    </row>
    <row r="341" spans="1:4">
      <c r="A341" s="11">
        <v>340</v>
      </c>
      <c r="B341" s="11">
        <v>4832</v>
      </c>
      <c r="C341" s="11" t="s">
        <v>1407</v>
      </c>
      <c r="D341" s="11" t="s">
        <v>1408</v>
      </c>
    </row>
    <row r="342" spans="1:4">
      <c r="A342" s="11">
        <v>341</v>
      </c>
      <c r="B342" s="11">
        <v>4833</v>
      </c>
      <c r="C342" s="11" t="s">
        <v>1409</v>
      </c>
      <c r="D342" s="11" t="s">
        <v>1410</v>
      </c>
    </row>
    <row r="343" spans="1:4">
      <c r="A343" s="11">
        <v>342</v>
      </c>
      <c r="B343" s="11">
        <v>4841</v>
      </c>
      <c r="C343" s="11" t="s">
        <v>1411</v>
      </c>
      <c r="D343" s="11" t="s">
        <v>1412</v>
      </c>
    </row>
    <row r="344" spans="1:4">
      <c r="A344" s="11">
        <v>343</v>
      </c>
      <c r="B344" s="11">
        <v>4842</v>
      </c>
      <c r="C344" s="11" t="s">
        <v>1413</v>
      </c>
      <c r="D344" s="11" t="s">
        <v>1414</v>
      </c>
    </row>
    <row r="345" spans="1:4">
      <c r="A345" s="11">
        <v>344</v>
      </c>
      <c r="B345" s="11">
        <v>4843</v>
      </c>
      <c r="C345" s="11" t="s">
        <v>1415</v>
      </c>
      <c r="D345" s="11" t="s">
        <v>1416</v>
      </c>
    </row>
    <row r="346" spans="1:4">
      <c r="A346" s="11">
        <v>345</v>
      </c>
      <c r="B346" s="11">
        <v>4851</v>
      </c>
      <c r="C346" s="11" t="s">
        <v>1417</v>
      </c>
      <c r="D346" s="11" t="s">
        <v>1418</v>
      </c>
    </row>
    <row r="347" spans="1:4">
      <c r="A347" s="11">
        <v>346</v>
      </c>
      <c r="B347" s="11">
        <v>4852</v>
      </c>
      <c r="C347" s="11" t="s">
        <v>1419</v>
      </c>
      <c r="D347" s="11" t="s">
        <v>1420</v>
      </c>
    </row>
    <row r="348" spans="1:4">
      <c r="A348" s="11">
        <v>347</v>
      </c>
      <c r="B348" s="11">
        <v>4853</v>
      </c>
      <c r="C348" s="11" t="s">
        <v>1421</v>
      </c>
      <c r="D348" s="11" t="s">
        <v>1422</v>
      </c>
    </row>
    <row r="349" spans="1:4">
      <c r="A349" s="11">
        <v>348</v>
      </c>
      <c r="B349" s="11">
        <v>4861</v>
      </c>
      <c r="C349" s="11" t="s">
        <v>1423</v>
      </c>
      <c r="D349" s="11" t="s">
        <v>1424</v>
      </c>
    </row>
    <row r="350" spans="1:4">
      <c r="A350" s="11">
        <v>349</v>
      </c>
      <c r="B350" s="11">
        <v>4862</v>
      </c>
      <c r="C350" s="11" t="s">
        <v>1425</v>
      </c>
      <c r="D350" s="11" t="s">
        <v>1426</v>
      </c>
    </row>
    <row r="351" spans="1:4">
      <c r="A351" s="11">
        <v>350</v>
      </c>
      <c r="B351" s="11">
        <v>4869</v>
      </c>
      <c r="C351" s="11" t="s">
        <v>1427</v>
      </c>
      <c r="D351" s="11" t="s">
        <v>1428</v>
      </c>
    </row>
    <row r="352" spans="1:4">
      <c r="A352" s="11">
        <v>351</v>
      </c>
      <c r="B352" s="11">
        <v>4871</v>
      </c>
      <c r="C352" s="11" t="s">
        <v>1429</v>
      </c>
      <c r="D352" s="11" t="s">
        <v>1430</v>
      </c>
    </row>
    <row r="353" spans="1:4">
      <c r="A353" s="11">
        <v>352</v>
      </c>
      <c r="B353" s="11">
        <v>4872</v>
      </c>
      <c r="C353" s="11" t="s">
        <v>1431</v>
      </c>
      <c r="D353" s="11" t="s">
        <v>1432</v>
      </c>
    </row>
    <row r="354" spans="1:4">
      <c r="A354" s="11">
        <v>353</v>
      </c>
      <c r="B354" s="11">
        <v>4879</v>
      </c>
      <c r="C354" s="11" t="s">
        <v>1433</v>
      </c>
      <c r="D354" s="11" t="s">
        <v>1434</v>
      </c>
    </row>
    <row r="355" spans="1:4">
      <c r="A355" s="11">
        <v>354</v>
      </c>
      <c r="B355" s="11">
        <v>4910</v>
      </c>
      <c r="C355" s="11" t="s">
        <v>1435</v>
      </c>
      <c r="D355" s="11" t="s">
        <v>1436</v>
      </c>
    </row>
    <row r="356" spans="1:4">
      <c r="A356" s="11">
        <v>355</v>
      </c>
      <c r="B356" s="11">
        <v>4920</v>
      </c>
      <c r="C356" s="11" t="s">
        <v>1437</v>
      </c>
      <c r="D356" s="11" t="s">
        <v>1438</v>
      </c>
    </row>
    <row r="357" spans="1:4">
      <c r="A357" s="11">
        <v>356</v>
      </c>
      <c r="B357" s="11">
        <v>4931</v>
      </c>
      <c r="C357" s="11" t="s">
        <v>1439</v>
      </c>
      <c r="D357" s="11" t="s">
        <v>1440</v>
      </c>
    </row>
    <row r="358" spans="1:4">
      <c r="A358" s="11">
        <v>357</v>
      </c>
      <c r="B358" s="11">
        <v>4932</v>
      </c>
      <c r="C358" s="11" t="s">
        <v>1441</v>
      </c>
      <c r="D358" s="11" t="s">
        <v>1442</v>
      </c>
    </row>
    <row r="359" spans="1:4">
      <c r="A359" s="11">
        <v>358</v>
      </c>
      <c r="B359" s="11">
        <v>4939</v>
      </c>
      <c r="C359" s="11" t="s">
        <v>1443</v>
      </c>
      <c r="D359" s="11" t="s">
        <v>1444</v>
      </c>
    </row>
    <row r="360" spans="1:4">
      <c r="A360" s="11">
        <v>359</v>
      </c>
      <c r="B360" s="11">
        <v>4940</v>
      </c>
      <c r="C360" s="11" t="s">
        <v>1445</v>
      </c>
      <c r="D360" s="11" t="s">
        <v>1446</v>
      </c>
    </row>
    <row r="361" spans="1:4">
      <c r="A361" s="11">
        <v>360</v>
      </c>
      <c r="B361" s="11">
        <v>4990</v>
      </c>
      <c r="C361" s="11" t="s">
        <v>1447</v>
      </c>
      <c r="D361" s="11" t="s">
        <v>1448</v>
      </c>
    </row>
    <row r="362" spans="1:4">
      <c r="A362" s="11">
        <v>361</v>
      </c>
      <c r="B362" s="11">
        <v>5010</v>
      </c>
      <c r="C362" s="11" t="s">
        <v>1449</v>
      </c>
      <c r="D362" s="11" t="s">
        <v>1450</v>
      </c>
    </row>
    <row r="363" spans="1:4">
      <c r="A363" s="11">
        <v>362</v>
      </c>
      <c r="B363" s="11">
        <v>5020</v>
      </c>
      <c r="C363" s="11" t="s">
        <v>1451</v>
      </c>
      <c r="D363" s="11" t="s">
        <v>1452</v>
      </c>
    </row>
    <row r="364" spans="1:4">
      <c r="A364" s="11">
        <v>363</v>
      </c>
      <c r="B364" s="11">
        <v>5101</v>
      </c>
      <c r="C364" s="11" t="s">
        <v>1453</v>
      </c>
      <c r="D364" s="11" t="s">
        <v>1454</v>
      </c>
    </row>
    <row r="365" spans="1:4">
      <c r="A365" s="11">
        <v>364</v>
      </c>
      <c r="B365" s="11">
        <v>5102</v>
      </c>
      <c r="C365" s="11" t="s">
        <v>1455</v>
      </c>
      <c r="D365" s="11" t="s">
        <v>1456</v>
      </c>
    </row>
    <row r="366" spans="1:4">
      <c r="A366" s="11">
        <v>365</v>
      </c>
      <c r="B366" s="11">
        <v>5210</v>
      </c>
      <c r="C366" s="11" t="s">
        <v>1457</v>
      </c>
      <c r="D366" s="11" t="s">
        <v>1458</v>
      </c>
    </row>
    <row r="367" spans="1:4">
      <c r="A367" s="11">
        <v>366</v>
      </c>
      <c r="B367" s="11">
        <v>5220</v>
      </c>
      <c r="C367" s="11" t="s">
        <v>1459</v>
      </c>
      <c r="D367" s="11" t="s">
        <v>1460</v>
      </c>
    </row>
    <row r="368" spans="1:4">
      <c r="A368" s="11">
        <v>367</v>
      </c>
      <c r="B368" s="11">
        <v>5231</v>
      </c>
      <c r="C368" s="11" t="s">
        <v>1461</v>
      </c>
      <c r="D368" s="11" t="s">
        <v>1462</v>
      </c>
    </row>
    <row r="369" spans="1:4">
      <c r="A369" s="11">
        <v>368</v>
      </c>
      <c r="B369" s="11">
        <v>5232</v>
      </c>
      <c r="C369" s="11" t="s">
        <v>1463</v>
      </c>
      <c r="D369" s="11" t="s">
        <v>1464</v>
      </c>
    </row>
    <row r="370" spans="1:4">
      <c r="A370" s="11">
        <v>369</v>
      </c>
      <c r="B370" s="11">
        <v>5233</v>
      </c>
      <c r="C370" s="11" t="s">
        <v>1465</v>
      </c>
      <c r="D370" s="11" t="s">
        <v>1466</v>
      </c>
    </row>
    <row r="371" spans="1:4">
      <c r="A371" s="11">
        <v>370</v>
      </c>
      <c r="B371" s="11">
        <v>5241</v>
      </c>
      <c r="C371" s="11" t="s">
        <v>1467</v>
      </c>
      <c r="D371" s="11" t="s">
        <v>1468</v>
      </c>
    </row>
    <row r="372" spans="1:4">
      <c r="A372" s="11">
        <v>371</v>
      </c>
      <c r="B372" s="11">
        <v>5249</v>
      </c>
      <c r="C372" s="11" t="s">
        <v>1469</v>
      </c>
      <c r="D372" s="11" t="s">
        <v>1470</v>
      </c>
    </row>
    <row r="373" spans="1:4">
      <c r="A373" s="11">
        <v>372</v>
      </c>
      <c r="B373" s="11">
        <v>5251</v>
      </c>
      <c r="C373" s="11" t="s">
        <v>1471</v>
      </c>
      <c r="D373" s="11" t="s">
        <v>1472</v>
      </c>
    </row>
    <row r="374" spans="1:4">
      <c r="A374" s="11">
        <v>373</v>
      </c>
      <c r="B374" s="11">
        <v>5259</v>
      </c>
      <c r="C374" s="11" t="s">
        <v>1473</v>
      </c>
      <c r="D374" s="11" t="s">
        <v>1474</v>
      </c>
    </row>
    <row r="375" spans="1:4">
      <c r="A375" s="11">
        <v>374</v>
      </c>
      <c r="B375" s="11">
        <v>5260</v>
      </c>
      <c r="C375" s="11" t="s">
        <v>1475</v>
      </c>
      <c r="D375" s="11" t="s">
        <v>1476</v>
      </c>
    </row>
    <row r="376" spans="1:4">
      <c r="A376" s="11">
        <v>375</v>
      </c>
      <c r="B376" s="11">
        <v>5290</v>
      </c>
      <c r="C376" s="11" t="s">
        <v>1477</v>
      </c>
      <c r="D376" s="11" t="s">
        <v>1478</v>
      </c>
    </row>
    <row r="377" spans="1:4">
      <c r="A377" s="11">
        <v>376</v>
      </c>
      <c r="B377" s="11">
        <v>5301</v>
      </c>
      <c r="C377" s="11" t="s">
        <v>1479</v>
      </c>
      <c r="D377" s="11" t="s">
        <v>1480</v>
      </c>
    </row>
    <row r="378" spans="1:4">
      <c r="A378" s="11">
        <v>377</v>
      </c>
      <c r="B378" s="11">
        <v>5302</v>
      </c>
      <c r="C378" s="11" t="s">
        <v>1481</v>
      </c>
      <c r="D378" s="11" t="s">
        <v>1482</v>
      </c>
    </row>
    <row r="379" spans="1:4">
      <c r="A379" s="11">
        <v>378</v>
      </c>
      <c r="B379" s="11">
        <v>5410</v>
      </c>
      <c r="C379" s="11" t="s">
        <v>1483</v>
      </c>
      <c r="D379" s="11" t="s">
        <v>1484</v>
      </c>
    </row>
    <row r="380" spans="1:4">
      <c r="A380" s="11">
        <v>379</v>
      </c>
      <c r="B380" s="11">
        <v>5420</v>
      </c>
      <c r="C380" s="11" t="s">
        <v>1485</v>
      </c>
      <c r="D380" s="11" t="s">
        <v>1486</v>
      </c>
    </row>
    <row r="381" spans="1:4">
      <c r="A381" s="11">
        <v>380</v>
      </c>
      <c r="B381" s="11">
        <v>5510</v>
      </c>
      <c r="C381" s="11" t="s">
        <v>1487</v>
      </c>
      <c r="D381" s="11" t="s">
        <v>1488</v>
      </c>
    </row>
    <row r="382" spans="1:4">
      <c r="A382" s="11">
        <v>381</v>
      </c>
      <c r="B382" s="11">
        <v>5590</v>
      </c>
      <c r="C382" s="11" t="s">
        <v>1489</v>
      </c>
      <c r="D382" s="11" t="s">
        <v>1490</v>
      </c>
    </row>
    <row r="383" spans="1:4">
      <c r="A383" s="11">
        <v>382</v>
      </c>
      <c r="B383" s="11">
        <v>5610</v>
      </c>
      <c r="C383" s="11" t="s">
        <v>1491</v>
      </c>
      <c r="D383" s="11" t="s">
        <v>1492</v>
      </c>
    </row>
    <row r="384" spans="1:4">
      <c r="A384" s="11">
        <v>383</v>
      </c>
      <c r="B384" s="11">
        <v>5621</v>
      </c>
      <c r="C384" s="11" t="s">
        <v>1493</v>
      </c>
      <c r="D384" s="11" t="s">
        <v>1494</v>
      </c>
    </row>
    <row r="385" spans="1:4">
      <c r="A385" s="11">
        <v>384</v>
      </c>
      <c r="B385" s="11">
        <v>5622</v>
      </c>
      <c r="C385" s="11" t="s">
        <v>1495</v>
      </c>
      <c r="D385" s="11" t="s">
        <v>1496</v>
      </c>
    </row>
    <row r="386" spans="1:4">
      <c r="A386" s="11">
        <v>385</v>
      </c>
      <c r="B386" s="11">
        <v>5631</v>
      </c>
      <c r="C386" s="11" t="s">
        <v>1497</v>
      </c>
      <c r="D386" s="11" t="s">
        <v>1498</v>
      </c>
    </row>
    <row r="387" spans="1:4">
      <c r="A387" s="11">
        <v>386</v>
      </c>
      <c r="B387" s="11">
        <v>5632</v>
      </c>
      <c r="C387" s="11" t="s">
        <v>1499</v>
      </c>
      <c r="D387" s="11" t="s">
        <v>1500</v>
      </c>
    </row>
    <row r="388" spans="1:4">
      <c r="A388" s="11">
        <v>387</v>
      </c>
      <c r="B388" s="11">
        <v>5690</v>
      </c>
      <c r="C388" s="11" t="s">
        <v>1501</v>
      </c>
      <c r="D388" s="11" t="s">
        <v>1502</v>
      </c>
    </row>
    <row r="389" spans="1:4">
      <c r="A389" s="11">
        <v>388</v>
      </c>
      <c r="B389" s="11">
        <v>5811</v>
      </c>
      <c r="C389" s="11" t="s">
        <v>1503</v>
      </c>
      <c r="D389" s="11" t="s">
        <v>1504</v>
      </c>
    </row>
    <row r="390" spans="1:4">
      <c r="A390" s="11">
        <v>389</v>
      </c>
      <c r="B390" s="11">
        <v>5812</v>
      </c>
      <c r="C390" s="11" t="s">
        <v>1505</v>
      </c>
      <c r="D390" s="11" t="s">
        <v>1506</v>
      </c>
    </row>
    <row r="391" spans="1:4">
      <c r="A391" s="11">
        <v>390</v>
      </c>
      <c r="B391" s="11">
        <v>5813</v>
      </c>
      <c r="C391" s="11" t="s">
        <v>1507</v>
      </c>
      <c r="D391" s="11" t="s">
        <v>1508</v>
      </c>
    </row>
    <row r="392" spans="1:4">
      <c r="A392" s="11">
        <v>391</v>
      </c>
      <c r="B392" s="11">
        <v>5819</v>
      </c>
      <c r="C392" s="11" t="s">
        <v>1509</v>
      </c>
      <c r="D392" s="11" t="s">
        <v>1510</v>
      </c>
    </row>
    <row r="393" spans="1:4">
      <c r="A393" s="11">
        <v>392</v>
      </c>
      <c r="B393" s="11">
        <v>5820</v>
      </c>
      <c r="C393" s="11" t="s">
        <v>1511</v>
      </c>
      <c r="D393" s="11" t="s">
        <v>1512</v>
      </c>
    </row>
    <row r="394" spans="1:4">
      <c r="A394" s="11">
        <v>393</v>
      </c>
      <c r="B394" s="11">
        <v>5911</v>
      </c>
      <c r="C394" s="11" t="s">
        <v>1513</v>
      </c>
      <c r="D394" s="11" t="s">
        <v>1514</v>
      </c>
    </row>
    <row r="395" spans="1:4">
      <c r="A395" s="11">
        <v>394</v>
      </c>
      <c r="B395" s="11">
        <v>5912</v>
      </c>
      <c r="C395" s="11" t="s">
        <v>1515</v>
      </c>
      <c r="D395" s="11" t="s">
        <v>1516</v>
      </c>
    </row>
    <row r="396" spans="1:4">
      <c r="A396" s="11">
        <v>395</v>
      </c>
      <c r="B396" s="11">
        <v>5913</v>
      </c>
      <c r="C396" s="11" t="s">
        <v>1517</v>
      </c>
      <c r="D396" s="11" t="s">
        <v>1518</v>
      </c>
    </row>
    <row r="397" spans="1:4">
      <c r="A397" s="11">
        <v>396</v>
      </c>
      <c r="B397" s="11">
        <v>5914</v>
      </c>
      <c r="C397" s="11" t="s">
        <v>1519</v>
      </c>
      <c r="D397" s="11" t="s">
        <v>1520</v>
      </c>
    </row>
    <row r="398" spans="1:4">
      <c r="A398" s="11">
        <v>397</v>
      </c>
      <c r="B398" s="11">
        <v>5920</v>
      </c>
      <c r="C398" s="11" t="s">
        <v>1521</v>
      </c>
      <c r="D398" s="11" t="s">
        <v>1522</v>
      </c>
    </row>
    <row r="399" spans="1:4">
      <c r="A399" s="11">
        <v>398</v>
      </c>
      <c r="B399" s="11">
        <v>6010</v>
      </c>
      <c r="C399" s="11" t="s">
        <v>1523</v>
      </c>
      <c r="D399" s="11" t="s">
        <v>1524</v>
      </c>
    </row>
    <row r="400" spans="1:4">
      <c r="A400" s="11">
        <v>399</v>
      </c>
      <c r="B400" s="11">
        <v>6021</v>
      </c>
      <c r="C400" s="11" t="s">
        <v>1525</v>
      </c>
      <c r="D400" s="11" t="s">
        <v>1526</v>
      </c>
    </row>
    <row r="401" spans="1:4">
      <c r="A401" s="11">
        <v>400</v>
      </c>
      <c r="B401" s="11">
        <v>6022</v>
      </c>
      <c r="C401" s="11" t="s">
        <v>1527</v>
      </c>
      <c r="D401" s="11" t="s">
        <v>1528</v>
      </c>
    </row>
    <row r="402" spans="1:4">
      <c r="A402" s="11">
        <v>401</v>
      </c>
      <c r="B402" s="11">
        <v>6100</v>
      </c>
      <c r="C402" s="11" t="s">
        <v>1529</v>
      </c>
      <c r="D402" s="11" t="s">
        <v>1530</v>
      </c>
    </row>
    <row r="403" spans="1:4">
      <c r="A403" s="11">
        <v>402</v>
      </c>
      <c r="B403" s="11">
        <v>6201</v>
      </c>
      <c r="C403" s="11" t="s">
        <v>1531</v>
      </c>
      <c r="D403" s="11" t="s">
        <v>1532</v>
      </c>
    </row>
    <row r="404" spans="1:4">
      <c r="A404" s="11">
        <v>403</v>
      </c>
      <c r="B404" s="11">
        <v>6202</v>
      </c>
      <c r="C404" s="11" t="s">
        <v>1533</v>
      </c>
      <c r="D404" s="11" t="s">
        <v>1534</v>
      </c>
    </row>
    <row r="405" spans="1:4">
      <c r="A405" s="11">
        <v>404</v>
      </c>
      <c r="B405" s="11">
        <v>6209</v>
      </c>
      <c r="C405" s="11" t="s">
        <v>1535</v>
      </c>
      <c r="D405" s="11" t="s">
        <v>1536</v>
      </c>
    </row>
    <row r="406" spans="1:4">
      <c r="A406" s="11">
        <v>405</v>
      </c>
      <c r="B406" s="11">
        <v>6311</v>
      </c>
      <c r="C406" s="11" t="s">
        <v>1537</v>
      </c>
      <c r="D406" s="11" t="s">
        <v>1538</v>
      </c>
    </row>
    <row r="407" spans="1:4">
      <c r="A407" s="11">
        <v>406</v>
      </c>
      <c r="B407" s="11">
        <v>6312</v>
      </c>
      <c r="C407" s="11" t="s">
        <v>1539</v>
      </c>
      <c r="D407" s="11" t="s">
        <v>1540</v>
      </c>
    </row>
    <row r="408" spans="1:4">
      <c r="A408" s="11">
        <v>407</v>
      </c>
      <c r="B408" s="11">
        <v>6391</v>
      </c>
      <c r="C408" s="11" t="s">
        <v>1541</v>
      </c>
      <c r="D408" s="11" t="s">
        <v>1542</v>
      </c>
    </row>
    <row r="409" spans="1:4">
      <c r="A409" s="11">
        <v>408</v>
      </c>
      <c r="B409" s="11">
        <v>6399</v>
      </c>
      <c r="C409" s="11" t="s">
        <v>1543</v>
      </c>
      <c r="D409" s="11" t="s">
        <v>1544</v>
      </c>
    </row>
    <row r="410" spans="1:4">
      <c r="A410" s="11">
        <v>409</v>
      </c>
      <c r="B410" s="11">
        <v>6411</v>
      </c>
      <c r="C410" s="11" t="s">
        <v>1545</v>
      </c>
      <c r="D410" s="11" t="s">
        <v>1546</v>
      </c>
    </row>
    <row r="411" spans="1:4">
      <c r="A411" s="11">
        <v>410</v>
      </c>
      <c r="B411" s="11">
        <v>6412</v>
      </c>
      <c r="C411" s="11" t="s">
        <v>1547</v>
      </c>
      <c r="D411" s="11" t="s">
        <v>1548</v>
      </c>
    </row>
    <row r="412" spans="1:4">
      <c r="A412" s="11">
        <v>411</v>
      </c>
      <c r="B412" s="11">
        <v>6413</v>
      </c>
      <c r="C412" s="11" t="s">
        <v>1549</v>
      </c>
      <c r="D412" s="11" t="s">
        <v>1550</v>
      </c>
    </row>
    <row r="413" spans="1:4">
      <c r="A413" s="11">
        <v>412</v>
      </c>
      <c r="B413" s="11">
        <v>6414</v>
      </c>
      <c r="C413" s="11" t="s">
        <v>1551</v>
      </c>
      <c r="D413" s="11" t="s">
        <v>1552</v>
      </c>
    </row>
    <row r="414" spans="1:4">
      <c r="A414" s="11">
        <v>413</v>
      </c>
      <c r="B414" s="11">
        <v>6415</v>
      </c>
      <c r="C414" s="11" t="s">
        <v>1553</v>
      </c>
      <c r="D414" s="11" t="s">
        <v>1554</v>
      </c>
    </row>
    <row r="415" spans="1:4">
      <c r="A415" s="11">
        <v>414</v>
      </c>
      <c r="B415" s="11">
        <v>6419</v>
      </c>
      <c r="C415" s="11" t="s">
        <v>1555</v>
      </c>
      <c r="D415" s="11" t="s">
        <v>1556</v>
      </c>
    </row>
    <row r="416" spans="1:4">
      <c r="A416" s="11">
        <v>415</v>
      </c>
      <c r="B416" s="11">
        <v>6420</v>
      </c>
      <c r="C416" s="11" t="s">
        <v>1557</v>
      </c>
      <c r="D416" s="11" t="s">
        <v>1558</v>
      </c>
    </row>
    <row r="417" spans="1:4">
      <c r="A417" s="11">
        <v>416</v>
      </c>
      <c r="B417" s="11">
        <v>6430</v>
      </c>
      <c r="C417" s="11" t="s">
        <v>1559</v>
      </c>
      <c r="D417" s="11" t="s">
        <v>1560</v>
      </c>
    </row>
    <row r="418" spans="1:4">
      <c r="A418" s="11">
        <v>417</v>
      </c>
      <c r="B418" s="11">
        <v>6491</v>
      </c>
      <c r="C418" s="11" t="s">
        <v>1561</v>
      </c>
      <c r="D418" s="11" t="s">
        <v>1562</v>
      </c>
    </row>
    <row r="419" spans="1:4">
      <c r="A419" s="11">
        <v>418</v>
      </c>
      <c r="B419" s="11">
        <v>6492</v>
      </c>
      <c r="C419" s="11" t="s">
        <v>1563</v>
      </c>
      <c r="D419" s="11" t="s">
        <v>1564</v>
      </c>
    </row>
    <row r="420" spans="1:4">
      <c r="A420" s="11">
        <v>419</v>
      </c>
      <c r="B420" s="11">
        <v>6493</v>
      </c>
      <c r="C420" s="11" t="s">
        <v>1565</v>
      </c>
      <c r="D420" s="11" t="s">
        <v>1566</v>
      </c>
    </row>
    <row r="421" spans="1:4">
      <c r="A421" s="11">
        <v>420</v>
      </c>
      <c r="B421" s="11">
        <v>6494</v>
      </c>
      <c r="C421" s="11" t="s">
        <v>1567</v>
      </c>
      <c r="D421" s="11" t="s">
        <v>1568</v>
      </c>
    </row>
    <row r="422" spans="1:4">
      <c r="A422" s="11">
        <v>421</v>
      </c>
      <c r="B422" s="11">
        <v>6495</v>
      </c>
      <c r="C422" s="11" t="s">
        <v>1569</v>
      </c>
      <c r="D422" s="11" t="s">
        <v>1570</v>
      </c>
    </row>
    <row r="423" spans="1:4">
      <c r="A423" s="11">
        <v>422</v>
      </c>
      <c r="B423" s="11">
        <v>6496</v>
      </c>
      <c r="C423" s="11" t="s">
        <v>1571</v>
      </c>
      <c r="D423" s="11" t="s">
        <v>1572</v>
      </c>
    </row>
    <row r="424" spans="1:4">
      <c r="A424" s="11">
        <v>423</v>
      </c>
      <c r="B424" s="11">
        <v>6499</v>
      </c>
      <c r="C424" s="11" t="s">
        <v>1573</v>
      </c>
      <c r="D424" s="11" t="s">
        <v>1574</v>
      </c>
    </row>
    <row r="425" spans="1:4">
      <c r="A425" s="11">
        <v>424</v>
      </c>
      <c r="B425" s="11">
        <v>6510</v>
      </c>
      <c r="C425" s="11" t="s">
        <v>1575</v>
      </c>
      <c r="D425" s="11" t="s">
        <v>1576</v>
      </c>
    </row>
    <row r="426" spans="1:4">
      <c r="A426" s="11">
        <v>425</v>
      </c>
      <c r="B426" s="11">
        <v>6520</v>
      </c>
      <c r="C426" s="11" t="s">
        <v>1577</v>
      </c>
      <c r="D426" s="11" t="s">
        <v>1578</v>
      </c>
    </row>
    <row r="427" spans="1:4">
      <c r="A427" s="11">
        <v>426</v>
      </c>
      <c r="B427" s="11">
        <v>6530</v>
      </c>
      <c r="C427" s="11" t="s">
        <v>1579</v>
      </c>
      <c r="D427" s="11" t="s">
        <v>1580</v>
      </c>
    </row>
    <row r="428" spans="1:4">
      <c r="A428" s="11">
        <v>427</v>
      </c>
      <c r="B428" s="11">
        <v>6540</v>
      </c>
      <c r="C428" s="11" t="s">
        <v>1581</v>
      </c>
      <c r="D428" s="11" t="s">
        <v>1582</v>
      </c>
    </row>
    <row r="429" spans="1:4">
      <c r="A429" s="11">
        <v>428</v>
      </c>
      <c r="B429" s="11">
        <v>6551</v>
      </c>
      <c r="C429" s="11" t="s">
        <v>1583</v>
      </c>
      <c r="D429" s="11" t="s">
        <v>1584</v>
      </c>
    </row>
    <row r="430" spans="1:4">
      <c r="A430" s="11">
        <v>429</v>
      </c>
      <c r="B430" s="11">
        <v>6559</v>
      </c>
      <c r="C430" s="11" t="s">
        <v>1585</v>
      </c>
      <c r="D430" s="11" t="s">
        <v>1586</v>
      </c>
    </row>
    <row r="431" spans="1:4">
      <c r="A431" s="11">
        <v>430</v>
      </c>
      <c r="B431" s="11">
        <v>6611</v>
      </c>
      <c r="C431" s="11" t="s">
        <v>1587</v>
      </c>
      <c r="D431" s="11" t="s">
        <v>1588</v>
      </c>
    </row>
    <row r="432" spans="1:4">
      <c r="A432" s="11">
        <v>431</v>
      </c>
      <c r="B432" s="11">
        <v>6619</v>
      </c>
      <c r="C432" s="11" t="s">
        <v>1589</v>
      </c>
      <c r="D432" s="11" t="s">
        <v>1590</v>
      </c>
    </row>
    <row r="433" spans="1:4">
      <c r="A433" s="11">
        <v>432</v>
      </c>
      <c r="B433" s="11">
        <v>6621</v>
      </c>
      <c r="C433" s="11" t="s">
        <v>1591</v>
      </c>
      <c r="D433" s="11" t="s">
        <v>1592</v>
      </c>
    </row>
    <row r="434" spans="1:4">
      <c r="A434" s="11">
        <v>433</v>
      </c>
      <c r="B434" s="11">
        <v>6629</v>
      </c>
      <c r="C434" s="11" t="s">
        <v>1593</v>
      </c>
      <c r="D434" s="11" t="s">
        <v>1594</v>
      </c>
    </row>
    <row r="435" spans="1:4">
      <c r="A435" s="11">
        <v>434</v>
      </c>
      <c r="B435" s="11">
        <v>6631</v>
      </c>
      <c r="C435" s="11" t="s">
        <v>1595</v>
      </c>
      <c r="D435" s="11" t="s">
        <v>1596</v>
      </c>
    </row>
    <row r="436" spans="1:4">
      <c r="A436" s="11">
        <v>435</v>
      </c>
      <c r="B436" s="11">
        <v>6632</v>
      </c>
      <c r="C436" s="11" t="s">
        <v>1597</v>
      </c>
      <c r="D436" s="11" t="s">
        <v>1598</v>
      </c>
    </row>
    <row r="437" spans="1:4">
      <c r="A437" s="11">
        <v>436</v>
      </c>
      <c r="B437" s="11">
        <v>6639</v>
      </c>
      <c r="C437" s="11" t="s">
        <v>1599</v>
      </c>
      <c r="D437" s="11" t="s">
        <v>1600</v>
      </c>
    </row>
    <row r="438" spans="1:4">
      <c r="A438" s="11">
        <v>437</v>
      </c>
      <c r="B438" s="11">
        <v>6640</v>
      </c>
      <c r="C438" s="11" t="s">
        <v>1601</v>
      </c>
      <c r="D438" s="11" t="s">
        <v>1602</v>
      </c>
    </row>
    <row r="439" spans="1:4">
      <c r="A439" s="11">
        <v>438</v>
      </c>
      <c r="B439" s="11">
        <v>6700</v>
      </c>
      <c r="C439" s="11" t="s">
        <v>1603</v>
      </c>
      <c r="D439" s="11" t="s">
        <v>1604</v>
      </c>
    </row>
    <row r="440" spans="1:4">
      <c r="A440" s="11">
        <v>439</v>
      </c>
      <c r="B440" s="11">
        <v>6811</v>
      </c>
      <c r="C440" s="11" t="s">
        <v>1605</v>
      </c>
      <c r="D440" s="11" t="s">
        <v>1606</v>
      </c>
    </row>
    <row r="441" spans="1:4">
      <c r="A441" s="11">
        <v>440</v>
      </c>
      <c r="B441" s="11">
        <v>6812</v>
      </c>
      <c r="C441" s="11" t="s">
        <v>1607</v>
      </c>
      <c r="D441" s="11" t="s">
        <v>1608</v>
      </c>
    </row>
    <row r="442" spans="1:4">
      <c r="A442" s="11">
        <v>441</v>
      </c>
      <c r="B442" s="11">
        <v>6891</v>
      </c>
      <c r="C442" s="11" t="s">
        <v>1609</v>
      </c>
      <c r="D442" s="11" t="s">
        <v>1610</v>
      </c>
    </row>
    <row r="443" spans="1:4">
      <c r="A443" s="11">
        <v>442</v>
      </c>
      <c r="B443" s="11">
        <v>6899</v>
      </c>
      <c r="C443" s="11" t="s">
        <v>1611</v>
      </c>
      <c r="D443" s="11" t="s">
        <v>1612</v>
      </c>
    </row>
    <row r="444" spans="1:4">
      <c r="A444" s="11">
        <v>443</v>
      </c>
      <c r="B444" s="11">
        <v>6911</v>
      </c>
      <c r="C444" s="11" t="s">
        <v>1613</v>
      </c>
      <c r="D444" s="11" t="s">
        <v>1614</v>
      </c>
    </row>
    <row r="445" spans="1:4">
      <c r="A445" s="11">
        <v>444</v>
      </c>
      <c r="B445" s="11">
        <v>6912</v>
      </c>
      <c r="C445" s="11" t="s">
        <v>1615</v>
      </c>
      <c r="D445" s="11" t="s">
        <v>1616</v>
      </c>
    </row>
    <row r="446" spans="1:4">
      <c r="A446" s="11">
        <v>445</v>
      </c>
      <c r="B446" s="11">
        <v>6919</v>
      </c>
      <c r="C446" s="11" t="s">
        <v>1617</v>
      </c>
      <c r="D446" s="11" t="s">
        <v>1618</v>
      </c>
    </row>
    <row r="447" spans="1:4">
      <c r="A447" s="11">
        <v>446</v>
      </c>
      <c r="B447" s="11">
        <v>6920</v>
      </c>
      <c r="C447" s="11" t="s">
        <v>1619</v>
      </c>
      <c r="D447" s="11" t="s">
        <v>1620</v>
      </c>
    </row>
    <row r="448" spans="1:4">
      <c r="A448" s="11">
        <v>447</v>
      </c>
      <c r="B448" s="11">
        <v>7010</v>
      </c>
      <c r="C448" s="11" t="s">
        <v>1621</v>
      </c>
      <c r="D448" s="11" t="s">
        <v>1622</v>
      </c>
    </row>
    <row r="449" spans="1:4">
      <c r="A449" s="11">
        <v>448</v>
      </c>
      <c r="B449" s="11">
        <v>7020</v>
      </c>
      <c r="C449" s="11" t="s">
        <v>1623</v>
      </c>
      <c r="D449" s="11" t="s">
        <v>1624</v>
      </c>
    </row>
    <row r="450" spans="1:4">
      <c r="A450" s="11">
        <v>449</v>
      </c>
      <c r="B450" s="11">
        <v>7111</v>
      </c>
      <c r="C450" s="11" t="s">
        <v>1625</v>
      </c>
      <c r="D450" s="11" t="s">
        <v>1626</v>
      </c>
    </row>
    <row r="451" spans="1:4">
      <c r="A451" s="11">
        <v>450</v>
      </c>
      <c r="B451" s="11">
        <v>7112</v>
      </c>
      <c r="C451" s="11" t="s">
        <v>1627</v>
      </c>
      <c r="D451" s="11" t="s">
        <v>1628</v>
      </c>
    </row>
    <row r="452" spans="1:4">
      <c r="A452" s="11">
        <v>451</v>
      </c>
      <c r="B452" s="11">
        <v>7121</v>
      </c>
      <c r="C452" s="11" t="s">
        <v>1629</v>
      </c>
      <c r="D452" s="11" t="s">
        <v>1630</v>
      </c>
    </row>
    <row r="453" spans="1:4">
      <c r="A453" s="11">
        <v>452</v>
      </c>
      <c r="B453" s="11">
        <v>7129</v>
      </c>
      <c r="C453" s="11" t="s">
        <v>1631</v>
      </c>
      <c r="D453" s="11" t="s">
        <v>1632</v>
      </c>
    </row>
    <row r="454" spans="1:4">
      <c r="A454" s="11">
        <v>453</v>
      </c>
      <c r="B454" s="11">
        <v>7210</v>
      </c>
      <c r="C454" s="11" t="s">
        <v>1633</v>
      </c>
      <c r="D454" s="11" t="s">
        <v>1634</v>
      </c>
    </row>
    <row r="455" spans="1:4">
      <c r="A455" s="11">
        <v>454</v>
      </c>
      <c r="B455" s="11">
        <v>7220</v>
      </c>
      <c r="C455" s="11" t="s">
        <v>1635</v>
      </c>
      <c r="D455" s="11" t="s">
        <v>1636</v>
      </c>
    </row>
    <row r="456" spans="1:4">
      <c r="A456" s="11">
        <v>455</v>
      </c>
      <c r="B456" s="11">
        <v>7230</v>
      </c>
      <c r="C456" s="11" t="s">
        <v>1637</v>
      </c>
      <c r="D456" s="11" t="s">
        <v>1638</v>
      </c>
    </row>
    <row r="457" spans="1:4">
      <c r="A457" s="11">
        <v>456</v>
      </c>
      <c r="B457" s="11">
        <v>7311</v>
      </c>
      <c r="C457" s="11" t="s">
        <v>1639</v>
      </c>
      <c r="D457" s="11" t="s">
        <v>1640</v>
      </c>
    </row>
    <row r="458" spans="1:4">
      <c r="A458" s="11">
        <v>457</v>
      </c>
      <c r="B458" s="11">
        <v>7312</v>
      </c>
      <c r="C458" s="11" t="s">
        <v>1641</v>
      </c>
      <c r="D458" s="11" t="s">
        <v>1642</v>
      </c>
    </row>
    <row r="459" spans="1:4">
      <c r="A459" s="11">
        <v>458</v>
      </c>
      <c r="B459" s="11">
        <v>7319</v>
      </c>
      <c r="C459" s="11" t="s">
        <v>1643</v>
      </c>
      <c r="D459" s="11" t="s">
        <v>1644</v>
      </c>
    </row>
    <row r="460" spans="1:4">
      <c r="A460" s="11">
        <v>459</v>
      </c>
      <c r="B460" s="11">
        <v>7320</v>
      </c>
      <c r="C460" s="11" t="s">
        <v>1645</v>
      </c>
      <c r="D460" s="11" t="s">
        <v>1646</v>
      </c>
    </row>
    <row r="461" spans="1:4">
      <c r="A461" s="11">
        <v>460</v>
      </c>
      <c r="B461" s="11">
        <v>7401</v>
      </c>
      <c r="C461" s="11" t="s">
        <v>1647</v>
      </c>
      <c r="D461" s="11" t="s">
        <v>1648</v>
      </c>
    </row>
    <row r="462" spans="1:4">
      <c r="A462" s="11">
        <v>461</v>
      </c>
      <c r="B462" s="11">
        <v>7409</v>
      </c>
      <c r="C462" s="11" t="s">
        <v>1649</v>
      </c>
      <c r="D462" s="11" t="s">
        <v>1650</v>
      </c>
    </row>
    <row r="463" spans="1:4">
      <c r="A463" s="11">
        <v>462</v>
      </c>
      <c r="B463" s="11">
        <v>7500</v>
      </c>
      <c r="C463" s="11" t="s">
        <v>1651</v>
      </c>
      <c r="D463" s="11" t="s">
        <v>1652</v>
      </c>
    </row>
    <row r="464" spans="1:4">
      <c r="A464" s="11">
        <v>463</v>
      </c>
      <c r="B464" s="11">
        <v>7601</v>
      </c>
      <c r="C464" s="11" t="s">
        <v>1653</v>
      </c>
      <c r="D464" s="11" t="s">
        <v>1654</v>
      </c>
    </row>
    <row r="465" spans="1:4">
      <c r="A465" s="11">
        <v>464</v>
      </c>
      <c r="B465" s="11">
        <v>7602</v>
      </c>
      <c r="C465" s="11" t="s">
        <v>1655</v>
      </c>
      <c r="D465" s="11" t="s">
        <v>1656</v>
      </c>
    </row>
    <row r="466" spans="1:4">
      <c r="A466" s="11">
        <v>465</v>
      </c>
      <c r="B466" s="11">
        <v>7603</v>
      </c>
      <c r="C466" s="11" t="s">
        <v>1657</v>
      </c>
      <c r="D466" s="11" t="s">
        <v>1658</v>
      </c>
    </row>
    <row r="467" spans="1:4">
      <c r="A467" s="11">
        <v>466</v>
      </c>
      <c r="B467" s="11">
        <v>7609</v>
      </c>
      <c r="C467" s="11" t="s">
        <v>1659</v>
      </c>
      <c r="D467" s="11" t="s">
        <v>1660</v>
      </c>
    </row>
    <row r="468" spans="1:4">
      <c r="A468" s="11">
        <v>467</v>
      </c>
      <c r="B468" s="11">
        <v>7711</v>
      </c>
      <c r="C468" s="11" t="s">
        <v>1661</v>
      </c>
      <c r="D468" s="11" t="s">
        <v>1662</v>
      </c>
    </row>
    <row r="469" spans="1:4">
      <c r="A469" s="11">
        <v>468</v>
      </c>
      <c r="B469" s="11">
        <v>7712</v>
      </c>
      <c r="C469" s="11" t="s">
        <v>1663</v>
      </c>
      <c r="D469" s="11" t="s">
        <v>1664</v>
      </c>
    </row>
    <row r="470" spans="1:4">
      <c r="A470" s="11">
        <v>469</v>
      </c>
      <c r="B470" s="11">
        <v>7713</v>
      </c>
      <c r="C470" s="11" t="s">
        <v>1665</v>
      </c>
      <c r="D470" s="11" t="s">
        <v>1666</v>
      </c>
    </row>
    <row r="471" spans="1:4">
      <c r="A471" s="11">
        <v>470</v>
      </c>
      <c r="B471" s="11">
        <v>7719</v>
      </c>
      <c r="C471" s="11" t="s">
        <v>1667</v>
      </c>
      <c r="D471" s="11" t="s">
        <v>1668</v>
      </c>
    </row>
    <row r="472" spans="1:4">
      <c r="A472" s="11">
        <v>471</v>
      </c>
      <c r="B472" s="11">
        <v>7721</v>
      </c>
      <c r="C472" s="11" t="s">
        <v>1669</v>
      </c>
      <c r="D472" s="11" t="s">
        <v>1670</v>
      </c>
    </row>
    <row r="473" spans="1:4">
      <c r="A473" s="11">
        <v>472</v>
      </c>
      <c r="B473" s="11">
        <v>7722</v>
      </c>
      <c r="C473" s="11" t="s">
        <v>1671</v>
      </c>
      <c r="D473" s="11" t="s">
        <v>1672</v>
      </c>
    </row>
    <row r="474" spans="1:4">
      <c r="A474" s="11">
        <v>473</v>
      </c>
      <c r="B474" s="11">
        <v>7723</v>
      </c>
      <c r="C474" s="11" t="s">
        <v>1673</v>
      </c>
      <c r="D474" s="11" t="s">
        <v>1674</v>
      </c>
    </row>
    <row r="475" spans="1:4">
      <c r="A475" s="11">
        <v>474</v>
      </c>
      <c r="B475" s="11">
        <v>7729</v>
      </c>
      <c r="C475" s="11" t="s">
        <v>1675</v>
      </c>
      <c r="D475" s="11" t="s">
        <v>1676</v>
      </c>
    </row>
    <row r="476" spans="1:4">
      <c r="A476" s="11">
        <v>475</v>
      </c>
      <c r="B476" s="11">
        <v>7731</v>
      </c>
      <c r="C476" s="11" t="s">
        <v>1677</v>
      </c>
      <c r="D476" s="11" t="s">
        <v>1678</v>
      </c>
    </row>
    <row r="477" spans="1:4">
      <c r="A477" s="11">
        <v>476</v>
      </c>
      <c r="B477" s="11">
        <v>7732</v>
      </c>
      <c r="C477" s="11" t="s">
        <v>1679</v>
      </c>
      <c r="D477" s="11" t="s">
        <v>1680</v>
      </c>
    </row>
    <row r="478" spans="1:4">
      <c r="A478" s="11">
        <v>477</v>
      </c>
      <c r="B478" s="11">
        <v>7739</v>
      </c>
      <c r="C478" s="11" t="s">
        <v>1681</v>
      </c>
      <c r="D478" s="11" t="s">
        <v>1682</v>
      </c>
    </row>
    <row r="479" spans="1:4">
      <c r="A479" s="11">
        <v>478</v>
      </c>
      <c r="B479" s="11">
        <v>7740</v>
      </c>
      <c r="C479" s="11" t="s">
        <v>1683</v>
      </c>
      <c r="D479" s="11" t="s">
        <v>1684</v>
      </c>
    </row>
    <row r="480" spans="1:4">
      <c r="A480" s="11">
        <v>479</v>
      </c>
      <c r="B480" s="11">
        <v>7801</v>
      </c>
      <c r="C480" s="11" t="s">
        <v>1685</v>
      </c>
      <c r="D480" s="11" t="s">
        <v>1686</v>
      </c>
    </row>
    <row r="481" spans="1:4">
      <c r="A481" s="11">
        <v>480</v>
      </c>
      <c r="B481" s="11">
        <v>7802</v>
      </c>
      <c r="C481" s="11" t="s">
        <v>1687</v>
      </c>
      <c r="D481" s="11" t="s">
        <v>1688</v>
      </c>
    </row>
    <row r="482" spans="1:4">
      <c r="A482" s="11">
        <v>481</v>
      </c>
      <c r="B482" s="11">
        <v>7809</v>
      </c>
      <c r="C482" s="11" t="s">
        <v>1689</v>
      </c>
      <c r="D482" s="11" t="s">
        <v>1690</v>
      </c>
    </row>
    <row r="483" spans="1:4">
      <c r="A483" s="11">
        <v>482</v>
      </c>
      <c r="B483" s="11">
        <v>7900</v>
      </c>
      <c r="C483" s="11" t="s">
        <v>1691</v>
      </c>
      <c r="D483" s="11" t="s">
        <v>1692</v>
      </c>
    </row>
    <row r="484" spans="1:4">
      <c r="A484" s="11">
        <v>483</v>
      </c>
      <c r="B484" s="11">
        <v>8001</v>
      </c>
      <c r="C484" s="11" t="s">
        <v>1693</v>
      </c>
      <c r="D484" s="11" t="s">
        <v>1694</v>
      </c>
    </row>
    <row r="485" spans="1:4">
      <c r="A485" s="11">
        <v>484</v>
      </c>
      <c r="B485" s="11">
        <v>8002</v>
      </c>
      <c r="C485" s="11" t="s">
        <v>1695</v>
      </c>
      <c r="D485" s="11" t="s">
        <v>1696</v>
      </c>
    </row>
    <row r="486" spans="1:4">
      <c r="A486" s="11">
        <v>485</v>
      </c>
      <c r="B486" s="11">
        <v>8003</v>
      </c>
      <c r="C486" s="11" t="s">
        <v>1697</v>
      </c>
      <c r="D486" s="11" t="s">
        <v>1698</v>
      </c>
    </row>
    <row r="487" spans="1:4">
      <c r="A487" s="11">
        <v>486</v>
      </c>
      <c r="B487" s="11">
        <v>8110</v>
      </c>
      <c r="C487" s="11" t="s">
        <v>1699</v>
      </c>
      <c r="D487" s="11" t="s">
        <v>1700</v>
      </c>
    </row>
    <row r="488" spans="1:4">
      <c r="A488" s="11">
        <v>487</v>
      </c>
      <c r="B488" s="11">
        <v>8120</v>
      </c>
      <c r="C488" s="11" t="s">
        <v>1701</v>
      </c>
      <c r="D488" s="11" t="s">
        <v>1702</v>
      </c>
    </row>
    <row r="489" spans="1:4">
      <c r="A489" s="11">
        <v>488</v>
      </c>
      <c r="B489" s="11">
        <v>8130</v>
      </c>
      <c r="C489" s="11" t="s">
        <v>1703</v>
      </c>
      <c r="D489" s="11" t="s">
        <v>1704</v>
      </c>
    </row>
    <row r="490" spans="1:4">
      <c r="A490" s="11">
        <v>489</v>
      </c>
      <c r="B490" s="11">
        <v>8201</v>
      </c>
      <c r="C490" s="11" t="s">
        <v>1705</v>
      </c>
      <c r="D490" s="11" t="s">
        <v>1706</v>
      </c>
    </row>
    <row r="491" spans="1:4">
      <c r="A491" s="11">
        <v>490</v>
      </c>
      <c r="B491" s="11">
        <v>8202</v>
      </c>
      <c r="C491" s="11" t="s">
        <v>1707</v>
      </c>
      <c r="D491" s="11" t="s">
        <v>1708</v>
      </c>
    </row>
    <row r="492" spans="1:4">
      <c r="A492" s="11">
        <v>491</v>
      </c>
      <c r="B492" s="11">
        <v>8203</v>
      </c>
      <c r="C492" s="11" t="s">
        <v>1709</v>
      </c>
      <c r="D492" s="11" t="s">
        <v>1710</v>
      </c>
    </row>
    <row r="493" spans="1:4">
      <c r="A493" s="11">
        <v>492</v>
      </c>
      <c r="B493" s="11">
        <v>8209</v>
      </c>
      <c r="C493" s="11" t="s">
        <v>1711</v>
      </c>
      <c r="D493" s="11" t="s">
        <v>1712</v>
      </c>
    </row>
    <row r="494" spans="1:4">
      <c r="A494" s="11">
        <v>493</v>
      </c>
      <c r="B494" s="11">
        <v>8311</v>
      </c>
      <c r="C494" s="11" t="s">
        <v>1713</v>
      </c>
      <c r="D494" s="11" t="s">
        <v>1714</v>
      </c>
    </row>
    <row r="495" spans="1:4">
      <c r="A495" s="11">
        <v>494</v>
      </c>
      <c r="B495" s="11">
        <v>8312</v>
      </c>
      <c r="C495" s="11" t="s">
        <v>1715</v>
      </c>
      <c r="D495" s="11" t="s">
        <v>1716</v>
      </c>
    </row>
    <row r="496" spans="1:4">
      <c r="A496" s="11">
        <v>495</v>
      </c>
      <c r="B496" s="11">
        <v>8320</v>
      </c>
      <c r="C496" s="11" t="s">
        <v>1717</v>
      </c>
      <c r="D496" s="11" t="s">
        <v>1718</v>
      </c>
    </row>
    <row r="497" spans="1:4">
      <c r="A497" s="11">
        <v>496</v>
      </c>
      <c r="B497" s="11">
        <v>8330</v>
      </c>
      <c r="C497" s="11" t="s">
        <v>1719</v>
      </c>
      <c r="D497" s="11" t="s">
        <v>1720</v>
      </c>
    </row>
    <row r="498" spans="1:4">
      <c r="A498" s="11">
        <v>497</v>
      </c>
      <c r="B498" s="11">
        <v>8400</v>
      </c>
      <c r="C498" s="11" t="s">
        <v>1721</v>
      </c>
      <c r="D498" s="11" t="s">
        <v>1722</v>
      </c>
    </row>
    <row r="499" spans="1:4">
      <c r="A499" s="11">
        <v>498</v>
      </c>
      <c r="B499" s="11">
        <v>8510</v>
      </c>
      <c r="C499" s="11" t="s">
        <v>1723</v>
      </c>
      <c r="D499" s="11" t="s">
        <v>1724</v>
      </c>
    </row>
    <row r="500" spans="1:4">
      <c r="A500" s="11">
        <v>499</v>
      </c>
      <c r="B500" s="11">
        <v>8520</v>
      </c>
      <c r="C500" s="11" t="s">
        <v>1725</v>
      </c>
      <c r="D500" s="11" t="s">
        <v>1726</v>
      </c>
    </row>
    <row r="501" spans="1:4">
      <c r="A501" s="11">
        <v>500</v>
      </c>
      <c r="B501" s="11">
        <v>8530</v>
      </c>
      <c r="C501" s="11" t="s">
        <v>1727</v>
      </c>
      <c r="D501" s="11" t="s">
        <v>1728</v>
      </c>
    </row>
    <row r="502" spans="1:4">
      <c r="A502" s="11">
        <v>501</v>
      </c>
      <c r="B502" s="11">
        <v>8540</v>
      </c>
      <c r="C502" s="11" t="s">
        <v>1729</v>
      </c>
      <c r="D502" s="11" t="s">
        <v>1730</v>
      </c>
    </row>
    <row r="503" spans="1:4">
      <c r="A503" s="11">
        <v>502</v>
      </c>
      <c r="B503" s="11">
        <v>8550</v>
      </c>
      <c r="C503" s="11" t="s">
        <v>1731</v>
      </c>
      <c r="D503" s="11" t="s">
        <v>1732</v>
      </c>
    </row>
    <row r="504" spans="1:4">
      <c r="A504" s="11">
        <v>503</v>
      </c>
      <c r="B504" s="11">
        <v>8560</v>
      </c>
      <c r="C504" s="11" t="s">
        <v>1733</v>
      </c>
      <c r="D504" s="11" t="s">
        <v>1734</v>
      </c>
    </row>
    <row r="505" spans="1:4">
      <c r="A505" s="11">
        <v>504</v>
      </c>
      <c r="B505" s="11">
        <v>8571</v>
      </c>
      <c r="C505" s="11" t="s">
        <v>1735</v>
      </c>
      <c r="D505" s="11" t="s">
        <v>1736</v>
      </c>
    </row>
    <row r="506" spans="1:4">
      <c r="A506" s="11">
        <v>505</v>
      </c>
      <c r="B506" s="11">
        <v>8572</v>
      </c>
      <c r="C506" s="11" t="s">
        <v>1737</v>
      </c>
      <c r="D506" s="11" t="s">
        <v>1738</v>
      </c>
    </row>
    <row r="507" spans="1:4">
      <c r="A507" s="11">
        <v>506</v>
      </c>
      <c r="B507" s="11">
        <v>8573</v>
      </c>
      <c r="C507" s="11" t="s">
        <v>1739</v>
      </c>
      <c r="D507" s="11" t="s">
        <v>1740</v>
      </c>
    </row>
    <row r="508" spans="1:4">
      <c r="A508" s="11">
        <v>507</v>
      </c>
      <c r="B508" s="11">
        <v>8574</v>
      </c>
      <c r="C508" s="11" t="s">
        <v>1741</v>
      </c>
      <c r="D508" s="11" t="s">
        <v>1742</v>
      </c>
    </row>
    <row r="509" spans="1:4">
      <c r="A509" s="11">
        <v>508</v>
      </c>
      <c r="B509" s="11">
        <v>8579</v>
      </c>
      <c r="C509" s="11" t="s">
        <v>1743</v>
      </c>
      <c r="D509" s="11" t="s">
        <v>1744</v>
      </c>
    </row>
    <row r="510" spans="1:4">
      <c r="A510" s="11">
        <v>509</v>
      </c>
      <c r="B510" s="11">
        <v>8580</v>
      </c>
      <c r="C510" s="11" t="s">
        <v>1745</v>
      </c>
      <c r="D510" s="11" t="s">
        <v>1746</v>
      </c>
    </row>
    <row r="511" spans="1:4">
      <c r="A511" s="11">
        <v>510</v>
      </c>
      <c r="B511" s="11">
        <v>8610</v>
      </c>
      <c r="C511" s="11" t="s">
        <v>1747</v>
      </c>
      <c r="D511" s="11" t="s">
        <v>1748</v>
      </c>
    </row>
    <row r="512" spans="1:4">
      <c r="A512" s="11">
        <v>511</v>
      </c>
      <c r="B512" s="11">
        <v>8620</v>
      </c>
      <c r="C512" s="11" t="s">
        <v>1749</v>
      </c>
      <c r="D512" s="11" t="s">
        <v>1750</v>
      </c>
    </row>
    <row r="513" spans="1:4">
      <c r="A513" s="11">
        <v>512</v>
      </c>
      <c r="B513" s="11">
        <v>8691</v>
      </c>
      <c r="C513" s="11" t="s">
        <v>1751</v>
      </c>
      <c r="D513" s="11" t="s">
        <v>1752</v>
      </c>
    </row>
    <row r="514" spans="1:4">
      <c r="A514" s="11">
        <v>513</v>
      </c>
      <c r="B514" s="11">
        <v>8699</v>
      </c>
      <c r="C514" s="11" t="s">
        <v>1753</v>
      </c>
      <c r="D514" s="11" t="s">
        <v>1754</v>
      </c>
    </row>
    <row r="515" spans="1:4">
      <c r="A515" s="11">
        <v>514</v>
      </c>
      <c r="B515" s="11">
        <v>8701</v>
      </c>
      <c r="C515" s="11" t="s">
        <v>1755</v>
      </c>
      <c r="D515" s="11" t="s">
        <v>1756</v>
      </c>
    </row>
    <row r="516" spans="1:4">
      <c r="A516" s="11">
        <v>515</v>
      </c>
      <c r="B516" s="11">
        <v>8702</v>
      </c>
      <c r="C516" s="11" t="s">
        <v>1757</v>
      </c>
      <c r="D516" s="11" t="s">
        <v>1758</v>
      </c>
    </row>
    <row r="517" spans="1:4">
      <c r="A517" s="11">
        <v>516</v>
      </c>
      <c r="B517" s="11">
        <v>8703</v>
      </c>
      <c r="C517" s="11" t="s">
        <v>1759</v>
      </c>
      <c r="D517" s="11" t="s">
        <v>1760</v>
      </c>
    </row>
    <row r="518" spans="1:4">
      <c r="A518" s="11">
        <v>517</v>
      </c>
      <c r="B518" s="11">
        <v>8709</v>
      </c>
      <c r="C518" s="11" t="s">
        <v>1761</v>
      </c>
      <c r="D518" s="11" t="s">
        <v>1762</v>
      </c>
    </row>
    <row r="519" spans="1:4">
      <c r="A519" s="11">
        <v>518</v>
      </c>
      <c r="B519" s="11">
        <v>8801</v>
      </c>
      <c r="C519" s="11" t="s">
        <v>1763</v>
      </c>
      <c r="D519" s="11" t="s">
        <v>1764</v>
      </c>
    </row>
    <row r="520" spans="1:4">
      <c r="A520" s="11">
        <v>519</v>
      </c>
      <c r="B520" s="11">
        <v>8802</v>
      </c>
      <c r="C520" s="11" t="s">
        <v>1765</v>
      </c>
      <c r="D520" s="11" t="s">
        <v>1766</v>
      </c>
    </row>
    <row r="521" spans="1:4">
      <c r="A521" s="11">
        <v>520</v>
      </c>
      <c r="B521" s="11">
        <v>8803</v>
      </c>
      <c r="C521" s="11" t="s">
        <v>1767</v>
      </c>
      <c r="D521" s="11" t="s">
        <v>1768</v>
      </c>
    </row>
    <row r="522" spans="1:4">
      <c r="A522" s="11">
        <v>521</v>
      </c>
      <c r="B522" s="11">
        <v>8804</v>
      </c>
      <c r="C522" s="11" t="s">
        <v>1769</v>
      </c>
      <c r="D522" s="11" t="s">
        <v>1770</v>
      </c>
    </row>
    <row r="523" spans="1:4">
      <c r="A523" s="11">
        <v>522</v>
      </c>
      <c r="B523" s="11">
        <v>8809</v>
      </c>
      <c r="C523" s="11" t="s">
        <v>1771</v>
      </c>
      <c r="D523" s="11" t="s">
        <v>1772</v>
      </c>
    </row>
    <row r="524" spans="1:4">
      <c r="A524" s="11">
        <v>523</v>
      </c>
      <c r="B524" s="11">
        <v>9010</v>
      </c>
      <c r="C524" s="11" t="s">
        <v>1773</v>
      </c>
      <c r="D524" s="11" t="s">
        <v>1774</v>
      </c>
    </row>
    <row r="525" spans="1:4">
      <c r="A525" s="11">
        <v>524</v>
      </c>
      <c r="B525" s="11">
        <v>9020</v>
      </c>
      <c r="C525" s="11" t="s">
        <v>1775</v>
      </c>
      <c r="D525" s="11" t="s">
        <v>1776</v>
      </c>
    </row>
    <row r="526" spans="1:4">
      <c r="A526" s="11">
        <v>525</v>
      </c>
      <c r="B526" s="11">
        <v>9031</v>
      </c>
      <c r="C526" s="11" t="s">
        <v>1777</v>
      </c>
      <c r="D526" s="11" t="s">
        <v>1778</v>
      </c>
    </row>
    <row r="527" spans="1:4">
      <c r="A527" s="11">
        <v>526</v>
      </c>
      <c r="B527" s="11">
        <v>9039</v>
      </c>
      <c r="C527" s="11" t="s">
        <v>1779</v>
      </c>
      <c r="D527" s="11" t="s">
        <v>1780</v>
      </c>
    </row>
    <row r="528" spans="1:4">
      <c r="A528" s="11">
        <v>527</v>
      </c>
      <c r="B528" s="11">
        <v>9101</v>
      </c>
      <c r="C528" s="11" t="s">
        <v>1781</v>
      </c>
      <c r="D528" s="11" t="s">
        <v>1782</v>
      </c>
    </row>
    <row r="529" spans="1:4">
      <c r="A529" s="11">
        <v>528</v>
      </c>
      <c r="B529" s="11">
        <v>9102</v>
      </c>
      <c r="C529" s="11" t="s">
        <v>1783</v>
      </c>
      <c r="D529" s="11" t="s">
        <v>1784</v>
      </c>
    </row>
    <row r="530" spans="1:4">
      <c r="A530" s="11">
        <v>529</v>
      </c>
      <c r="B530" s="11">
        <v>9103</v>
      </c>
      <c r="C530" s="11" t="s">
        <v>1785</v>
      </c>
      <c r="D530" s="11" t="s">
        <v>1786</v>
      </c>
    </row>
    <row r="531" spans="1:4">
      <c r="A531" s="11">
        <v>530</v>
      </c>
      <c r="B531" s="11">
        <v>9200</v>
      </c>
      <c r="C531" s="11" t="s">
        <v>1787</v>
      </c>
      <c r="D531" s="11" t="s">
        <v>1788</v>
      </c>
    </row>
    <row r="532" spans="1:4">
      <c r="A532" s="11">
        <v>531</v>
      </c>
      <c r="B532" s="11">
        <v>9311</v>
      </c>
      <c r="C532" s="11" t="s">
        <v>1789</v>
      </c>
      <c r="D532" s="11" t="s">
        <v>1790</v>
      </c>
    </row>
    <row r="533" spans="1:4">
      <c r="A533" s="11">
        <v>532</v>
      </c>
      <c r="B533" s="11">
        <v>9312</v>
      </c>
      <c r="C533" s="11" t="s">
        <v>1791</v>
      </c>
      <c r="D533" s="11" t="s">
        <v>1792</v>
      </c>
    </row>
    <row r="534" spans="1:4">
      <c r="A534" s="11">
        <v>533</v>
      </c>
      <c r="B534" s="11">
        <v>9319</v>
      </c>
      <c r="C534" s="11" t="s">
        <v>1793</v>
      </c>
      <c r="D534" s="11" t="s">
        <v>1794</v>
      </c>
    </row>
    <row r="535" spans="1:4">
      <c r="A535" s="11">
        <v>534</v>
      </c>
      <c r="B535" s="11">
        <v>9321</v>
      </c>
      <c r="C535" s="11" t="s">
        <v>1795</v>
      </c>
      <c r="D535" s="11" t="s">
        <v>1796</v>
      </c>
    </row>
    <row r="536" spans="1:4">
      <c r="A536" s="11">
        <v>535</v>
      </c>
      <c r="B536" s="11">
        <v>9322</v>
      </c>
      <c r="C536" s="11" t="s">
        <v>1797</v>
      </c>
      <c r="D536" s="11" t="s">
        <v>1798</v>
      </c>
    </row>
    <row r="537" spans="1:4">
      <c r="A537" s="11">
        <v>536</v>
      </c>
      <c r="B537" s="11">
        <v>9323</v>
      </c>
      <c r="C537" s="11" t="s">
        <v>1799</v>
      </c>
      <c r="D537" s="11" t="s">
        <v>1800</v>
      </c>
    </row>
    <row r="538" spans="1:4">
      <c r="A538" s="11">
        <v>537</v>
      </c>
      <c r="B538" s="11">
        <v>9324</v>
      </c>
      <c r="C538" s="11" t="s">
        <v>1801</v>
      </c>
      <c r="D538" s="11" t="s">
        <v>1802</v>
      </c>
    </row>
    <row r="539" spans="1:4">
      <c r="A539" s="11">
        <v>538</v>
      </c>
      <c r="B539" s="11">
        <v>9329</v>
      </c>
      <c r="C539" s="11" t="s">
        <v>1803</v>
      </c>
      <c r="D539" s="11" t="s">
        <v>1804</v>
      </c>
    </row>
    <row r="540" spans="1:4">
      <c r="A540" s="11">
        <v>539</v>
      </c>
      <c r="B540" s="11">
        <v>9410</v>
      </c>
      <c r="C540" s="11" t="s">
        <v>1805</v>
      </c>
      <c r="D540" s="11" t="s">
        <v>1806</v>
      </c>
    </row>
    <row r="541" spans="1:4">
      <c r="A541" s="11">
        <v>540</v>
      </c>
      <c r="B541" s="11">
        <v>9421</v>
      </c>
      <c r="C541" s="11" t="s">
        <v>1807</v>
      </c>
      <c r="D541" s="11" t="s">
        <v>1808</v>
      </c>
    </row>
    <row r="542" spans="1:4">
      <c r="A542" s="11">
        <v>541</v>
      </c>
      <c r="B542" s="11">
        <v>9422</v>
      </c>
      <c r="C542" s="11" t="s">
        <v>1809</v>
      </c>
      <c r="D542" s="11" t="s">
        <v>1810</v>
      </c>
    </row>
    <row r="543" spans="1:4">
      <c r="A543" s="11">
        <v>542</v>
      </c>
      <c r="B543" s="11">
        <v>9423</v>
      </c>
      <c r="C543" s="11" t="s">
        <v>1811</v>
      </c>
      <c r="D543" s="11" t="s">
        <v>1812</v>
      </c>
    </row>
    <row r="544" spans="1:4">
      <c r="A544" s="11">
        <v>543</v>
      </c>
      <c r="B544" s="11">
        <v>9424</v>
      </c>
      <c r="C544" s="11" t="s">
        <v>1813</v>
      </c>
      <c r="D544" s="11" t="s">
        <v>1814</v>
      </c>
    </row>
    <row r="545" spans="1:4">
      <c r="A545" s="11">
        <v>544</v>
      </c>
      <c r="B545" s="11">
        <v>9491</v>
      </c>
      <c r="C545" s="11" t="s">
        <v>1815</v>
      </c>
      <c r="D545" s="11" t="s">
        <v>1816</v>
      </c>
    </row>
    <row r="546" spans="1:4">
      <c r="A546" s="11">
        <v>545</v>
      </c>
      <c r="B546" s="11">
        <v>9499</v>
      </c>
      <c r="C546" s="11" t="s">
        <v>1817</v>
      </c>
      <c r="D546" s="11" t="s">
        <v>1818</v>
      </c>
    </row>
    <row r="547" spans="1:4">
      <c r="A547" s="11">
        <v>546</v>
      </c>
      <c r="B547" s="11">
        <v>9511</v>
      </c>
      <c r="C547" s="11" t="s">
        <v>1819</v>
      </c>
      <c r="D547" s="11" t="s">
        <v>1820</v>
      </c>
    </row>
    <row r="548" spans="1:4">
      <c r="A548" s="11">
        <v>547</v>
      </c>
      <c r="B548" s="11">
        <v>9512</v>
      </c>
      <c r="C548" s="11" t="s">
        <v>1821</v>
      </c>
      <c r="D548" s="11" t="s">
        <v>1822</v>
      </c>
    </row>
    <row r="549" spans="1:4">
      <c r="A549" s="11">
        <v>548</v>
      </c>
      <c r="B549" s="11">
        <v>9521</v>
      </c>
      <c r="C549" s="11" t="s">
        <v>1823</v>
      </c>
      <c r="D549" s="11" t="s">
        <v>1824</v>
      </c>
    </row>
    <row r="550" spans="1:4">
      <c r="A550" s="11">
        <v>549</v>
      </c>
      <c r="B550" s="11">
        <v>9522</v>
      </c>
      <c r="C550" s="11" t="s">
        <v>1825</v>
      </c>
      <c r="D550" s="11" t="s">
        <v>1826</v>
      </c>
    </row>
    <row r="551" spans="1:4">
      <c r="A551" s="11">
        <v>550</v>
      </c>
      <c r="B551" s="11">
        <v>9523</v>
      </c>
      <c r="C551" s="11" t="s">
        <v>1827</v>
      </c>
      <c r="D551" s="11" t="s">
        <v>1828</v>
      </c>
    </row>
    <row r="552" spans="1:4">
      <c r="A552" s="11">
        <v>551</v>
      </c>
      <c r="B552" s="11">
        <v>9591</v>
      </c>
      <c r="C552" s="11" t="s">
        <v>1829</v>
      </c>
      <c r="D552" s="11" t="s">
        <v>1830</v>
      </c>
    </row>
    <row r="553" spans="1:4">
      <c r="A553" s="11">
        <v>552</v>
      </c>
      <c r="B553" s="11">
        <v>9599</v>
      </c>
      <c r="C553" s="11" t="s">
        <v>1831</v>
      </c>
      <c r="D553" s="11" t="s">
        <v>1832</v>
      </c>
    </row>
    <row r="554" spans="1:4">
      <c r="A554" s="11">
        <v>553</v>
      </c>
      <c r="B554" s="11">
        <v>9610</v>
      </c>
      <c r="C554" s="11" t="s">
        <v>1833</v>
      </c>
      <c r="D554" s="11" t="s">
        <v>1834</v>
      </c>
    </row>
    <row r="555" spans="1:4">
      <c r="A555" s="11">
        <v>554</v>
      </c>
      <c r="B555" s="11">
        <v>9620</v>
      </c>
      <c r="C555" s="11" t="s">
        <v>1835</v>
      </c>
      <c r="D555" s="11" t="s">
        <v>1836</v>
      </c>
    </row>
    <row r="556" spans="1:4">
      <c r="A556" s="11">
        <v>555</v>
      </c>
      <c r="B556" s="11">
        <v>9630</v>
      </c>
      <c r="C556" s="11" t="s">
        <v>1837</v>
      </c>
      <c r="D556" s="11" t="s">
        <v>1838</v>
      </c>
    </row>
    <row r="557" spans="1:4">
      <c r="A557" s="11">
        <v>556</v>
      </c>
      <c r="B557" s="11">
        <v>9640</v>
      </c>
      <c r="C557" s="11" t="s">
        <v>1839</v>
      </c>
      <c r="D557" s="11" t="s">
        <v>1840</v>
      </c>
    </row>
    <row r="558" spans="1:4">
      <c r="A558" s="11">
        <v>557</v>
      </c>
      <c r="B558" s="11">
        <v>9690</v>
      </c>
      <c r="C558" s="11" t="s">
        <v>1841</v>
      </c>
      <c r="D558" s="11" t="s">
        <v>1842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1843</v>
      </c>
      <c r="B1" s="22" t="s">
        <v>1844</v>
      </c>
      <c r="C1" s="22"/>
      <c r="D1" s="22"/>
      <c r="E1" s="22"/>
      <c r="F1" s="22"/>
      <c r="G1" s="22"/>
      <c r="H1" s="22"/>
      <c r="I1" s="22" t="s">
        <v>1845</v>
      </c>
      <c r="J1" s="22"/>
      <c r="K1" s="22" t="s">
        <v>1846</v>
      </c>
    </row>
    <row r="2" spans="1:11">
      <c r="A2" s="22"/>
      <c r="B2" s="22" t="s">
        <v>1847</v>
      </c>
      <c r="C2" s="22" t="s">
        <v>1848</v>
      </c>
      <c r="D2" s="22" t="s">
        <v>1849</v>
      </c>
      <c r="E2" s="22" t="s">
        <v>1850</v>
      </c>
      <c r="F2" s="22" t="s">
        <v>1851</v>
      </c>
      <c r="G2" s="22" t="s">
        <v>1852</v>
      </c>
      <c r="H2" s="22" t="s">
        <v>1853</v>
      </c>
      <c r="I2" s="22" t="s">
        <v>564</v>
      </c>
      <c r="J2" s="22" t="s">
        <v>566</v>
      </c>
      <c r="K2" s="22"/>
    </row>
    <row r="3" spans="1:11">
      <c r="A3" s="11" t="s">
        <v>1856</v>
      </c>
      <c r="B3" s="11" t="s">
        <v>133</v>
      </c>
      <c r="C3" s="11" t="s">
        <v>42</v>
      </c>
      <c r="D3" s="11"/>
      <c r="E3" s="11"/>
      <c r="F3" s="11"/>
      <c r="G3" s="11"/>
    </row>
    <row r="4" spans="1:11">
      <c r="A4" s="11" t="s">
        <v>1857</v>
      </c>
      <c r="B4" s="11" t="s">
        <v>94</v>
      </c>
      <c r="C4" s="11" t="s">
        <v>1858</v>
      </c>
      <c r="D4" s="11" t="s">
        <v>1859</v>
      </c>
      <c r="E4" s="11" t="s">
        <v>1860</v>
      </c>
      <c r="F4" s="11" t="s">
        <v>1861</v>
      </c>
      <c r="G4" s="11" t="s">
        <v>1861</v>
      </c>
      <c r="H4" s="11"/>
      <c r="I4" s="11"/>
      <c r="J4" s="11"/>
      <c r="K4" s="11"/>
    </row>
    <row r="5" spans="1:11">
      <c r="A5" s="11" t="s">
        <v>1862</v>
      </c>
      <c r="B5" s="11" t="s">
        <v>1863</v>
      </c>
      <c r="C5" s="11" t="s">
        <v>1864</v>
      </c>
      <c r="D5" s="11" t="s">
        <v>1865</v>
      </c>
      <c r="E5" s="11" t="s">
        <v>1866</v>
      </c>
      <c r="F5" s="11" t="s">
        <v>1867</v>
      </c>
      <c r="G5" s="11" t="s">
        <v>1868</v>
      </c>
      <c r="H5" s="11"/>
      <c r="I5" s="11"/>
      <c r="J5" s="11"/>
      <c r="K5" s="11"/>
    </row>
    <row r="6" spans="1:11">
      <c r="A6" s="23" t="s">
        <v>1854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1869</v>
      </c>
      <c r="C7" s="11" t="s">
        <v>1870</v>
      </c>
      <c r="D7" s="11" t="s">
        <v>1871</v>
      </c>
      <c r="E7" s="11" t="s">
        <v>1872</v>
      </c>
      <c r="F7" s="11" t="s">
        <v>1873</v>
      </c>
      <c r="G7" s="11"/>
      <c r="H7" s="11"/>
      <c r="I7" s="11"/>
      <c r="J7" s="11"/>
      <c r="K7" s="11" t="s">
        <v>1874</v>
      </c>
    </row>
    <row r="8" spans="1:11">
      <c r="A8" s="11"/>
      <c r="B8" s="11" t="s">
        <v>1875</v>
      </c>
      <c r="C8" s="11" t="s">
        <v>1876</v>
      </c>
      <c r="D8" s="11" t="s">
        <v>1877</v>
      </c>
      <c r="E8" s="11" t="s">
        <v>1878</v>
      </c>
      <c r="F8" s="11" t="s">
        <v>1879</v>
      </c>
      <c r="G8" s="11"/>
      <c r="H8" s="11"/>
      <c r="I8" s="11"/>
      <c r="J8" s="11"/>
      <c r="K8" s="11" t="s">
        <v>1874</v>
      </c>
    </row>
    <row r="9" spans="1:11">
      <c r="A9" s="11"/>
      <c r="B9" s="11" t="s">
        <v>1880</v>
      </c>
      <c r="C9" s="11"/>
      <c r="D9" s="11" t="s">
        <v>1881</v>
      </c>
      <c r="E9" s="11" t="s">
        <v>1882</v>
      </c>
      <c r="F9" s="11" t="s">
        <v>1883</v>
      </c>
      <c r="G9" s="11"/>
      <c r="H9" s="11"/>
      <c r="I9" s="11"/>
      <c r="J9" s="11"/>
      <c r="K9" s="11" t="s">
        <v>1874</v>
      </c>
    </row>
    <row r="10" spans="1:11">
      <c r="A10" s="11"/>
      <c r="B10" s="11" t="s">
        <v>1884</v>
      </c>
      <c r="C10" s="11" t="s">
        <v>1885</v>
      </c>
      <c r="D10" s="11" t="s">
        <v>1886</v>
      </c>
      <c r="E10" s="11" t="s">
        <v>1887</v>
      </c>
      <c r="F10" s="11" t="s">
        <v>1888</v>
      </c>
      <c r="G10" s="11"/>
      <c r="H10" s="11"/>
      <c r="I10" s="11"/>
      <c r="J10" s="11"/>
      <c r="K10" s="11" t="s">
        <v>1874</v>
      </c>
    </row>
    <row r="11" spans="1:11">
      <c r="A11" s="11"/>
      <c r="B11" s="11" t="s">
        <v>1889</v>
      </c>
      <c r="C11" s="11"/>
      <c r="D11" s="11" t="s">
        <v>1890</v>
      </c>
      <c r="E11" s="11" t="s">
        <v>1891</v>
      </c>
      <c r="F11" s="11" t="s">
        <v>1892</v>
      </c>
      <c r="G11" s="11"/>
      <c r="H11" s="11"/>
      <c r="I11" s="11" t="s">
        <v>1893</v>
      </c>
      <c r="J11" s="11"/>
      <c r="K11" s="11" t="s">
        <v>1874</v>
      </c>
    </row>
    <row r="12" spans="1:11">
      <c r="A12" s="11"/>
      <c r="B12" s="11" t="s">
        <v>1894</v>
      </c>
      <c r="C12" s="11"/>
      <c r="D12" s="11" t="s">
        <v>1895</v>
      </c>
      <c r="E12" s="11" t="s">
        <v>1896</v>
      </c>
      <c r="F12" s="11" t="s">
        <v>1897</v>
      </c>
      <c r="G12" s="11"/>
      <c r="H12" s="11"/>
      <c r="I12" s="11"/>
      <c r="J12" s="11"/>
      <c r="K12" s="11" t="s">
        <v>1874</v>
      </c>
    </row>
    <row r="13" spans="1:11">
      <c r="A13" s="23" t="s">
        <v>1855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1898</v>
      </c>
      <c r="B14" s="11" t="s">
        <v>1899</v>
      </c>
      <c r="C14" s="11" t="s">
        <v>1900</v>
      </c>
      <c r="D14" s="11" t="s">
        <v>1901</v>
      </c>
      <c r="E14" s="11" t="s">
        <v>1902</v>
      </c>
      <c r="F14" s="11" t="s">
        <v>1903</v>
      </c>
      <c r="G14" s="11" t="s">
        <v>1904</v>
      </c>
      <c r="H14" s="11"/>
      <c r="I14" s="11"/>
      <c r="J14" s="11"/>
      <c r="K14" s="11" t="s">
        <v>1905</v>
      </c>
    </row>
    <row r="15" spans="1:11">
      <c r="A15" s="11" t="s">
        <v>1906</v>
      </c>
      <c r="B15" s="11" t="s">
        <v>1907</v>
      </c>
      <c r="C15" s="11" t="s">
        <v>1908</v>
      </c>
      <c r="D15" s="11" t="s">
        <v>1909</v>
      </c>
      <c r="E15" s="11" t="s">
        <v>1910</v>
      </c>
      <c r="F15" s="11" t="s">
        <v>1911</v>
      </c>
      <c r="G15" s="11" t="s">
        <v>1912</v>
      </c>
      <c r="H15" s="11"/>
      <c r="I15" s="11"/>
      <c r="J15" s="11"/>
      <c r="K15" s="11" t="s">
        <v>1905</v>
      </c>
    </row>
    <row r="16" spans="1:11">
      <c r="A16" s="11" t="s">
        <v>1913</v>
      </c>
      <c r="B16" s="11" t="s">
        <v>1914</v>
      </c>
      <c r="C16" s="11" t="s">
        <v>1915</v>
      </c>
      <c r="D16" s="11" t="s">
        <v>1916</v>
      </c>
      <c r="E16" s="11" t="s">
        <v>1917</v>
      </c>
      <c r="F16" s="11" t="s">
        <v>1918</v>
      </c>
      <c r="G16" s="11" t="s">
        <v>1919</v>
      </c>
      <c r="H16" s="11"/>
      <c r="I16" s="11"/>
      <c r="J16" s="11"/>
      <c r="K16" s="11"/>
    </row>
    <row r="17" spans="1:12">
      <c r="A17" s="11" t="s">
        <v>1920</v>
      </c>
      <c r="B17" s="11" t="s">
        <v>1921</v>
      </c>
      <c r="C17" s="11" t="s">
        <v>1922</v>
      </c>
      <c r="D17" s="11" t="s">
        <v>1923</v>
      </c>
      <c r="E17" s="11" t="s">
        <v>1924</v>
      </c>
      <c r="F17" s="11" t="s">
        <v>1925</v>
      </c>
      <c r="G17" s="11" t="s">
        <v>1926</v>
      </c>
      <c r="H17" s="11"/>
      <c r="I17" s="11"/>
      <c r="J17" s="11"/>
      <c r="K17" s="11"/>
    </row>
    <row r="18" spans="1:12">
      <c r="A18" s="11" t="s">
        <v>1927</v>
      </c>
      <c r="B18" s="11" t="s">
        <v>1928</v>
      </c>
      <c r="C18" s="11" t="s">
        <v>1929</v>
      </c>
      <c r="D18" s="11" t="s">
        <v>1930</v>
      </c>
      <c r="E18" s="11" t="s">
        <v>1930</v>
      </c>
      <c r="F18" s="11" t="s">
        <v>1931</v>
      </c>
      <c r="G18" s="11" t="s">
        <v>1932</v>
      </c>
      <c r="H18" s="11"/>
      <c r="I18" s="11" t="s">
        <v>1905</v>
      </c>
      <c r="J18" s="11"/>
      <c r="K18" s="11"/>
    </row>
    <row r="19" spans="1:12">
      <c r="A19" s="11" t="s">
        <v>1933</v>
      </c>
      <c r="B19" s="11" t="s">
        <v>1934</v>
      </c>
      <c r="C19" s="11" t="s">
        <v>1935</v>
      </c>
      <c r="D19" s="11" t="s">
        <v>1935</v>
      </c>
      <c r="E19" s="11" t="s">
        <v>1936</v>
      </c>
      <c r="F19" s="11" t="s">
        <v>1935</v>
      </c>
      <c r="G19" s="11" t="s">
        <v>1937</v>
      </c>
      <c r="H19" s="11"/>
      <c r="I19" s="11"/>
      <c r="J19" s="11"/>
      <c r="K19" s="11"/>
    </row>
    <row r="20" spans="1:12">
      <c r="A20" s="11" t="s">
        <v>1938</v>
      </c>
      <c r="B20" s="11" t="s">
        <v>1939</v>
      </c>
      <c r="C20" s="11" t="s">
        <v>1940</v>
      </c>
      <c r="D20" s="11" t="s">
        <v>1941</v>
      </c>
      <c r="E20" s="11" t="s">
        <v>1942</v>
      </c>
      <c r="F20" s="11" t="s">
        <v>1943</v>
      </c>
      <c r="G20" s="11" t="s">
        <v>1944</v>
      </c>
      <c r="H20" s="11"/>
      <c r="I20" s="11"/>
      <c r="J20" s="11"/>
      <c r="K20" s="11"/>
    </row>
    <row r="21" spans="1:12">
      <c r="A21" s="11" t="s">
        <v>1945</v>
      </c>
      <c r="B21" s="11" t="s">
        <v>1946</v>
      </c>
      <c r="C21" s="11" t="s">
        <v>1947</v>
      </c>
      <c r="D21" s="11" t="s">
        <v>1948</v>
      </c>
      <c r="E21" s="11" t="s">
        <v>1949</v>
      </c>
      <c r="F21" s="11" t="s">
        <v>1950</v>
      </c>
      <c r="G21" s="11" t="s">
        <v>1951</v>
      </c>
      <c r="H21" s="11"/>
      <c r="I21" s="11"/>
      <c r="J21" s="11"/>
      <c r="K21" s="11"/>
    </row>
    <row r="22" spans="1:12">
      <c r="A22" s="11" t="s">
        <v>1952</v>
      </c>
      <c r="B22" s="11" t="s">
        <v>1953</v>
      </c>
      <c r="C22" s="11" t="s">
        <v>637</v>
      </c>
      <c r="D22" s="11" t="s">
        <v>1954</v>
      </c>
      <c r="E22" s="11" t="s">
        <v>1955</v>
      </c>
      <c r="F22" s="11" t="s">
        <v>1956</v>
      </c>
      <c r="G22" s="11" t="s">
        <v>1957</v>
      </c>
      <c r="H22" s="11"/>
      <c r="I22" s="11"/>
      <c r="J22" s="11"/>
      <c r="K22" s="11"/>
    </row>
    <row r="23" spans="1:12">
      <c r="A23" s="11" t="s">
        <v>1958</v>
      </c>
      <c r="B23" s="11" t="s">
        <v>1959</v>
      </c>
      <c r="C23" s="11" t="s">
        <v>1960</v>
      </c>
      <c r="D23" s="11" t="s">
        <v>1961</v>
      </c>
      <c r="E23" s="11" t="s">
        <v>1962</v>
      </c>
      <c r="F23" s="11" t="s">
        <v>1963</v>
      </c>
      <c r="G23" s="11" t="s">
        <v>1964</v>
      </c>
      <c r="H23" s="11"/>
      <c r="I23" s="11" t="s">
        <v>1905</v>
      </c>
      <c r="J23" s="11"/>
      <c r="K23" s="11"/>
    </row>
    <row r="24" spans="1:12">
      <c r="A24" s="11" t="s">
        <v>1965</v>
      </c>
      <c r="B24" s="11" t="s">
        <v>1966</v>
      </c>
      <c r="C24" s="11" t="s">
        <v>637</v>
      </c>
      <c r="D24" s="11" t="s">
        <v>1967</v>
      </c>
      <c r="E24" s="11" t="s">
        <v>1967</v>
      </c>
      <c r="F24" s="11" t="s">
        <v>279</v>
      </c>
      <c r="G24" s="11" t="s">
        <v>1968</v>
      </c>
      <c r="H24" s="11"/>
      <c r="I24" s="11"/>
      <c r="J24" s="11"/>
      <c r="K24" s="11"/>
    </row>
    <row r="25" spans="1:12">
      <c r="A25" s="11"/>
      <c r="B25" s="11" t="s">
        <v>1969</v>
      </c>
      <c r="C25" s="11" t="s">
        <v>1970</v>
      </c>
      <c r="D25" s="11" t="s">
        <v>1970</v>
      </c>
      <c r="E25" s="11" t="s">
        <v>1970</v>
      </c>
      <c r="F25" s="11" t="s">
        <v>1971</v>
      </c>
      <c r="G25" s="11"/>
      <c r="H25" s="11"/>
      <c r="I25" s="11"/>
      <c r="J25" s="11"/>
      <c r="K25" s="11"/>
    </row>
    <row r="26" spans="1:12">
      <c r="A26" s="11" t="s">
        <v>1972</v>
      </c>
      <c r="B26" s="11" t="s">
        <v>1973</v>
      </c>
      <c r="C26" s="11" t="s">
        <v>1974</v>
      </c>
      <c r="D26" s="11" t="s">
        <v>1924</v>
      </c>
      <c r="E26" s="11" t="s">
        <v>1975</v>
      </c>
      <c r="F26" s="11" t="s">
        <v>1976</v>
      </c>
      <c r="G26" s="11" t="s">
        <v>1977</v>
      </c>
      <c r="H26" s="11" t="s">
        <v>1905</v>
      </c>
      <c r="I26" s="11"/>
      <c r="J26" s="11"/>
      <c r="K26" s="11"/>
    </row>
    <row r="27" spans="1:12">
      <c r="A27" s="11" t="s">
        <v>1978</v>
      </c>
      <c r="B27" s="11" t="s">
        <v>1979</v>
      </c>
      <c r="C27" s="11" t="s">
        <v>637</v>
      </c>
      <c r="D27" s="11" t="s">
        <v>1935</v>
      </c>
      <c r="E27" s="11" t="s">
        <v>1980</v>
      </c>
      <c r="F27" s="11" t="s">
        <v>1981</v>
      </c>
      <c r="G27" s="11" t="s">
        <v>1982</v>
      </c>
      <c r="H27" s="11" t="s">
        <v>1905</v>
      </c>
      <c r="I27" s="11"/>
      <c r="J27" s="11"/>
      <c r="K27" s="11"/>
    </row>
    <row r="28" spans="1:12">
      <c r="A28" s="11" t="s">
        <v>1983</v>
      </c>
      <c r="B28" s="11" t="s">
        <v>1984</v>
      </c>
      <c r="C28" s="11" t="s">
        <v>637</v>
      </c>
      <c r="D28" s="11" t="s">
        <v>1985</v>
      </c>
      <c r="E28" s="11" t="s">
        <v>1986</v>
      </c>
      <c r="F28" s="11" t="s">
        <v>1987</v>
      </c>
      <c r="G28" s="11" t="s">
        <v>1988</v>
      </c>
      <c r="H28" s="11"/>
      <c r="I28" s="11"/>
      <c r="J28" s="11"/>
      <c r="K28" s="11"/>
    </row>
    <row r="29" spans="1:12">
      <c r="A29" s="11" t="s">
        <v>1989</v>
      </c>
      <c r="B29" s="11" t="s">
        <v>1990</v>
      </c>
      <c r="C29" s="11" t="s">
        <v>1991</v>
      </c>
      <c r="D29" s="11" t="s">
        <v>1992</v>
      </c>
      <c r="E29" s="11" t="s">
        <v>1993</v>
      </c>
      <c r="F29" s="11" t="s">
        <v>1994</v>
      </c>
      <c r="G29" s="11" t="s">
        <v>1995</v>
      </c>
      <c r="H29" s="11" t="s">
        <v>1905</v>
      </c>
      <c r="I29" s="11"/>
      <c r="J29" s="11"/>
      <c r="K29" s="11"/>
    </row>
    <row r="30" spans="1:12">
      <c r="A30" s="11" t="s">
        <v>1996</v>
      </c>
      <c r="B30" s="11" t="s">
        <v>1997</v>
      </c>
      <c r="C30" s="11" t="s">
        <v>1998</v>
      </c>
      <c r="D30" s="11" t="s">
        <v>1999</v>
      </c>
      <c r="E30" s="11" t="s">
        <v>2000</v>
      </c>
      <c r="F30" s="11" t="s">
        <v>2001</v>
      </c>
      <c r="G30" s="11" t="s">
        <v>2002</v>
      </c>
      <c r="H30" s="11"/>
      <c r="I30" s="11"/>
      <c r="J30" s="11"/>
      <c r="K30" s="11"/>
      <c r="L30" s="11"/>
    </row>
    <row r="31" spans="1:12">
      <c r="A31" s="11"/>
      <c r="B31" s="11" t="s">
        <v>2003</v>
      </c>
      <c r="C31" s="11"/>
      <c r="D31" s="11"/>
      <c r="E31" s="11"/>
      <c r="F31" s="11" t="s">
        <v>2004</v>
      </c>
      <c r="G31" s="11"/>
      <c r="H31" s="11"/>
      <c r="I31" s="11"/>
      <c r="J31" s="11"/>
      <c r="K31" s="11"/>
    </row>
    <row r="32" spans="1:12">
      <c r="A32" s="11"/>
      <c r="B32" s="11" t="s">
        <v>2005</v>
      </c>
      <c r="C32" s="11"/>
      <c r="D32" s="11"/>
      <c r="E32" s="11"/>
      <c r="F32" s="11" t="s">
        <v>2006</v>
      </c>
      <c r="G32" s="11"/>
      <c r="H32" s="11"/>
      <c r="I32" s="11"/>
      <c r="J32" s="11"/>
      <c r="K32" s="11"/>
    </row>
    <row r="33" spans="1:11">
      <c r="A33" s="11"/>
      <c r="B33" s="11" t="s">
        <v>2007</v>
      </c>
      <c r="C33" s="11"/>
      <c r="D33" s="11"/>
      <c r="E33" s="11"/>
      <c r="F33" s="11" t="s">
        <v>2008</v>
      </c>
      <c r="G33" s="11"/>
      <c r="H33" s="11"/>
      <c r="I33" s="11"/>
      <c r="J33" s="11"/>
      <c r="K33" s="11"/>
    </row>
    <row r="34" spans="1:11">
      <c r="A34" s="11" t="s">
        <v>2009</v>
      </c>
      <c r="B34" s="11" t="s">
        <v>2010</v>
      </c>
      <c r="C34" s="11" t="s">
        <v>637</v>
      </c>
      <c r="D34" s="11" t="s">
        <v>2011</v>
      </c>
      <c r="E34" s="11" t="s">
        <v>2012</v>
      </c>
      <c r="F34" s="11" t="s">
        <v>2013</v>
      </c>
      <c r="G34" s="11" t="s">
        <v>2014</v>
      </c>
      <c r="H34" s="11"/>
      <c r="I34" s="11"/>
      <c r="J34" s="11"/>
      <c r="K34" s="11"/>
    </row>
    <row r="35" spans="1:11">
      <c r="A35" s="11"/>
      <c r="B35" s="11" t="s">
        <v>2015</v>
      </c>
      <c r="C35" s="11"/>
      <c r="D35" s="11"/>
      <c r="E35" s="11"/>
      <c r="F35" s="11" t="s">
        <v>2016</v>
      </c>
      <c r="G35" s="11"/>
      <c r="H35" s="11"/>
      <c r="I35" s="11"/>
      <c r="J35" s="11"/>
      <c r="K35" s="11"/>
    </row>
    <row r="36" spans="1:11">
      <c r="A36" s="11"/>
      <c r="B36" s="11" t="s">
        <v>2017</v>
      </c>
      <c r="C36" s="11"/>
      <c r="D36" s="11"/>
      <c r="E36" s="11"/>
      <c r="F36" s="11" t="s">
        <v>513</v>
      </c>
      <c r="G36" s="11"/>
      <c r="H36" s="11"/>
      <c r="I36" s="11"/>
      <c r="J36" s="11"/>
      <c r="K36" s="11"/>
    </row>
    <row r="37" spans="1:11">
      <c r="A37" s="11"/>
      <c r="B37" s="11" t="s">
        <v>2018</v>
      </c>
      <c r="C37" s="11"/>
      <c r="D37" s="11"/>
      <c r="E37" s="11"/>
      <c r="F37" s="11" t="s">
        <v>2019</v>
      </c>
      <c r="G37" s="11"/>
      <c r="H37" s="11"/>
      <c r="I37" s="11"/>
      <c r="J37" s="11"/>
      <c r="K37" s="11"/>
    </row>
    <row r="38" spans="1:11">
      <c r="A38" s="11" t="s">
        <v>2020</v>
      </c>
      <c r="B38" s="11" t="s">
        <v>2021</v>
      </c>
      <c r="C38" s="11" t="s">
        <v>637</v>
      </c>
      <c r="D38" s="11" t="s">
        <v>2022</v>
      </c>
      <c r="E38" s="11" t="s">
        <v>2023</v>
      </c>
      <c r="F38" s="11" t="s">
        <v>2024</v>
      </c>
      <c r="G38" s="11" t="s">
        <v>2025</v>
      </c>
      <c r="H38" s="11"/>
      <c r="I38" s="11"/>
      <c r="J38" s="11"/>
      <c r="K38" s="11"/>
    </row>
    <row r="39" spans="1:11">
      <c r="A39" s="11" t="s">
        <v>2026</v>
      </c>
      <c r="B39" s="11" t="s">
        <v>2027</v>
      </c>
      <c r="C39" s="11" t="s">
        <v>1935</v>
      </c>
      <c r="D39" s="11" t="s">
        <v>1988</v>
      </c>
      <c r="E39" s="11" t="s">
        <v>2028</v>
      </c>
      <c r="F39" s="11" t="s">
        <v>2029</v>
      </c>
      <c r="G39" s="11" t="s">
        <v>2030</v>
      </c>
      <c r="H39" s="11"/>
      <c r="I39" s="11"/>
      <c r="J39" s="11"/>
      <c r="K39" s="11"/>
    </row>
    <row r="40" spans="1:11">
      <c r="A40" s="11"/>
      <c r="B40" s="11" t="s">
        <v>2031</v>
      </c>
      <c r="C40" s="11"/>
      <c r="D40" s="11"/>
      <c r="E40" s="11"/>
      <c r="F40" s="11" t="s">
        <v>2032</v>
      </c>
      <c r="G40" s="11"/>
      <c r="H40" s="11"/>
      <c r="I40" s="11"/>
      <c r="J40" s="11"/>
      <c r="K40" s="11"/>
    </row>
    <row r="41" spans="1:11">
      <c r="A41" s="11"/>
      <c r="B41" s="11" t="s">
        <v>2033</v>
      </c>
      <c r="C41" s="11"/>
      <c r="D41" s="11"/>
      <c r="E41" s="11"/>
      <c r="F41" s="11" t="s">
        <v>2032</v>
      </c>
      <c r="G41" s="11"/>
      <c r="H41" s="11"/>
      <c r="I41" s="11"/>
      <c r="J41" s="11"/>
      <c r="K41" s="11"/>
    </row>
    <row r="42" spans="1:11">
      <c r="A42" s="11"/>
      <c r="B42" s="11" t="s">
        <v>2034</v>
      </c>
      <c r="C42" s="11"/>
      <c r="D42" s="11"/>
      <c r="E42" s="11"/>
      <c r="F42" s="11" t="s">
        <v>2032</v>
      </c>
      <c r="G42" s="11"/>
      <c r="H42" s="11"/>
      <c r="I42" s="11"/>
      <c r="J42" s="11"/>
      <c r="K42" s="11"/>
    </row>
    <row r="43" spans="1:11">
      <c r="A43" s="11"/>
      <c r="B43" s="11" t="s">
        <v>2035</v>
      </c>
      <c r="C43" s="11"/>
      <c r="D43" s="11"/>
      <c r="E43" s="11"/>
      <c r="F43" s="11" t="s">
        <v>2032</v>
      </c>
      <c r="G43" s="11"/>
      <c r="H43" s="11"/>
      <c r="I43" s="11"/>
      <c r="J43" s="11"/>
      <c r="K43" s="11"/>
    </row>
    <row r="44" spans="1:11">
      <c r="A44" s="11"/>
      <c r="B44" s="11" t="s">
        <v>2036</v>
      </c>
      <c r="C44" s="11"/>
      <c r="D44" s="11"/>
      <c r="E44" s="11"/>
      <c r="F44" s="11" t="s">
        <v>2032</v>
      </c>
      <c r="G44" s="11"/>
      <c r="H44" s="11"/>
      <c r="I44" s="11"/>
      <c r="J44" s="11"/>
      <c r="K44" s="11"/>
    </row>
    <row r="45" spans="1:11">
      <c r="A45" s="11"/>
      <c r="B45" s="11" t="s">
        <v>2037</v>
      </c>
      <c r="C45" s="11"/>
      <c r="D45" s="11"/>
      <c r="E45" s="11"/>
      <c r="F45" s="11" t="s">
        <v>2032</v>
      </c>
      <c r="G45" s="11"/>
      <c r="H45" s="11"/>
      <c r="I45" s="11"/>
      <c r="J45" s="11"/>
      <c r="K45" s="11"/>
    </row>
    <row r="46" spans="1:11">
      <c r="A46" s="11"/>
      <c r="B46" s="11" t="s">
        <v>2038</v>
      </c>
      <c r="C46" s="11"/>
      <c r="D46" s="11"/>
      <c r="E46" s="11"/>
      <c r="F46" s="11" t="s">
        <v>2032</v>
      </c>
      <c r="G46" s="11"/>
      <c r="H46" s="11"/>
      <c r="I46" s="11"/>
      <c r="J46" s="11"/>
      <c r="K46" s="11"/>
    </row>
    <row r="47" spans="1:11">
      <c r="A47" s="11"/>
      <c r="B47" s="11" t="s">
        <v>2039</v>
      </c>
      <c r="C47" s="11"/>
      <c r="D47" s="11"/>
      <c r="E47" s="11"/>
      <c r="F47" s="11" t="s">
        <v>46</v>
      </c>
      <c r="G47" s="11"/>
      <c r="H47" s="11"/>
      <c r="I47" s="11"/>
      <c r="J47" s="11"/>
      <c r="K47" s="11"/>
    </row>
    <row r="48" spans="1:11">
      <c r="A48" s="11"/>
      <c r="B48" s="11" t="s">
        <v>2040</v>
      </c>
      <c r="C48" s="11"/>
      <c r="D48" s="11"/>
      <c r="E48" s="11"/>
      <c r="F48" s="11" t="s">
        <v>2032</v>
      </c>
      <c r="G48" s="11"/>
      <c r="H48" s="11"/>
      <c r="I48" s="11"/>
      <c r="J48" s="11"/>
      <c r="K48" s="11"/>
    </row>
    <row r="49" spans="1:11">
      <c r="A49" s="11"/>
      <c r="B49" s="11" t="s">
        <v>2041</v>
      </c>
      <c r="C49" s="11"/>
      <c r="D49" s="11"/>
      <c r="E49" s="11"/>
      <c r="F49" s="11" t="s">
        <v>2032</v>
      </c>
      <c r="G49" s="11"/>
      <c r="H49" s="11"/>
      <c r="I49" s="11"/>
      <c r="J49" s="11"/>
      <c r="K49" s="11"/>
    </row>
    <row r="50" spans="1:11">
      <c r="A50" s="11"/>
      <c r="B50" s="11" t="s">
        <v>2042</v>
      </c>
      <c r="C50" s="11"/>
      <c r="D50" s="11"/>
      <c r="E50" s="11"/>
      <c r="F50" s="11" t="s">
        <v>2032</v>
      </c>
      <c r="G50" s="11"/>
      <c r="H50" s="11"/>
      <c r="I50" s="11"/>
      <c r="J50" s="11"/>
      <c r="K50" s="11"/>
    </row>
    <row r="51" spans="1:11">
      <c r="A51" s="11"/>
      <c r="B51" s="11" t="s">
        <v>2043</v>
      </c>
      <c r="C51" s="11"/>
      <c r="D51" s="11"/>
      <c r="E51" s="11"/>
      <c r="F51" s="11" t="s">
        <v>2032</v>
      </c>
      <c r="G51" s="11"/>
      <c r="H51" s="11"/>
      <c r="I51" s="11"/>
      <c r="J51" s="11"/>
      <c r="K51" s="11"/>
    </row>
    <row r="52" spans="1:11">
      <c r="A52" s="11"/>
      <c r="B52" s="11" t="s">
        <v>2044</v>
      </c>
      <c r="C52" s="11"/>
      <c r="D52" s="11"/>
      <c r="E52" s="11"/>
      <c r="F52" s="11" t="s">
        <v>2032</v>
      </c>
      <c r="G52" s="11"/>
      <c r="H52" s="11"/>
      <c r="I52" s="11"/>
      <c r="J52" s="11"/>
      <c r="K52" s="11"/>
    </row>
    <row r="53" spans="1:11">
      <c r="A53" s="23" t="s">
        <v>2045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2046</v>
      </c>
      <c r="C54" s="11"/>
      <c r="D54" s="11" t="s">
        <v>2047</v>
      </c>
      <c r="E54" s="11" t="s">
        <v>2048</v>
      </c>
      <c r="F54" s="11" t="s">
        <v>2049</v>
      </c>
      <c r="G54" s="11"/>
      <c r="H54" s="11"/>
      <c r="I54" s="11"/>
      <c r="J54" s="11"/>
      <c r="K54" s="11" t="s">
        <v>1874</v>
      </c>
    </row>
    <row r="55" spans="1:11">
      <c r="A55" s="11" t="s">
        <v>2050</v>
      </c>
      <c r="B55" s="11" t="s">
        <v>2051</v>
      </c>
      <c r="C55" s="11" t="s">
        <v>1970</v>
      </c>
      <c r="D55" s="11" t="s">
        <v>2052</v>
      </c>
      <c r="E55" s="11" t="s">
        <v>2053</v>
      </c>
      <c r="F55" s="11" t="s">
        <v>2054</v>
      </c>
      <c r="G55" s="11"/>
      <c r="H55" s="11"/>
      <c r="I55" s="11"/>
      <c r="J55" s="11"/>
      <c r="K55" s="11" t="s">
        <v>1874</v>
      </c>
    </row>
    <row r="56" spans="1:11">
      <c r="A56" s="11"/>
      <c r="B56" s="11" t="s">
        <v>2055</v>
      </c>
      <c r="C56" s="11"/>
      <c r="D56" s="11"/>
      <c r="E56" s="11"/>
      <c r="F56" s="11" t="s">
        <v>2056</v>
      </c>
      <c r="G56" s="11"/>
      <c r="H56" s="11"/>
      <c r="I56" s="11"/>
      <c r="J56" s="11"/>
      <c r="K56" s="11"/>
    </row>
    <row r="57" spans="1:11">
      <c r="A57" s="11"/>
      <c r="B57" s="11" t="s">
        <v>2057</v>
      </c>
      <c r="C57" s="11"/>
      <c r="D57" s="11"/>
      <c r="E57" s="11"/>
      <c r="F57" s="11" t="s">
        <v>2058</v>
      </c>
      <c r="G57" s="11"/>
      <c r="H57" s="11"/>
      <c r="I57" s="11"/>
      <c r="J57" s="11"/>
      <c r="K57" s="11"/>
    </row>
    <row r="58" spans="1:11">
      <c r="A58" s="11"/>
      <c r="B58" s="11" t="s">
        <v>2059</v>
      </c>
      <c r="C58" s="11" t="s">
        <v>2060</v>
      </c>
      <c r="D58" s="11" t="s">
        <v>1961</v>
      </c>
      <c r="E58" s="11" t="s">
        <v>2061</v>
      </c>
      <c r="F58" s="11" t="s">
        <v>2062</v>
      </c>
      <c r="G58" s="11"/>
      <c r="H58" s="11"/>
      <c r="I58" s="11"/>
      <c r="J58" s="11"/>
      <c r="K58" s="11" t="s">
        <v>1874</v>
      </c>
    </row>
    <row r="59" spans="1:11">
      <c r="A59" s="11"/>
      <c r="B59" s="11" t="s">
        <v>2063</v>
      </c>
      <c r="C59" s="11"/>
      <c r="D59" s="11"/>
      <c r="E59" s="11"/>
      <c r="F59" s="11" t="s">
        <v>2064</v>
      </c>
      <c r="G59" s="11"/>
      <c r="H59" s="11"/>
      <c r="I59" s="11"/>
      <c r="J59" s="11"/>
      <c r="K59" s="11"/>
    </row>
    <row r="60" spans="1:11">
      <c r="A60" s="11"/>
      <c r="B60" s="11" t="s">
        <v>2065</v>
      </c>
      <c r="C60" s="11" t="s">
        <v>2066</v>
      </c>
      <c r="D60" s="11" t="s">
        <v>2067</v>
      </c>
      <c r="E60" s="11" t="s">
        <v>2068</v>
      </c>
      <c r="F60" s="11" t="s">
        <v>2069</v>
      </c>
      <c r="G60" s="11"/>
      <c r="H60" s="11"/>
      <c r="I60" s="11"/>
      <c r="J60" s="11"/>
      <c r="K60" s="11" t="s">
        <v>1874</v>
      </c>
    </row>
    <row r="61" spans="1:11">
      <c r="A61" s="11"/>
      <c r="B61" s="11" t="s">
        <v>2070</v>
      </c>
      <c r="C61" s="11"/>
      <c r="D61" s="11"/>
      <c r="E61" s="11"/>
      <c r="F61" s="11" t="s">
        <v>2071</v>
      </c>
      <c r="G61" s="11"/>
      <c r="H61" s="11"/>
      <c r="I61" s="11"/>
      <c r="J61" s="11"/>
      <c r="K61" s="11"/>
    </row>
    <row r="62" spans="1:11">
      <c r="A62" s="11"/>
      <c r="B62" s="11" t="s">
        <v>2072</v>
      </c>
      <c r="C62" s="11" t="s">
        <v>2073</v>
      </c>
      <c r="D62" s="11" t="s">
        <v>2074</v>
      </c>
      <c r="E62" s="11" t="s">
        <v>2075</v>
      </c>
      <c r="F62" s="11" t="s">
        <v>2076</v>
      </c>
      <c r="G62" s="11"/>
      <c r="H62" s="11"/>
      <c r="I62" s="11"/>
      <c r="J62" s="11"/>
      <c r="K62" s="11" t="s">
        <v>1874</v>
      </c>
    </row>
    <row r="63" spans="1:11">
      <c r="A63" s="11"/>
      <c r="B63" s="11" t="s">
        <v>2077</v>
      </c>
      <c r="C63" s="11" t="s">
        <v>2078</v>
      </c>
      <c r="D63" s="11" t="s">
        <v>2079</v>
      </c>
      <c r="E63" s="11" t="s">
        <v>2080</v>
      </c>
      <c r="F63" s="11" t="s">
        <v>2081</v>
      </c>
      <c r="G63" s="11"/>
      <c r="H63" s="11"/>
      <c r="I63" s="11"/>
      <c r="J63" s="11"/>
      <c r="K63" s="11" t="s">
        <v>1874</v>
      </c>
    </row>
    <row r="64" spans="1:11">
      <c r="A64" s="11"/>
      <c r="B64" s="11" t="s">
        <v>2082</v>
      </c>
      <c r="C64" s="11"/>
      <c r="D64" s="11" t="s">
        <v>2078</v>
      </c>
      <c r="E64" s="11" t="s">
        <v>2083</v>
      </c>
      <c r="F64" s="11" t="s">
        <v>2084</v>
      </c>
      <c r="G64" s="11"/>
      <c r="H64" s="11"/>
      <c r="I64" s="11"/>
      <c r="J64" s="11"/>
      <c r="K64" s="11" t="s">
        <v>1874</v>
      </c>
    </row>
    <row r="65" spans="1:11">
      <c r="A65" s="11"/>
      <c r="B65" s="11" t="s">
        <v>2085</v>
      </c>
      <c r="C65" s="11"/>
      <c r="D65" s="11" t="s">
        <v>2067</v>
      </c>
      <c r="E65" s="11" t="s">
        <v>2086</v>
      </c>
      <c r="F65" s="11" t="s">
        <v>2087</v>
      </c>
      <c r="G65" s="11"/>
      <c r="H65" s="11"/>
      <c r="I65" s="11"/>
      <c r="J65" s="11"/>
      <c r="K65" s="11" t="s">
        <v>1874</v>
      </c>
    </row>
    <row r="66" spans="1:11">
      <c r="A66" s="11"/>
      <c r="B66" s="11" t="s">
        <v>2088</v>
      </c>
      <c r="C66" s="11"/>
      <c r="D66" s="11"/>
      <c r="E66" s="11"/>
      <c r="F66" s="11" t="s">
        <v>42</v>
      </c>
      <c r="G66" s="11"/>
      <c r="H66" s="11"/>
      <c r="I66" s="11"/>
      <c r="J66" s="11"/>
      <c r="K66" s="11"/>
    </row>
    <row r="67" spans="1:11">
      <c r="A67" s="23" t="s">
        <v>2089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2090</v>
      </c>
      <c r="C68" s="11" t="s">
        <v>2091</v>
      </c>
      <c r="D68" s="11" t="s">
        <v>1960</v>
      </c>
      <c r="E68" s="11" t="s">
        <v>2092</v>
      </c>
      <c r="F68" s="11" t="s">
        <v>2093</v>
      </c>
      <c r="G68" s="11"/>
      <c r="H68" s="11"/>
      <c r="I68" s="11"/>
      <c r="J68" s="11"/>
      <c r="K68" s="11"/>
    </row>
    <row r="69" spans="1:11">
      <c r="A69" s="11"/>
      <c r="B69" s="11" t="s">
        <v>2094</v>
      </c>
      <c r="C69" s="11" t="s">
        <v>2095</v>
      </c>
      <c r="D69" s="11" t="s">
        <v>2078</v>
      </c>
      <c r="E69" s="11" t="s">
        <v>2096</v>
      </c>
      <c r="F69" s="11" t="s">
        <v>2097</v>
      </c>
      <c r="G69" s="11"/>
      <c r="H69" s="11"/>
      <c r="I69" s="11"/>
      <c r="J69" s="11"/>
      <c r="K69" s="11" t="s">
        <v>1874</v>
      </c>
    </row>
    <row r="70" spans="1:11">
      <c r="A70" s="11"/>
      <c r="B70" s="11" t="s">
        <v>2098</v>
      </c>
      <c r="C70" s="11" t="s">
        <v>279</v>
      </c>
      <c r="D70" s="11" t="s">
        <v>1956</v>
      </c>
      <c r="E70" s="11" t="s">
        <v>2099</v>
      </c>
      <c r="F70" s="11" t="s">
        <v>1967</v>
      </c>
      <c r="G70" s="11"/>
      <c r="H70" s="11"/>
      <c r="I70" s="11"/>
      <c r="J70" s="11"/>
      <c r="K70" s="11"/>
    </row>
    <row r="71" spans="1:11">
      <c r="A71" s="11"/>
      <c r="B71" s="11" t="s">
        <v>2100</v>
      </c>
      <c r="C71" s="11" t="s">
        <v>2101</v>
      </c>
      <c r="D71" s="11" t="s">
        <v>2102</v>
      </c>
      <c r="E71" s="11" t="s">
        <v>2103</v>
      </c>
      <c r="F71" s="11" t="s">
        <v>2101</v>
      </c>
      <c r="G71" s="11"/>
      <c r="H71" s="11"/>
      <c r="I71" s="11"/>
      <c r="J71" s="11"/>
      <c r="K71" s="11"/>
    </row>
    <row r="72" spans="1:11">
      <c r="A72" s="11"/>
      <c r="B72" s="11" t="s">
        <v>2104</v>
      </c>
      <c r="C72" s="11"/>
      <c r="D72" s="11" t="s">
        <v>2105</v>
      </c>
      <c r="E72" s="11" t="s">
        <v>2106</v>
      </c>
      <c r="F72" s="11" t="s">
        <v>1956</v>
      </c>
      <c r="G72" s="11"/>
      <c r="H72" s="11"/>
      <c r="I72" s="11"/>
      <c r="J72" s="11"/>
      <c r="K72" s="11"/>
    </row>
    <row r="73" spans="1:11">
      <c r="A73" s="11"/>
      <c r="B73" s="11" t="s">
        <v>2107</v>
      </c>
      <c r="C73" s="11"/>
      <c r="D73" s="11"/>
      <c r="E73" s="11"/>
      <c r="F73" s="11" t="s">
        <v>2032</v>
      </c>
      <c r="G73" s="11"/>
      <c r="H73" s="11"/>
      <c r="I73" s="11"/>
      <c r="J73" s="11"/>
      <c r="K73" s="11"/>
    </row>
    <row r="74" spans="1:11">
      <c r="A74" s="23" t="s">
        <v>2108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2109</v>
      </c>
      <c r="C75" s="11"/>
      <c r="D75" s="11" t="s">
        <v>1968</v>
      </c>
      <c r="E75" s="11" t="s">
        <v>1968</v>
      </c>
      <c r="F75" s="11" t="s">
        <v>46</v>
      </c>
      <c r="G75" s="11"/>
      <c r="H75" s="11"/>
      <c r="I75" s="11"/>
      <c r="J75" s="11"/>
      <c r="K75" s="11" t="s">
        <v>1874</v>
      </c>
    </row>
    <row r="76" spans="1:11">
      <c r="A76" s="11"/>
      <c r="B76" s="11" t="s">
        <v>2110</v>
      </c>
      <c r="C76" s="11"/>
      <c r="D76" s="11" t="s">
        <v>42</v>
      </c>
      <c r="E76" s="11" t="s">
        <v>2111</v>
      </c>
      <c r="F76" s="11" t="s">
        <v>42</v>
      </c>
      <c r="G76" s="11"/>
      <c r="H76" s="11"/>
      <c r="I76" s="11"/>
      <c r="J76" s="11"/>
      <c r="K76" s="11" t="s">
        <v>1874</v>
      </c>
    </row>
    <row r="77" spans="1:11">
      <c r="A77" s="11"/>
      <c r="B77" s="11" t="s">
        <v>2112</v>
      </c>
      <c r="C77" s="11"/>
      <c r="D77" s="11" t="s">
        <v>2066</v>
      </c>
      <c r="E77" s="11" t="s">
        <v>2113</v>
      </c>
      <c r="F77" s="11" t="s">
        <v>2114</v>
      </c>
      <c r="G77" s="11"/>
      <c r="H77" s="11"/>
      <c r="I77" s="11"/>
      <c r="J77" s="11"/>
      <c r="K77" s="11"/>
    </row>
    <row r="78" spans="1:11">
      <c r="A78" s="11"/>
      <c r="B78" s="11" t="s">
        <v>2115</v>
      </c>
      <c r="C78" s="11"/>
      <c r="D78" s="11"/>
      <c r="E78" s="11"/>
      <c r="F78" s="11" t="s">
        <v>2116</v>
      </c>
      <c r="G78" s="11"/>
      <c r="H78" s="11"/>
      <c r="I78" s="11"/>
      <c r="J78" s="11"/>
      <c r="K78" s="11"/>
    </row>
    <row r="79" spans="1:11">
      <c r="A79" s="11"/>
      <c r="B79" s="11" t="s">
        <v>2117</v>
      </c>
      <c r="C79" s="11"/>
      <c r="D79" s="11" t="s">
        <v>2118</v>
      </c>
      <c r="E79" s="11" t="s">
        <v>2119</v>
      </c>
      <c r="F79" s="11" t="s">
        <v>2120</v>
      </c>
      <c r="G79" s="11"/>
      <c r="H79" s="11"/>
      <c r="I79" s="11"/>
      <c r="J79" s="11"/>
      <c r="K79" s="11" t="s">
        <v>1874</v>
      </c>
    </row>
    <row r="80" spans="1:11">
      <c r="A80" s="11"/>
      <c r="B80" s="11" t="s">
        <v>2121</v>
      </c>
      <c r="C80" s="11" t="s">
        <v>2122</v>
      </c>
      <c r="D80" s="11" t="s">
        <v>2123</v>
      </c>
      <c r="E80" s="11" t="s">
        <v>2124</v>
      </c>
      <c r="F80" s="11" t="s">
        <v>2125</v>
      </c>
      <c r="G80" s="11"/>
      <c r="H80" s="11"/>
      <c r="I80" s="11"/>
      <c r="J80" s="11"/>
      <c r="K80" s="11" t="s">
        <v>1874</v>
      </c>
    </row>
    <row r="81" spans="1:11">
      <c r="A81" s="11"/>
      <c r="B81" s="11" t="s">
        <v>2126</v>
      </c>
      <c r="C81" s="11"/>
      <c r="D81" s="11"/>
      <c r="E81" s="11"/>
      <c r="F81" s="11" t="s">
        <v>2127</v>
      </c>
      <c r="G81" s="11"/>
      <c r="H81" s="11"/>
      <c r="I81" s="11"/>
      <c r="J81" s="11"/>
      <c r="K81" s="11"/>
    </row>
    <row r="82" spans="1:11">
      <c r="A82" s="11"/>
      <c r="B82" s="11" t="s">
        <v>2128</v>
      </c>
      <c r="C82" s="11"/>
      <c r="D82" s="11"/>
      <c r="E82" s="11"/>
      <c r="F82" s="11" t="s">
        <v>2129</v>
      </c>
      <c r="G82" s="11"/>
      <c r="H82" s="11"/>
      <c r="I82" s="11"/>
      <c r="J82" s="11"/>
      <c r="K82" s="11"/>
    </row>
    <row r="83" spans="1:11">
      <c r="A83" s="11"/>
      <c r="B83" s="11" t="s">
        <v>2130</v>
      </c>
      <c r="C83" s="11"/>
      <c r="D83" s="11"/>
      <c r="E83" s="11"/>
      <c r="F83" s="11" t="s">
        <v>2131</v>
      </c>
      <c r="G83" s="11"/>
      <c r="H83" s="11"/>
      <c r="I83" s="11"/>
      <c r="J83" s="11"/>
      <c r="K83" s="11"/>
    </row>
    <row r="84" spans="1:11">
      <c r="A84" s="11"/>
      <c r="B84" s="11" t="s">
        <v>2132</v>
      </c>
      <c r="C84" s="11"/>
      <c r="D84" s="11"/>
      <c r="E84" s="11" t="s">
        <v>2133</v>
      </c>
      <c r="F84" s="11" t="s">
        <v>2134</v>
      </c>
      <c r="G84" s="11"/>
      <c r="H84" s="11"/>
      <c r="I84" s="11"/>
      <c r="J84" s="11"/>
      <c r="K84" s="11" t="s">
        <v>1874</v>
      </c>
    </row>
    <row r="85" spans="1:11">
      <c r="A85" s="23" t="s">
        <v>2108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2135</v>
      </c>
      <c r="B86" s="11" t="s">
        <v>2136</v>
      </c>
      <c r="C86" s="11" t="s">
        <v>1970</v>
      </c>
      <c r="D86" s="11" t="s">
        <v>2137</v>
      </c>
      <c r="E86" s="11" t="s">
        <v>2138</v>
      </c>
      <c r="F86" s="11" t="s">
        <v>2139</v>
      </c>
      <c r="G86" s="11" t="s">
        <v>2140</v>
      </c>
      <c r="H86" s="11"/>
      <c r="I86" s="11"/>
      <c r="J86" s="11"/>
      <c r="K86" s="11"/>
    </row>
    <row r="87" spans="1:11">
      <c r="A87" s="11" t="s">
        <v>2141</v>
      </c>
      <c r="B87" s="11" t="s">
        <v>2142</v>
      </c>
      <c r="C87" s="11" t="s">
        <v>2143</v>
      </c>
      <c r="D87" s="11" t="s">
        <v>2144</v>
      </c>
      <c r="E87" s="11" t="s">
        <v>2145</v>
      </c>
      <c r="F87" s="11" t="s">
        <v>2146</v>
      </c>
      <c r="G87" s="11" t="s">
        <v>2147</v>
      </c>
      <c r="H87" s="11"/>
      <c r="I87" s="11"/>
      <c r="J87" s="11"/>
      <c r="K87" s="11"/>
    </row>
    <row r="88" spans="1:11">
      <c r="A88" s="11"/>
      <c r="B88" s="11" t="s">
        <v>2148</v>
      </c>
      <c r="C88" s="11"/>
      <c r="D88" s="11"/>
      <c r="E88" s="11" t="s">
        <v>2149</v>
      </c>
      <c r="F88" s="11" t="s">
        <v>2140</v>
      </c>
      <c r="G88" s="11"/>
      <c r="H88" s="11"/>
      <c r="I88" s="11"/>
      <c r="J88" s="11"/>
      <c r="K88" s="11"/>
    </row>
    <row r="89" spans="1:11">
      <c r="A89" s="11"/>
      <c r="B89" s="11" t="s">
        <v>2150</v>
      </c>
      <c r="C89" s="11"/>
      <c r="D89" s="11"/>
      <c r="E89" s="11"/>
      <c r="F89" s="11" t="s">
        <v>2151</v>
      </c>
      <c r="G89" s="11"/>
      <c r="H89" s="11"/>
      <c r="I89" s="11"/>
      <c r="J89" s="11"/>
      <c r="K89" s="11"/>
    </row>
    <row r="90" spans="1:11">
      <c r="A90" s="11" t="s">
        <v>2152</v>
      </c>
      <c r="B90" s="11" t="s">
        <v>2153</v>
      </c>
      <c r="C90" s="11" t="s">
        <v>2154</v>
      </c>
      <c r="D90" s="11" t="s">
        <v>2155</v>
      </c>
      <c r="E90" s="11" t="s">
        <v>2156</v>
      </c>
      <c r="F90" s="11" t="s">
        <v>2157</v>
      </c>
      <c r="G90" s="11" t="s">
        <v>2158</v>
      </c>
      <c r="H90" s="11"/>
      <c r="I90" s="11"/>
      <c r="J90" s="11"/>
      <c r="K90" s="11"/>
    </row>
    <row r="91" spans="1:11">
      <c r="A91" s="11" t="s">
        <v>2159</v>
      </c>
      <c r="B91" s="11" t="s">
        <v>2160</v>
      </c>
      <c r="C91" s="11" t="s">
        <v>2161</v>
      </c>
      <c r="D91" s="11" t="s">
        <v>2162</v>
      </c>
      <c r="E91" s="11" t="s">
        <v>2163</v>
      </c>
      <c r="F91" s="11" t="s">
        <v>2164</v>
      </c>
      <c r="G91" s="11" t="s">
        <v>2165</v>
      </c>
      <c r="H91" s="11"/>
      <c r="I91" s="11"/>
      <c r="J91" s="11"/>
      <c r="K91" s="11"/>
    </row>
    <row r="92" spans="1:11">
      <c r="A92" s="11"/>
      <c r="B92" s="11" t="s">
        <v>2166</v>
      </c>
      <c r="C92" s="11"/>
      <c r="D92" s="11"/>
      <c r="E92" s="11" t="s">
        <v>2167</v>
      </c>
      <c r="F92" s="11" t="s">
        <v>2161</v>
      </c>
      <c r="G92" s="11"/>
      <c r="H92" s="11"/>
      <c r="I92" s="11"/>
      <c r="J92" s="11"/>
      <c r="K92" s="11"/>
    </row>
    <row r="93" spans="1:11">
      <c r="A93" s="11" t="s">
        <v>2168</v>
      </c>
      <c r="B93" s="11" t="s">
        <v>2169</v>
      </c>
      <c r="C93" s="11" t="s">
        <v>2170</v>
      </c>
      <c r="D93" s="11" t="s">
        <v>2171</v>
      </c>
      <c r="E93" s="11" t="s">
        <v>2172</v>
      </c>
      <c r="F93" s="11" t="s">
        <v>2173</v>
      </c>
      <c r="G93" s="11" t="s">
        <v>2174</v>
      </c>
      <c r="H93" s="11"/>
      <c r="I93" s="11"/>
      <c r="J93" s="11"/>
      <c r="K93" s="11"/>
    </row>
    <row r="94" spans="1:11">
      <c r="A94" s="11" t="s">
        <v>2175</v>
      </c>
      <c r="B94" s="11" t="s">
        <v>2176</v>
      </c>
      <c r="C94" s="11" t="s">
        <v>2177</v>
      </c>
      <c r="D94" s="11" t="s">
        <v>2178</v>
      </c>
      <c r="E94" s="11" t="s">
        <v>2179</v>
      </c>
      <c r="F94" s="11" t="s">
        <v>2180</v>
      </c>
      <c r="G94" s="11"/>
      <c r="H94" s="11"/>
      <c r="I94" s="11"/>
      <c r="J94" s="11"/>
      <c r="K94" s="11"/>
    </row>
    <row r="95" spans="1:11">
      <c r="A95" s="11" t="s">
        <v>2181</v>
      </c>
      <c r="B95" s="11" t="s">
        <v>2182</v>
      </c>
      <c r="C95" s="11" t="s">
        <v>2170</v>
      </c>
      <c r="D95" s="11" t="s">
        <v>2171</v>
      </c>
      <c r="E95" s="11" t="s">
        <v>2183</v>
      </c>
      <c r="F95" s="11" t="s">
        <v>2161</v>
      </c>
      <c r="G95" s="11" t="s">
        <v>2178</v>
      </c>
      <c r="H95" s="11"/>
      <c r="I95" s="11"/>
      <c r="J95" s="11"/>
      <c r="K95" s="11"/>
    </row>
    <row r="96" spans="1:11">
      <c r="A96" s="11" t="s">
        <v>2184</v>
      </c>
      <c r="B96" s="11" t="s">
        <v>2185</v>
      </c>
      <c r="C96" s="11"/>
      <c r="D96" s="11"/>
      <c r="E96" s="11"/>
      <c r="F96" s="11" t="s">
        <v>46</v>
      </c>
      <c r="G96" s="11"/>
      <c r="H96" s="11"/>
      <c r="I96" s="11"/>
      <c r="J96" s="11"/>
      <c r="K96" s="11"/>
    </row>
    <row r="97" spans="1:11">
      <c r="A97" s="11" t="s">
        <v>2186</v>
      </c>
      <c r="B97" s="11" t="s">
        <v>2187</v>
      </c>
      <c r="C97" s="11" t="s">
        <v>2188</v>
      </c>
      <c r="D97" s="11" t="s">
        <v>2173</v>
      </c>
      <c r="E97" s="11" t="s">
        <v>2189</v>
      </c>
      <c r="F97" s="11" t="s">
        <v>2190</v>
      </c>
      <c r="G97" s="11" t="s">
        <v>2191</v>
      </c>
      <c r="H97" s="11"/>
      <c r="I97" s="11"/>
      <c r="J97" s="11"/>
      <c r="K97" s="11"/>
    </row>
    <row r="98" spans="1:11">
      <c r="A98" s="11" t="s">
        <v>2192</v>
      </c>
      <c r="B98" s="11" t="s">
        <v>2193</v>
      </c>
      <c r="C98" s="11" t="s">
        <v>2194</v>
      </c>
      <c r="D98" s="11" t="s">
        <v>2195</v>
      </c>
      <c r="E98" s="11" t="s">
        <v>2196</v>
      </c>
      <c r="F98" s="11" t="s">
        <v>2197</v>
      </c>
      <c r="G98" s="11" t="s">
        <v>2198</v>
      </c>
      <c r="H98" s="11"/>
      <c r="I98" s="11"/>
      <c r="J98" s="11"/>
      <c r="K98" s="11"/>
    </row>
    <row r="99" spans="1:11">
      <c r="A99" s="11"/>
      <c r="B99" s="11" t="s">
        <v>2199</v>
      </c>
      <c r="C99" s="11"/>
      <c r="D99" s="11"/>
      <c r="E99" s="11"/>
      <c r="F99" s="11" t="s">
        <v>2200</v>
      </c>
      <c r="G99" s="11"/>
      <c r="H99" s="11"/>
      <c r="I99" s="11"/>
      <c r="J99" s="11"/>
      <c r="K99" s="11"/>
    </row>
    <row r="100" spans="1:11">
      <c r="A100" s="11"/>
      <c r="B100" s="11" t="s">
        <v>2201</v>
      </c>
      <c r="C100" s="11"/>
      <c r="D100" s="11"/>
      <c r="E100" s="11"/>
      <c r="F100" s="11" t="s">
        <v>2202</v>
      </c>
      <c r="G100" s="11"/>
      <c r="H100" s="11"/>
      <c r="I100" s="11"/>
      <c r="J100" s="11"/>
      <c r="K100" s="11"/>
    </row>
    <row r="101" spans="1:11">
      <c r="A101" s="11"/>
      <c r="B101" s="11" t="s">
        <v>2203</v>
      </c>
      <c r="C101" s="11"/>
      <c r="D101" s="11"/>
      <c r="E101" s="11" t="s">
        <v>2204</v>
      </c>
      <c r="F101" s="11" t="s">
        <v>2205</v>
      </c>
      <c r="G101" s="11"/>
      <c r="H101" s="11"/>
      <c r="I101" s="11"/>
      <c r="J101" s="11"/>
      <c r="K101" s="11"/>
    </row>
    <row r="102" spans="1:11">
      <c r="A102" s="11"/>
      <c r="B102" s="11" t="s">
        <v>2206</v>
      </c>
      <c r="C102" s="11"/>
      <c r="D102" s="11"/>
      <c r="E102" s="11"/>
      <c r="F102" s="11" t="s">
        <v>2207</v>
      </c>
      <c r="G102" s="11"/>
      <c r="H102" s="11"/>
      <c r="I102" s="11"/>
      <c r="J102" s="11"/>
      <c r="K102" s="11"/>
    </row>
    <row r="103" spans="1:11">
      <c r="A103" s="11"/>
      <c r="B103" s="11" t="s">
        <v>2208</v>
      </c>
      <c r="C103" s="11"/>
      <c r="D103" s="11"/>
      <c r="E103" s="11"/>
      <c r="F103" s="11" t="s">
        <v>2209</v>
      </c>
      <c r="G103" s="11"/>
      <c r="H103" s="11"/>
      <c r="I103" s="11"/>
      <c r="J103" s="11"/>
      <c r="K103" s="11"/>
    </row>
    <row r="104" spans="1:11">
      <c r="A104" s="11"/>
      <c r="B104" s="11" t="s">
        <v>2210</v>
      </c>
      <c r="C104" s="11"/>
      <c r="D104" s="11"/>
      <c r="E104" s="11"/>
      <c r="F104" s="11" t="s">
        <v>2032</v>
      </c>
      <c r="G104" s="11"/>
      <c r="H104" s="11"/>
      <c r="I104" s="11"/>
      <c r="J104" s="11"/>
      <c r="K104" s="11"/>
    </row>
    <row r="105" spans="1:11">
      <c r="A105" s="11"/>
      <c r="B105" s="11" t="s">
        <v>2211</v>
      </c>
      <c r="C105" s="11"/>
      <c r="D105" s="11"/>
      <c r="E105" s="11"/>
      <c r="F105" s="11" t="s">
        <v>2032</v>
      </c>
      <c r="G105" s="11"/>
      <c r="H105" s="11"/>
      <c r="I105" s="11"/>
      <c r="J105" s="11"/>
      <c r="K105" s="11"/>
    </row>
    <row r="106" spans="1:11">
      <c r="A106" s="11"/>
      <c r="B106" s="11" t="s">
        <v>2212</v>
      </c>
      <c r="C106" s="11"/>
      <c r="D106" s="11"/>
      <c r="E106" s="11"/>
      <c r="F106" s="11" t="s">
        <v>2032</v>
      </c>
      <c r="G106" s="11"/>
      <c r="H106" s="11"/>
      <c r="I106" s="11"/>
      <c r="J106" s="11"/>
      <c r="K106" s="11"/>
    </row>
    <row r="107" spans="1:11">
      <c r="A107" s="11"/>
      <c r="B107" s="11" t="s">
        <v>2213</v>
      </c>
      <c r="C107" s="11"/>
      <c r="D107" s="11"/>
      <c r="E107" s="11"/>
      <c r="F107" s="11" t="s">
        <v>2032</v>
      </c>
      <c r="G107" s="11"/>
      <c r="H107" s="11"/>
      <c r="I107" s="11"/>
      <c r="J107" s="11"/>
      <c r="K107" s="11"/>
    </row>
    <row r="108" spans="1:11">
      <c r="A108" s="11"/>
      <c r="B108" s="11" t="s">
        <v>2214</v>
      </c>
      <c r="C108" s="11"/>
      <c r="D108" s="11"/>
      <c r="E108" s="11"/>
      <c r="F108" s="11" t="s">
        <v>46</v>
      </c>
      <c r="G108" s="11"/>
      <c r="H108" s="11"/>
      <c r="I108" s="11"/>
      <c r="J108" s="11"/>
      <c r="K108" s="11"/>
    </row>
    <row r="109" spans="1:11">
      <c r="A109" s="23" t="s">
        <v>2215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2216</v>
      </c>
      <c r="B110" s="11" t="s">
        <v>2217</v>
      </c>
      <c r="C110" s="11" t="s">
        <v>2218</v>
      </c>
      <c r="D110" s="11" t="s">
        <v>2219</v>
      </c>
      <c r="E110" s="11" t="s">
        <v>2220</v>
      </c>
      <c r="F110" s="11" t="s">
        <v>2221</v>
      </c>
      <c r="G110" s="11" t="s">
        <v>2222</v>
      </c>
      <c r="H110" s="24" t="s">
        <v>2563</v>
      </c>
      <c r="I110" s="12"/>
      <c r="J110" s="12"/>
      <c r="K110" s="12"/>
    </row>
    <row r="111" spans="1:11">
      <c r="A111" s="11" t="s">
        <v>2223</v>
      </c>
      <c r="B111" s="11" t="s">
        <v>2224</v>
      </c>
      <c r="C111" s="11" t="s">
        <v>2225</v>
      </c>
      <c r="D111" s="11" t="s">
        <v>2226</v>
      </c>
      <c r="E111" s="11" t="s">
        <v>2227</v>
      </c>
      <c r="F111" s="11" t="s">
        <v>2228</v>
      </c>
      <c r="G111" s="11" t="s">
        <v>2229</v>
      </c>
      <c r="H111" s="24"/>
      <c r="I111" s="12"/>
      <c r="J111" s="12"/>
      <c r="K111" s="12"/>
    </row>
    <row r="112" spans="1:11">
      <c r="A112" s="11" t="s">
        <v>2230</v>
      </c>
      <c r="B112" s="11" t="s">
        <v>2231</v>
      </c>
      <c r="C112" s="11" t="s">
        <v>2232</v>
      </c>
      <c r="D112" s="11" t="s">
        <v>2233</v>
      </c>
      <c r="E112" s="11" t="s">
        <v>2234</v>
      </c>
      <c r="F112" s="11" t="s">
        <v>2235</v>
      </c>
      <c r="G112" s="11" t="s">
        <v>2236</v>
      </c>
      <c r="H112" s="24"/>
      <c r="I112" s="12"/>
      <c r="J112" s="12"/>
      <c r="K112" s="12"/>
    </row>
    <row r="113" spans="1:11">
      <c r="A113" s="11" t="s">
        <v>2237</v>
      </c>
      <c r="B113" s="11" t="s">
        <v>2238</v>
      </c>
      <c r="C113" s="11" t="s">
        <v>2239</v>
      </c>
      <c r="D113" s="11" t="s">
        <v>2240</v>
      </c>
      <c r="E113" s="11" t="s">
        <v>2241</v>
      </c>
      <c r="F113" s="11" t="s">
        <v>2242</v>
      </c>
      <c r="G113" s="11" t="s">
        <v>2243</v>
      </c>
      <c r="H113" s="24"/>
      <c r="I113" s="12"/>
      <c r="J113" s="12"/>
      <c r="K113" s="12"/>
    </row>
    <row r="114" spans="1:11">
      <c r="A114" s="11" t="s">
        <v>2244</v>
      </c>
      <c r="B114" s="11" t="s">
        <v>2245</v>
      </c>
      <c r="C114" s="11" t="s">
        <v>2246</v>
      </c>
      <c r="D114" s="11" t="s">
        <v>2247</v>
      </c>
      <c r="E114" s="11" t="s">
        <v>2248</v>
      </c>
      <c r="F114" s="11" t="s">
        <v>2249</v>
      </c>
      <c r="G114" s="11" t="s">
        <v>2250</v>
      </c>
      <c r="H114" s="24"/>
      <c r="I114" s="12"/>
      <c r="J114" s="12"/>
      <c r="K114" s="12"/>
    </row>
    <row r="115" spans="1:11">
      <c r="A115" s="11" t="s">
        <v>2251</v>
      </c>
      <c r="B115" s="11" t="s">
        <v>2252</v>
      </c>
      <c r="C115" s="11" t="s">
        <v>2253</v>
      </c>
      <c r="D115" s="11" t="s">
        <v>2253</v>
      </c>
      <c r="E115" s="11" t="s">
        <v>2254</v>
      </c>
      <c r="F115" s="11" t="s">
        <v>2255</v>
      </c>
      <c r="G115" s="11" t="s">
        <v>2256</v>
      </c>
      <c r="H115" s="24"/>
      <c r="I115" s="12"/>
      <c r="J115" s="12"/>
      <c r="K115" s="12"/>
    </row>
    <row r="116" spans="1:11">
      <c r="A116" s="11" t="s">
        <v>2257</v>
      </c>
      <c r="B116" s="11" t="s">
        <v>2258</v>
      </c>
      <c r="C116" s="11" t="s">
        <v>2259</v>
      </c>
      <c r="D116" s="11" t="s">
        <v>2259</v>
      </c>
      <c r="E116" s="11" t="s">
        <v>2260</v>
      </c>
      <c r="F116" s="11" t="s">
        <v>2260</v>
      </c>
      <c r="G116" s="11" t="s">
        <v>2261</v>
      </c>
      <c r="H116" s="24"/>
      <c r="I116" s="12"/>
      <c r="J116" s="12"/>
      <c r="K116" s="12"/>
    </row>
    <row r="117" spans="1:11">
      <c r="A117" s="11" t="s">
        <v>2262</v>
      </c>
      <c r="B117" s="11" t="s">
        <v>2263</v>
      </c>
      <c r="C117" s="11" t="s">
        <v>2264</v>
      </c>
      <c r="D117" s="11" t="s">
        <v>2265</v>
      </c>
      <c r="E117" s="11" t="s">
        <v>2266</v>
      </c>
      <c r="F117" s="11" t="s">
        <v>2267</v>
      </c>
      <c r="G117" s="11" t="s">
        <v>2268</v>
      </c>
      <c r="H117" s="24"/>
      <c r="I117" s="12"/>
      <c r="J117" s="12"/>
      <c r="K117" s="12"/>
    </row>
    <row r="118" spans="1:11">
      <c r="A118" s="11" t="s">
        <v>2269</v>
      </c>
      <c r="B118" s="11" t="s">
        <v>2270</v>
      </c>
      <c r="C118" s="11" t="s">
        <v>2271</v>
      </c>
      <c r="D118" s="11" t="s">
        <v>2272</v>
      </c>
      <c r="E118" s="11" t="s">
        <v>2273</v>
      </c>
      <c r="F118" s="11" t="s">
        <v>2274</v>
      </c>
      <c r="G118" s="11" t="s">
        <v>2275</v>
      </c>
      <c r="H118" s="24"/>
      <c r="I118" s="12"/>
      <c r="J118" s="12"/>
      <c r="K118" s="12"/>
    </row>
    <row r="119" spans="1:11">
      <c r="A119" s="11" t="s">
        <v>2276</v>
      </c>
      <c r="B119" s="11" t="s">
        <v>2277</v>
      </c>
      <c r="C119" s="11" t="s">
        <v>2278</v>
      </c>
      <c r="D119" s="11" t="s">
        <v>2279</v>
      </c>
      <c r="E119" s="11" t="s">
        <v>2280</v>
      </c>
      <c r="F119" s="11" t="s">
        <v>2281</v>
      </c>
      <c r="G119" s="11" t="s">
        <v>2282</v>
      </c>
      <c r="H119" s="24"/>
      <c r="I119" s="12"/>
      <c r="J119" s="12"/>
      <c r="K119" s="12"/>
    </row>
    <row r="120" spans="1:11">
      <c r="A120" s="11" t="s">
        <v>2283</v>
      </c>
      <c r="B120" s="11" t="s">
        <v>2284</v>
      </c>
      <c r="C120" s="11" t="s">
        <v>2285</v>
      </c>
      <c r="D120" s="11" t="s">
        <v>2286</v>
      </c>
      <c r="E120" s="11" t="s">
        <v>2287</v>
      </c>
      <c r="F120" s="11" t="s">
        <v>2288</v>
      </c>
      <c r="G120" s="11" t="s">
        <v>2289</v>
      </c>
      <c r="H120" s="24"/>
      <c r="I120" s="12"/>
      <c r="J120" s="12"/>
      <c r="K120" s="12"/>
    </row>
    <row r="121" spans="1:11">
      <c r="A121" s="11" t="s">
        <v>2290</v>
      </c>
      <c r="B121" s="11" t="s">
        <v>2291</v>
      </c>
      <c r="C121" s="11" t="s">
        <v>2292</v>
      </c>
      <c r="D121" s="11" t="s">
        <v>2293</v>
      </c>
      <c r="E121" s="11" t="s">
        <v>2294</v>
      </c>
      <c r="F121" s="11" t="s">
        <v>2295</v>
      </c>
      <c r="G121" s="11" t="s">
        <v>2296</v>
      </c>
      <c r="H121" s="24"/>
      <c r="I121" s="12"/>
      <c r="J121" s="12"/>
      <c r="K121" s="12"/>
    </row>
    <row r="122" spans="1:11">
      <c r="A122" s="11" t="s">
        <v>2297</v>
      </c>
      <c r="B122" s="11" t="s">
        <v>2298</v>
      </c>
      <c r="C122" s="11" t="s">
        <v>2299</v>
      </c>
      <c r="D122" s="11" t="s">
        <v>2300</v>
      </c>
      <c r="E122" s="11" t="s">
        <v>2301</v>
      </c>
      <c r="F122" s="11" t="s">
        <v>2302</v>
      </c>
      <c r="G122" s="11" t="s">
        <v>2303</v>
      </c>
      <c r="H122" s="24"/>
      <c r="I122" s="12"/>
      <c r="J122" s="12"/>
      <c r="K122" s="12"/>
    </row>
    <row r="123" spans="1:11">
      <c r="A123" s="11" t="s">
        <v>2304</v>
      </c>
      <c r="B123" s="11" t="s">
        <v>2305</v>
      </c>
      <c r="C123" s="11" t="s">
        <v>2306</v>
      </c>
      <c r="D123" s="11" t="s">
        <v>2307</v>
      </c>
      <c r="E123" s="11" t="s">
        <v>2308</v>
      </c>
      <c r="F123" s="11" t="s">
        <v>2309</v>
      </c>
      <c r="G123" s="11" t="s">
        <v>2310</v>
      </c>
      <c r="H123" s="24"/>
      <c r="I123" s="12"/>
      <c r="J123" s="12"/>
      <c r="K123" s="12"/>
    </row>
    <row r="124" spans="1:11">
      <c r="A124" s="11" t="s">
        <v>2311</v>
      </c>
      <c r="B124" s="11" t="s">
        <v>2312</v>
      </c>
      <c r="C124" s="11" t="s">
        <v>2313</v>
      </c>
      <c r="D124" s="11" t="s">
        <v>2306</v>
      </c>
      <c r="E124" s="11" t="s">
        <v>2314</v>
      </c>
      <c r="F124" s="11" t="s">
        <v>2315</v>
      </c>
      <c r="G124" s="11" t="s">
        <v>2316</v>
      </c>
      <c r="H124" s="24"/>
      <c r="I124" s="12"/>
      <c r="J124" s="12"/>
      <c r="K124" s="12"/>
    </row>
    <row r="125" spans="1:11">
      <c r="A125" s="11" t="s">
        <v>2317</v>
      </c>
      <c r="B125" s="11" t="s">
        <v>2318</v>
      </c>
      <c r="C125" s="11" t="s">
        <v>2319</v>
      </c>
      <c r="D125" s="11" t="s">
        <v>2320</v>
      </c>
      <c r="E125" s="11" t="s">
        <v>2321</v>
      </c>
      <c r="F125" s="11" t="s">
        <v>2322</v>
      </c>
      <c r="G125" s="11" t="s">
        <v>2323</v>
      </c>
      <c r="H125" s="24"/>
      <c r="I125" s="12"/>
      <c r="J125" s="12"/>
      <c r="K125" s="12"/>
    </row>
    <row r="126" spans="1:11">
      <c r="A126" s="11" t="s">
        <v>2324</v>
      </c>
      <c r="B126" s="11" t="s">
        <v>2325</v>
      </c>
      <c r="C126" s="11" t="s">
        <v>2326</v>
      </c>
      <c r="D126" s="11" t="s">
        <v>2327</v>
      </c>
      <c r="E126" s="11" t="s">
        <v>2328</v>
      </c>
      <c r="F126" s="11" t="s">
        <v>2329</v>
      </c>
      <c r="G126" s="11" t="s">
        <v>2330</v>
      </c>
      <c r="H126" s="24"/>
      <c r="I126" s="12"/>
      <c r="J126" s="12"/>
      <c r="K126" s="12"/>
    </row>
    <row r="127" spans="1:11">
      <c r="A127" s="11" t="s">
        <v>2331</v>
      </c>
      <c r="B127" s="11" t="s">
        <v>2332</v>
      </c>
      <c r="C127" s="11" t="s">
        <v>2333</v>
      </c>
      <c r="D127" s="11" t="s">
        <v>1988</v>
      </c>
      <c r="E127" s="11" t="s">
        <v>2334</v>
      </c>
      <c r="F127" s="11" t="s">
        <v>2335</v>
      </c>
      <c r="G127" s="11" t="s">
        <v>2336</v>
      </c>
      <c r="H127" s="24"/>
      <c r="I127" s="12"/>
      <c r="J127" s="12"/>
      <c r="K127" s="12"/>
    </row>
    <row r="128" spans="1:11">
      <c r="A128" s="11" t="s">
        <v>2337</v>
      </c>
      <c r="B128" s="11" t="s">
        <v>2338</v>
      </c>
      <c r="C128" s="11" t="s">
        <v>2339</v>
      </c>
      <c r="D128" s="11" t="s">
        <v>2340</v>
      </c>
      <c r="E128" s="11" t="s">
        <v>2341</v>
      </c>
      <c r="F128" s="11" t="s">
        <v>2342</v>
      </c>
      <c r="G128" s="11" t="s">
        <v>2343</v>
      </c>
      <c r="H128" s="24"/>
      <c r="I128" s="12"/>
      <c r="J128" s="12"/>
      <c r="K128" s="12"/>
    </row>
    <row r="129" spans="1:11">
      <c r="A129" s="11" t="s">
        <v>2344</v>
      </c>
      <c r="B129" s="11" t="s">
        <v>2345</v>
      </c>
      <c r="C129" s="11" t="s">
        <v>2346</v>
      </c>
      <c r="D129" s="11" t="s">
        <v>2347</v>
      </c>
      <c r="E129" s="11" t="s">
        <v>2348</v>
      </c>
      <c r="F129" s="11" t="s">
        <v>2349</v>
      </c>
      <c r="G129" s="11" t="s">
        <v>2350</v>
      </c>
      <c r="H129" s="24"/>
      <c r="I129" s="12"/>
      <c r="J129" s="12"/>
      <c r="K129" s="12"/>
    </row>
    <row r="130" spans="1:11">
      <c r="A130" s="11" t="s">
        <v>2351</v>
      </c>
      <c r="B130" s="11" t="s">
        <v>2352</v>
      </c>
      <c r="C130" s="11" t="s">
        <v>2307</v>
      </c>
      <c r="D130" s="11" t="s">
        <v>2353</v>
      </c>
      <c r="E130" s="11" t="s">
        <v>2354</v>
      </c>
      <c r="F130" s="11" t="s">
        <v>2355</v>
      </c>
      <c r="G130" s="11" t="s">
        <v>2356</v>
      </c>
      <c r="H130" s="24"/>
      <c r="I130" s="12"/>
      <c r="J130" s="12"/>
      <c r="K130" s="12"/>
    </row>
    <row r="131" spans="1:11">
      <c r="A131" s="11" t="s">
        <v>2357</v>
      </c>
      <c r="B131" s="11" t="s">
        <v>2358</v>
      </c>
      <c r="C131" s="11" t="s">
        <v>2359</v>
      </c>
      <c r="D131" s="11" t="s">
        <v>2359</v>
      </c>
      <c r="E131" s="11" t="s">
        <v>2360</v>
      </c>
      <c r="F131" s="11" t="s">
        <v>2361</v>
      </c>
      <c r="G131" s="11" t="s">
        <v>2362</v>
      </c>
      <c r="H131" s="24"/>
      <c r="I131" s="12"/>
      <c r="J131" s="12"/>
      <c r="K131" s="12"/>
    </row>
    <row r="132" spans="1:11">
      <c r="A132" s="11" t="s">
        <v>2363</v>
      </c>
      <c r="B132" s="11" t="s">
        <v>2364</v>
      </c>
      <c r="C132" s="11" t="s">
        <v>2365</v>
      </c>
      <c r="D132" s="11" t="s">
        <v>2366</v>
      </c>
      <c r="E132" s="11" t="s">
        <v>2097</v>
      </c>
      <c r="F132" s="11" t="s">
        <v>2367</v>
      </c>
      <c r="G132" s="11" t="s">
        <v>2368</v>
      </c>
      <c r="H132" s="24"/>
      <c r="I132" s="12"/>
      <c r="J132" s="12"/>
      <c r="K132" s="12"/>
    </row>
    <row r="133" spans="1:11">
      <c r="A133" s="11" t="s">
        <v>2369</v>
      </c>
      <c r="B133" s="11" t="s">
        <v>2370</v>
      </c>
      <c r="C133" s="11" t="s">
        <v>2286</v>
      </c>
      <c r="D133" s="11" t="s">
        <v>2371</v>
      </c>
      <c r="E133" s="11" t="s">
        <v>2372</v>
      </c>
      <c r="F133" s="11" t="s">
        <v>2373</v>
      </c>
      <c r="G133" s="11" t="s">
        <v>2374</v>
      </c>
      <c r="H133" s="24"/>
      <c r="I133" s="12"/>
      <c r="J133" s="12"/>
      <c r="K133" s="12"/>
    </row>
    <row r="134" spans="1:11">
      <c r="A134" s="11" t="s">
        <v>2375</v>
      </c>
      <c r="B134" s="11" t="s">
        <v>2376</v>
      </c>
      <c r="C134" s="11" t="s">
        <v>2301</v>
      </c>
      <c r="D134" s="11" t="s">
        <v>2301</v>
      </c>
      <c r="E134" s="11" t="s">
        <v>2377</v>
      </c>
      <c r="F134" s="11" t="s">
        <v>2378</v>
      </c>
      <c r="G134" s="11" t="s">
        <v>2379</v>
      </c>
      <c r="H134" s="24"/>
      <c r="I134" s="12"/>
      <c r="J134" s="12"/>
      <c r="K134" s="12"/>
    </row>
    <row r="135" spans="1:11">
      <c r="A135" s="11" t="s">
        <v>2380</v>
      </c>
      <c r="B135" s="11" t="s">
        <v>2381</v>
      </c>
      <c r="C135" s="11" t="s">
        <v>2382</v>
      </c>
      <c r="D135" s="11" t="s">
        <v>2383</v>
      </c>
      <c r="E135" s="11" t="s">
        <v>2384</v>
      </c>
      <c r="F135" s="11" t="s">
        <v>2385</v>
      </c>
      <c r="G135" s="11" t="s">
        <v>2386</v>
      </c>
      <c r="H135" s="24"/>
      <c r="I135" s="12"/>
      <c r="J135" s="12"/>
      <c r="K135" s="12"/>
    </row>
    <row r="136" spans="1:11">
      <c r="A136" s="11" t="s">
        <v>2387</v>
      </c>
      <c r="B136" s="11" t="s">
        <v>2388</v>
      </c>
      <c r="C136" s="11" t="s">
        <v>2389</v>
      </c>
      <c r="D136" s="11" t="s">
        <v>2390</v>
      </c>
      <c r="E136" s="11" t="s">
        <v>2391</v>
      </c>
      <c r="F136" s="11" t="s">
        <v>2392</v>
      </c>
      <c r="G136" s="11" t="s">
        <v>2393</v>
      </c>
      <c r="H136" s="24"/>
      <c r="I136" s="12"/>
      <c r="J136" s="12"/>
      <c r="K136" s="12"/>
    </row>
    <row r="137" spans="1:11">
      <c r="A137" s="11" t="s">
        <v>2394</v>
      </c>
      <c r="B137" s="11" t="s">
        <v>2395</v>
      </c>
      <c r="C137" s="11" t="s">
        <v>2396</v>
      </c>
      <c r="D137" s="11" t="s">
        <v>2397</v>
      </c>
      <c r="E137" s="11" t="s">
        <v>2398</v>
      </c>
      <c r="F137" s="11" t="s">
        <v>2399</v>
      </c>
      <c r="G137" s="11" t="s">
        <v>2400</v>
      </c>
      <c r="H137" s="24"/>
      <c r="I137" s="12"/>
      <c r="J137" s="12"/>
      <c r="K137" s="12"/>
    </row>
    <row r="138" spans="1:11">
      <c r="A138" s="11" t="s">
        <v>2401</v>
      </c>
      <c r="B138" s="11" t="s">
        <v>2402</v>
      </c>
      <c r="C138" s="11" t="s">
        <v>2403</v>
      </c>
      <c r="D138" s="11" t="s">
        <v>2404</v>
      </c>
      <c r="E138" s="11" t="s">
        <v>2405</v>
      </c>
      <c r="F138" s="11" t="s">
        <v>2406</v>
      </c>
      <c r="G138" s="11" t="s">
        <v>2407</v>
      </c>
      <c r="H138" s="24"/>
      <c r="I138" s="12"/>
      <c r="J138" s="12"/>
      <c r="K138" s="12"/>
    </row>
    <row r="139" spans="1:11">
      <c r="A139" s="11" t="s">
        <v>2408</v>
      </c>
      <c r="B139" s="11" t="s">
        <v>2409</v>
      </c>
      <c r="C139" s="11" t="s">
        <v>2410</v>
      </c>
      <c r="D139" s="11" t="s">
        <v>2411</v>
      </c>
      <c r="E139" s="11" t="s">
        <v>2412</v>
      </c>
      <c r="F139" s="11" t="s">
        <v>2413</v>
      </c>
      <c r="G139" s="11" t="s">
        <v>2414</v>
      </c>
      <c r="H139" s="24"/>
      <c r="I139" s="12"/>
      <c r="J139" s="12"/>
      <c r="K139" s="12"/>
    </row>
    <row r="140" spans="1:11">
      <c r="A140" s="11" t="s">
        <v>2415</v>
      </c>
      <c r="B140" s="11" t="s">
        <v>2416</v>
      </c>
      <c r="C140" s="11" t="s">
        <v>2417</v>
      </c>
      <c r="D140" s="11" t="s">
        <v>2418</v>
      </c>
      <c r="E140" s="11" t="s">
        <v>2419</v>
      </c>
      <c r="F140" s="11" t="s">
        <v>2420</v>
      </c>
      <c r="G140" s="11" t="s">
        <v>2421</v>
      </c>
      <c r="H140" s="24"/>
      <c r="I140" s="12"/>
      <c r="J140" s="12"/>
      <c r="K140" s="12"/>
    </row>
    <row r="141" spans="1:11">
      <c r="A141" s="11" t="s">
        <v>2422</v>
      </c>
      <c r="B141" s="11" t="s">
        <v>2423</v>
      </c>
      <c r="C141" s="11" t="s">
        <v>2424</v>
      </c>
      <c r="D141" s="11" t="s">
        <v>2425</v>
      </c>
      <c r="E141" s="11" t="s">
        <v>2426</v>
      </c>
      <c r="F141" s="11" t="s">
        <v>2427</v>
      </c>
      <c r="G141" s="11" t="s">
        <v>2428</v>
      </c>
      <c r="H141" s="24"/>
      <c r="I141" s="12"/>
      <c r="J141" s="12"/>
      <c r="K141" s="12"/>
    </row>
    <row r="142" spans="1:11">
      <c r="A142" s="11" t="s">
        <v>2429</v>
      </c>
      <c r="B142" s="11" t="s">
        <v>2430</v>
      </c>
      <c r="C142" s="11" t="s">
        <v>2431</v>
      </c>
      <c r="D142" s="11" t="s">
        <v>2432</v>
      </c>
      <c r="E142" s="11" t="s">
        <v>2433</v>
      </c>
      <c r="F142" s="11" t="s">
        <v>2434</v>
      </c>
      <c r="G142" s="11" t="s">
        <v>2435</v>
      </c>
      <c r="H142" s="24"/>
      <c r="I142" s="12"/>
      <c r="J142" s="12"/>
      <c r="K142" s="12"/>
    </row>
    <row r="143" spans="1:11">
      <c r="A143" s="11" t="s">
        <v>2436</v>
      </c>
      <c r="B143" s="11" t="s">
        <v>2437</v>
      </c>
      <c r="C143" s="11" t="s">
        <v>2438</v>
      </c>
      <c r="D143" s="11" t="s">
        <v>2439</v>
      </c>
      <c r="E143" s="11" t="s">
        <v>2440</v>
      </c>
      <c r="F143" s="11" t="s">
        <v>2441</v>
      </c>
      <c r="G143" s="11" t="s">
        <v>2442</v>
      </c>
      <c r="H143" s="24"/>
      <c r="I143" s="12"/>
      <c r="J143" s="12"/>
      <c r="K143" s="12"/>
    </row>
    <row r="144" spans="1:11">
      <c r="A144" s="11" t="s">
        <v>2443</v>
      </c>
      <c r="B144" s="11" t="s">
        <v>2444</v>
      </c>
      <c r="C144" s="11" t="s">
        <v>2445</v>
      </c>
      <c r="D144" s="11" t="s">
        <v>2446</v>
      </c>
      <c r="E144" s="11" t="s">
        <v>2447</v>
      </c>
      <c r="F144" s="11" t="s">
        <v>2448</v>
      </c>
      <c r="G144" s="11" t="s">
        <v>2449</v>
      </c>
      <c r="H144" s="24"/>
      <c r="I144" s="12"/>
      <c r="J144" s="12"/>
      <c r="K144" s="12"/>
    </row>
    <row r="145" spans="1:11">
      <c r="A145" s="11" t="s">
        <v>2450</v>
      </c>
      <c r="B145" s="11" t="s">
        <v>2451</v>
      </c>
      <c r="C145" s="11" t="s">
        <v>2452</v>
      </c>
      <c r="D145" s="11" t="s">
        <v>2453</v>
      </c>
      <c r="E145" s="11" t="s">
        <v>2454</v>
      </c>
      <c r="F145" s="11" t="s">
        <v>2455</v>
      </c>
      <c r="G145" s="11" t="s">
        <v>2456</v>
      </c>
      <c r="H145" s="24"/>
      <c r="I145" s="12"/>
      <c r="J145" s="12"/>
      <c r="K145" s="12"/>
    </row>
    <row r="146" spans="1:11">
      <c r="A146" s="11" t="s">
        <v>2457</v>
      </c>
      <c r="B146" s="11" t="s">
        <v>2458</v>
      </c>
      <c r="C146" s="11" t="s">
        <v>2459</v>
      </c>
      <c r="D146" s="11" t="s">
        <v>2460</v>
      </c>
      <c r="E146" s="11" t="s">
        <v>2461</v>
      </c>
      <c r="F146" s="11" t="s">
        <v>2462</v>
      </c>
      <c r="G146" s="11" t="s">
        <v>2463</v>
      </c>
      <c r="H146" s="24"/>
      <c r="I146" s="12"/>
      <c r="J146" s="12"/>
      <c r="K146" s="12"/>
    </row>
    <row r="147" spans="1:11">
      <c r="A147" s="11" t="s">
        <v>2464</v>
      </c>
      <c r="B147" s="11" t="s">
        <v>2465</v>
      </c>
      <c r="C147" s="11" t="s">
        <v>2466</v>
      </c>
      <c r="D147" s="11" t="s">
        <v>2248</v>
      </c>
      <c r="E147" s="11" t="s">
        <v>2467</v>
      </c>
      <c r="F147" s="11" t="s">
        <v>2468</v>
      </c>
      <c r="G147" s="11" t="s">
        <v>2469</v>
      </c>
      <c r="H147" s="24"/>
      <c r="I147" s="12"/>
      <c r="J147" s="12"/>
      <c r="K147" s="12"/>
    </row>
    <row r="148" spans="1:11">
      <c r="A148" s="11" t="s">
        <v>2470</v>
      </c>
      <c r="B148" s="11" t="s">
        <v>2471</v>
      </c>
      <c r="C148" s="11" t="s">
        <v>2472</v>
      </c>
      <c r="D148" s="11" t="s">
        <v>2473</v>
      </c>
      <c r="E148" s="11" t="s">
        <v>2453</v>
      </c>
      <c r="F148" s="11" t="s">
        <v>2474</v>
      </c>
      <c r="G148" s="11" t="s">
        <v>2475</v>
      </c>
      <c r="H148" s="24"/>
      <c r="I148" s="12"/>
      <c r="J148" s="12"/>
      <c r="K148" s="12"/>
    </row>
    <row r="149" spans="1:11">
      <c r="A149" s="11" t="s">
        <v>2476</v>
      </c>
      <c r="B149" s="11" t="s">
        <v>2477</v>
      </c>
      <c r="C149" s="11" t="s">
        <v>2478</v>
      </c>
      <c r="D149" s="11" t="s">
        <v>2479</v>
      </c>
      <c r="E149" s="11" t="s">
        <v>2480</v>
      </c>
      <c r="F149" s="11" t="s">
        <v>2481</v>
      </c>
      <c r="G149" s="11" t="s">
        <v>2482</v>
      </c>
      <c r="H149" s="24"/>
      <c r="I149" s="12"/>
      <c r="J149" s="12"/>
      <c r="K149" s="12"/>
    </row>
    <row r="150" spans="1:11">
      <c r="A150" s="11" t="s">
        <v>2483</v>
      </c>
      <c r="B150" s="11" t="s">
        <v>2484</v>
      </c>
      <c r="C150" s="11" t="s">
        <v>2485</v>
      </c>
      <c r="D150" s="11" t="s">
        <v>2486</v>
      </c>
      <c r="E150" s="11" t="s">
        <v>2487</v>
      </c>
      <c r="F150" s="11" t="s">
        <v>2488</v>
      </c>
      <c r="G150" s="11" t="s">
        <v>2489</v>
      </c>
      <c r="H150" s="24"/>
      <c r="I150" s="12"/>
      <c r="J150" s="12"/>
      <c r="K150" s="12"/>
    </row>
    <row r="151" spans="1:11">
      <c r="A151" s="11" t="s">
        <v>2490</v>
      </c>
      <c r="B151" s="11" t="s">
        <v>2491</v>
      </c>
      <c r="C151" s="11" t="s">
        <v>2492</v>
      </c>
      <c r="D151" s="11" t="s">
        <v>2492</v>
      </c>
      <c r="E151" s="11" t="s">
        <v>2493</v>
      </c>
      <c r="F151" s="11" t="s">
        <v>2494</v>
      </c>
      <c r="G151" s="11" t="s">
        <v>2495</v>
      </c>
      <c r="H151" s="24"/>
      <c r="I151" s="12"/>
      <c r="J151" s="12"/>
      <c r="K151" s="12"/>
    </row>
    <row r="152" spans="1:11">
      <c r="A152" s="11" t="s">
        <v>2496</v>
      </c>
      <c r="B152" s="11" t="s">
        <v>2497</v>
      </c>
      <c r="C152" s="11" t="s">
        <v>2498</v>
      </c>
      <c r="D152" s="11" t="s">
        <v>2499</v>
      </c>
      <c r="E152" s="11" t="s">
        <v>2500</v>
      </c>
      <c r="F152" s="11" t="s">
        <v>2501</v>
      </c>
      <c r="G152" s="11" t="s">
        <v>2502</v>
      </c>
      <c r="H152" s="24"/>
      <c r="I152" s="12"/>
      <c r="J152" s="12"/>
      <c r="K152" s="12"/>
    </row>
    <row r="153" spans="1:11">
      <c r="A153" s="11" t="s">
        <v>2503</v>
      </c>
      <c r="B153" s="11" t="s">
        <v>2504</v>
      </c>
      <c r="C153" s="11" t="s">
        <v>2505</v>
      </c>
      <c r="D153" s="11" t="s">
        <v>2506</v>
      </c>
      <c r="E153" s="11" t="s">
        <v>2507</v>
      </c>
      <c r="F153" s="11" t="s">
        <v>2508</v>
      </c>
      <c r="G153" s="11" t="s">
        <v>2509</v>
      </c>
      <c r="H153" s="24"/>
      <c r="I153" s="12"/>
      <c r="J153" s="12"/>
      <c r="K153" s="12"/>
    </row>
    <row r="154" spans="1:11">
      <c r="A154" s="11" t="s">
        <v>2510</v>
      </c>
      <c r="B154" s="11" t="s">
        <v>2511</v>
      </c>
      <c r="C154" s="11" t="s">
        <v>2512</v>
      </c>
      <c r="D154" s="11" t="s">
        <v>2513</v>
      </c>
      <c r="E154" s="11" t="s">
        <v>2514</v>
      </c>
      <c r="F154" s="11" t="s">
        <v>2515</v>
      </c>
      <c r="G154" s="11" t="s">
        <v>2516</v>
      </c>
      <c r="H154" s="24"/>
      <c r="I154" s="12"/>
      <c r="J154" s="12"/>
      <c r="K154" s="12"/>
    </row>
    <row r="155" spans="1:11">
      <c r="A155" s="11" t="s">
        <v>2517</v>
      </c>
      <c r="B155" s="11" t="s">
        <v>2518</v>
      </c>
      <c r="C155" s="11" t="s">
        <v>2519</v>
      </c>
      <c r="D155" s="11" t="s">
        <v>2520</v>
      </c>
      <c r="E155" s="11" t="s">
        <v>2521</v>
      </c>
      <c r="F155" s="11" t="s">
        <v>2522</v>
      </c>
      <c r="G155" s="11" t="s">
        <v>2523</v>
      </c>
      <c r="H155" s="24"/>
      <c r="I155" s="12"/>
      <c r="J155" s="12"/>
      <c r="K155" s="12"/>
    </row>
    <row r="156" spans="1:11">
      <c r="A156" s="11" t="s">
        <v>2524</v>
      </c>
      <c r="B156" s="11" t="s">
        <v>2525</v>
      </c>
      <c r="C156" s="11" t="s">
        <v>2485</v>
      </c>
      <c r="D156" s="11" t="s">
        <v>2526</v>
      </c>
      <c r="E156" s="11" t="s">
        <v>2527</v>
      </c>
      <c r="F156" s="11" t="s">
        <v>2527</v>
      </c>
      <c r="G156" s="11" t="s">
        <v>2528</v>
      </c>
      <c r="H156" s="24"/>
      <c r="I156" s="12"/>
      <c r="J156" s="12"/>
      <c r="K156" s="12"/>
    </row>
    <row r="157" spans="1:11">
      <c r="A157" s="11" t="s">
        <v>2529</v>
      </c>
      <c r="B157" s="11" t="s">
        <v>2530</v>
      </c>
      <c r="C157" s="11" t="s">
        <v>2531</v>
      </c>
      <c r="D157" s="11" t="s">
        <v>2532</v>
      </c>
      <c r="E157" s="11" t="s">
        <v>2533</v>
      </c>
      <c r="F157" s="11" t="s">
        <v>2534</v>
      </c>
      <c r="G157" s="11" t="s">
        <v>2535</v>
      </c>
      <c r="H157" s="24"/>
      <c r="I157" s="12"/>
      <c r="J157" s="12"/>
      <c r="K157" s="12"/>
    </row>
    <row r="158" spans="1:11">
      <c r="A158" s="11" t="s">
        <v>2536</v>
      </c>
      <c r="B158" s="11" t="s">
        <v>2537</v>
      </c>
      <c r="C158" s="11" t="s">
        <v>2538</v>
      </c>
      <c r="D158" s="11" t="s">
        <v>2539</v>
      </c>
      <c r="E158" s="11" t="s">
        <v>2540</v>
      </c>
      <c r="F158" s="11" t="s">
        <v>2541</v>
      </c>
      <c r="G158" s="11" t="s">
        <v>2542</v>
      </c>
      <c r="H158" s="24"/>
      <c r="I158" s="12"/>
      <c r="J158" s="12"/>
      <c r="K158" s="12"/>
    </row>
    <row r="159" spans="1:11">
      <c r="A159" s="11" t="s">
        <v>2543</v>
      </c>
      <c r="B159" s="11" t="s">
        <v>2544</v>
      </c>
      <c r="C159" s="11" t="s">
        <v>2545</v>
      </c>
      <c r="D159" s="11" t="s">
        <v>2545</v>
      </c>
      <c r="E159" s="11" t="s">
        <v>2546</v>
      </c>
      <c r="F159" s="11" t="s">
        <v>2547</v>
      </c>
      <c r="G159" s="11" t="s">
        <v>2548</v>
      </c>
      <c r="H159" s="24"/>
      <c r="I159" s="12"/>
      <c r="J159" s="12"/>
      <c r="K159" s="12"/>
    </row>
    <row r="160" spans="1:11">
      <c r="A160" s="11" t="s">
        <v>2549</v>
      </c>
      <c r="B160" s="11" t="s">
        <v>2550</v>
      </c>
      <c r="C160" s="11" t="s">
        <v>1970</v>
      </c>
      <c r="D160" s="11" t="s">
        <v>1970</v>
      </c>
      <c r="E160" s="11" t="s">
        <v>1970</v>
      </c>
      <c r="F160" s="11" t="s">
        <v>1970</v>
      </c>
      <c r="G160" s="11"/>
      <c r="H160" s="24" t="s">
        <v>2564</v>
      </c>
      <c r="I160" s="12"/>
      <c r="J160" s="12"/>
      <c r="K160" s="12"/>
    </row>
    <row r="161" spans="1:11">
      <c r="A161" s="11" t="s">
        <v>2551</v>
      </c>
      <c r="B161" s="11" t="s">
        <v>2552</v>
      </c>
      <c r="C161" s="11" t="s">
        <v>1970</v>
      </c>
      <c r="D161" s="11" t="s">
        <v>1970</v>
      </c>
      <c r="E161" s="11" t="s">
        <v>1970</v>
      </c>
      <c r="F161" s="11" t="s">
        <v>1970</v>
      </c>
      <c r="G161" s="11"/>
      <c r="H161" s="24"/>
      <c r="I161" s="12"/>
      <c r="J161" s="12"/>
      <c r="K161" s="12"/>
    </row>
    <row r="162" spans="1:11">
      <c r="A162" s="11" t="s">
        <v>2553</v>
      </c>
      <c r="B162" s="11" t="s">
        <v>2554</v>
      </c>
      <c r="C162" s="11" t="s">
        <v>1970</v>
      </c>
      <c r="D162" s="11" t="s">
        <v>1970</v>
      </c>
      <c r="E162" s="11" t="s">
        <v>1970</v>
      </c>
      <c r="F162" s="11" t="s">
        <v>2555</v>
      </c>
      <c r="G162" s="11"/>
      <c r="H162" s="24" t="s">
        <v>2565</v>
      </c>
      <c r="I162" s="12"/>
      <c r="J162" s="12"/>
      <c r="K162" s="12"/>
    </row>
    <row r="163" spans="1:11">
      <c r="A163" s="11" t="s">
        <v>2184</v>
      </c>
      <c r="B163" s="11" t="s">
        <v>2556</v>
      </c>
      <c r="C163" s="11" t="s">
        <v>1970</v>
      </c>
      <c r="D163" s="11" t="s">
        <v>1970</v>
      </c>
      <c r="E163" s="11" t="s">
        <v>1970</v>
      </c>
      <c r="F163" s="11" t="s">
        <v>1970</v>
      </c>
      <c r="G163" s="11"/>
      <c r="H163" s="24"/>
      <c r="I163" s="12"/>
      <c r="J163" s="12"/>
      <c r="K163" s="12"/>
    </row>
    <row r="164" spans="1:11">
      <c r="A164" s="11" t="s">
        <v>2557</v>
      </c>
      <c r="B164" s="11" t="s">
        <v>2558</v>
      </c>
      <c r="C164" s="11" t="s">
        <v>1970</v>
      </c>
      <c r="D164" s="11" t="s">
        <v>1970</v>
      </c>
      <c r="E164" s="11" t="s">
        <v>1970</v>
      </c>
      <c r="F164" s="11" t="s">
        <v>1970</v>
      </c>
      <c r="G164" s="11"/>
      <c r="H164" s="24"/>
      <c r="I164" s="12"/>
      <c r="J164" s="12"/>
      <c r="K164" s="12"/>
    </row>
    <row r="165" spans="1:11">
      <c r="A165" s="11" t="s">
        <v>2559</v>
      </c>
      <c r="B165" s="11" t="s">
        <v>2560</v>
      </c>
      <c r="C165" s="11" t="s">
        <v>1970</v>
      </c>
      <c r="D165" s="11" t="s">
        <v>1970</v>
      </c>
      <c r="E165" s="11" t="s">
        <v>1970</v>
      </c>
      <c r="F165" s="11" t="s">
        <v>1970</v>
      </c>
      <c r="G165" s="11"/>
      <c r="H165" s="24"/>
      <c r="I165" s="12"/>
      <c r="J165" s="12"/>
      <c r="K165" s="12"/>
    </row>
    <row r="166" spans="1:11">
      <c r="A166" s="11" t="s">
        <v>2561</v>
      </c>
      <c r="B166" s="11" t="s">
        <v>2562</v>
      </c>
      <c r="C166" s="11" t="s">
        <v>1970</v>
      </c>
      <c r="D166" s="11" t="s">
        <v>1970</v>
      </c>
      <c r="E166" s="11" t="s">
        <v>1970</v>
      </c>
      <c r="F166" s="11" t="s">
        <v>1970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72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289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290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38</v>
      </c>
      <c r="C4" s="9" t="s">
        <v>39</v>
      </c>
      <c r="D4" s="9" t="s">
        <v>40</v>
      </c>
      <c r="E4" s="9" t="s">
        <v>41</v>
      </c>
      <c r="F4" s="9" t="s">
        <v>42</v>
      </c>
      <c r="G4" s="9" t="s">
        <v>43</v>
      </c>
      <c r="H4" s="9" t="s">
        <v>44</v>
      </c>
      <c r="I4" s="9" t="s">
        <v>44</v>
      </c>
      <c r="J4" s="9" t="s">
        <v>44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291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45</v>
      </c>
      <c r="C5" s="9" t="s">
        <v>46</v>
      </c>
      <c r="D5" s="9" t="s">
        <v>40</v>
      </c>
      <c r="E5" s="9" t="s">
        <v>41</v>
      </c>
      <c r="F5" s="9" t="s">
        <v>42</v>
      </c>
      <c r="G5" s="9" t="s">
        <v>43</v>
      </c>
      <c r="H5" s="9" t="s">
        <v>44</v>
      </c>
      <c r="I5" s="9" t="s">
        <v>44</v>
      </c>
      <c r="J5" s="9" t="s">
        <v>44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292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45</v>
      </c>
      <c r="C6" s="9" t="s">
        <v>42</v>
      </c>
      <c r="D6" s="9" t="s">
        <v>40</v>
      </c>
      <c r="E6" s="9" t="s">
        <v>41</v>
      </c>
      <c r="F6" s="9" t="s">
        <v>42</v>
      </c>
      <c r="G6" s="9" t="s">
        <v>43</v>
      </c>
      <c r="H6" s="9" t="s">
        <v>44</v>
      </c>
      <c r="I6" s="9" t="s">
        <v>44</v>
      </c>
      <c r="J6" s="9" t="s">
        <v>44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293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47</v>
      </c>
      <c r="C7" s="9" t="s">
        <v>48</v>
      </c>
      <c r="D7" s="9" t="s">
        <v>40</v>
      </c>
      <c r="E7" s="9" t="s">
        <v>41</v>
      </c>
      <c r="F7" s="9" t="s">
        <v>42</v>
      </c>
      <c r="G7" s="9" t="s">
        <v>43</v>
      </c>
      <c r="H7" s="9" t="s">
        <v>44</v>
      </c>
      <c r="I7" s="9" t="s">
        <v>44</v>
      </c>
      <c r="J7" s="9" t="s">
        <v>44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294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47</v>
      </c>
      <c r="C8" s="9" t="s">
        <v>49</v>
      </c>
      <c r="D8" s="9" t="s">
        <v>40</v>
      </c>
      <c r="E8" s="9" t="s">
        <v>41</v>
      </c>
      <c r="F8" s="9" t="s">
        <v>42</v>
      </c>
      <c r="G8" s="9" t="s">
        <v>43</v>
      </c>
      <c r="H8" s="9" t="s">
        <v>44</v>
      </c>
      <c r="I8" s="9" t="s">
        <v>44</v>
      </c>
      <c r="J8" s="9" t="s">
        <v>44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295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50</v>
      </c>
      <c r="C9" s="9" t="s">
        <v>51</v>
      </c>
      <c r="D9" s="9" t="s">
        <v>40</v>
      </c>
      <c r="E9" s="9" t="s">
        <v>41</v>
      </c>
      <c r="F9" s="9" t="s">
        <v>42</v>
      </c>
      <c r="G9" s="9" t="s">
        <v>43</v>
      </c>
      <c r="H9" s="9" t="s">
        <v>44</v>
      </c>
      <c r="I9" s="9" t="s">
        <v>44</v>
      </c>
      <c r="J9" s="9" t="s">
        <v>44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296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50</v>
      </c>
      <c r="C10" s="9" t="s">
        <v>52</v>
      </c>
      <c r="D10" s="9" t="s">
        <v>40</v>
      </c>
      <c r="E10" s="9" t="s">
        <v>41</v>
      </c>
      <c r="F10" s="9" t="s">
        <v>42</v>
      </c>
      <c r="G10" s="9" t="s">
        <v>43</v>
      </c>
      <c r="H10" s="9" t="s">
        <v>44</v>
      </c>
      <c r="I10" s="9" t="s">
        <v>44</v>
      </c>
      <c r="J10" s="9" t="s">
        <v>44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294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53</v>
      </c>
      <c r="C11" s="9" t="s">
        <v>54</v>
      </c>
      <c r="D11" s="9" t="s">
        <v>55</v>
      </c>
      <c r="E11" s="9" t="s">
        <v>41</v>
      </c>
      <c r="F11" s="9" t="s">
        <v>42</v>
      </c>
      <c r="G11" s="9" t="s">
        <v>43</v>
      </c>
      <c r="H11" s="9" t="s">
        <v>44</v>
      </c>
      <c r="I11" s="9" t="s">
        <v>44</v>
      </c>
      <c r="J11" s="9" t="s">
        <v>44</v>
      </c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297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53</v>
      </c>
      <c r="C12" s="9" t="s">
        <v>56</v>
      </c>
      <c r="D12" s="9" t="s">
        <v>55</v>
      </c>
      <c r="E12" s="9" t="s">
        <v>41</v>
      </c>
      <c r="F12" s="9" t="s">
        <v>42</v>
      </c>
      <c r="G12" s="9" t="s">
        <v>43</v>
      </c>
      <c r="H12" s="9" t="s">
        <v>44</v>
      </c>
      <c r="I12" s="9" t="s">
        <v>44</v>
      </c>
      <c r="J12" s="9" t="s">
        <v>44</v>
      </c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298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57</v>
      </c>
      <c r="C13" s="9" t="s">
        <v>58</v>
      </c>
      <c r="D13" s="9" t="s">
        <v>40</v>
      </c>
      <c r="E13" s="9" t="s">
        <v>41</v>
      </c>
      <c r="F13" s="9" t="s">
        <v>42</v>
      </c>
      <c r="G13" s="9" t="s">
        <v>43</v>
      </c>
      <c r="H13" s="9" t="s">
        <v>44</v>
      </c>
      <c r="I13" s="9" t="s">
        <v>44</v>
      </c>
      <c r="J13" s="9" t="s">
        <v>44</v>
      </c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299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59</v>
      </c>
      <c r="C14" s="9" t="s">
        <v>60</v>
      </c>
      <c r="D14" s="9" t="s">
        <v>40</v>
      </c>
      <c r="E14" s="9" t="s">
        <v>41</v>
      </c>
      <c r="F14" s="9" t="s">
        <v>42</v>
      </c>
      <c r="G14" s="9" t="s">
        <v>43</v>
      </c>
      <c r="H14" s="9" t="s">
        <v>44</v>
      </c>
      <c r="I14" s="9" t="s">
        <v>44</v>
      </c>
      <c r="J14" s="9" t="s">
        <v>44</v>
      </c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300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61</v>
      </c>
      <c r="C15" s="9" t="s">
        <v>62</v>
      </c>
      <c r="D15" s="9" t="s">
        <v>55</v>
      </c>
      <c r="E15" s="9" t="s">
        <v>41</v>
      </c>
      <c r="F15" s="9" t="s">
        <v>42</v>
      </c>
      <c r="G15" s="9" t="s">
        <v>43</v>
      </c>
      <c r="H15" s="9" t="s">
        <v>44</v>
      </c>
      <c r="I15" s="9" t="s">
        <v>44</v>
      </c>
      <c r="J15" s="9" t="s">
        <v>44</v>
      </c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301</v>
      </c>
      <c r="AB15" s="8" t="s">
        <v>32</v>
      </c>
      <c r="AC15" s="8" t="s">
        <v>34</v>
      </c>
      <c r="AD15" s="8"/>
    </row>
    <row r="16" spans="1:30" ht="30" customHeight="1">
      <c r="A16" s="9">
        <v>13</v>
      </c>
      <c r="B16" s="9" t="s">
        <v>14</v>
      </c>
      <c r="C16" s="9" t="s">
        <v>63</v>
      </c>
      <c r="D16" s="9" t="s">
        <v>64</v>
      </c>
      <c r="E16" s="9" t="s">
        <v>41</v>
      </c>
      <c r="F16" s="9" t="s">
        <v>42</v>
      </c>
      <c r="G16" s="9" t="s">
        <v>65</v>
      </c>
      <c r="H16" s="9" t="s">
        <v>44</v>
      </c>
      <c r="I16" s="9" t="s">
        <v>44</v>
      </c>
      <c r="J16" s="9" t="s">
        <v>44</v>
      </c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302</v>
      </c>
      <c r="AB16" s="8" t="s">
        <v>32</v>
      </c>
      <c r="AC16" s="8" t="s">
        <v>35</v>
      </c>
      <c r="AD16" s="8"/>
    </row>
    <row r="17" spans="1:30" ht="30" customHeight="1">
      <c r="A17" s="9">
        <v>14</v>
      </c>
      <c r="B17" s="9" t="s">
        <v>14</v>
      </c>
      <c r="C17" s="9" t="s">
        <v>66</v>
      </c>
      <c r="D17" s="9" t="s">
        <v>64</v>
      </c>
      <c r="E17" s="9" t="s">
        <v>41</v>
      </c>
      <c r="F17" s="9" t="s">
        <v>42</v>
      </c>
      <c r="G17" s="9" t="s">
        <v>65</v>
      </c>
      <c r="H17" s="9" t="s">
        <v>44</v>
      </c>
      <c r="I17" s="9" t="s">
        <v>44</v>
      </c>
      <c r="J17" s="9" t="s">
        <v>44</v>
      </c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303</v>
      </c>
      <c r="AB17" s="8" t="s">
        <v>32</v>
      </c>
      <c r="AC17" s="8" t="s">
        <v>36</v>
      </c>
      <c r="AD17" s="8"/>
    </row>
    <row r="18" spans="1:30" ht="30" customHeight="1">
      <c r="A18" s="9">
        <v>15</v>
      </c>
      <c r="B18" s="9" t="s">
        <v>14</v>
      </c>
      <c r="C18" s="9" t="s">
        <v>67</v>
      </c>
      <c r="D18" s="9" t="s">
        <v>64</v>
      </c>
      <c r="E18" s="9" t="s">
        <v>41</v>
      </c>
      <c r="F18" s="9" t="s">
        <v>42</v>
      </c>
      <c r="G18" s="9" t="s">
        <v>65</v>
      </c>
      <c r="H18" s="9" t="s">
        <v>44</v>
      </c>
      <c r="I18" s="9" t="s">
        <v>44</v>
      </c>
      <c r="J18" s="9" t="s">
        <v>44</v>
      </c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304</v>
      </c>
      <c r="AB18" s="8" t="s">
        <v>33</v>
      </c>
      <c r="AC18" s="8" t="s">
        <v>34</v>
      </c>
      <c r="AD18" s="8"/>
    </row>
    <row r="19" spans="1:30" ht="30" customHeight="1">
      <c r="A19" s="9">
        <v>16</v>
      </c>
      <c r="B19" s="9" t="s">
        <v>14</v>
      </c>
      <c r="C19" s="9" t="s">
        <v>68</v>
      </c>
      <c r="D19" s="9" t="s">
        <v>40</v>
      </c>
      <c r="E19" s="9" t="s">
        <v>41</v>
      </c>
      <c r="F19" s="9" t="s">
        <v>42</v>
      </c>
      <c r="G19" s="9" t="s">
        <v>65</v>
      </c>
      <c r="H19" s="9" t="s">
        <v>44</v>
      </c>
      <c r="I19" s="9" t="s">
        <v>44</v>
      </c>
      <c r="J19" s="9" t="s">
        <v>44</v>
      </c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305</v>
      </c>
      <c r="AB19" s="8" t="s">
        <v>33</v>
      </c>
      <c r="AC19" s="8" t="s">
        <v>35</v>
      </c>
      <c r="AD19" s="8"/>
    </row>
    <row r="20" spans="1:30" ht="30" customHeight="1">
      <c r="A20" s="9">
        <v>17</v>
      </c>
      <c r="B20" s="9" t="s">
        <v>69</v>
      </c>
      <c r="C20" s="9" t="s">
        <v>70</v>
      </c>
      <c r="D20" s="9" t="s">
        <v>64</v>
      </c>
      <c r="E20" s="9" t="s">
        <v>41</v>
      </c>
      <c r="F20" s="9" t="s">
        <v>42</v>
      </c>
      <c r="G20" s="9" t="s">
        <v>71</v>
      </c>
      <c r="H20" s="9" t="s">
        <v>44</v>
      </c>
      <c r="I20" s="9" t="s">
        <v>44</v>
      </c>
      <c r="J20" s="9" t="s">
        <v>44</v>
      </c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306</v>
      </c>
      <c r="AB20" s="8" t="s">
        <v>33</v>
      </c>
      <c r="AC20" s="8" t="s">
        <v>36</v>
      </c>
      <c r="AD20" s="8"/>
    </row>
    <row r="21" spans="1:30" ht="30" customHeight="1">
      <c r="A21" s="9">
        <v>18</v>
      </c>
      <c r="B21" s="9" t="s">
        <v>69</v>
      </c>
      <c r="C21" s="9" t="s">
        <v>72</v>
      </c>
      <c r="D21" s="9" t="s">
        <v>64</v>
      </c>
      <c r="E21" s="9" t="s">
        <v>41</v>
      </c>
      <c r="F21" s="9" t="s">
        <v>42</v>
      </c>
      <c r="G21" s="9" t="s">
        <v>71</v>
      </c>
      <c r="H21" s="9" t="s">
        <v>44</v>
      </c>
      <c r="I21" s="9" t="s">
        <v>44</v>
      </c>
      <c r="J21" s="9" t="s">
        <v>44</v>
      </c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307</v>
      </c>
      <c r="AB21" s="8" t="s">
        <v>34</v>
      </c>
      <c r="AC21" s="8" t="s">
        <v>35</v>
      </c>
      <c r="AD21" s="8"/>
    </row>
    <row r="22" spans="1:30" ht="30" customHeight="1">
      <c r="A22" s="9">
        <v>19</v>
      </c>
      <c r="B22" s="9" t="s">
        <v>69</v>
      </c>
      <c r="C22" s="9" t="s">
        <v>73</v>
      </c>
      <c r="D22" s="9" t="s">
        <v>64</v>
      </c>
      <c r="E22" s="9" t="s">
        <v>41</v>
      </c>
      <c r="F22" s="9" t="s">
        <v>42</v>
      </c>
      <c r="G22" s="9" t="s">
        <v>71</v>
      </c>
      <c r="H22" s="9" t="s">
        <v>44</v>
      </c>
      <c r="I22" s="9" t="s">
        <v>44</v>
      </c>
      <c r="J22" s="9" t="s">
        <v>44</v>
      </c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308</v>
      </c>
      <c r="AB22" s="8" t="s">
        <v>34</v>
      </c>
      <c r="AC22" s="8" t="s">
        <v>36</v>
      </c>
      <c r="AD22" s="8"/>
    </row>
    <row r="23" spans="1:30" ht="30" customHeight="1">
      <c r="A23" s="9">
        <v>20</v>
      </c>
      <c r="B23" s="9" t="s">
        <v>69</v>
      </c>
      <c r="C23" s="9" t="s">
        <v>74</v>
      </c>
      <c r="D23" s="9" t="s">
        <v>40</v>
      </c>
      <c r="E23" s="9" t="s">
        <v>41</v>
      </c>
      <c r="F23" s="9" t="s">
        <v>42</v>
      </c>
      <c r="G23" s="9" t="s">
        <v>71</v>
      </c>
      <c r="H23" s="9" t="s">
        <v>44</v>
      </c>
      <c r="I23" s="9" t="s">
        <v>44</v>
      </c>
      <c r="J23" s="9" t="s">
        <v>44</v>
      </c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309</v>
      </c>
      <c r="AB23" s="8" t="s">
        <v>35</v>
      </c>
      <c r="AC23" s="8" t="s">
        <v>36</v>
      </c>
      <c r="AD23" s="8"/>
    </row>
    <row r="24" spans="1:30" ht="30" customHeight="1">
      <c r="A24" s="9">
        <v>21</v>
      </c>
      <c r="B24" s="9" t="s">
        <v>38</v>
      </c>
      <c r="C24" s="9" t="s">
        <v>75</v>
      </c>
      <c r="D24" s="9" t="s">
        <v>40</v>
      </c>
      <c r="E24" s="9" t="s">
        <v>41</v>
      </c>
      <c r="F24" s="9" t="s">
        <v>42</v>
      </c>
      <c r="G24" s="9" t="s">
        <v>71</v>
      </c>
      <c r="H24" s="9" t="s">
        <v>44</v>
      </c>
      <c r="I24" s="9" t="s">
        <v>44</v>
      </c>
      <c r="J24" s="9" t="s">
        <v>44</v>
      </c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310</v>
      </c>
      <c r="AB24" s="8" t="s">
        <v>30</v>
      </c>
      <c r="AC24" s="8" t="s">
        <v>31</v>
      </c>
      <c r="AD24" s="8" t="s">
        <v>32</v>
      </c>
    </row>
    <row r="25" spans="1:30" ht="30" customHeight="1">
      <c r="A25" s="9">
        <v>22</v>
      </c>
      <c r="B25" s="9" t="s">
        <v>76</v>
      </c>
      <c r="C25" s="9" t="s">
        <v>77</v>
      </c>
      <c r="D25" s="9" t="s">
        <v>64</v>
      </c>
      <c r="E25" s="9" t="s">
        <v>41</v>
      </c>
      <c r="F25" s="9" t="s">
        <v>42</v>
      </c>
      <c r="G25" s="9" t="s">
        <v>71</v>
      </c>
      <c r="H25" s="9" t="s">
        <v>44</v>
      </c>
      <c r="I25" s="9" t="s">
        <v>44</v>
      </c>
      <c r="J25" s="9" t="s">
        <v>44</v>
      </c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311</v>
      </c>
      <c r="AB25" s="8" t="s">
        <v>30</v>
      </c>
      <c r="AC25" s="8" t="s">
        <v>31</v>
      </c>
      <c r="AD25" s="8" t="s">
        <v>33</v>
      </c>
    </row>
    <row r="26" spans="1:30" ht="30" customHeight="1">
      <c r="A26" s="9">
        <v>23</v>
      </c>
      <c r="B26" s="9" t="s">
        <v>45</v>
      </c>
      <c r="C26" s="9" t="s">
        <v>78</v>
      </c>
      <c r="D26" s="9" t="s">
        <v>40</v>
      </c>
      <c r="E26" s="9" t="s">
        <v>41</v>
      </c>
      <c r="F26" s="9" t="s">
        <v>42</v>
      </c>
      <c r="G26" s="9" t="s">
        <v>71</v>
      </c>
      <c r="H26" s="9" t="s">
        <v>44</v>
      </c>
      <c r="I26" s="9" t="s">
        <v>44</v>
      </c>
      <c r="J26" s="9" t="s">
        <v>44</v>
      </c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312</v>
      </c>
      <c r="AB26" s="8" t="s">
        <v>30</v>
      </c>
      <c r="AC26" s="8" t="s">
        <v>31</v>
      </c>
      <c r="AD26" s="8" t="s">
        <v>34</v>
      </c>
    </row>
    <row r="27" spans="1:30" ht="30" customHeight="1">
      <c r="A27" s="9">
        <v>24</v>
      </c>
      <c r="B27" s="9" t="s">
        <v>47</v>
      </c>
      <c r="C27" s="9" t="s">
        <v>79</v>
      </c>
      <c r="D27" s="9" t="s">
        <v>64</v>
      </c>
      <c r="E27" s="9" t="s">
        <v>41</v>
      </c>
      <c r="F27" s="9" t="s">
        <v>42</v>
      </c>
      <c r="G27" s="9" t="s">
        <v>71</v>
      </c>
      <c r="H27" s="9" t="s">
        <v>44</v>
      </c>
      <c r="I27" s="9" t="s">
        <v>44</v>
      </c>
      <c r="J27" s="9" t="s">
        <v>44</v>
      </c>
      <c r="K27" s="9"/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313</v>
      </c>
      <c r="AB27" s="8" t="s">
        <v>30</v>
      </c>
      <c r="AC27" s="8" t="s">
        <v>31</v>
      </c>
      <c r="AD27" s="8" t="s">
        <v>35</v>
      </c>
    </row>
    <row r="28" spans="1:30" ht="30" customHeight="1">
      <c r="A28" s="9">
        <v>25</v>
      </c>
      <c r="B28" s="9" t="s">
        <v>47</v>
      </c>
      <c r="C28" s="9" t="s">
        <v>80</v>
      </c>
      <c r="D28" s="9" t="s">
        <v>40</v>
      </c>
      <c r="E28" s="9" t="s">
        <v>41</v>
      </c>
      <c r="F28" s="9" t="s">
        <v>42</v>
      </c>
      <c r="G28" s="9" t="s">
        <v>71</v>
      </c>
      <c r="H28" s="9" t="s">
        <v>44</v>
      </c>
      <c r="I28" s="9" t="s">
        <v>44</v>
      </c>
      <c r="J28" s="9" t="s">
        <v>44</v>
      </c>
      <c r="K28" s="9"/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314</v>
      </c>
      <c r="AB28" s="8" t="s">
        <v>30</v>
      </c>
      <c r="AC28" s="8" t="s">
        <v>31</v>
      </c>
      <c r="AD28" s="8" t="s">
        <v>36</v>
      </c>
    </row>
    <row r="29" spans="1:30" ht="30" customHeight="1">
      <c r="A29" s="9">
        <v>26</v>
      </c>
      <c r="B29" s="9" t="s">
        <v>50</v>
      </c>
      <c r="C29" s="9" t="s">
        <v>81</v>
      </c>
      <c r="D29" s="9" t="s">
        <v>40</v>
      </c>
      <c r="E29" s="9" t="s">
        <v>41</v>
      </c>
      <c r="F29" s="9" t="s">
        <v>42</v>
      </c>
      <c r="G29" s="9" t="s">
        <v>71</v>
      </c>
      <c r="H29" s="9" t="s">
        <v>44</v>
      </c>
      <c r="I29" s="9" t="s">
        <v>44</v>
      </c>
      <c r="J29" s="9" t="s">
        <v>44</v>
      </c>
      <c r="K29" s="9"/>
      <c r="L29" s="9"/>
      <c r="M29" s="9"/>
      <c r="N29" s="9"/>
      <c r="O29" s="9"/>
      <c r="P29" s="10">
        <f>IF(H29&lt;&gt;"","a","")</f>
        <v>0</v>
      </c>
      <c r="Q29" s="10">
        <f>IF(I29&lt;&gt;"","b","")</f>
        <v>0</v>
      </c>
      <c r="R29" s="10">
        <f>IF(J29&lt;&gt;"","c","")</f>
        <v>0</v>
      </c>
      <c r="S29" s="10">
        <f>IF(K29&lt;&gt;"","d","")</f>
        <v>0</v>
      </c>
      <c r="T29" s="10">
        <f>IF(L29&lt;&gt;"","e","")</f>
        <v>0</v>
      </c>
      <c r="U29" s="10">
        <f>IF(M29&lt;&gt;"","f","")</f>
        <v>0</v>
      </c>
      <c r="V29" s="10">
        <f>IF(N29&lt;&gt;"","g","")</f>
        <v>0</v>
      </c>
      <c r="W29" s="10">
        <f>P29&amp;Q29&amp;R29&amp;S29&amp;T29&amp;U29&amp;V29</f>
        <v>0</v>
      </c>
      <c r="X29" s="10">
        <f>IF(W29="","",VLOOKUP(W29,AA2:AD58,2,0))</f>
        <v>0</v>
      </c>
      <c r="Y29" s="10">
        <f>IF(X29="","",VLOOKUP(W29,AA2:AD58,3,0))</f>
        <v>0</v>
      </c>
      <c r="Z29" s="10">
        <f>IF(Y29="","",VLOOKUP(W29,AA2:AD58,4,0))</f>
        <v>0</v>
      </c>
      <c r="AA29" s="8" t="s">
        <v>315</v>
      </c>
      <c r="AB29" s="8" t="s">
        <v>30</v>
      </c>
      <c r="AC29" s="8" t="s">
        <v>32</v>
      </c>
      <c r="AD29" s="8" t="s">
        <v>33</v>
      </c>
    </row>
    <row r="30" spans="1:30" ht="30" customHeight="1">
      <c r="A30" s="9">
        <v>27</v>
      </c>
      <c r="B30" s="9" t="s">
        <v>50</v>
      </c>
      <c r="C30" s="9" t="s">
        <v>79</v>
      </c>
      <c r="D30" s="9" t="s">
        <v>64</v>
      </c>
      <c r="E30" s="9" t="s">
        <v>41</v>
      </c>
      <c r="F30" s="9" t="s">
        <v>42</v>
      </c>
      <c r="G30" s="9" t="s">
        <v>71</v>
      </c>
      <c r="H30" s="9" t="s">
        <v>44</v>
      </c>
      <c r="I30" s="9" t="s">
        <v>44</v>
      </c>
      <c r="J30" s="9" t="s">
        <v>44</v>
      </c>
      <c r="K30" s="9"/>
      <c r="L30" s="9"/>
      <c r="M30" s="9"/>
      <c r="N30" s="9"/>
      <c r="O30" s="9"/>
      <c r="P30" s="10">
        <f>IF(H30&lt;&gt;"","a","")</f>
        <v>0</v>
      </c>
      <c r="Q30" s="10">
        <f>IF(I30&lt;&gt;"","b","")</f>
        <v>0</v>
      </c>
      <c r="R30" s="10">
        <f>IF(J30&lt;&gt;"","c","")</f>
        <v>0</v>
      </c>
      <c r="S30" s="10">
        <f>IF(K30&lt;&gt;"","d","")</f>
        <v>0</v>
      </c>
      <c r="T30" s="10">
        <f>IF(L30&lt;&gt;"","e","")</f>
        <v>0</v>
      </c>
      <c r="U30" s="10">
        <f>IF(M30&lt;&gt;"","f","")</f>
        <v>0</v>
      </c>
      <c r="V30" s="10">
        <f>IF(N30&lt;&gt;"","g","")</f>
        <v>0</v>
      </c>
      <c r="W30" s="10">
        <f>P30&amp;Q30&amp;R30&amp;S30&amp;T30&amp;U30&amp;V30</f>
        <v>0</v>
      </c>
      <c r="X30" s="10">
        <f>IF(W30="","",VLOOKUP(W30,AA2:AD58,2,0))</f>
        <v>0</v>
      </c>
      <c r="Y30" s="10">
        <f>IF(X30="","",VLOOKUP(W30,AA2:AD58,3,0))</f>
        <v>0</v>
      </c>
      <c r="Z30" s="10">
        <f>IF(Y30="","",VLOOKUP(W30,AA2:AD58,4,0))</f>
        <v>0</v>
      </c>
      <c r="AA30" s="8" t="s">
        <v>316</v>
      </c>
      <c r="AB30" s="8" t="s">
        <v>30</v>
      </c>
      <c r="AC30" s="8" t="s">
        <v>32</v>
      </c>
      <c r="AD30" s="8" t="s">
        <v>34</v>
      </c>
    </row>
    <row r="31" spans="1:30" ht="30" customHeight="1">
      <c r="A31" s="9">
        <v>28</v>
      </c>
      <c r="B31" s="9" t="s">
        <v>50</v>
      </c>
      <c r="C31" s="9" t="s">
        <v>63</v>
      </c>
      <c r="D31" s="9" t="s">
        <v>64</v>
      </c>
      <c r="E31" s="9" t="s">
        <v>41</v>
      </c>
      <c r="F31" s="9" t="s">
        <v>42</v>
      </c>
      <c r="G31" s="9" t="s">
        <v>71</v>
      </c>
      <c r="H31" s="9" t="s">
        <v>44</v>
      </c>
      <c r="I31" s="9" t="s">
        <v>44</v>
      </c>
      <c r="J31" s="9" t="s">
        <v>44</v>
      </c>
      <c r="K31" s="9"/>
      <c r="L31" s="9"/>
      <c r="M31" s="9"/>
      <c r="N31" s="9"/>
      <c r="O31" s="9"/>
      <c r="P31" s="10">
        <f>IF(H31&lt;&gt;"","a","")</f>
        <v>0</v>
      </c>
      <c r="Q31" s="10">
        <f>IF(I31&lt;&gt;"","b","")</f>
        <v>0</v>
      </c>
      <c r="R31" s="10">
        <f>IF(J31&lt;&gt;"","c","")</f>
        <v>0</v>
      </c>
      <c r="S31" s="10">
        <f>IF(K31&lt;&gt;"","d","")</f>
        <v>0</v>
      </c>
      <c r="T31" s="10">
        <f>IF(L31&lt;&gt;"","e","")</f>
        <v>0</v>
      </c>
      <c r="U31" s="10">
        <f>IF(M31&lt;&gt;"","f","")</f>
        <v>0</v>
      </c>
      <c r="V31" s="10">
        <f>IF(N31&lt;&gt;"","g","")</f>
        <v>0</v>
      </c>
      <c r="W31" s="10">
        <f>P31&amp;Q31&amp;R31&amp;S31&amp;T31&amp;U31&amp;V31</f>
        <v>0</v>
      </c>
      <c r="X31" s="10">
        <f>IF(W31="","",VLOOKUP(W31,AA2:AD58,2,0))</f>
        <v>0</v>
      </c>
      <c r="Y31" s="10">
        <f>IF(X31="","",VLOOKUP(W31,AA2:AD58,3,0))</f>
        <v>0</v>
      </c>
      <c r="Z31" s="10">
        <f>IF(Y31="","",VLOOKUP(W31,AA2:AD58,4,0))</f>
        <v>0</v>
      </c>
      <c r="AA31" s="8" t="s">
        <v>317</v>
      </c>
      <c r="AB31" s="8" t="s">
        <v>30</v>
      </c>
      <c r="AC31" s="8" t="s">
        <v>32</v>
      </c>
      <c r="AD31" s="8" t="s">
        <v>35</v>
      </c>
    </row>
    <row r="32" spans="1:30" ht="30" customHeight="1">
      <c r="A32" s="9">
        <v>29</v>
      </c>
      <c r="B32" s="9" t="s">
        <v>50</v>
      </c>
      <c r="C32" s="9" t="s">
        <v>82</v>
      </c>
      <c r="D32" s="9" t="s">
        <v>40</v>
      </c>
      <c r="E32" s="9" t="s">
        <v>41</v>
      </c>
      <c r="F32" s="9" t="s">
        <v>42</v>
      </c>
      <c r="G32" s="9" t="s">
        <v>71</v>
      </c>
      <c r="H32" s="9" t="s">
        <v>44</v>
      </c>
      <c r="I32" s="9" t="s">
        <v>44</v>
      </c>
      <c r="J32" s="9" t="s">
        <v>44</v>
      </c>
      <c r="K32" s="9"/>
      <c r="L32" s="9"/>
      <c r="M32" s="9"/>
      <c r="N32" s="9"/>
      <c r="O32" s="9"/>
      <c r="P32" s="10">
        <f>IF(H32&lt;&gt;"","a","")</f>
        <v>0</v>
      </c>
      <c r="Q32" s="10">
        <f>IF(I32&lt;&gt;"","b","")</f>
        <v>0</v>
      </c>
      <c r="R32" s="10">
        <f>IF(J32&lt;&gt;"","c","")</f>
        <v>0</v>
      </c>
      <c r="S32" s="10">
        <f>IF(K32&lt;&gt;"","d","")</f>
        <v>0</v>
      </c>
      <c r="T32" s="10">
        <f>IF(L32&lt;&gt;"","e","")</f>
        <v>0</v>
      </c>
      <c r="U32" s="10">
        <f>IF(M32&lt;&gt;"","f","")</f>
        <v>0</v>
      </c>
      <c r="V32" s="10">
        <f>IF(N32&lt;&gt;"","g","")</f>
        <v>0</v>
      </c>
      <c r="W32" s="10">
        <f>P32&amp;Q32&amp;R32&amp;S32&amp;T32&amp;U32&amp;V32</f>
        <v>0</v>
      </c>
      <c r="X32" s="10">
        <f>IF(W32="","",VLOOKUP(W32,AA2:AD58,2,0))</f>
        <v>0</v>
      </c>
      <c r="Y32" s="10">
        <f>IF(X32="","",VLOOKUP(W32,AA2:AD58,3,0))</f>
        <v>0</v>
      </c>
      <c r="Z32" s="10">
        <f>IF(Y32="","",VLOOKUP(W32,AA2:AD58,4,0))</f>
        <v>0</v>
      </c>
      <c r="AA32" s="8" t="s">
        <v>318</v>
      </c>
      <c r="AB32" s="8" t="s">
        <v>30</v>
      </c>
      <c r="AC32" s="8" t="s">
        <v>32</v>
      </c>
      <c r="AD32" s="8" t="s">
        <v>36</v>
      </c>
    </row>
    <row r="33" spans="1:30" ht="30" customHeight="1">
      <c r="A33" s="9">
        <v>30</v>
      </c>
      <c r="B33" s="9" t="s">
        <v>53</v>
      </c>
      <c r="C33" s="9" t="s">
        <v>83</v>
      </c>
      <c r="D33" s="9" t="s">
        <v>64</v>
      </c>
      <c r="E33" s="9" t="s">
        <v>41</v>
      </c>
      <c r="F33" s="9" t="s">
        <v>42</v>
      </c>
      <c r="G33" s="9" t="s">
        <v>71</v>
      </c>
      <c r="H33" s="9" t="s">
        <v>44</v>
      </c>
      <c r="I33" s="9" t="s">
        <v>44</v>
      </c>
      <c r="J33" s="9" t="s">
        <v>44</v>
      </c>
      <c r="K33" s="9"/>
      <c r="L33" s="9"/>
      <c r="M33" s="9"/>
      <c r="N33" s="9"/>
      <c r="O33" s="9"/>
      <c r="P33" s="10">
        <f>IF(H33&lt;&gt;"","a","")</f>
        <v>0</v>
      </c>
      <c r="Q33" s="10">
        <f>IF(I33&lt;&gt;"","b","")</f>
        <v>0</v>
      </c>
      <c r="R33" s="10">
        <f>IF(J33&lt;&gt;"","c","")</f>
        <v>0</v>
      </c>
      <c r="S33" s="10">
        <f>IF(K33&lt;&gt;"","d","")</f>
        <v>0</v>
      </c>
      <c r="T33" s="10">
        <f>IF(L33&lt;&gt;"","e","")</f>
        <v>0</v>
      </c>
      <c r="U33" s="10">
        <f>IF(M33&lt;&gt;"","f","")</f>
        <v>0</v>
      </c>
      <c r="V33" s="10">
        <f>IF(N33&lt;&gt;"","g","")</f>
        <v>0</v>
      </c>
      <c r="W33" s="10">
        <f>P33&amp;Q33&amp;R33&amp;S33&amp;T33&amp;U33&amp;V33</f>
        <v>0</v>
      </c>
      <c r="X33" s="10">
        <f>IF(W33="","",VLOOKUP(W33,AA2:AD58,2,0))</f>
        <v>0</v>
      </c>
      <c r="Y33" s="10">
        <f>IF(X33="","",VLOOKUP(W33,AA2:AD58,3,0))</f>
        <v>0</v>
      </c>
      <c r="Z33" s="10">
        <f>IF(Y33="","",VLOOKUP(W33,AA2:AD58,4,0))</f>
        <v>0</v>
      </c>
      <c r="AA33" s="8" t="s">
        <v>319</v>
      </c>
      <c r="AB33" s="8" t="s">
        <v>30</v>
      </c>
      <c r="AC33" s="8" t="s">
        <v>33</v>
      </c>
      <c r="AD33" s="8" t="s">
        <v>34</v>
      </c>
    </row>
    <row r="34" spans="1:30" ht="30" customHeight="1">
      <c r="A34" s="9">
        <v>31</v>
      </c>
      <c r="B34" s="9" t="s">
        <v>53</v>
      </c>
      <c r="C34" s="9" t="s">
        <v>84</v>
      </c>
      <c r="D34" s="9" t="s">
        <v>64</v>
      </c>
      <c r="E34" s="9" t="s">
        <v>41</v>
      </c>
      <c r="F34" s="9" t="s">
        <v>42</v>
      </c>
      <c r="G34" s="9" t="s">
        <v>71</v>
      </c>
      <c r="H34" s="9" t="s">
        <v>44</v>
      </c>
      <c r="I34" s="9" t="s">
        <v>44</v>
      </c>
      <c r="J34" s="9" t="s">
        <v>44</v>
      </c>
      <c r="K34" s="9"/>
      <c r="L34" s="9"/>
      <c r="M34" s="9"/>
      <c r="N34" s="9"/>
      <c r="O34" s="9"/>
      <c r="P34" s="10">
        <f>IF(H34&lt;&gt;"","a","")</f>
        <v>0</v>
      </c>
      <c r="Q34" s="10">
        <f>IF(I34&lt;&gt;"","b","")</f>
        <v>0</v>
      </c>
      <c r="R34" s="10">
        <f>IF(J34&lt;&gt;"","c","")</f>
        <v>0</v>
      </c>
      <c r="S34" s="10">
        <f>IF(K34&lt;&gt;"","d","")</f>
        <v>0</v>
      </c>
      <c r="T34" s="10">
        <f>IF(L34&lt;&gt;"","e","")</f>
        <v>0</v>
      </c>
      <c r="U34" s="10">
        <f>IF(M34&lt;&gt;"","f","")</f>
        <v>0</v>
      </c>
      <c r="V34" s="10">
        <f>IF(N34&lt;&gt;"","g","")</f>
        <v>0</v>
      </c>
      <c r="W34" s="10">
        <f>P34&amp;Q34&amp;R34&amp;S34&amp;T34&amp;U34&amp;V34</f>
        <v>0</v>
      </c>
      <c r="X34" s="10">
        <f>IF(W34="","",VLOOKUP(W34,AA2:AD58,2,0))</f>
        <v>0</v>
      </c>
      <c r="Y34" s="10">
        <f>IF(X34="","",VLOOKUP(W34,AA2:AD58,3,0))</f>
        <v>0</v>
      </c>
      <c r="Z34" s="10">
        <f>IF(Y34="","",VLOOKUP(W34,AA2:AD58,4,0))</f>
        <v>0</v>
      </c>
      <c r="AA34" s="8" t="s">
        <v>320</v>
      </c>
      <c r="AB34" s="8" t="s">
        <v>30</v>
      </c>
      <c r="AC34" s="8" t="s">
        <v>33</v>
      </c>
      <c r="AD34" s="8" t="s">
        <v>35</v>
      </c>
    </row>
    <row r="35" spans="1:30" ht="30" customHeight="1">
      <c r="A35" s="9">
        <v>32</v>
      </c>
      <c r="B35" s="9" t="s">
        <v>53</v>
      </c>
      <c r="C35" s="9" t="s">
        <v>85</v>
      </c>
      <c r="D35" s="9" t="s">
        <v>40</v>
      </c>
      <c r="E35" s="9" t="s">
        <v>41</v>
      </c>
      <c r="F35" s="9" t="s">
        <v>42</v>
      </c>
      <c r="G35" s="9" t="s">
        <v>71</v>
      </c>
      <c r="H35" s="9" t="s">
        <v>44</v>
      </c>
      <c r="I35" s="9" t="s">
        <v>44</v>
      </c>
      <c r="J35" s="9" t="s">
        <v>44</v>
      </c>
      <c r="K35" s="9"/>
      <c r="L35" s="9"/>
      <c r="M35" s="9"/>
      <c r="N35" s="9"/>
      <c r="O35" s="9"/>
      <c r="P35" s="10">
        <f>IF(H35&lt;&gt;"","a","")</f>
        <v>0</v>
      </c>
      <c r="Q35" s="10">
        <f>IF(I35&lt;&gt;"","b","")</f>
        <v>0</v>
      </c>
      <c r="R35" s="10">
        <f>IF(J35&lt;&gt;"","c","")</f>
        <v>0</v>
      </c>
      <c r="S35" s="10">
        <f>IF(K35&lt;&gt;"","d","")</f>
        <v>0</v>
      </c>
      <c r="T35" s="10">
        <f>IF(L35&lt;&gt;"","e","")</f>
        <v>0</v>
      </c>
      <c r="U35" s="10">
        <f>IF(M35&lt;&gt;"","f","")</f>
        <v>0</v>
      </c>
      <c r="V35" s="10">
        <f>IF(N35&lt;&gt;"","g","")</f>
        <v>0</v>
      </c>
      <c r="W35" s="10">
        <f>P35&amp;Q35&amp;R35&amp;S35&amp;T35&amp;U35&amp;V35</f>
        <v>0</v>
      </c>
      <c r="X35" s="10">
        <f>IF(W35="","",VLOOKUP(W35,AA2:AD58,2,0))</f>
        <v>0</v>
      </c>
      <c r="Y35" s="10">
        <f>IF(X35="","",VLOOKUP(W35,AA2:AD58,3,0))</f>
        <v>0</v>
      </c>
      <c r="Z35" s="10">
        <f>IF(Y35="","",VLOOKUP(W35,AA2:AD58,4,0))</f>
        <v>0</v>
      </c>
      <c r="AA35" s="8" t="s">
        <v>321</v>
      </c>
      <c r="AB35" s="8" t="s">
        <v>30</v>
      </c>
      <c r="AC35" s="8" t="s">
        <v>33</v>
      </c>
      <c r="AD35" s="8" t="s">
        <v>36</v>
      </c>
    </row>
    <row r="36" spans="1:30" ht="30" customHeight="1">
      <c r="A36" s="9">
        <v>33</v>
      </c>
      <c r="B36" s="9" t="s">
        <v>53</v>
      </c>
      <c r="C36" s="9" t="s">
        <v>86</v>
      </c>
      <c r="D36" s="9" t="s">
        <v>64</v>
      </c>
      <c r="E36" s="9" t="s">
        <v>41</v>
      </c>
      <c r="F36" s="9" t="s">
        <v>42</v>
      </c>
      <c r="G36" s="9" t="s">
        <v>71</v>
      </c>
      <c r="H36" s="9" t="s">
        <v>44</v>
      </c>
      <c r="I36" s="9" t="s">
        <v>44</v>
      </c>
      <c r="J36" s="9" t="s">
        <v>44</v>
      </c>
      <c r="K36" s="9"/>
      <c r="L36" s="9"/>
      <c r="M36" s="9"/>
      <c r="N36" s="9"/>
      <c r="O36" s="9"/>
      <c r="P36" s="10">
        <f>IF(H36&lt;&gt;"","a","")</f>
        <v>0</v>
      </c>
      <c r="Q36" s="10">
        <f>IF(I36&lt;&gt;"","b","")</f>
        <v>0</v>
      </c>
      <c r="R36" s="10">
        <f>IF(J36&lt;&gt;"","c","")</f>
        <v>0</v>
      </c>
      <c r="S36" s="10">
        <f>IF(K36&lt;&gt;"","d","")</f>
        <v>0</v>
      </c>
      <c r="T36" s="10">
        <f>IF(L36&lt;&gt;"","e","")</f>
        <v>0</v>
      </c>
      <c r="U36" s="10">
        <f>IF(M36&lt;&gt;"","f","")</f>
        <v>0</v>
      </c>
      <c r="V36" s="10">
        <f>IF(N36&lt;&gt;"","g","")</f>
        <v>0</v>
      </c>
      <c r="W36" s="10">
        <f>P36&amp;Q36&amp;R36&amp;S36&amp;T36&amp;U36&amp;V36</f>
        <v>0</v>
      </c>
      <c r="X36" s="10">
        <f>IF(W36="","",VLOOKUP(W36,AA2:AD58,2,0))</f>
        <v>0</v>
      </c>
      <c r="Y36" s="10">
        <f>IF(X36="","",VLOOKUP(W36,AA2:AD58,3,0))</f>
        <v>0</v>
      </c>
      <c r="Z36" s="10">
        <f>IF(Y36="","",VLOOKUP(W36,AA2:AD58,4,0))</f>
        <v>0</v>
      </c>
      <c r="AA36" s="8" t="s">
        <v>322</v>
      </c>
      <c r="AB36" s="8" t="s">
        <v>30</v>
      </c>
      <c r="AC36" s="8" t="s">
        <v>34</v>
      </c>
      <c r="AD36" s="8" t="s">
        <v>35</v>
      </c>
    </row>
    <row r="37" spans="1:30" ht="30" customHeight="1">
      <c r="A37" s="9">
        <v>34</v>
      </c>
      <c r="B37" s="9" t="s">
        <v>59</v>
      </c>
      <c r="C37" s="9" t="s">
        <v>79</v>
      </c>
      <c r="D37" s="9" t="s">
        <v>64</v>
      </c>
      <c r="E37" s="9" t="s">
        <v>41</v>
      </c>
      <c r="F37" s="9" t="s">
        <v>42</v>
      </c>
      <c r="G37" s="9" t="s">
        <v>71</v>
      </c>
      <c r="H37" s="9" t="s">
        <v>44</v>
      </c>
      <c r="I37" s="9" t="s">
        <v>44</v>
      </c>
      <c r="J37" s="9" t="s">
        <v>44</v>
      </c>
      <c r="K37" s="9"/>
      <c r="L37" s="9"/>
      <c r="M37" s="9"/>
      <c r="N37" s="9"/>
      <c r="O37" s="9"/>
      <c r="P37" s="10">
        <f>IF(H37&lt;&gt;"","a","")</f>
        <v>0</v>
      </c>
      <c r="Q37" s="10">
        <f>IF(I37&lt;&gt;"","b","")</f>
        <v>0</v>
      </c>
      <c r="R37" s="10">
        <f>IF(J37&lt;&gt;"","c","")</f>
        <v>0</v>
      </c>
      <c r="S37" s="10">
        <f>IF(K37&lt;&gt;"","d","")</f>
        <v>0</v>
      </c>
      <c r="T37" s="10">
        <f>IF(L37&lt;&gt;"","e","")</f>
        <v>0</v>
      </c>
      <c r="U37" s="10">
        <f>IF(M37&lt;&gt;"","f","")</f>
        <v>0</v>
      </c>
      <c r="V37" s="10">
        <f>IF(N37&lt;&gt;"","g","")</f>
        <v>0</v>
      </c>
      <c r="W37" s="10">
        <f>P37&amp;Q37&amp;R37&amp;S37&amp;T37&amp;U37&amp;V37</f>
        <v>0</v>
      </c>
      <c r="X37" s="10">
        <f>IF(W37="","",VLOOKUP(W37,AA2:AD58,2,0))</f>
        <v>0</v>
      </c>
      <c r="Y37" s="10">
        <f>IF(X37="","",VLOOKUP(W37,AA2:AD58,3,0))</f>
        <v>0</v>
      </c>
      <c r="Z37" s="10">
        <f>IF(Y37="","",VLOOKUP(W37,AA2:AD58,4,0))</f>
        <v>0</v>
      </c>
      <c r="AA37" s="8" t="s">
        <v>323</v>
      </c>
      <c r="AB37" s="8" t="s">
        <v>30</v>
      </c>
      <c r="AC37" s="8" t="s">
        <v>34</v>
      </c>
      <c r="AD37" s="8" t="s">
        <v>36</v>
      </c>
    </row>
    <row r="38" spans="1:30" ht="30" customHeight="1">
      <c r="A38" s="9">
        <v>35</v>
      </c>
      <c r="B38" s="9" t="s">
        <v>59</v>
      </c>
      <c r="C38" s="9" t="s">
        <v>63</v>
      </c>
      <c r="D38" s="9" t="s">
        <v>64</v>
      </c>
      <c r="E38" s="9" t="s">
        <v>41</v>
      </c>
      <c r="F38" s="9" t="s">
        <v>42</v>
      </c>
      <c r="G38" s="9" t="s">
        <v>71</v>
      </c>
      <c r="H38" s="9" t="s">
        <v>44</v>
      </c>
      <c r="I38" s="9" t="s">
        <v>44</v>
      </c>
      <c r="J38" s="9" t="s">
        <v>44</v>
      </c>
      <c r="K38" s="9"/>
      <c r="L38" s="9"/>
      <c r="M38" s="9"/>
      <c r="N38" s="9"/>
      <c r="O38" s="9"/>
      <c r="P38" s="10">
        <f>IF(H38&lt;&gt;"","a","")</f>
        <v>0</v>
      </c>
      <c r="Q38" s="10">
        <f>IF(I38&lt;&gt;"","b","")</f>
        <v>0</v>
      </c>
      <c r="R38" s="10">
        <f>IF(J38&lt;&gt;"","c","")</f>
        <v>0</v>
      </c>
      <c r="S38" s="10">
        <f>IF(K38&lt;&gt;"","d","")</f>
        <v>0</v>
      </c>
      <c r="T38" s="10">
        <f>IF(L38&lt;&gt;"","e","")</f>
        <v>0</v>
      </c>
      <c r="U38" s="10">
        <f>IF(M38&lt;&gt;"","f","")</f>
        <v>0</v>
      </c>
      <c r="V38" s="10">
        <f>IF(N38&lt;&gt;"","g","")</f>
        <v>0</v>
      </c>
      <c r="W38" s="10">
        <f>P38&amp;Q38&amp;R38&amp;S38&amp;T38&amp;U38&amp;V38</f>
        <v>0</v>
      </c>
      <c r="X38" s="10">
        <f>IF(W38="","",VLOOKUP(W38,AA2:AD58,2,0))</f>
        <v>0</v>
      </c>
      <c r="Y38" s="10">
        <f>IF(X38="","",VLOOKUP(W38,AA2:AD58,3,0))</f>
        <v>0</v>
      </c>
      <c r="Z38" s="10">
        <f>IF(Y38="","",VLOOKUP(W38,AA2:AD58,4,0))</f>
        <v>0</v>
      </c>
      <c r="AA38" s="8" t="s">
        <v>324</v>
      </c>
      <c r="AB38" s="8" t="s">
        <v>31</v>
      </c>
      <c r="AC38" s="8" t="s">
        <v>32</v>
      </c>
      <c r="AD38" s="8" t="s">
        <v>33</v>
      </c>
    </row>
    <row r="39" spans="1:30" ht="30" customHeight="1">
      <c r="A39" s="9">
        <v>36</v>
      </c>
      <c r="B39" s="9" t="s">
        <v>59</v>
      </c>
      <c r="C39" s="9" t="s">
        <v>87</v>
      </c>
      <c r="D39" s="9" t="s">
        <v>40</v>
      </c>
      <c r="E39" s="9" t="s">
        <v>41</v>
      </c>
      <c r="F39" s="9" t="s">
        <v>42</v>
      </c>
      <c r="G39" s="9" t="s">
        <v>71</v>
      </c>
      <c r="H39" s="9" t="s">
        <v>44</v>
      </c>
      <c r="I39" s="9" t="s">
        <v>44</v>
      </c>
      <c r="J39" s="9" t="s">
        <v>44</v>
      </c>
      <c r="K39" s="9"/>
      <c r="L39" s="9"/>
      <c r="M39" s="9"/>
      <c r="N39" s="9"/>
      <c r="O39" s="9"/>
      <c r="P39" s="10">
        <f>IF(H39&lt;&gt;"","a","")</f>
        <v>0</v>
      </c>
      <c r="Q39" s="10">
        <f>IF(I39&lt;&gt;"","b","")</f>
        <v>0</v>
      </c>
      <c r="R39" s="10">
        <f>IF(J39&lt;&gt;"","c","")</f>
        <v>0</v>
      </c>
      <c r="S39" s="10">
        <f>IF(K39&lt;&gt;"","d","")</f>
        <v>0</v>
      </c>
      <c r="T39" s="10">
        <f>IF(L39&lt;&gt;"","e","")</f>
        <v>0</v>
      </c>
      <c r="U39" s="10">
        <f>IF(M39&lt;&gt;"","f","")</f>
        <v>0</v>
      </c>
      <c r="V39" s="10">
        <f>IF(N39&lt;&gt;"","g","")</f>
        <v>0</v>
      </c>
      <c r="W39" s="10">
        <f>P39&amp;Q39&amp;R39&amp;S39&amp;T39&amp;U39&amp;V39</f>
        <v>0</v>
      </c>
      <c r="X39" s="10">
        <f>IF(W39="","",VLOOKUP(W39,AA2:AD58,2,0))</f>
        <v>0</v>
      </c>
      <c r="Y39" s="10">
        <f>IF(X39="","",VLOOKUP(W39,AA2:AD58,3,0))</f>
        <v>0</v>
      </c>
      <c r="Z39" s="10">
        <f>IF(Y39="","",VLOOKUP(W39,AA2:AD58,4,0))</f>
        <v>0</v>
      </c>
      <c r="AA39" s="8" t="s">
        <v>325</v>
      </c>
      <c r="AB39" s="8" t="s">
        <v>31</v>
      </c>
      <c r="AC39" s="8" t="s">
        <v>32</v>
      </c>
      <c r="AD39" s="8" t="s">
        <v>34</v>
      </c>
    </row>
    <row r="40" spans="1:30" ht="30" customHeight="1">
      <c r="A40" s="9">
        <v>37</v>
      </c>
      <c r="B40" s="9" t="s">
        <v>14</v>
      </c>
      <c r="C40" s="9" t="s">
        <v>88</v>
      </c>
      <c r="D40" s="9" t="s">
        <v>89</v>
      </c>
      <c r="E40" s="9" t="s">
        <v>41</v>
      </c>
      <c r="F40" s="9" t="s">
        <v>42</v>
      </c>
      <c r="G40" s="9" t="s">
        <v>90</v>
      </c>
      <c r="H40" s="9" t="s">
        <v>44</v>
      </c>
      <c r="I40" s="9" t="s">
        <v>44</v>
      </c>
      <c r="J40" s="9" t="s">
        <v>44</v>
      </c>
      <c r="K40" s="9"/>
      <c r="L40" s="9"/>
      <c r="M40" s="9"/>
      <c r="N40" s="9"/>
      <c r="O40" s="9"/>
      <c r="P40" s="10">
        <f>IF(H40&lt;&gt;"","a","")</f>
        <v>0</v>
      </c>
      <c r="Q40" s="10">
        <f>IF(I40&lt;&gt;"","b","")</f>
        <v>0</v>
      </c>
      <c r="R40" s="10">
        <f>IF(J40&lt;&gt;"","c","")</f>
        <v>0</v>
      </c>
      <c r="S40" s="10">
        <f>IF(K40&lt;&gt;"","d","")</f>
        <v>0</v>
      </c>
      <c r="T40" s="10">
        <f>IF(L40&lt;&gt;"","e","")</f>
        <v>0</v>
      </c>
      <c r="U40" s="10">
        <f>IF(M40&lt;&gt;"","f","")</f>
        <v>0</v>
      </c>
      <c r="V40" s="10">
        <f>IF(N40&lt;&gt;"","g","")</f>
        <v>0</v>
      </c>
      <c r="W40" s="10">
        <f>P40&amp;Q40&amp;R40&amp;S40&amp;T40&amp;U40&amp;V40</f>
        <v>0</v>
      </c>
      <c r="X40" s="10">
        <f>IF(W40="","",VLOOKUP(W40,AA2:AD58,2,0))</f>
        <v>0</v>
      </c>
      <c r="Y40" s="10">
        <f>IF(X40="","",VLOOKUP(W40,AA2:AD58,3,0))</f>
        <v>0</v>
      </c>
      <c r="Z40" s="10">
        <f>IF(Y40="","",VLOOKUP(W40,AA2:AD58,4,0))</f>
        <v>0</v>
      </c>
      <c r="AA40" s="8" t="s">
        <v>326</v>
      </c>
      <c r="AB40" s="8" t="s">
        <v>31</v>
      </c>
      <c r="AC40" s="8" t="s">
        <v>32</v>
      </c>
      <c r="AD40" s="8" t="s">
        <v>35</v>
      </c>
    </row>
    <row r="41" spans="1:30" ht="30" customHeight="1">
      <c r="A41" s="9">
        <v>38</v>
      </c>
      <c r="B41" s="9" t="s">
        <v>38</v>
      </c>
      <c r="C41" s="9" t="s">
        <v>91</v>
      </c>
      <c r="D41" s="9" t="s">
        <v>92</v>
      </c>
      <c r="E41" s="9" t="s">
        <v>41</v>
      </c>
      <c r="F41" s="9" t="s">
        <v>42</v>
      </c>
      <c r="G41" s="9" t="s">
        <v>93</v>
      </c>
      <c r="H41" s="9" t="s">
        <v>44</v>
      </c>
      <c r="I41" s="9" t="s">
        <v>44</v>
      </c>
      <c r="J41" s="9" t="s">
        <v>44</v>
      </c>
      <c r="K41" s="9"/>
      <c r="L41" s="9"/>
      <c r="M41" s="9"/>
      <c r="N41" s="9"/>
      <c r="O41" s="9"/>
      <c r="P41" s="10">
        <f>IF(H41&lt;&gt;"","a","")</f>
        <v>0</v>
      </c>
      <c r="Q41" s="10">
        <f>IF(I41&lt;&gt;"","b","")</f>
        <v>0</v>
      </c>
      <c r="R41" s="10">
        <f>IF(J41&lt;&gt;"","c","")</f>
        <v>0</v>
      </c>
      <c r="S41" s="10">
        <f>IF(K41&lt;&gt;"","d","")</f>
        <v>0</v>
      </c>
      <c r="T41" s="10">
        <f>IF(L41&lt;&gt;"","e","")</f>
        <v>0</v>
      </c>
      <c r="U41" s="10">
        <f>IF(M41&lt;&gt;"","f","")</f>
        <v>0</v>
      </c>
      <c r="V41" s="10">
        <f>IF(N41&lt;&gt;"","g","")</f>
        <v>0</v>
      </c>
      <c r="W41" s="10">
        <f>P41&amp;Q41&amp;R41&amp;S41&amp;T41&amp;U41&amp;V41</f>
        <v>0</v>
      </c>
      <c r="X41" s="10">
        <f>IF(W41="","",VLOOKUP(W41,AA2:AD58,2,0))</f>
        <v>0</v>
      </c>
      <c r="Y41" s="10">
        <f>IF(X41="","",VLOOKUP(W41,AA2:AD58,3,0))</f>
        <v>0</v>
      </c>
      <c r="Z41" s="10">
        <f>IF(Y41="","",VLOOKUP(W41,AA2:AD58,4,0))</f>
        <v>0</v>
      </c>
      <c r="AA41" s="8" t="s">
        <v>327</v>
      </c>
      <c r="AB41" s="8" t="s">
        <v>31</v>
      </c>
      <c r="AC41" s="8" t="s">
        <v>32</v>
      </c>
      <c r="AD41" s="8" t="s">
        <v>36</v>
      </c>
    </row>
    <row r="42" spans="1:30" ht="30" customHeight="1">
      <c r="A42" s="9">
        <v>39</v>
      </c>
      <c r="B42" s="9" t="s">
        <v>38</v>
      </c>
      <c r="C42" s="9" t="s">
        <v>94</v>
      </c>
      <c r="D42" s="9" t="s">
        <v>92</v>
      </c>
      <c r="E42" s="9" t="s">
        <v>41</v>
      </c>
      <c r="F42" s="9" t="s">
        <v>42</v>
      </c>
      <c r="G42" s="9" t="s">
        <v>93</v>
      </c>
      <c r="H42" s="9" t="s">
        <v>44</v>
      </c>
      <c r="I42" s="9" t="s">
        <v>44</v>
      </c>
      <c r="J42" s="9" t="s">
        <v>44</v>
      </c>
      <c r="K42" s="9"/>
      <c r="L42" s="9"/>
      <c r="M42" s="9"/>
      <c r="N42" s="9"/>
      <c r="O42" s="9"/>
      <c r="P42" s="10">
        <f>IF(H42&lt;&gt;"","a","")</f>
        <v>0</v>
      </c>
      <c r="Q42" s="10">
        <f>IF(I42&lt;&gt;"","b","")</f>
        <v>0</v>
      </c>
      <c r="R42" s="10">
        <f>IF(J42&lt;&gt;"","c","")</f>
        <v>0</v>
      </c>
      <c r="S42" s="10">
        <f>IF(K42&lt;&gt;"","d","")</f>
        <v>0</v>
      </c>
      <c r="T42" s="10">
        <f>IF(L42&lt;&gt;"","e","")</f>
        <v>0</v>
      </c>
      <c r="U42" s="10">
        <f>IF(M42&lt;&gt;"","f","")</f>
        <v>0</v>
      </c>
      <c r="V42" s="10">
        <f>IF(N42&lt;&gt;"","g","")</f>
        <v>0</v>
      </c>
      <c r="W42" s="10">
        <f>P42&amp;Q42&amp;R42&amp;S42&amp;T42&amp;U42&amp;V42</f>
        <v>0</v>
      </c>
      <c r="X42" s="10">
        <f>IF(W42="","",VLOOKUP(W42,AA2:AD58,2,0))</f>
        <v>0</v>
      </c>
      <c r="Y42" s="10">
        <f>IF(X42="","",VLOOKUP(W42,AA2:AD58,3,0))</f>
        <v>0</v>
      </c>
      <c r="Z42" s="10">
        <f>IF(Y42="","",VLOOKUP(W42,AA2:AD58,4,0))</f>
        <v>0</v>
      </c>
      <c r="AA42" s="8" t="s">
        <v>328</v>
      </c>
      <c r="AB42" s="8" t="s">
        <v>31</v>
      </c>
      <c r="AC42" s="8" t="s">
        <v>33</v>
      </c>
      <c r="AD42" s="8" t="s">
        <v>34</v>
      </c>
    </row>
    <row r="43" spans="1:30" ht="30" customHeight="1">
      <c r="A43" s="9">
        <v>40</v>
      </c>
      <c r="B43" s="9" t="s">
        <v>38</v>
      </c>
      <c r="C43" s="9" t="s">
        <v>94</v>
      </c>
      <c r="D43" s="9"/>
      <c r="E43" s="9" t="s">
        <v>41</v>
      </c>
      <c r="F43" s="9" t="s">
        <v>42</v>
      </c>
      <c r="G43" s="9" t="s">
        <v>93</v>
      </c>
      <c r="H43" s="9" t="s">
        <v>44</v>
      </c>
      <c r="I43" s="9"/>
      <c r="J43" s="9"/>
      <c r="K43" s="9"/>
      <c r="L43" s="9"/>
      <c r="M43" s="9"/>
      <c r="N43" s="9"/>
      <c r="O43" s="9"/>
      <c r="P43" s="10">
        <f>IF(H43&lt;&gt;"","a","")</f>
        <v>0</v>
      </c>
      <c r="Q43" s="10">
        <f>IF(I43&lt;&gt;"","b","")</f>
        <v>0</v>
      </c>
      <c r="R43" s="10">
        <f>IF(J43&lt;&gt;"","c","")</f>
        <v>0</v>
      </c>
      <c r="S43" s="10">
        <f>IF(K43&lt;&gt;"","d","")</f>
        <v>0</v>
      </c>
      <c r="T43" s="10">
        <f>IF(L43&lt;&gt;"","e","")</f>
        <v>0</v>
      </c>
      <c r="U43" s="10">
        <f>IF(M43&lt;&gt;"","f","")</f>
        <v>0</v>
      </c>
      <c r="V43" s="10">
        <f>IF(N43&lt;&gt;"","g","")</f>
        <v>0</v>
      </c>
      <c r="W43" s="10">
        <f>P43&amp;Q43&amp;R43&amp;S43&amp;T43&amp;U43&amp;V43</f>
        <v>0</v>
      </c>
      <c r="X43" s="10">
        <f>IF(W43="","",VLOOKUP(W43,AA2:AD58,2,0))</f>
        <v>0</v>
      </c>
      <c r="Y43" s="10">
        <f>IF(X43="","",VLOOKUP(W43,AA2:AD58,3,0))</f>
        <v>0</v>
      </c>
      <c r="Z43" s="10">
        <f>IF(Y43="","",VLOOKUP(W43,AA2:AD58,4,0))</f>
        <v>0</v>
      </c>
      <c r="AA43" s="8" t="s">
        <v>329</v>
      </c>
      <c r="AB43" s="8" t="s">
        <v>31</v>
      </c>
      <c r="AC43" s="8" t="s">
        <v>33</v>
      </c>
      <c r="AD43" s="8" t="s">
        <v>35</v>
      </c>
    </row>
    <row r="44" spans="1:30" ht="30" customHeight="1">
      <c r="A44" s="9">
        <v>41</v>
      </c>
      <c r="B44" s="9" t="s">
        <v>14</v>
      </c>
      <c r="C44" s="9" t="s">
        <v>95</v>
      </c>
      <c r="D44" s="9" t="s">
        <v>96</v>
      </c>
      <c r="E44" s="9" t="s">
        <v>41</v>
      </c>
      <c r="F44" s="9" t="s">
        <v>42</v>
      </c>
      <c r="G44" s="9" t="s">
        <v>97</v>
      </c>
      <c r="H44" s="9" t="s">
        <v>44</v>
      </c>
      <c r="I44" s="9"/>
      <c r="J44" s="9"/>
      <c r="K44" s="9"/>
      <c r="L44" s="9"/>
      <c r="M44" s="9"/>
      <c r="N44" s="9"/>
      <c r="O44" s="9"/>
      <c r="P44" s="10">
        <f>IF(H44&lt;&gt;"","a","")</f>
        <v>0</v>
      </c>
      <c r="Q44" s="10">
        <f>IF(I44&lt;&gt;"","b","")</f>
        <v>0</v>
      </c>
      <c r="R44" s="10">
        <f>IF(J44&lt;&gt;"","c","")</f>
        <v>0</v>
      </c>
      <c r="S44" s="10">
        <f>IF(K44&lt;&gt;"","d","")</f>
        <v>0</v>
      </c>
      <c r="T44" s="10">
        <f>IF(L44&lt;&gt;"","e","")</f>
        <v>0</v>
      </c>
      <c r="U44" s="10">
        <f>IF(M44&lt;&gt;"","f","")</f>
        <v>0</v>
      </c>
      <c r="V44" s="10">
        <f>IF(N44&lt;&gt;"","g","")</f>
        <v>0</v>
      </c>
      <c r="W44" s="10">
        <f>P44&amp;Q44&amp;R44&amp;S44&amp;T44&amp;U44&amp;V44</f>
        <v>0</v>
      </c>
      <c r="X44" s="10">
        <f>IF(W44="","",VLOOKUP(W44,AA2:AD58,2,0))</f>
        <v>0</v>
      </c>
      <c r="Y44" s="10">
        <f>IF(X44="","",VLOOKUP(W44,AA2:AD58,3,0))</f>
        <v>0</v>
      </c>
      <c r="Z44" s="10">
        <f>IF(Y44="","",VLOOKUP(W44,AA2:AD58,4,0))</f>
        <v>0</v>
      </c>
      <c r="AA44" s="8" t="s">
        <v>330</v>
      </c>
      <c r="AB44" s="8" t="s">
        <v>31</v>
      </c>
      <c r="AC44" s="8" t="s">
        <v>33</v>
      </c>
      <c r="AD44" s="8" t="s">
        <v>36</v>
      </c>
    </row>
    <row r="45" spans="1:30" ht="30" customHeight="1">
      <c r="A45" s="9">
        <v>42</v>
      </c>
      <c r="B45" s="9" t="s">
        <v>14</v>
      </c>
      <c r="C45" s="9" t="s">
        <v>98</v>
      </c>
      <c r="D45" s="9" t="s">
        <v>96</v>
      </c>
      <c r="E45" s="9" t="s">
        <v>41</v>
      </c>
      <c r="F45" s="9" t="s">
        <v>42</v>
      </c>
      <c r="G45" s="9" t="s">
        <v>97</v>
      </c>
      <c r="H45" s="9" t="s">
        <v>44</v>
      </c>
      <c r="I45" s="9"/>
      <c r="J45" s="9"/>
      <c r="K45" s="9"/>
      <c r="L45" s="9"/>
      <c r="M45" s="9"/>
      <c r="N45" s="9"/>
      <c r="O45" s="9"/>
      <c r="P45" s="10">
        <f>IF(H45&lt;&gt;"","a","")</f>
        <v>0</v>
      </c>
      <c r="Q45" s="10">
        <f>IF(I45&lt;&gt;"","b","")</f>
        <v>0</v>
      </c>
      <c r="R45" s="10">
        <f>IF(J45&lt;&gt;"","c","")</f>
        <v>0</v>
      </c>
      <c r="S45" s="10">
        <f>IF(K45&lt;&gt;"","d","")</f>
        <v>0</v>
      </c>
      <c r="T45" s="10">
        <f>IF(L45&lt;&gt;"","e","")</f>
        <v>0</v>
      </c>
      <c r="U45" s="10">
        <f>IF(M45&lt;&gt;"","f","")</f>
        <v>0</v>
      </c>
      <c r="V45" s="10">
        <f>IF(N45&lt;&gt;"","g","")</f>
        <v>0</v>
      </c>
      <c r="W45" s="10">
        <f>P45&amp;Q45&amp;R45&amp;S45&amp;T45&amp;U45&amp;V45</f>
        <v>0</v>
      </c>
      <c r="X45" s="10">
        <f>IF(W45="","",VLOOKUP(W45,AA2:AD58,2,0))</f>
        <v>0</v>
      </c>
      <c r="Y45" s="10">
        <f>IF(X45="","",VLOOKUP(W45,AA2:AD58,3,0))</f>
        <v>0</v>
      </c>
      <c r="Z45" s="10">
        <f>IF(Y45="","",VLOOKUP(W45,AA2:AD58,4,0))</f>
        <v>0</v>
      </c>
      <c r="AA45" s="8" t="s">
        <v>331</v>
      </c>
      <c r="AB45" s="8" t="s">
        <v>31</v>
      </c>
      <c r="AC45" s="8" t="s">
        <v>34</v>
      </c>
      <c r="AD45" s="8" t="s">
        <v>35</v>
      </c>
    </row>
    <row r="46" spans="1:30" ht="30" customHeight="1">
      <c r="A46" s="9">
        <v>43</v>
      </c>
      <c r="B46" s="9" t="s">
        <v>14</v>
      </c>
      <c r="C46" s="9" t="s">
        <v>99</v>
      </c>
      <c r="D46" s="9" t="s">
        <v>96</v>
      </c>
      <c r="E46" s="9" t="s">
        <v>41</v>
      </c>
      <c r="F46" s="9" t="s">
        <v>42</v>
      </c>
      <c r="G46" s="9" t="s">
        <v>97</v>
      </c>
      <c r="H46" s="9" t="s">
        <v>44</v>
      </c>
      <c r="I46" s="9"/>
      <c r="J46" s="9"/>
      <c r="K46" s="9"/>
      <c r="L46" s="9"/>
      <c r="M46" s="9"/>
      <c r="N46" s="9"/>
      <c r="O46" s="9"/>
      <c r="P46" s="10">
        <f>IF(H46&lt;&gt;"","a","")</f>
        <v>0</v>
      </c>
      <c r="Q46" s="10">
        <f>IF(I46&lt;&gt;"","b","")</f>
        <v>0</v>
      </c>
      <c r="R46" s="10">
        <f>IF(J46&lt;&gt;"","c","")</f>
        <v>0</v>
      </c>
      <c r="S46" s="10">
        <f>IF(K46&lt;&gt;"","d","")</f>
        <v>0</v>
      </c>
      <c r="T46" s="10">
        <f>IF(L46&lt;&gt;"","e","")</f>
        <v>0</v>
      </c>
      <c r="U46" s="10">
        <f>IF(M46&lt;&gt;"","f","")</f>
        <v>0</v>
      </c>
      <c r="V46" s="10">
        <f>IF(N46&lt;&gt;"","g","")</f>
        <v>0</v>
      </c>
      <c r="W46" s="10">
        <f>P46&amp;Q46&amp;R46&amp;S46&amp;T46&amp;U46&amp;V46</f>
        <v>0</v>
      </c>
      <c r="X46" s="10">
        <f>IF(W46="","",VLOOKUP(W46,AA2:AD58,2,0))</f>
        <v>0</v>
      </c>
      <c r="Y46" s="10">
        <f>IF(X46="","",VLOOKUP(W46,AA2:AD58,3,0))</f>
        <v>0</v>
      </c>
      <c r="Z46" s="10">
        <f>IF(Y46="","",VLOOKUP(W46,AA2:AD58,4,0))</f>
        <v>0</v>
      </c>
      <c r="AA46" s="8" t="s">
        <v>332</v>
      </c>
      <c r="AB46" s="8" t="s">
        <v>31</v>
      </c>
      <c r="AC46" s="8" t="s">
        <v>34</v>
      </c>
      <c r="AD46" s="8" t="s">
        <v>36</v>
      </c>
    </row>
    <row r="47" spans="1:30" ht="30" customHeight="1">
      <c r="A47" s="9">
        <v>44</v>
      </c>
      <c r="B47" s="9" t="s">
        <v>14</v>
      </c>
      <c r="C47" s="9" t="s">
        <v>100</v>
      </c>
      <c r="D47" s="9" t="s">
        <v>96</v>
      </c>
      <c r="E47" s="9" t="s">
        <v>41</v>
      </c>
      <c r="F47" s="9" t="s">
        <v>42</v>
      </c>
      <c r="G47" s="9" t="s">
        <v>97</v>
      </c>
      <c r="H47" s="9" t="s">
        <v>44</v>
      </c>
      <c r="I47" s="9"/>
      <c r="J47" s="9"/>
      <c r="K47" s="9"/>
      <c r="L47" s="9"/>
      <c r="M47" s="9"/>
      <c r="N47" s="9"/>
      <c r="O47" s="9"/>
      <c r="P47" s="10">
        <f>IF(H47&lt;&gt;"","a","")</f>
        <v>0</v>
      </c>
      <c r="Q47" s="10">
        <f>IF(I47&lt;&gt;"","b","")</f>
        <v>0</v>
      </c>
      <c r="R47" s="10">
        <f>IF(J47&lt;&gt;"","c","")</f>
        <v>0</v>
      </c>
      <c r="S47" s="10">
        <f>IF(K47&lt;&gt;"","d","")</f>
        <v>0</v>
      </c>
      <c r="T47" s="10">
        <f>IF(L47&lt;&gt;"","e","")</f>
        <v>0</v>
      </c>
      <c r="U47" s="10">
        <f>IF(M47&lt;&gt;"","f","")</f>
        <v>0</v>
      </c>
      <c r="V47" s="10">
        <f>IF(N47&lt;&gt;"","g","")</f>
        <v>0</v>
      </c>
      <c r="W47" s="10">
        <f>P47&amp;Q47&amp;R47&amp;S47&amp;T47&amp;U47&amp;V47</f>
        <v>0</v>
      </c>
      <c r="X47" s="10">
        <f>IF(W47="","",VLOOKUP(W47,AA2:AD58,2,0))</f>
        <v>0</v>
      </c>
      <c r="Y47" s="10">
        <f>IF(X47="","",VLOOKUP(W47,AA2:AD58,3,0))</f>
        <v>0</v>
      </c>
      <c r="Z47" s="10">
        <f>IF(Y47="","",VLOOKUP(W47,AA2:AD58,4,0))</f>
        <v>0</v>
      </c>
      <c r="AA47" s="8" t="s">
        <v>333</v>
      </c>
      <c r="AB47" s="8" t="s">
        <v>32</v>
      </c>
      <c r="AC47" s="8" t="s">
        <v>33</v>
      </c>
      <c r="AD47" s="8" t="s">
        <v>34</v>
      </c>
    </row>
    <row r="48" spans="1:30" ht="30" customHeight="1">
      <c r="A48" s="9">
        <v>45</v>
      </c>
      <c r="B48" s="9" t="s">
        <v>14</v>
      </c>
      <c r="C48" s="9" t="s">
        <v>101</v>
      </c>
      <c r="D48" s="9" t="s">
        <v>102</v>
      </c>
      <c r="E48" s="9" t="s">
        <v>41</v>
      </c>
      <c r="F48" s="9" t="s">
        <v>42</v>
      </c>
      <c r="G48" s="9" t="s">
        <v>97</v>
      </c>
      <c r="H48" s="9"/>
      <c r="I48" s="9"/>
      <c r="J48" s="9"/>
      <c r="K48" s="9" t="s">
        <v>44</v>
      </c>
      <c r="L48" s="9"/>
      <c r="M48" s="9"/>
      <c r="N48" s="9"/>
      <c r="O48" s="9"/>
      <c r="P48" s="10">
        <f>IF(H48&lt;&gt;"","a","")</f>
        <v>0</v>
      </c>
      <c r="Q48" s="10">
        <f>IF(I48&lt;&gt;"","b","")</f>
        <v>0</v>
      </c>
      <c r="R48" s="10">
        <f>IF(J48&lt;&gt;"","c","")</f>
        <v>0</v>
      </c>
      <c r="S48" s="10">
        <f>IF(K48&lt;&gt;"","d","")</f>
        <v>0</v>
      </c>
      <c r="T48" s="10">
        <f>IF(L48&lt;&gt;"","e","")</f>
        <v>0</v>
      </c>
      <c r="U48" s="10">
        <f>IF(M48&lt;&gt;"","f","")</f>
        <v>0</v>
      </c>
      <c r="V48" s="10">
        <f>IF(N48&lt;&gt;"","g","")</f>
        <v>0</v>
      </c>
      <c r="W48" s="10">
        <f>P48&amp;Q48&amp;R48&amp;S48&amp;T48&amp;U48&amp;V48</f>
        <v>0</v>
      </c>
      <c r="X48" s="10">
        <f>IF(W48="","",VLOOKUP(W48,AA2:AD58,2,0))</f>
        <v>0</v>
      </c>
      <c r="Y48" s="10">
        <f>IF(X48="","",VLOOKUP(W48,AA2:AD58,3,0))</f>
        <v>0</v>
      </c>
      <c r="Z48" s="10">
        <f>IF(Y48="","",VLOOKUP(W48,AA2:AD58,4,0))</f>
        <v>0</v>
      </c>
      <c r="AA48" s="8" t="s">
        <v>334</v>
      </c>
      <c r="AB48" s="8" t="s">
        <v>32</v>
      </c>
      <c r="AC48" s="8" t="s">
        <v>33</v>
      </c>
      <c r="AD48" s="8" t="s">
        <v>35</v>
      </c>
    </row>
    <row r="49" spans="1:30" ht="30" customHeight="1">
      <c r="A49" s="9">
        <v>46</v>
      </c>
      <c r="B49" s="9" t="s">
        <v>14</v>
      </c>
      <c r="C49" s="9" t="s">
        <v>103</v>
      </c>
      <c r="D49" s="9" t="s">
        <v>104</v>
      </c>
      <c r="E49" s="9" t="s">
        <v>41</v>
      </c>
      <c r="F49" s="9" t="s">
        <v>42</v>
      </c>
      <c r="G49" s="9" t="s">
        <v>97</v>
      </c>
      <c r="H49" s="9"/>
      <c r="I49" s="9"/>
      <c r="J49" s="9"/>
      <c r="K49" s="9" t="s">
        <v>44</v>
      </c>
      <c r="L49" s="9"/>
      <c r="M49" s="9"/>
      <c r="N49" s="9"/>
      <c r="O49" s="9"/>
      <c r="P49" s="10">
        <f>IF(H49&lt;&gt;"","a","")</f>
        <v>0</v>
      </c>
      <c r="Q49" s="10">
        <f>IF(I49&lt;&gt;"","b","")</f>
        <v>0</v>
      </c>
      <c r="R49" s="10">
        <f>IF(J49&lt;&gt;"","c","")</f>
        <v>0</v>
      </c>
      <c r="S49" s="10">
        <f>IF(K49&lt;&gt;"","d","")</f>
        <v>0</v>
      </c>
      <c r="T49" s="10">
        <f>IF(L49&lt;&gt;"","e","")</f>
        <v>0</v>
      </c>
      <c r="U49" s="10">
        <f>IF(M49&lt;&gt;"","f","")</f>
        <v>0</v>
      </c>
      <c r="V49" s="10">
        <f>IF(N49&lt;&gt;"","g","")</f>
        <v>0</v>
      </c>
      <c r="W49" s="10">
        <f>P49&amp;Q49&amp;R49&amp;S49&amp;T49&amp;U49&amp;V49</f>
        <v>0</v>
      </c>
      <c r="X49" s="10">
        <f>IF(W49="","",VLOOKUP(W49,AA2:AD58,2,0))</f>
        <v>0</v>
      </c>
      <c r="Y49" s="10">
        <f>IF(X49="","",VLOOKUP(W49,AA2:AD58,3,0))</f>
        <v>0</v>
      </c>
      <c r="Z49" s="10">
        <f>IF(Y49="","",VLOOKUP(W49,AA2:AD58,4,0))</f>
        <v>0</v>
      </c>
      <c r="AA49" s="8" t="s">
        <v>335</v>
      </c>
      <c r="AB49" s="8" t="s">
        <v>32</v>
      </c>
      <c r="AC49" s="8" t="s">
        <v>33</v>
      </c>
      <c r="AD49" s="8" t="s">
        <v>36</v>
      </c>
    </row>
    <row r="50" spans="1:30" ht="30" customHeight="1">
      <c r="A50" s="9">
        <v>47</v>
      </c>
      <c r="B50" s="9" t="s">
        <v>14</v>
      </c>
      <c r="C50" s="9" t="s">
        <v>105</v>
      </c>
      <c r="D50" s="9" t="s">
        <v>104</v>
      </c>
      <c r="E50" s="9" t="s">
        <v>41</v>
      </c>
      <c r="F50" s="9" t="s">
        <v>42</v>
      </c>
      <c r="G50" s="9" t="s">
        <v>97</v>
      </c>
      <c r="H50" s="9"/>
      <c r="I50" s="9"/>
      <c r="J50" s="9"/>
      <c r="K50" s="9" t="s">
        <v>44</v>
      </c>
      <c r="L50" s="9"/>
      <c r="M50" s="9"/>
      <c r="N50" s="9"/>
      <c r="O50" s="9"/>
      <c r="P50" s="10">
        <f>IF(H50&lt;&gt;"","a","")</f>
        <v>0</v>
      </c>
      <c r="Q50" s="10">
        <f>IF(I50&lt;&gt;"","b","")</f>
        <v>0</v>
      </c>
      <c r="R50" s="10">
        <f>IF(J50&lt;&gt;"","c","")</f>
        <v>0</v>
      </c>
      <c r="S50" s="10">
        <f>IF(K50&lt;&gt;"","d","")</f>
        <v>0</v>
      </c>
      <c r="T50" s="10">
        <f>IF(L50&lt;&gt;"","e","")</f>
        <v>0</v>
      </c>
      <c r="U50" s="10">
        <f>IF(M50&lt;&gt;"","f","")</f>
        <v>0</v>
      </c>
      <c r="V50" s="10">
        <f>IF(N50&lt;&gt;"","g","")</f>
        <v>0</v>
      </c>
      <c r="W50" s="10">
        <f>P50&amp;Q50&amp;R50&amp;S50&amp;T50&amp;U50&amp;V50</f>
        <v>0</v>
      </c>
      <c r="X50" s="10">
        <f>IF(W50="","",VLOOKUP(W50,AA2:AD58,2,0))</f>
        <v>0</v>
      </c>
      <c r="Y50" s="10">
        <f>IF(X50="","",VLOOKUP(W50,AA2:AD58,3,0))</f>
        <v>0</v>
      </c>
      <c r="Z50" s="10">
        <f>IF(Y50="","",VLOOKUP(W50,AA2:AD58,4,0))</f>
        <v>0</v>
      </c>
      <c r="AA50" s="8" t="s">
        <v>336</v>
      </c>
      <c r="AB50" s="8" t="s">
        <v>32</v>
      </c>
      <c r="AC50" s="8" t="s">
        <v>34</v>
      </c>
      <c r="AD50" s="8" t="s">
        <v>35</v>
      </c>
    </row>
    <row r="51" spans="1:30" ht="30" customHeight="1">
      <c r="A51" s="9">
        <v>48</v>
      </c>
      <c r="B51" s="9" t="s">
        <v>14</v>
      </c>
      <c r="C51" s="9" t="s">
        <v>106</v>
      </c>
      <c r="D51" s="9" t="s">
        <v>104</v>
      </c>
      <c r="E51" s="9" t="s">
        <v>41</v>
      </c>
      <c r="F51" s="9" t="s">
        <v>42</v>
      </c>
      <c r="G51" s="9" t="s">
        <v>97</v>
      </c>
      <c r="H51" s="9"/>
      <c r="I51" s="9"/>
      <c r="J51" s="9"/>
      <c r="K51" s="9" t="s">
        <v>44</v>
      </c>
      <c r="L51" s="9"/>
      <c r="M51" s="9"/>
      <c r="N51" s="9"/>
      <c r="O51" s="9"/>
      <c r="P51" s="10">
        <f>IF(H51&lt;&gt;"","a","")</f>
        <v>0</v>
      </c>
      <c r="Q51" s="10">
        <f>IF(I51&lt;&gt;"","b","")</f>
        <v>0</v>
      </c>
      <c r="R51" s="10">
        <f>IF(J51&lt;&gt;"","c","")</f>
        <v>0</v>
      </c>
      <c r="S51" s="10">
        <f>IF(K51&lt;&gt;"","d","")</f>
        <v>0</v>
      </c>
      <c r="T51" s="10">
        <f>IF(L51&lt;&gt;"","e","")</f>
        <v>0</v>
      </c>
      <c r="U51" s="10">
        <f>IF(M51&lt;&gt;"","f","")</f>
        <v>0</v>
      </c>
      <c r="V51" s="10">
        <f>IF(N51&lt;&gt;"","g","")</f>
        <v>0</v>
      </c>
      <c r="W51" s="10">
        <f>P51&amp;Q51&amp;R51&amp;S51&amp;T51&amp;U51&amp;V51</f>
        <v>0</v>
      </c>
      <c r="X51" s="10">
        <f>IF(W51="","",VLOOKUP(W51,AA2:AD58,2,0))</f>
        <v>0</v>
      </c>
      <c r="Y51" s="10">
        <f>IF(X51="","",VLOOKUP(W51,AA2:AD58,3,0))</f>
        <v>0</v>
      </c>
      <c r="Z51" s="10">
        <f>IF(Y51="","",VLOOKUP(W51,AA2:AD58,4,0))</f>
        <v>0</v>
      </c>
      <c r="AA51" s="8" t="s">
        <v>337</v>
      </c>
      <c r="AB51" s="8" t="s">
        <v>32</v>
      </c>
      <c r="AC51" s="8" t="s">
        <v>34</v>
      </c>
      <c r="AD51" s="8" t="s">
        <v>36</v>
      </c>
    </row>
    <row r="52" spans="1:30" ht="30" customHeight="1">
      <c r="A52" s="9">
        <v>49</v>
      </c>
      <c r="B52" s="9" t="s">
        <v>14</v>
      </c>
      <c r="C52" s="9" t="s">
        <v>107</v>
      </c>
      <c r="D52" s="9" t="s">
        <v>96</v>
      </c>
      <c r="E52" s="9" t="s">
        <v>41</v>
      </c>
      <c r="F52" s="9" t="s">
        <v>42</v>
      </c>
      <c r="G52" s="9" t="s">
        <v>97</v>
      </c>
      <c r="H52" s="9" t="s">
        <v>44</v>
      </c>
      <c r="I52" s="9"/>
      <c r="J52" s="9"/>
      <c r="K52" s="9"/>
      <c r="L52" s="9"/>
      <c r="M52" s="9"/>
      <c r="N52" s="9"/>
      <c r="O52" s="9"/>
      <c r="P52" s="10">
        <f>IF(H52&lt;&gt;"","a","")</f>
        <v>0</v>
      </c>
      <c r="Q52" s="10">
        <f>IF(I52&lt;&gt;"","b","")</f>
        <v>0</v>
      </c>
      <c r="R52" s="10">
        <f>IF(J52&lt;&gt;"","c","")</f>
        <v>0</v>
      </c>
      <c r="S52" s="10">
        <f>IF(K52&lt;&gt;"","d","")</f>
        <v>0</v>
      </c>
      <c r="T52" s="10">
        <f>IF(L52&lt;&gt;"","e","")</f>
        <v>0</v>
      </c>
      <c r="U52" s="10">
        <f>IF(M52&lt;&gt;"","f","")</f>
        <v>0</v>
      </c>
      <c r="V52" s="10">
        <f>IF(N52&lt;&gt;"","g","")</f>
        <v>0</v>
      </c>
      <c r="W52" s="10">
        <f>P52&amp;Q52&amp;R52&amp;S52&amp;T52&amp;U52&amp;V52</f>
        <v>0</v>
      </c>
      <c r="X52" s="10">
        <f>IF(W52="","",VLOOKUP(W52,AA2:AD58,2,0))</f>
        <v>0</v>
      </c>
      <c r="Y52" s="10">
        <f>IF(X52="","",VLOOKUP(W52,AA2:AD58,3,0))</f>
        <v>0</v>
      </c>
      <c r="Z52" s="10">
        <f>IF(Y52="","",VLOOKUP(W52,AA2:AD58,4,0))</f>
        <v>0</v>
      </c>
      <c r="AA52" s="8" t="s">
        <v>338</v>
      </c>
      <c r="AB52" s="8" t="s">
        <v>33</v>
      </c>
      <c r="AC52" s="8" t="s">
        <v>34</v>
      </c>
      <c r="AD52" s="8" t="s">
        <v>35</v>
      </c>
    </row>
    <row r="53" spans="1:30" ht="30" customHeight="1">
      <c r="A53" s="9">
        <v>50</v>
      </c>
      <c r="B53" s="9" t="s">
        <v>14</v>
      </c>
      <c r="C53" s="9" t="s">
        <v>108</v>
      </c>
      <c r="D53" s="9" t="s">
        <v>96</v>
      </c>
      <c r="E53" s="9" t="s">
        <v>41</v>
      </c>
      <c r="F53" s="9" t="s">
        <v>42</v>
      </c>
      <c r="G53" s="9" t="s">
        <v>97</v>
      </c>
      <c r="H53" s="9" t="s">
        <v>44</v>
      </c>
      <c r="I53" s="9"/>
      <c r="J53" s="9"/>
      <c r="K53" s="9"/>
      <c r="L53" s="9"/>
      <c r="M53" s="9"/>
      <c r="N53" s="9"/>
      <c r="O53" s="9"/>
      <c r="P53" s="10">
        <f>IF(H53&lt;&gt;"","a","")</f>
        <v>0</v>
      </c>
      <c r="Q53" s="10">
        <f>IF(I53&lt;&gt;"","b","")</f>
        <v>0</v>
      </c>
      <c r="R53" s="10">
        <f>IF(J53&lt;&gt;"","c","")</f>
        <v>0</v>
      </c>
      <c r="S53" s="10">
        <f>IF(K53&lt;&gt;"","d","")</f>
        <v>0</v>
      </c>
      <c r="T53" s="10">
        <f>IF(L53&lt;&gt;"","e","")</f>
        <v>0</v>
      </c>
      <c r="U53" s="10">
        <f>IF(M53&lt;&gt;"","f","")</f>
        <v>0</v>
      </c>
      <c r="V53" s="10">
        <f>IF(N53&lt;&gt;"","g","")</f>
        <v>0</v>
      </c>
      <c r="W53" s="10">
        <f>P53&amp;Q53&amp;R53&amp;S53&amp;T53&amp;U53&amp;V53</f>
        <v>0</v>
      </c>
      <c r="X53" s="10">
        <f>IF(W53="","",VLOOKUP(W53,AA2:AD58,2,0))</f>
        <v>0</v>
      </c>
      <c r="Y53" s="10">
        <f>IF(X53="","",VLOOKUP(W53,AA2:AD58,3,0))</f>
        <v>0</v>
      </c>
      <c r="Z53" s="10">
        <f>IF(Y53="","",VLOOKUP(W53,AA2:AD58,4,0))</f>
        <v>0</v>
      </c>
      <c r="AA53" s="8" t="s">
        <v>339</v>
      </c>
      <c r="AB53" s="8" t="s">
        <v>33</v>
      </c>
      <c r="AC53" s="8" t="s">
        <v>34</v>
      </c>
      <c r="AD53" s="8" t="s">
        <v>36</v>
      </c>
    </row>
    <row r="54" spans="1:30" ht="30" customHeight="1">
      <c r="A54" s="9">
        <v>51</v>
      </c>
      <c r="B54" s="9" t="s">
        <v>14</v>
      </c>
      <c r="C54" s="9" t="s">
        <v>109</v>
      </c>
      <c r="D54" s="9" t="s">
        <v>96</v>
      </c>
      <c r="E54" s="9" t="s">
        <v>41</v>
      </c>
      <c r="F54" s="9" t="s">
        <v>42</v>
      </c>
      <c r="G54" s="9" t="s">
        <v>97</v>
      </c>
      <c r="H54" s="9" t="s">
        <v>44</v>
      </c>
      <c r="I54" s="9"/>
      <c r="J54" s="9"/>
      <c r="K54" s="9"/>
      <c r="L54" s="9"/>
      <c r="M54" s="9"/>
      <c r="N54" s="9"/>
      <c r="O54" s="9"/>
      <c r="P54" s="10">
        <f>IF(H54&lt;&gt;"","a","")</f>
        <v>0</v>
      </c>
      <c r="Q54" s="10">
        <f>IF(I54&lt;&gt;"","b","")</f>
        <v>0</v>
      </c>
      <c r="R54" s="10">
        <f>IF(J54&lt;&gt;"","c","")</f>
        <v>0</v>
      </c>
      <c r="S54" s="10">
        <f>IF(K54&lt;&gt;"","d","")</f>
        <v>0</v>
      </c>
      <c r="T54" s="10">
        <f>IF(L54&lt;&gt;"","e","")</f>
        <v>0</v>
      </c>
      <c r="U54" s="10">
        <f>IF(M54&lt;&gt;"","f","")</f>
        <v>0</v>
      </c>
      <c r="V54" s="10">
        <f>IF(N54&lt;&gt;"","g","")</f>
        <v>0</v>
      </c>
      <c r="W54" s="10">
        <f>P54&amp;Q54&amp;R54&amp;S54&amp;T54&amp;U54&amp;V54</f>
        <v>0</v>
      </c>
      <c r="X54" s="10">
        <f>IF(W54="","",VLOOKUP(W54,AA2:AD58,2,0))</f>
        <v>0</v>
      </c>
      <c r="Y54" s="10">
        <f>IF(X54="","",VLOOKUP(W54,AA2:AD58,3,0))</f>
        <v>0</v>
      </c>
      <c r="Z54" s="10">
        <f>IF(Y54="","",VLOOKUP(W54,AA2:AD58,4,0))</f>
        <v>0</v>
      </c>
      <c r="AA54" s="8" t="s">
        <v>340</v>
      </c>
      <c r="AB54" s="8" t="s">
        <v>34</v>
      </c>
      <c r="AC54" s="8" t="s">
        <v>35</v>
      </c>
      <c r="AD54" s="8" t="s">
        <v>36</v>
      </c>
    </row>
    <row r="55" spans="1:30" ht="30" customHeight="1">
      <c r="A55" s="9">
        <v>52</v>
      </c>
      <c r="B55" s="9" t="s">
        <v>14</v>
      </c>
      <c r="C55" s="9" t="s">
        <v>110</v>
      </c>
      <c r="D55" s="9" t="s">
        <v>96</v>
      </c>
      <c r="E55" s="9" t="s">
        <v>41</v>
      </c>
      <c r="F55" s="9" t="s">
        <v>42</v>
      </c>
      <c r="G55" s="9" t="s">
        <v>97</v>
      </c>
      <c r="H55" s="9" t="s">
        <v>44</v>
      </c>
      <c r="I55" s="9"/>
      <c r="J55" s="9"/>
      <c r="K55" s="9"/>
      <c r="L55" s="9"/>
      <c r="M55" s="9"/>
      <c r="N55" s="9"/>
      <c r="O55" s="9"/>
      <c r="P55" s="10">
        <f>IF(H55&lt;&gt;"","a","")</f>
        <v>0</v>
      </c>
      <c r="Q55" s="10">
        <f>IF(I55&lt;&gt;"","b","")</f>
        <v>0</v>
      </c>
      <c r="R55" s="10">
        <f>IF(J55&lt;&gt;"","c","")</f>
        <v>0</v>
      </c>
      <c r="S55" s="10">
        <f>IF(K55&lt;&gt;"","d","")</f>
        <v>0</v>
      </c>
      <c r="T55" s="10">
        <f>IF(L55&lt;&gt;"","e","")</f>
        <v>0</v>
      </c>
      <c r="U55" s="10">
        <f>IF(M55&lt;&gt;"","f","")</f>
        <v>0</v>
      </c>
      <c r="V55" s="10">
        <f>IF(N55&lt;&gt;"","g","")</f>
        <v>0</v>
      </c>
      <c r="W55" s="10">
        <f>P55&amp;Q55&amp;R55&amp;S55&amp;T55&amp;U55&amp;V55</f>
        <v>0</v>
      </c>
      <c r="X55" s="10">
        <f>IF(W55="","",VLOOKUP(W55,AA2:AD58,2,0))</f>
        <v>0</v>
      </c>
      <c r="Y55" s="10">
        <f>IF(X55="","",VLOOKUP(W55,AA2:AD58,3,0))</f>
        <v>0</v>
      </c>
      <c r="Z55" s="10">
        <f>IF(Y55="","",VLOOKUP(W55,AA2:AD58,4,0))</f>
        <v>0</v>
      </c>
    </row>
    <row r="56" spans="1:30" ht="30" customHeight="1">
      <c r="A56" s="9">
        <v>53</v>
      </c>
      <c r="B56" s="9" t="s">
        <v>14</v>
      </c>
      <c r="C56" s="9" t="s">
        <v>111</v>
      </c>
      <c r="D56" s="9" t="s">
        <v>112</v>
      </c>
      <c r="E56" s="9" t="s">
        <v>41</v>
      </c>
      <c r="F56" s="9" t="s">
        <v>42</v>
      </c>
      <c r="G56" s="9" t="s">
        <v>97</v>
      </c>
      <c r="H56" s="9" t="s">
        <v>44</v>
      </c>
      <c r="I56" s="9"/>
      <c r="J56" s="9"/>
      <c r="K56" s="9"/>
      <c r="L56" s="9"/>
      <c r="M56" s="9"/>
      <c r="N56" s="9"/>
      <c r="O56" s="9"/>
      <c r="P56" s="10">
        <f>IF(H56&lt;&gt;"","a","")</f>
        <v>0</v>
      </c>
      <c r="Q56" s="10">
        <f>IF(I56&lt;&gt;"","b","")</f>
        <v>0</v>
      </c>
      <c r="R56" s="10">
        <f>IF(J56&lt;&gt;"","c","")</f>
        <v>0</v>
      </c>
      <c r="S56" s="10">
        <f>IF(K56&lt;&gt;"","d","")</f>
        <v>0</v>
      </c>
      <c r="T56" s="10">
        <f>IF(L56&lt;&gt;"","e","")</f>
        <v>0</v>
      </c>
      <c r="U56" s="10">
        <f>IF(M56&lt;&gt;"","f","")</f>
        <v>0</v>
      </c>
      <c r="V56" s="10">
        <f>IF(N56&lt;&gt;"","g","")</f>
        <v>0</v>
      </c>
      <c r="W56" s="10">
        <f>P56&amp;Q56&amp;R56&amp;S56&amp;T56&amp;U56&amp;V56</f>
        <v>0</v>
      </c>
      <c r="X56" s="10">
        <f>IF(W56="","",VLOOKUP(W56,AA2:AD58,2,0))</f>
        <v>0</v>
      </c>
      <c r="Y56" s="10">
        <f>IF(X56="","",VLOOKUP(W56,AA2:AD58,3,0))</f>
        <v>0</v>
      </c>
      <c r="Z56" s="10">
        <f>IF(Y56="","",VLOOKUP(W56,AA2:AD58,4,0))</f>
        <v>0</v>
      </c>
    </row>
    <row r="57" spans="1:30" ht="30" customHeight="1">
      <c r="A57" s="9">
        <v>54</v>
      </c>
      <c r="B57" s="9" t="s">
        <v>14</v>
      </c>
      <c r="C57" s="9" t="s">
        <v>113</v>
      </c>
      <c r="D57" s="9" t="s">
        <v>96</v>
      </c>
      <c r="E57" s="9" t="s">
        <v>41</v>
      </c>
      <c r="F57" s="9" t="s">
        <v>42</v>
      </c>
      <c r="G57" s="9" t="s">
        <v>97</v>
      </c>
      <c r="H57" s="9" t="s">
        <v>44</v>
      </c>
      <c r="I57" s="9"/>
      <c r="J57" s="9"/>
      <c r="K57" s="9"/>
      <c r="L57" s="9"/>
      <c r="M57" s="9"/>
      <c r="N57" s="9"/>
      <c r="O57" s="9"/>
      <c r="P57" s="10">
        <f>IF(H57&lt;&gt;"","a","")</f>
        <v>0</v>
      </c>
      <c r="Q57" s="10">
        <f>IF(I57&lt;&gt;"","b","")</f>
        <v>0</v>
      </c>
      <c r="R57" s="10">
        <f>IF(J57&lt;&gt;"","c","")</f>
        <v>0</v>
      </c>
      <c r="S57" s="10">
        <f>IF(K57&lt;&gt;"","d","")</f>
        <v>0</v>
      </c>
      <c r="T57" s="10">
        <f>IF(L57&lt;&gt;"","e","")</f>
        <v>0</v>
      </c>
      <c r="U57" s="10">
        <f>IF(M57&lt;&gt;"","f","")</f>
        <v>0</v>
      </c>
      <c r="V57" s="10">
        <f>IF(N57&lt;&gt;"","g","")</f>
        <v>0</v>
      </c>
      <c r="W57" s="10">
        <f>P57&amp;Q57&amp;R57&amp;S57&amp;T57&amp;U57&amp;V57</f>
        <v>0</v>
      </c>
      <c r="X57" s="10">
        <f>IF(W57="","",VLOOKUP(W57,AA2:AD58,2,0))</f>
        <v>0</v>
      </c>
      <c r="Y57" s="10">
        <f>IF(X57="","",VLOOKUP(W57,AA2:AD58,3,0))</f>
        <v>0</v>
      </c>
      <c r="Z57" s="10">
        <f>IF(Y57="","",VLOOKUP(W57,AA2:AD58,4,0))</f>
        <v>0</v>
      </c>
    </row>
    <row r="58" spans="1:30" ht="30" customHeight="1">
      <c r="A58" s="9">
        <v>55</v>
      </c>
      <c r="B58" s="9" t="s">
        <v>14</v>
      </c>
      <c r="C58" s="9" t="s">
        <v>114</v>
      </c>
      <c r="D58" s="9" t="s">
        <v>115</v>
      </c>
      <c r="E58" s="9" t="s">
        <v>41</v>
      </c>
      <c r="F58" s="9" t="s">
        <v>42</v>
      </c>
      <c r="G58" s="9" t="s">
        <v>97</v>
      </c>
      <c r="H58" s="9"/>
      <c r="I58" s="9" t="s">
        <v>44</v>
      </c>
      <c r="J58" s="9"/>
      <c r="K58" s="9"/>
      <c r="L58" s="9"/>
      <c r="M58" s="9"/>
      <c r="N58" s="9"/>
      <c r="O58" s="9"/>
      <c r="P58" s="10">
        <f>IF(H58&lt;&gt;"","a","")</f>
        <v>0</v>
      </c>
      <c r="Q58" s="10">
        <f>IF(I58&lt;&gt;"","b","")</f>
        <v>0</v>
      </c>
      <c r="R58" s="10">
        <f>IF(J58&lt;&gt;"","c","")</f>
        <v>0</v>
      </c>
      <c r="S58" s="10">
        <f>IF(K58&lt;&gt;"","d","")</f>
        <v>0</v>
      </c>
      <c r="T58" s="10">
        <f>IF(L58&lt;&gt;"","e","")</f>
        <v>0</v>
      </c>
      <c r="U58" s="10">
        <f>IF(M58&lt;&gt;"","f","")</f>
        <v>0</v>
      </c>
      <c r="V58" s="10">
        <f>IF(N58&lt;&gt;"","g","")</f>
        <v>0</v>
      </c>
      <c r="W58" s="10">
        <f>P58&amp;Q58&amp;R58&amp;S58&amp;T58&amp;U58&amp;V58</f>
        <v>0</v>
      </c>
      <c r="X58" s="10">
        <f>IF(W58="","",VLOOKUP(W58,AA2:AD58,2,0))</f>
        <v>0</v>
      </c>
      <c r="Y58" s="10">
        <f>IF(X58="","",VLOOKUP(W58,AA2:AD58,3,0))</f>
        <v>0</v>
      </c>
      <c r="Z58" s="10">
        <f>IF(Y58="","",VLOOKUP(W58,AA2:AD58,4,0))</f>
        <v>0</v>
      </c>
    </row>
    <row r="59" spans="1:30" ht="30" customHeight="1">
      <c r="A59" s="9">
        <v>56</v>
      </c>
      <c r="B59" s="9" t="s">
        <v>14</v>
      </c>
      <c r="C59" s="9" t="s">
        <v>116</v>
      </c>
      <c r="D59" s="9" t="s">
        <v>117</v>
      </c>
      <c r="E59" s="9" t="s">
        <v>41</v>
      </c>
      <c r="F59" s="9" t="s">
        <v>42</v>
      </c>
      <c r="G59" s="9" t="s">
        <v>97</v>
      </c>
      <c r="H59" s="9"/>
      <c r="I59" s="9" t="s">
        <v>44</v>
      </c>
      <c r="J59" s="9"/>
      <c r="K59" s="9"/>
      <c r="L59" s="9"/>
      <c r="M59" s="9"/>
      <c r="N59" s="9"/>
      <c r="O59" s="9"/>
      <c r="P59" s="10">
        <f>IF(H59&lt;&gt;"","a","")</f>
        <v>0</v>
      </c>
      <c r="Q59" s="10">
        <f>IF(I59&lt;&gt;"","b","")</f>
        <v>0</v>
      </c>
      <c r="R59" s="10">
        <f>IF(J59&lt;&gt;"","c","")</f>
        <v>0</v>
      </c>
      <c r="S59" s="10">
        <f>IF(K59&lt;&gt;"","d","")</f>
        <v>0</v>
      </c>
      <c r="T59" s="10">
        <f>IF(L59&lt;&gt;"","e","")</f>
        <v>0</v>
      </c>
      <c r="U59" s="10">
        <f>IF(M59&lt;&gt;"","f","")</f>
        <v>0</v>
      </c>
      <c r="V59" s="10">
        <f>IF(N59&lt;&gt;"","g","")</f>
        <v>0</v>
      </c>
      <c r="W59" s="10">
        <f>P59&amp;Q59&amp;R59&amp;S59&amp;T59&amp;U59&amp;V59</f>
        <v>0</v>
      </c>
      <c r="X59" s="10">
        <f>IF(W59="","",VLOOKUP(W59,AA2:AD58,2,0))</f>
        <v>0</v>
      </c>
      <c r="Y59" s="10">
        <f>IF(X59="","",VLOOKUP(W59,AA2:AD58,3,0))</f>
        <v>0</v>
      </c>
      <c r="Z59" s="10">
        <f>IF(Y59="","",VLOOKUP(W59,AA2:AD58,4,0))</f>
        <v>0</v>
      </c>
    </row>
    <row r="60" spans="1:30" ht="30" customHeight="1">
      <c r="A60" s="9">
        <v>57</v>
      </c>
      <c r="B60" s="9" t="s">
        <v>118</v>
      </c>
      <c r="C60" s="9" t="s">
        <v>119</v>
      </c>
      <c r="D60" s="9" t="s">
        <v>120</v>
      </c>
      <c r="E60" s="9" t="s">
        <v>41</v>
      </c>
      <c r="F60" s="9" t="s">
        <v>42</v>
      </c>
      <c r="G60" s="9" t="s">
        <v>121</v>
      </c>
      <c r="H60" s="9"/>
      <c r="I60" s="9" t="s">
        <v>44</v>
      </c>
      <c r="J60" s="9"/>
      <c r="K60" s="9"/>
      <c r="L60" s="9"/>
      <c r="M60" s="9"/>
      <c r="N60" s="9"/>
      <c r="O60" s="9"/>
      <c r="P60" s="10">
        <f>IF(H60&lt;&gt;"","a","")</f>
        <v>0</v>
      </c>
      <c r="Q60" s="10">
        <f>IF(I60&lt;&gt;"","b","")</f>
        <v>0</v>
      </c>
      <c r="R60" s="10">
        <f>IF(J60&lt;&gt;"","c","")</f>
        <v>0</v>
      </c>
      <c r="S60" s="10">
        <f>IF(K60&lt;&gt;"","d","")</f>
        <v>0</v>
      </c>
      <c r="T60" s="10">
        <f>IF(L60&lt;&gt;"","e","")</f>
        <v>0</v>
      </c>
      <c r="U60" s="10">
        <f>IF(M60&lt;&gt;"","f","")</f>
        <v>0</v>
      </c>
      <c r="V60" s="10">
        <f>IF(N60&lt;&gt;"","g","")</f>
        <v>0</v>
      </c>
      <c r="W60" s="10">
        <f>P60&amp;Q60&amp;R60&amp;S60&amp;T60&amp;U60&amp;V60</f>
        <v>0</v>
      </c>
      <c r="X60" s="10">
        <f>IF(W60="","",VLOOKUP(W60,AA2:AD58,2,0))</f>
        <v>0</v>
      </c>
      <c r="Y60" s="10">
        <f>IF(X60="","",VLOOKUP(W60,AA2:AD58,3,0))</f>
        <v>0</v>
      </c>
      <c r="Z60" s="10">
        <f>IF(Y60="","",VLOOKUP(W60,AA2:AD58,4,0))</f>
        <v>0</v>
      </c>
    </row>
    <row r="61" spans="1:30" ht="30" customHeight="1">
      <c r="A61" s="9">
        <v>58</v>
      </c>
      <c r="B61" s="9" t="s">
        <v>118</v>
      </c>
      <c r="C61" s="9" t="s">
        <v>122</v>
      </c>
      <c r="D61" s="9" t="s">
        <v>123</v>
      </c>
      <c r="E61" s="9" t="s">
        <v>41</v>
      </c>
      <c r="F61" s="9" t="s">
        <v>42</v>
      </c>
      <c r="G61" s="9" t="s">
        <v>121</v>
      </c>
      <c r="H61" s="9"/>
      <c r="I61" s="9"/>
      <c r="J61" s="9"/>
      <c r="K61" s="9" t="s">
        <v>44</v>
      </c>
      <c r="L61" s="9"/>
      <c r="M61" s="9"/>
      <c r="N61" s="9"/>
      <c r="O61" s="9"/>
      <c r="P61" s="10">
        <f>IF(H61&lt;&gt;"","a","")</f>
        <v>0</v>
      </c>
      <c r="Q61" s="10">
        <f>IF(I61&lt;&gt;"","b","")</f>
        <v>0</v>
      </c>
      <c r="R61" s="10">
        <f>IF(J61&lt;&gt;"","c","")</f>
        <v>0</v>
      </c>
      <c r="S61" s="10">
        <f>IF(K61&lt;&gt;"","d","")</f>
        <v>0</v>
      </c>
      <c r="T61" s="10">
        <f>IF(L61&lt;&gt;"","e","")</f>
        <v>0</v>
      </c>
      <c r="U61" s="10">
        <f>IF(M61&lt;&gt;"","f","")</f>
        <v>0</v>
      </c>
      <c r="V61" s="10">
        <f>IF(N61&lt;&gt;"","g","")</f>
        <v>0</v>
      </c>
      <c r="W61" s="10">
        <f>P61&amp;Q61&amp;R61&amp;S61&amp;T61&amp;U61&amp;V61</f>
        <v>0</v>
      </c>
      <c r="X61" s="10">
        <f>IF(W61="","",VLOOKUP(W61,AA2:AD58,2,0))</f>
        <v>0</v>
      </c>
      <c r="Y61" s="10">
        <f>IF(X61="","",VLOOKUP(W61,AA2:AD58,3,0))</f>
        <v>0</v>
      </c>
      <c r="Z61" s="10">
        <f>IF(Y61="","",VLOOKUP(W61,AA2:AD58,4,0))</f>
        <v>0</v>
      </c>
    </row>
    <row r="62" spans="1:30" ht="30" customHeight="1">
      <c r="A62" s="9">
        <v>59</v>
      </c>
      <c r="B62" s="9" t="s">
        <v>69</v>
      </c>
      <c r="C62" s="9" t="s">
        <v>124</v>
      </c>
      <c r="D62" s="9" t="s">
        <v>120</v>
      </c>
      <c r="E62" s="9" t="s">
        <v>41</v>
      </c>
      <c r="F62" s="9" t="s">
        <v>42</v>
      </c>
      <c r="G62" s="9" t="s">
        <v>121</v>
      </c>
      <c r="H62" s="9"/>
      <c r="I62" s="9" t="s">
        <v>44</v>
      </c>
      <c r="J62" s="9"/>
      <c r="K62" s="9"/>
      <c r="L62" s="9"/>
      <c r="M62" s="9"/>
      <c r="N62" s="9"/>
      <c r="O62" s="9"/>
      <c r="P62" s="10">
        <f>IF(H62&lt;&gt;"","a","")</f>
        <v>0</v>
      </c>
      <c r="Q62" s="10">
        <f>IF(I62&lt;&gt;"","b","")</f>
        <v>0</v>
      </c>
      <c r="R62" s="10">
        <f>IF(J62&lt;&gt;"","c","")</f>
        <v>0</v>
      </c>
      <c r="S62" s="10">
        <f>IF(K62&lt;&gt;"","d","")</f>
        <v>0</v>
      </c>
      <c r="T62" s="10">
        <f>IF(L62&lt;&gt;"","e","")</f>
        <v>0</v>
      </c>
      <c r="U62" s="10">
        <f>IF(M62&lt;&gt;"","f","")</f>
        <v>0</v>
      </c>
      <c r="V62" s="10">
        <f>IF(N62&lt;&gt;"","g","")</f>
        <v>0</v>
      </c>
      <c r="W62" s="10">
        <f>P62&amp;Q62&amp;R62&amp;S62&amp;T62&amp;U62&amp;V62</f>
        <v>0</v>
      </c>
      <c r="X62" s="10">
        <f>IF(W62="","",VLOOKUP(W62,AA2:AD58,2,0))</f>
        <v>0</v>
      </c>
      <c r="Y62" s="10">
        <f>IF(X62="","",VLOOKUP(W62,AA2:AD58,3,0))</f>
        <v>0</v>
      </c>
      <c r="Z62" s="10">
        <f>IF(Y62="","",VLOOKUP(W62,AA2:AD58,4,0))</f>
        <v>0</v>
      </c>
    </row>
    <row r="63" spans="1:30" ht="30" customHeight="1">
      <c r="A63" s="9">
        <v>60</v>
      </c>
      <c r="B63" s="9" t="s">
        <v>69</v>
      </c>
      <c r="C63" s="9" t="s">
        <v>125</v>
      </c>
      <c r="D63" s="9" t="s">
        <v>120</v>
      </c>
      <c r="E63" s="9" t="s">
        <v>41</v>
      </c>
      <c r="F63" s="9" t="s">
        <v>42</v>
      </c>
      <c r="G63" s="9" t="s">
        <v>121</v>
      </c>
      <c r="H63" s="9"/>
      <c r="I63" s="9" t="s">
        <v>44</v>
      </c>
      <c r="J63" s="9"/>
      <c r="K63" s="9"/>
      <c r="L63" s="9"/>
      <c r="M63" s="9"/>
      <c r="N63" s="9"/>
      <c r="O63" s="9"/>
      <c r="P63" s="10">
        <f>IF(H63&lt;&gt;"","a","")</f>
        <v>0</v>
      </c>
      <c r="Q63" s="10">
        <f>IF(I63&lt;&gt;"","b","")</f>
        <v>0</v>
      </c>
      <c r="R63" s="10">
        <f>IF(J63&lt;&gt;"","c","")</f>
        <v>0</v>
      </c>
      <c r="S63" s="10">
        <f>IF(K63&lt;&gt;"","d","")</f>
        <v>0</v>
      </c>
      <c r="T63" s="10">
        <f>IF(L63&lt;&gt;"","e","")</f>
        <v>0</v>
      </c>
      <c r="U63" s="10">
        <f>IF(M63&lt;&gt;"","f","")</f>
        <v>0</v>
      </c>
      <c r="V63" s="10">
        <f>IF(N63&lt;&gt;"","g","")</f>
        <v>0</v>
      </c>
      <c r="W63" s="10">
        <f>P63&amp;Q63&amp;R63&amp;S63&amp;T63&amp;U63&amp;V63</f>
        <v>0</v>
      </c>
      <c r="X63" s="10">
        <f>IF(W63="","",VLOOKUP(W63,AA2:AD58,2,0))</f>
        <v>0</v>
      </c>
      <c r="Y63" s="10">
        <f>IF(X63="","",VLOOKUP(W63,AA2:AD58,3,0))</f>
        <v>0</v>
      </c>
      <c r="Z63" s="10">
        <f>IF(Y63="","",VLOOKUP(W63,AA2:AD58,4,0))</f>
        <v>0</v>
      </c>
    </row>
    <row r="64" spans="1:30" ht="30" customHeight="1">
      <c r="A64" s="9">
        <v>61</v>
      </c>
      <c r="B64" s="9" t="s">
        <v>69</v>
      </c>
      <c r="C64" s="9" t="s">
        <v>126</v>
      </c>
      <c r="D64" s="9" t="s">
        <v>120</v>
      </c>
      <c r="E64" s="9" t="s">
        <v>41</v>
      </c>
      <c r="F64" s="9" t="s">
        <v>42</v>
      </c>
      <c r="G64" s="9" t="s">
        <v>121</v>
      </c>
      <c r="H64" s="9"/>
      <c r="I64" s="9" t="s">
        <v>44</v>
      </c>
      <c r="J64" s="9"/>
      <c r="K64" s="9"/>
      <c r="L64" s="9"/>
      <c r="M64" s="9"/>
      <c r="N64" s="9"/>
      <c r="O64" s="9"/>
      <c r="P64" s="10">
        <f>IF(H64&lt;&gt;"","a","")</f>
        <v>0</v>
      </c>
      <c r="Q64" s="10">
        <f>IF(I64&lt;&gt;"","b","")</f>
        <v>0</v>
      </c>
      <c r="R64" s="10">
        <f>IF(J64&lt;&gt;"","c","")</f>
        <v>0</v>
      </c>
      <c r="S64" s="10">
        <f>IF(K64&lt;&gt;"","d","")</f>
        <v>0</v>
      </c>
      <c r="T64" s="10">
        <f>IF(L64&lt;&gt;"","e","")</f>
        <v>0</v>
      </c>
      <c r="U64" s="10">
        <f>IF(M64&lt;&gt;"","f","")</f>
        <v>0</v>
      </c>
      <c r="V64" s="10">
        <f>IF(N64&lt;&gt;"","g","")</f>
        <v>0</v>
      </c>
      <c r="W64" s="10">
        <f>P64&amp;Q64&amp;R64&amp;S64&amp;T64&amp;U64&amp;V64</f>
        <v>0</v>
      </c>
      <c r="X64" s="10">
        <f>IF(W64="","",VLOOKUP(W64,AA2:AD58,2,0))</f>
        <v>0</v>
      </c>
      <c r="Y64" s="10">
        <f>IF(X64="","",VLOOKUP(W64,AA2:AD58,3,0))</f>
        <v>0</v>
      </c>
      <c r="Z64" s="10">
        <f>IF(Y64="","",VLOOKUP(W64,AA2:AD58,4,0))</f>
        <v>0</v>
      </c>
    </row>
    <row r="65" spans="1:26" ht="30" customHeight="1">
      <c r="A65" s="9">
        <v>62</v>
      </c>
      <c r="B65" s="9" t="s">
        <v>69</v>
      </c>
      <c r="C65" s="9" t="s">
        <v>127</v>
      </c>
      <c r="D65" s="9" t="s">
        <v>120</v>
      </c>
      <c r="E65" s="9" t="s">
        <v>41</v>
      </c>
      <c r="F65" s="9" t="s">
        <v>42</v>
      </c>
      <c r="G65" s="9" t="s">
        <v>121</v>
      </c>
      <c r="H65" s="9"/>
      <c r="I65" s="9" t="s">
        <v>44</v>
      </c>
      <c r="J65" s="9"/>
      <c r="K65" s="9"/>
      <c r="L65" s="9"/>
      <c r="M65" s="9"/>
      <c r="N65" s="9"/>
      <c r="O65" s="9"/>
      <c r="P65" s="10">
        <f>IF(H65&lt;&gt;"","a","")</f>
        <v>0</v>
      </c>
      <c r="Q65" s="10">
        <f>IF(I65&lt;&gt;"","b","")</f>
        <v>0</v>
      </c>
      <c r="R65" s="10">
        <f>IF(J65&lt;&gt;"","c","")</f>
        <v>0</v>
      </c>
      <c r="S65" s="10">
        <f>IF(K65&lt;&gt;"","d","")</f>
        <v>0</v>
      </c>
      <c r="T65" s="10">
        <f>IF(L65&lt;&gt;"","e","")</f>
        <v>0</v>
      </c>
      <c r="U65" s="10">
        <f>IF(M65&lt;&gt;"","f","")</f>
        <v>0</v>
      </c>
      <c r="V65" s="10">
        <f>IF(N65&lt;&gt;"","g","")</f>
        <v>0</v>
      </c>
      <c r="W65" s="10">
        <f>P65&amp;Q65&amp;R65&amp;S65&amp;T65&amp;U65&amp;V65</f>
        <v>0</v>
      </c>
      <c r="X65" s="10">
        <f>IF(W65="","",VLOOKUP(W65,AA2:AD58,2,0))</f>
        <v>0</v>
      </c>
      <c r="Y65" s="10">
        <f>IF(X65="","",VLOOKUP(W65,AA2:AD58,3,0))</f>
        <v>0</v>
      </c>
      <c r="Z65" s="10">
        <f>IF(Y65="","",VLOOKUP(W65,AA2:AD58,4,0))</f>
        <v>0</v>
      </c>
    </row>
    <row r="66" spans="1:26" ht="30" customHeight="1">
      <c r="A66" s="9">
        <v>63</v>
      </c>
      <c r="B66" s="9" t="s">
        <v>38</v>
      </c>
      <c r="C66" s="9" t="s">
        <v>128</v>
      </c>
      <c r="D66" s="9" t="s">
        <v>123</v>
      </c>
      <c r="E66" s="9" t="s">
        <v>41</v>
      </c>
      <c r="F66" s="9" t="s">
        <v>42</v>
      </c>
      <c r="G66" s="9" t="s">
        <v>121</v>
      </c>
      <c r="H66" s="9"/>
      <c r="I66" s="9"/>
      <c r="J66" s="9"/>
      <c r="K66" s="9" t="s">
        <v>44</v>
      </c>
      <c r="L66" s="9"/>
      <c r="M66" s="9"/>
      <c r="N66" s="9"/>
      <c r="O66" s="9"/>
      <c r="P66" s="10">
        <f>IF(H66&lt;&gt;"","a","")</f>
        <v>0</v>
      </c>
      <c r="Q66" s="10">
        <f>IF(I66&lt;&gt;"","b","")</f>
        <v>0</v>
      </c>
      <c r="R66" s="10">
        <f>IF(J66&lt;&gt;"","c","")</f>
        <v>0</v>
      </c>
      <c r="S66" s="10">
        <f>IF(K66&lt;&gt;"","d","")</f>
        <v>0</v>
      </c>
      <c r="T66" s="10">
        <f>IF(L66&lt;&gt;"","e","")</f>
        <v>0</v>
      </c>
      <c r="U66" s="10">
        <f>IF(M66&lt;&gt;"","f","")</f>
        <v>0</v>
      </c>
      <c r="V66" s="10">
        <f>IF(N66&lt;&gt;"","g","")</f>
        <v>0</v>
      </c>
      <c r="W66" s="10">
        <f>P66&amp;Q66&amp;R66&amp;S66&amp;T66&amp;U66&amp;V66</f>
        <v>0</v>
      </c>
      <c r="X66" s="10">
        <f>IF(W66="","",VLOOKUP(W66,AA2:AD58,2,0))</f>
        <v>0</v>
      </c>
      <c r="Y66" s="10">
        <f>IF(X66="","",VLOOKUP(W66,AA2:AD58,3,0))</f>
        <v>0</v>
      </c>
      <c r="Z66" s="10">
        <f>IF(Y66="","",VLOOKUP(W66,AA2:AD58,4,0))</f>
        <v>0</v>
      </c>
    </row>
    <row r="67" spans="1:26" ht="30" customHeight="1">
      <c r="A67" s="9">
        <v>64</v>
      </c>
      <c r="B67" s="9" t="s">
        <v>38</v>
      </c>
      <c r="C67" s="9" t="s">
        <v>129</v>
      </c>
      <c r="D67" s="9" t="s">
        <v>130</v>
      </c>
      <c r="E67" s="9" t="s">
        <v>41</v>
      </c>
      <c r="F67" s="9" t="s">
        <v>42</v>
      </c>
      <c r="G67" s="9" t="s">
        <v>121</v>
      </c>
      <c r="H67" s="9"/>
      <c r="I67" s="9"/>
      <c r="J67" s="9"/>
      <c r="K67" s="9" t="s">
        <v>44</v>
      </c>
      <c r="L67" s="9"/>
      <c r="M67" s="9"/>
      <c r="N67" s="9"/>
      <c r="O67" s="9"/>
      <c r="P67" s="10">
        <f>IF(H67&lt;&gt;"","a","")</f>
        <v>0</v>
      </c>
      <c r="Q67" s="10">
        <f>IF(I67&lt;&gt;"","b","")</f>
        <v>0</v>
      </c>
      <c r="R67" s="10">
        <f>IF(J67&lt;&gt;"","c","")</f>
        <v>0</v>
      </c>
      <c r="S67" s="10">
        <f>IF(K67&lt;&gt;"","d","")</f>
        <v>0</v>
      </c>
      <c r="T67" s="10">
        <f>IF(L67&lt;&gt;"","e","")</f>
        <v>0</v>
      </c>
      <c r="U67" s="10">
        <f>IF(M67&lt;&gt;"","f","")</f>
        <v>0</v>
      </c>
      <c r="V67" s="10">
        <f>IF(N67&lt;&gt;"","g","")</f>
        <v>0</v>
      </c>
      <c r="W67" s="10">
        <f>P67&amp;Q67&amp;R67&amp;S67&amp;T67&amp;U67&amp;V67</f>
        <v>0</v>
      </c>
      <c r="X67" s="10">
        <f>IF(W67="","",VLOOKUP(W67,AA2:AD58,2,0))</f>
        <v>0</v>
      </c>
      <c r="Y67" s="10">
        <f>IF(X67="","",VLOOKUP(W67,AA2:AD58,3,0))</f>
        <v>0</v>
      </c>
      <c r="Z67" s="10">
        <f>IF(Y67="","",VLOOKUP(W67,AA2:AD58,4,0))</f>
        <v>0</v>
      </c>
    </row>
    <row r="68" spans="1:26" ht="30" customHeight="1">
      <c r="A68" s="9">
        <v>65</v>
      </c>
      <c r="B68" s="9" t="s">
        <v>38</v>
      </c>
      <c r="C68" s="9" t="s">
        <v>131</v>
      </c>
      <c r="D68" s="9" t="s">
        <v>130</v>
      </c>
      <c r="E68" s="9" t="s">
        <v>41</v>
      </c>
      <c r="F68" s="9" t="s">
        <v>42</v>
      </c>
      <c r="G68" s="9" t="s">
        <v>121</v>
      </c>
      <c r="H68" s="9"/>
      <c r="I68" s="9"/>
      <c r="J68" s="9"/>
      <c r="K68" s="9" t="s">
        <v>44</v>
      </c>
      <c r="L68" s="9"/>
      <c r="M68" s="9"/>
      <c r="N68" s="9"/>
      <c r="O68" s="9"/>
      <c r="P68" s="10">
        <f>IF(H68&lt;&gt;"","a","")</f>
        <v>0</v>
      </c>
      <c r="Q68" s="10">
        <f>IF(I68&lt;&gt;"","b","")</f>
        <v>0</v>
      </c>
      <c r="R68" s="10">
        <f>IF(J68&lt;&gt;"","c","")</f>
        <v>0</v>
      </c>
      <c r="S68" s="10">
        <f>IF(K68&lt;&gt;"","d","")</f>
        <v>0</v>
      </c>
      <c r="T68" s="10">
        <f>IF(L68&lt;&gt;"","e","")</f>
        <v>0</v>
      </c>
      <c r="U68" s="10">
        <f>IF(M68&lt;&gt;"","f","")</f>
        <v>0</v>
      </c>
      <c r="V68" s="10">
        <f>IF(N68&lt;&gt;"","g","")</f>
        <v>0</v>
      </c>
      <c r="W68" s="10">
        <f>P68&amp;Q68&amp;R68&amp;S68&amp;T68&amp;U68&amp;V68</f>
        <v>0</v>
      </c>
      <c r="X68" s="10">
        <f>IF(W68="","",VLOOKUP(W68,AA2:AD58,2,0))</f>
        <v>0</v>
      </c>
      <c r="Y68" s="10">
        <f>IF(X68="","",VLOOKUP(W68,AA2:AD58,3,0))</f>
        <v>0</v>
      </c>
      <c r="Z68" s="10">
        <f>IF(Y68="","",VLOOKUP(W68,AA2:AD58,4,0))</f>
        <v>0</v>
      </c>
    </row>
    <row r="69" spans="1:26" ht="30" customHeight="1">
      <c r="A69" s="9">
        <v>66</v>
      </c>
      <c r="B69" s="9" t="s">
        <v>38</v>
      </c>
      <c r="C69" s="9" t="s">
        <v>132</v>
      </c>
      <c r="D69" s="9" t="s">
        <v>133</v>
      </c>
      <c r="E69" s="9" t="s">
        <v>41</v>
      </c>
      <c r="F69" s="9" t="s">
        <v>42</v>
      </c>
      <c r="G69" s="9" t="s">
        <v>121</v>
      </c>
      <c r="H69" s="9" t="s">
        <v>44</v>
      </c>
      <c r="I69" s="9"/>
      <c r="J69" s="9"/>
      <c r="K69" s="9"/>
      <c r="L69" s="9"/>
      <c r="M69" s="9"/>
      <c r="N69" s="9"/>
      <c r="O69" s="9"/>
      <c r="P69" s="10">
        <f>IF(H69&lt;&gt;"","a","")</f>
        <v>0</v>
      </c>
      <c r="Q69" s="10">
        <f>IF(I69&lt;&gt;"","b","")</f>
        <v>0</v>
      </c>
      <c r="R69" s="10">
        <f>IF(J69&lt;&gt;"","c","")</f>
        <v>0</v>
      </c>
      <c r="S69" s="10">
        <f>IF(K69&lt;&gt;"","d","")</f>
        <v>0</v>
      </c>
      <c r="T69" s="10">
        <f>IF(L69&lt;&gt;"","e","")</f>
        <v>0</v>
      </c>
      <c r="U69" s="10">
        <f>IF(M69&lt;&gt;"","f","")</f>
        <v>0</v>
      </c>
      <c r="V69" s="10">
        <f>IF(N69&lt;&gt;"","g","")</f>
        <v>0</v>
      </c>
      <c r="W69" s="10">
        <f>P69&amp;Q69&amp;R69&amp;S69&amp;T69&amp;U69&amp;V69</f>
        <v>0</v>
      </c>
      <c r="X69" s="10">
        <f>IF(W69="","",VLOOKUP(W69,AA2:AD58,2,0))</f>
        <v>0</v>
      </c>
      <c r="Y69" s="10">
        <f>IF(X69="","",VLOOKUP(W69,AA2:AD58,3,0))</f>
        <v>0</v>
      </c>
      <c r="Z69" s="10">
        <f>IF(Y69="","",VLOOKUP(W69,AA2:AD58,4,0))</f>
        <v>0</v>
      </c>
    </row>
    <row r="70" spans="1:26" ht="30" customHeight="1">
      <c r="A70" s="9">
        <v>67</v>
      </c>
      <c r="B70" s="9" t="s">
        <v>38</v>
      </c>
      <c r="C70" s="9" t="s">
        <v>134</v>
      </c>
      <c r="D70" s="9" t="s">
        <v>133</v>
      </c>
      <c r="E70" s="9" t="s">
        <v>41</v>
      </c>
      <c r="F70" s="9" t="s">
        <v>42</v>
      </c>
      <c r="G70" s="9" t="s">
        <v>121</v>
      </c>
      <c r="H70" s="9" t="s">
        <v>44</v>
      </c>
      <c r="I70" s="9"/>
      <c r="J70" s="9"/>
      <c r="K70" s="9"/>
      <c r="L70" s="9"/>
      <c r="M70" s="9"/>
      <c r="N70" s="9"/>
      <c r="O70" s="9"/>
      <c r="P70" s="10">
        <f>IF(H70&lt;&gt;"","a","")</f>
        <v>0</v>
      </c>
      <c r="Q70" s="10">
        <f>IF(I70&lt;&gt;"","b","")</f>
        <v>0</v>
      </c>
      <c r="R70" s="10">
        <f>IF(J70&lt;&gt;"","c","")</f>
        <v>0</v>
      </c>
      <c r="S70" s="10">
        <f>IF(K70&lt;&gt;"","d","")</f>
        <v>0</v>
      </c>
      <c r="T70" s="10">
        <f>IF(L70&lt;&gt;"","e","")</f>
        <v>0</v>
      </c>
      <c r="U70" s="10">
        <f>IF(M70&lt;&gt;"","f","")</f>
        <v>0</v>
      </c>
      <c r="V70" s="10">
        <f>IF(N70&lt;&gt;"","g","")</f>
        <v>0</v>
      </c>
      <c r="W70" s="10">
        <f>P70&amp;Q70&amp;R70&amp;S70&amp;T70&amp;U70&amp;V70</f>
        <v>0</v>
      </c>
      <c r="X70" s="10">
        <f>IF(W70="","",VLOOKUP(W70,AA2:AD58,2,0))</f>
        <v>0</v>
      </c>
      <c r="Y70" s="10">
        <f>IF(X70="","",VLOOKUP(W70,AA2:AD58,3,0))</f>
        <v>0</v>
      </c>
      <c r="Z70" s="10">
        <f>IF(Y70="","",VLOOKUP(W70,AA2:AD58,4,0))</f>
        <v>0</v>
      </c>
    </row>
    <row r="71" spans="1:26" ht="30" customHeight="1">
      <c r="A71" s="9">
        <v>68</v>
      </c>
      <c r="B71" s="9" t="s">
        <v>38</v>
      </c>
      <c r="C71" s="9" t="s">
        <v>135</v>
      </c>
      <c r="D71" s="9" t="s">
        <v>120</v>
      </c>
      <c r="E71" s="9" t="s">
        <v>41</v>
      </c>
      <c r="F71" s="9" t="s">
        <v>42</v>
      </c>
      <c r="G71" s="9" t="s">
        <v>121</v>
      </c>
      <c r="H71" s="9"/>
      <c r="I71" s="9" t="s">
        <v>44</v>
      </c>
      <c r="J71" s="9"/>
      <c r="K71" s="9"/>
      <c r="L71" s="9"/>
      <c r="M71" s="9"/>
      <c r="N71" s="9"/>
      <c r="O71" s="9"/>
      <c r="P71" s="10">
        <f>IF(H71&lt;&gt;"","a","")</f>
        <v>0</v>
      </c>
      <c r="Q71" s="10">
        <f>IF(I71&lt;&gt;"","b","")</f>
        <v>0</v>
      </c>
      <c r="R71" s="10">
        <f>IF(J71&lt;&gt;"","c","")</f>
        <v>0</v>
      </c>
      <c r="S71" s="10">
        <f>IF(K71&lt;&gt;"","d","")</f>
        <v>0</v>
      </c>
      <c r="T71" s="10">
        <f>IF(L71&lt;&gt;"","e","")</f>
        <v>0</v>
      </c>
      <c r="U71" s="10">
        <f>IF(M71&lt;&gt;"","f","")</f>
        <v>0</v>
      </c>
      <c r="V71" s="10">
        <f>IF(N71&lt;&gt;"","g","")</f>
        <v>0</v>
      </c>
      <c r="W71" s="10">
        <f>P71&amp;Q71&amp;R71&amp;S71&amp;T71&amp;U71&amp;V71</f>
        <v>0</v>
      </c>
      <c r="X71" s="10">
        <f>IF(W71="","",VLOOKUP(W71,AA2:AD58,2,0))</f>
        <v>0</v>
      </c>
      <c r="Y71" s="10">
        <f>IF(X71="","",VLOOKUP(W71,AA2:AD58,3,0))</f>
        <v>0</v>
      </c>
      <c r="Z71" s="10">
        <f>IF(Y71="","",VLOOKUP(W71,AA2:AD58,4,0))</f>
        <v>0</v>
      </c>
    </row>
    <row r="72" spans="1:26" ht="30" customHeight="1">
      <c r="A72" s="9">
        <v>69</v>
      </c>
      <c r="B72" s="9" t="s">
        <v>38</v>
      </c>
      <c r="C72" s="9" t="s">
        <v>136</v>
      </c>
      <c r="D72" s="9" t="s">
        <v>120</v>
      </c>
      <c r="E72" s="9" t="s">
        <v>41</v>
      </c>
      <c r="F72" s="9" t="s">
        <v>42</v>
      </c>
      <c r="G72" s="9" t="s">
        <v>121</v>
      </c>
      <c r="H72" s="9"/>
      <c r="I72" s="9" t="s">
        <v>44</v>
      </c>
      <c r="J72" s="9"/>
      <c r="K72" s="9"/>
      <c r="L72" s="9"/>
      <c r="M72" s="9"/>
      <c r="N72" s="9"/>
      <c r="O72" s="9"/>
      <c r="P72" s="10">
        <f>IF(H72&lt;&gt;"","a","")</f>
        <v>0</v>
      </c>
      <c r="Q72" s="10">
        <f>IF(I72&lt;&gt;"","b","")</f>
        <v>0</v>
      </c>
      <c r="R72" s="10">
        <f>IF(J72&lt;&gt;"","c","")</f>
        <v>0</v>
      </c>
      <c r="S72" s="10">
        <f>IF(K72&lt;&gt;"","d","")</f>
        <v>0</v>
      </c>
      <c r="T72" s="10">
        <f>IF(L72&lt;&gt;"","e","")</f>
        <v>0</v>
      </c>
      <c r="U72" s="10">
        <f>IF(M72&lt;&gt;"","f","")</f>
        <v>0</v>
      </c>
      <c r="V72" s="10">
        <f>IF(N72&lt;&gt;"","g","")</f>
        <v>0</v>
      </c>
      <c r="W72" s="10">
        <f>P72&amp;Q72&amp;R72&amp;S72&amp;T72&amp;U72&amp;V72</f>
        <v>0</v>
      </c>
      <c r="X72" s="10">
        <f>IF(W72="","",VLOOKUP(W72,AA2:AD58,2,0))</f>
        <v>0</v>
      </c>
      <c r="Y72" s="10">
        <f>IF(X72="","",VLOOKUP(W72,AA2:AD58,3,0))</f>
        <v>0</v>
      </c>
      <c r="Z72" s="10">
        <f>IF(Y72="","",VLOOKUP(W72,AA2:AD58,4,0))</f>
        <v>0</v>
      </c>
    </row>
    <row r="73" spans="1:26" ht="30" customHeight="1">
      <c r="A73" s="9">
        <v>70</v>
      </c>
      <c r="B73" s="9" t="s">
        <v>38</v>
      </c>
      <c r="C73" s="9" t="s">
        <v>137</v>
      </c>
      <c r="D73" s="9" t="s">
        <v>120</v>
      </c>
      <c r="E73" s="9" t="s">
        <v>41</v>
      </c>
      <c r="F73" s="9" t="s">
        <v>42</v>
      </c>
      <c r="G73" s="9" t="s">
        <v>121</v>
      </c>
      <c r="H73" s="9"/>
      <c r="I73" s="9" t="s">
        <v>44</v>
      </c>
      <c r="J73" s="9"/>
      <c r="K73" s="9"/>
      <c r="L73" s="9"/>
      <c r="M73" s="9"/>
      <c r="N73" s="9"/>
      <c r="O73" s="9"/>
      <c r="P73" s="10">
        <f>IF(H73&lt;&gt;"","a","")</f>
        <v>0</v>
      </c>
      <c r="Q73" s="10">
        <f>IF(I73&lt;&gt;"","b","")</f>
        <v>0</v>
      </c>
      <c r="R73" s="10">
        <f>IF(J73&lt;&gt;"","c","")</f>
        <v>0</v>
      </c>
      <c r="S73" s="10">
        <f>IF(K73&lt;&gt;"","d","")</f>
        <v>0</v>
      </c>
      <c r="T73" s="10">
        <f>IF(L73&lt;&gt;"","e","")</f>
        <v>0</v>
      </c>
      <c r="U73" s="10">
        <f>IF(M73&lt;&gt;"","f","")</f>
        <v>0</v>
      </c>
      <c r="V73" s="10">
        <f>IF(N73&lt;&gt;"","g","")</f>
        <v>0</v>
      </c>
      <c r="W73" s="10">
        <f>P73&amp;Q73&amp;R73&amp;S73&amp;T73&amp;U73&amp;V73</f>
        <v>0</v>
      </c>
      <c r="X73" s="10">
        <f>IF(W73="","",VLOOKUP(W73,AA2:AD58,2,0))</f>
        <v>0</v>
      </c>
      <c r="Y73" s="10">
        <f>IF(X73="","",VLOOKUP(W73,AA2:AD58,3,0))</f>
        <v>0</v>
      </c>
      <c r="Z73" s="10">
        <f>IF(Y73="","",VLOOKUP(W73,AA2:AD58,4,0))</f>
        <v>0</v>
      </c>
    </row>
    <row r="74" spans="1:26" ht="30" customHeight="1">
      <c r="A74" s="9">
        <v>71</v>
      </c>
      <c r="B74" s="9" t="s">
        <v>38</v>
      </c>
      <c r="C74" s="9" t="s">
        <v>127</v>
      </c>
      <c r="D74" s="9" t="s">
        <v>120</v>
      </c>
      <c r="E74" s="9" t="s">
        <v>41</v>
      </c>
      <c r="F74" s="9" t="s">
        <v>42</v>
      </c>
      <c r="G74" s="9" t="s">
        <v>121</v>
      </c>
      <c r="H74" s="9"/>
      <c r="I74" s="9" t="s">
        <v>44</v>
      </c>
      <c r="J74" s="9"/>
      <c r="K74" s="9"/>
      <c r="L74" s="9"/>
      <c r="M74" s="9"/>
      <c r="N74" s="9"/>
      <c r="O74" s="9"/>
      <c r="P74" s="10">
        <f>IF(H74&lt;&gt;"","a","")</f>
        <v>0</v>
      </c>
      <c r="Q74" s="10">
        <f>IF(I74&lt;&gt;"","b","")</f>
        <v>0</v>
      </c>
      <c r="R74" s="10">
        <f>IF(J74&lt;&gt;"","c","")</f>
        <v>0</v>
      </c>
      <c r="S74" s="10">
        <f>IF(K74&lt;&gt;"","d","")</f>
        <v>0</v>
      </c>
      <c r="T74" s="10">
        <f>IF(L74&lt;&gt;"","e","")</f>
        <v>0</v>
      </c>
      <c r="U74" s="10">
        <f>IF(M74&lt;&gt;"","f","")</f>
        <v>0</v>
      </c>
      <c r="V74" s="10">
        <f>IF(N74&lt;&gt;"","g","")</f>
        <v>0</v>
      </c>
      <c r="W74" s="10">
        <f>P74&amp;Q74&amp;R74&amp;S74&amp;T74&amp;U74&amp;V74</f>
        <v>0</v>
      </c>
      <c r="X74" s="10">
        <f>IF(W74="","",VLOOKUP(W74,AA2:AD58,2,0))</f>
        <v>0</v>
      </c>
      <c r="Y74" s="10">
        <f>IF(X74="","",VLOOKUP(W74,AA2:AD58,3,0))</f>
        <v>0</v>
      </c>
      <c r="Z74" s="10">
        <f>IF(Y74="","",VLOOKUP(W74,AA2:AD58,4,0))</f>
        <v>0</v>
      </c>
    </row>
    <row r="75" spans="1:26" ht="30" customHeight="1">
      <c r="A75" s="9">
        <v>72</v>
      </c>
      <c r="B75" s="9" t="s">
        <v>76</v>
      </c>
      <c r="C75" s="9" t="s">
        <v>127</v>
      </c>
      <c r="D75" s="9" t="s">
        <v>120</v>
      </c>
      <c r="E75" s="9" t="s">
        <v>41</v>
      </c>
      <c r="F75" s="9" t="s">
        <v>42</v>
      </c>
      <c r="G75" s="9" t="s">
        <v>121</v>
      </c>
      <c r="H75" s="9"/>
      <c r="I75" s="9" t="s">
        <v>44</v>
      </c>
      <c r="J75" s="9"/>
      <c r="K75" s="9"/>
      <c r="L75" s="9"/>
      <c r="M75" s="9"/>
      <c r="N75" s="9"/>
      <c r="O75" s="9"/>
      <c r="P75" s="10">
        <f>IF(H75&lt;&gt;"","a","")</f>
        <v>0</v>
      </c>
      <c r="Q75" s="10">
        <f>IF(I75&lt;&gt;"","b","")</f>
        <v>0</v>
      </c>
      <c r="R75" s="10">
        <f>IF(J75&lt;&gt;"","c","")</f>
        <v>0</v>
      </c>
      <c r="S75" s="10">
        <f>IF(K75&lt;&gt;"","d","")</f>
        <v>0</v>
      </c>
      <c r="T75" s="10">
        <f>IF(L75&lt;&gt;"","e","")</f>
        <v>0</v>
      </c>
      <c r="U75" s="10">
        <f>IF(M75&lt;&gt;"","f","")</f>
        <v>0</v>
      </c>
      <c r="V75" s="10">
        <f>IF(N75&lt;&gt;"","g","")</f>
        <v>0</v>
      </c>
      <c r="W75" s="10">
        <f>P75&amp;Q75&amp;R75&amp;S75&amp;T75&amp;U75&amp;V75</f>
        <v>0</v>
      </c>
      <c r="X75" s="10">
        <f>IF(W75="","",VLOOKUP(W75,AA2:AD58,2,0))</f>
        <v>0</v>
      </c>
      <c r="Y75" s="10">
        <f>IF(X75="","",VLOOKUP(W75,AA2:AD58,3,0))</f>
        <v>0</v>
      </c>
      <c r="Z75" s="10">
        <f>IF(Y75="","",VLOOKUP(W75,AA2:AD58,4,0))</f>
        <v>0</v>
      </c>
    </row>
    <row r="76" spans="1:26" ht="30" customHeight="1">
      <c r="A76" s="9">
        <v>73</v>
      </c>
      <c r="B76" s="9" t="s">
        <v>76</v>
      </c>
      <c r="C76" s="9" t="s">
        <v>126</v>
      </c>
      <c r="D76" s="9" t="s">
        <v>120</v>
      </c>
      <c r="E76" s="9" t="s">
        <v>41</v>
      </c>
      <c r="F76" s="9" t="s">
        <v>42</v>
      </c>
      <c r="G76" s="9" t="s">
        <v>121</v>
      </c>
      <c r="H76" s="9"/>
      <c r="I76" s="9" t="s">
        <v>44</v>
      </c>
      <c r="J76" s="9"/>
      <c r="K76" s="9"/>
      <c r="L76" s="9"/>
      <c r="M76" s="9"/>
      <c r="N76" s="9"/>
      <c r="O76" s="9"/>
      <c r="P76" s="10">
        <f>IF(H76&lt;&gt;"","a","")</f>
        <v>0</v>
      </c>
      <c r="Q76" s="10">
        <f>IF(I76&lt;&gt;"","b","")</f>
        <v>0</v>
      </c>
      <c r="R76" s="10">
        <f>IF(J76&lt;&gt;"","c","")</f>
        <v>0</v>
      </c>
      <c r="S76" s="10">
        <f>IF(K76&lt;&gt;"","d","")</f>
        <v>0</v>
      </c>
      <c r="T76" s="10">
        <f>IF(L76&lt;&gt;"","e","")</f>
        <v>0</v>
      </c>
      <c r="U76" s="10">
        <f>IF(M76&lt;&gt;"","f","")</f>
        <v>0</v>
      </c>
      <c r="V76" s="10">
        <f>IF(N76&lt;&gt;"","g","")</f>
        <v>0</v>
      </c>
      <c r="W76" s="10">
        <f>P76&amp;Q76&amp;R76&amp;S76&amp;T76&amp;U76&amp;V76</f>
        <v>0</v>
      </c>
      <c r="X76" s="10">
        <f>IF(W76="","",VLOOKUP(W76,AA2:AD58,2,0))</f>
        <v>0</v>
      </c>
      <c r="Y76" s="10">
        <f>IF(X76="","",VLOOKUP(W76,AA2:AD58,3,0))</f>
        <v>0</v>
      </c>
      <c r="Z76" s="10">
        <f>IF(Y76="","",VLOOKUP(W76,AA2:AD58,4,0))</f>
        <v>0</v>
      </c>
    </row>
    <row r="77" spans="1:26" ht="30" customHeight="1">
      <c r="A77" s="9">
        <v>74</v>
      </c>
      <c r="B77" s="9" t="s">
        <v>76</v>
      </c>
      <c r="C77" s="9" t="s">
        <v>125</v>
      </c>
      <c r="D77" s="9" t="s">
        <v>120</v>
      </c>
      <c r="E77" s="9" t="s">
        <v>41</v>
      </c>
      <c r="F77" s="9" t="s">
        <v>42</v>
      </c>
      <c r="G77" s="9" t="s">
        <v>121</v>
      </c>
      <c r="H77" s="9"/>
      <c r="I77" s="9" t="s">
        <v>44</v>
      </c>
      <c r="J77" s="9"/>
      <c r="K77" s="9"/>
      <c r="L77" s="9"/>
      <c r="M77" s="9"/>
      <c r="N77" s="9"/>
      <c r="O77" s="9"/>
      <c r="P77" s="10">
        <f>IF(H77&lt;&gt;"","a","")</f>
        <v>0</v>
      </c>
      <c r="Q77" s="10">
        <f>IF(I77&lt;&gt;"","b","")</f>
        <v>0</v>
      </c>
      <c r="R77" s="10">
        <f>IF(J77&lt;&gt;"","c","")</f>
        <v>0</v>
      </c>
      <c r="S77" s="10">
        <f>IF(K77&lt;&gt;"","d","")</f>
        <v>0</v>
      </c>
      <c r="T77" s="10">
        <f>IF(L77&lt;&gt;"","e","")</f>
        <v>0</v>
      </c>
      <c r="U77" s="10">
        <f>IF(M77&lt;&gt;"","f","")</f>
        <v>0</v>
      </c>
      <c r="V77" s="10">
        <f>IF(N77&lt;&gt;"","g","")</f>
        <v>0</v>
      </c>
      <c r="W77" s="10">
        <f>P77&amp;Q77&amp;R77&amp;S77&amp;T77&amp;U77&amp;V77</f>
        <v>0</v>
      </c>
      <c r="X77" s="10">
        <f>IF(W77="","",VLOOKUP(W77,AA2:AD58,2,0))</f>
        <v>0</v>
      </c>
      <c r="Y77" s="10">
        <f>IF(X77="","",VLOOKUP(W77,AA2:AD58,3,0))</f>
        <v>0</v>
      </c>
      <c r="Z77" s="10">
        <f>IF(Y77="","",VLOOKUP(W77,AA2:AD58,4,0))</f>
        <v>0</v>
      </c>
    </row>
    <row r="78" spans="1:26" ht="30" customHeight="1">
      <c r="A78" s="9">
        <v>75</v>
      </c>
      <c r="B78" s="9" t="s">
        <v>76</v>
      </c>
      <c r="C78" s="9" t="s">
        <v>124</v>
      </c>
      <c r="D78" s="9" t="s">
        <v>120</v>
      </c>
      <c r="E78" s="9" t="s">
        <v>41</v>
      </c>
      <c r="F78" s="9" t="s">
        <v>42</v>
      </c>
      <c r="G78" s="9" t="s">
        <v>121</v>
      </c>
      <c r="H78" s="9"/>
      <c r="I78" s="9" t="s">
        <v>44</v>
      </c>
      <c r="J78" s="9"/>
      <c r="K78" s="9"/>
      <c r="L78" s="9"/>
      <c r="M78" s="9"/>
      <c r="N78" s="9"/>
      <c r="O78" s="9"/>
      <c r="P78" s="10">
        <f>IF(H78&lt;&gt;"","a","")</f>
        <v>0</v>
      </c>
      <c r="Q78" s="10">
        <f>IF(I78&lt;&gt;"","b","")</f>
        <v>0</v>
      </c>
      <c r="R78" s="10">
        <f>IF(J78&lt;&gt;"","c","")</f>
        <v>0</v>
      </c>
      <c r="S78" s="10">
        <f>IF(K78&lt;&gt;"","d","")</f>
        <v>0</v>
      </c>
      <c r="T78" s="10">
        <f>IF(L78&lt;&gt;"","e","")</f>
        <v>0</v>
      </c>
      <c r="U78" s="10">
        <f>IF(M78&lt;&gt;"","f","")</f>
        <v>0</v>
      </c>
      <c r="V78" s="10">
        <f>IF(N78&lt;&gt;"","g","")</f>
        <v>0</v>
      </c>
      <c r="W78" s="10">
        <f>P78&amp;Q78&amp;R78&amp;S78&amp;T78&amp;U78&amp;V78</f>
        <v>0</v>
      </c>
      <c r="X78" s="10">
        <f>IF(W78="","",VLOOKUP(W78,AA2:AD58,2,0))</f>
        <v>0</v>
      </c>
      <c r="Y78" s="10">
        <f>IF(X78="","",VLOOKUP(W78,AA2:AD58,3,0))</f>
        <v>0</v>
      </c>
      <c r="Z78" s="10">
        <f>IF(Y78="","",VLOOKUP(W78,AA2:AD58,4,0))</f>
        <v>0</v>
      </c>
    </row>
    <row r="79" spans="1:26" ht="30" customHeight="1">
      <c r="A79" s="9">
        <v>76</v>
      </c>
      <c r="B79" s="9" t="s">
        <v>76</v>
      </c>
      <c r="C79" s="9" t="s">
        <v>138</v>
      </c>
      <c r="D79" s="9" t="s">
        <v>123</v>
      </c>
      <c r="E79" s="9" t="s">
        <v>41</v>
      </c>
      <c r="F79" s="9" t="s">
        <v>42</v>
      </c>
      <c r="G79" s="9" t="s">
        <v>121</v>
      </c>
      <c r="H79" s="9"/>
      <c r="I79" s="9"/>
      <c r="J79" s="9"/>
      <c r="K79" s="9" t="s">
        <v>44</v>
      </c>
      <c r="L79" s="9"/>
      <c r="M79" s="9"/>
      <c r="N79" s="9"/>
      <c r="O79" s="9"/>
      <c r="P79" s="10">
        <f>IF(H79&lt;&gt;"","a","")</f>
        <v>0</v>
      </c>
      <c r="Q79" s="10">
        <f>IF(I79&lt;&gt;"","b","")</f>
        <v>0</v>
      </c>
      <c r="R79" s="10">
        <f>IF(J79&lt;&gt;"","c","")</f>
        <v>0</v>
      </c>
      <c r="S79" s="10">
        <f>IF(K79&lt;&gt;"","d","")</f>
        <v>0</v>
      </c>
      <c r="T79" s="10">
        <f>IF(L79&lt;&gt;"","e","")</f>
        <v>0</v>
      </c>
      <c r="U79" s="10">
        <f>IF(M79&lt;&gt;"","f","")</f>
        <v>0</v>
      </c>
      <c r="V79" s="10">
        <f>IF(N79&lt;&gt;"","g","")</f>
        <v>0</v>
      </c>
      <c r="W79" s="10">
        <f>P79&amp;Q79&amp;R79&amp;S79&amp;T79&amp;U79&amp;V79</f>
        <v>0</v>
      </c>
      <c r="X79" s="10">
        <f>IF(W79="","",VLOOKUP(W79,AA2:AD58,2,0))</f>
        <v>0</v>
      </c>
      <c r="Y79" s="10">
        <f>IF(X79="","",VLOOKUP(W79,AA2:AD58,3,0))</f>
        <v>0</v>
      </c>
      <c r="Z79" s="10">
        <f>IF(Y79="","",VLOOKUP(W79,AA2:AD58,4,0))</f>
        <v>0</v>
      </c>
    </row>
    <row r="80" spans="1:26" ht="30" customHeight="1">
      <c r="A80" s="9">
        <v>77</v>
      </c>
      <c r="B80" s="9" t="s">
        <v>76</v>
      </c>
      <c r="C80" s="9" t="s">
        <v>139</v>
      </c>
      <c r="D80" s="9" t="s">
        <v>140</v>
      </c>
      <c r="E80" s="9" t="s">
        <v>41</v>
      </c>
      <c r="F80" s="9" t="s">
        <v>42</v>
      </c>
      <c r="G80" s="9" t="s">
        <v>121</v>
      </c>
      <c r="H80" s="9"/>
      <c r="I80" s="9"/>
      <c r="J80" s="9"/>
      <c r="K80" s="9" t="s">
        <v>44</v>
      </c>
      <c r="L80" s="9"/>
      <c r="M80" s="9"/>
      <c r="N80" s="9"/>
      <c r="O80" s="9"/>
      <c r="P80" s="10">
        <f>IF(H80&lt;&gt;"","a","")</f>
        <v>0</v>
      </c>
      <c r="Q80" s="10">
        <f>IF(I80&lt;&gt;"","b","")</f>
        <v>0</v>
      </c>
      <c r="R80" s="10">
        <f>IF(J80&lt;&gt;"","c","")</f>
        <v>0</v>
      </c>
      <c r="S80" s="10">
        <f>IF(K80&lt;&gt;"","d","")</f>
        <v>0</v>
      </c>
      <c r="T80" s="10">
        <f>IF(L80&lt;&gt;"","e","")</f>
        <v>0</v>
      </c>
      <c r="U80" s="10">
        <f>IF(M80&lt;&gt;"","f","")</f>
        <v>0</v>
      </c>
      <c r="V80" s="10">
        <f>IF(N80&lt;&gt;"","g","")</f>
        <v>0</v>
      </c>
      <c r="W80" s="10">
        <f>P80&amp;Q80&amp;R80&amp;S80&amp;T80&amp;U80&amp;V80</f>
        <v>0</v>
      </c>
      <c r="X80" s="10">
        <f>IF(W80="","",VLOOKUP(W80,AA2:AD58,2,0))</f>
        <v>0</v>
      </c>
      <c r="Y80" s="10">
        <f>IF(X80="","",VLOOKUP(W80,AA2:AD58,3,0))</f>
        <v>0</v>
      </c>
      <c r="Z80" s="10">
        <f>IF(Y80="","",VLOOKUP(W80,AA2:AD58,4,0))</f>
        <v>0</v>
      </c>
    </row>
    <row r="81" spans="1:26" ht="30" customHeight="1">
      <c r="A81" s="9">
        <v>78</v>
      </c>
      <c r="B81" s="9" t="s">
        <v>76</v>
      </c>
      <c r="C81" s="9" t="s">
        <v>141</v>
      </c>
      <c r="D81" s="9" t="s">
        <v>123</v>
      </c>
      <c r="E81" s="9" t="s">
        <v>41</v>
      </c>
      <c r="F81" s="9" t="s">
        <v>42</v>
      </c>
      <c r="G81" s="9" t="s">
        <v>121</v>
      </c>
      <c r="H81" s="9"/>
      <c r="I81" s="9"/>
      <c r="J81" s="9"/>
      <c r="K81" s="9" t="s">
        <v>44</v>
      </c>
      <c r="L81" s="9"/>
      <c r="M81" s="9"/>
      <c r="N81" s="9"/>
      <c r="O81" s="9"/>
      <c r="P81" s="10">
        <f>IF(H81&lt;&gt;"","a","")</f>
        <v>0</v>
      </c>
      <c r="Q81" s="10">
        <f>IF(I81&lt;&gt;"","b","")</f>
        <v>0</v>
      </c>
      <c r="R81" s="10">
        <f>IF(J81&lt;&gt;"","c","")</f>
        <v>0</v>
      </c>
      <c r="S81" s="10">
        <f>IF(K81&lt;&gt;"","d","")</f>
        <v>0</v>
      </c>
      <c r="T81" s="10">
        <f>IF(L81&lt;&gt;"","e","")</f>
        <v>0</v>
      </c>
      <c r="U81" s="10">
        <f>IF(M81&lt;&gt;"","f","")</f>
        <v>0</v>
      </c>
      <c r="V81" s="10">
        <f>IF(N81&lt;&gt;"","g","")</f>
        <v>0</v>
      </c>
      <c r="W81" s="10">
        <f>P81&amp;Q81&amp;R81&amp;S81&amp;T81&amp;U81&amp;V81</f>
        <v>0</v>
      </c>
      <c r="X81" s="10">
        <f>IF(W81="","",VLOOKUP(W81,AA2:AD58,2,0))</f>
        <v>0</v>
      </c>
      <c r="Y81" s="10">
        <f>IF(X81="","",VLOOKUP(W81,AA2:AD58,3,0))</f>
        <v>0</v>
      </c>
      <c r="Z81" s="10">
        <f>IF(Y81="","",VLOOKUP(W81,AA2:AD58,4,0))</f>
        <v>0</v>
      </c>
    </row>
    <row r="82" spans="1:26" ht="30" customHeight="1">
      <c r="A82" s="9">
        <v>79</v>
      </c>
      <c r="B82" s="9" t="s">
        <v>76</v>
      </c>
      <c r="C82" s="9" t="s">
        <v>142</v>
      </c>
      <c r="D82" s="9" t="s">
        <v>130</v>
      </c>
      <c r="E82" s="9" t="s">
        <v>41</v>
      </c>
      <c r="F82" s="9" t="s">
        <v>42</v>
      </c>
      <c r="G82" s="9" t="s">
        <v>121</v>
      </c>
      <c r="H82" s="9"/>
      <c r="I82" s="9"/>
      <c r="J82" s="9"/>
      <c r="K82" s="9" t="s">
        <v>44</v>
      </c>
      <c r="L82" s="9"/>
      <c r="M82" s="9"/>
      <c r="N82" s="9"/>
      <c r="O82" s="9"/>
      <c r="P82" s="10">
        <f>IF(H82&lt;&gt;"","a","")</f>
        <v>0</v>
      </c>
      <c r="Q82" s="10">
        <f>IF(I82&lt;&gt;"","b","")</f>
        <v>0</v>
      </c>
      <c r="R82" s="10">
        <f>IF(J82&lt;&gt;"","c","")</f>
        <v>0</v>
      </c>
      <c r="S82" s="10">
        <f>IF(K82&lt;&gt;"","d","")</f>
        <v>0</v>
      </c>
      <c r="T82" s="10">
        <f>IF(L82&lt;&gt;"","e","")</f>
        <v>0</v>
      </c>
      <c r="U82" s="10">
        <f>IF(M82&lt;&gt;"","f","")</f>
        <v>0</v>
      </c>
      <c r="V82" s="10">
        <f>IF(N82&lt;&gt;"","g","")</f>
        <v>0</v>
      </c>
      <c r="W82" s="10">
        <f>P82&amp;Q82&amp;R82&amp;S82&amp;T82&amp;U82&amp;V82</f>
        <v>0</v>
      </c>
      <c r="X82" s="10">
        <f>IF(W82="","",VLOOKUP(W82,AA2:AD58,2,0))</f>
        <v>0</v>
      </c>
      <c r="Y82" s="10">
        <f>IF(X82="","",VLOOKUP(W82,AA2:AD58,3,0))</f>
        <v>0</v>
      </c>
      <c r="Z82" s="10">
        <f>IF(Y82="","",VLOOKUP(W82,AA2:AD58,4,0))</f>
        <v>0</v>
      </c>
    </row>
    <row r="83" spans="1:26" ht="30" customHeight="1">
      <c r="A83" s="9">
        <v>80</v>
      </c>
      <c r="B83" s="9" t="s">
        <v>76</v>
      </c>
      <c r="C83" s="9" t="s">
        <v>143</v>
      </c>
      <c r="D83" s="9" t="s">
        <v>130</v>
      </c>
      <c r="E83" s="9" t="s">
        <v>41</v>
      </c>
      <c r="F83" s="9" t="s">
        <v>42</v>
      </c>
      <c r="G83" s="9" t="s">
        <v>121</v>
      </c>
      <c r="H83" s="9"/>
      <c r="I83" s="9"/>
      <c r="J83" s="9"/>
      <c r="K83" s="9" t="s">
        <v>44</v>
      </c>
      <c r="L83" s="9"/>
      <c r="M83" s="9"/>
      <c r="N83" s="9"/>
      <c r="O83" s="9"/>
      <c r="P83" s="10">
        <f>IF(H83&lt;&gt;"","a","")</f>
        <v>0</v>
      </c>
      <c r="Q83" s="10">
        <f>IF(I83&lt;&gt;"","b","")</f>
        <v>0</v>
      </c>
      <c r="R83" s="10">
        <f>IF(J83&lt;&gt;"","c","")</f>
        <v>0</v>
      </c>
      <c r="S83" s="10">
        <f>IF(K83&lt;&gt;"","d","")</f>
        <v>0</v>
      </c>
      <c r="T83" s="10">
        <f>IF(L83&lt;&gt;"","e","")</f>
        <v>0</v>
      </c>
      <c r="U83" s="10">
        <f>IF(M83&lt;&gt;"","f","")</f>
        <v>0</v>
      </c>
      <c r="V83" s="10">
        <f>IF(N83&lt;&gt;"","g","")</f>
        <v>0</v>
      </c>
      <c r="W83" s="10">
        <f>P83&amp;Q83&amp;R83&amp;S83&amp;T83&amp;U83&amp;V83</f>
        <v>0</v>
      </c>
      <c r="X83" s="10">
        <f>IF(W83="","",VLOOKUP(W83,AA2:AD58,2,0))</f>
        <v>0</v>
      </c>
      <c r="Y83" s="10">
        <f>IF(X83="","",VLOOKUP(W83,AA2:AD58,3,0))</f>
        <v>0</v>
      </c>
      <c r="Z83" s="10">
        <f>IF(Y83="","",VLOOKUP(W83,AA2:AD58,4,0))</f>
        <v>0</v>
      </c>
    </row>
    <row r="84" spans="1:26" ht="30" customHeight="1">
      <c r="A84" s="9">
        <v>81</v>
      </c>
      <c r="B84" s="9" t="s">
        <v>76</v>
      </c>
      <c r="C84" s="9" t="s">
        <v>144</v>
      </c>
      <c r="D84" s="9" t="s">
        <v>130</v>
      </c>
      <c r="E84" s="9" t="s">
        <v>41</v>
      </c>
      <c r="F84" s="9" t="s">
        <v>42</v>
      </c>
      <c r="G84" s="9" t="s">
        <v>121</v>
      </c>
      <c r="H84" s="9"/>
      <c r="I84" s="9"/>
      <c r="J84" s="9"/>
      <c r="K84" s="9" t="s">
        <v>44</v>
      </c>
      <c r="L84" s="9"/>
      <c r="M84" s="9"/>
      <c r="N84" s="9"/>
      <c r="O84" s="9"/>
      <c r="P84" s="10">
        <f>IF(H84&lt;&gt;"","a","")</f>
        <v>0</v>
      </c>
      <c r="Q84" s="10">
        <f>IF(I84&lt;&gt;"","b","")</f>
        <v>0</v>
      </c>
      <c r="R84" s="10">
        <f>IF(J84&lt;&gt;"","c","")</f>
        <v>0</v>
      </c>
      <c r="S84" s="10">
        <f>IF(K84&lt;&gt;"","d","")</f>
        <v>0</v>
      </c>
      <c r="T84" s="10">
        <f>IF(L84&lt;&gt;"","e","")</f>
        <v>0</v>
      </c>
      <c r="U84" s="10">
        <f>IF(M84&lt;&gt;"","f","")</f>
        <v>0</v>
      </c>
      <c r="V84" s="10">
        <f>IF(N84&lt;&gt;"","g","")</f>
        <v>0</v>
      </c>
      <c r="W84" s="10">
        <f>P84&amp;Q84&amp;R84&amp;S84&amp;T84&amp;U84&amp;V84</f>
        <v>0</v>
      </c>
      <c r="X84" s="10">
        <f>IF(W84="","",VLOOKUP(W84,AA2:AD58,2,0))</f>
        <v>0</v>
      </c>
      <c r="Y84" s="10">
        <f>IF(X84="","",VLOOKUP(W84,AA2:AD58,3,0))</f>
        <v>0</v>
      </c>
      <c r="Z84" s="10">
        <f>IF(Y84="","",VLOOKUP(W84,AA2:AD58,4,0))</f>
        <v>0</v>
      </c>
    </row>
    <row r="85" spans="1:26" ht="30" customHeight="1">
      <c r="A85" s="9">
        <v>82</v>
      </c>
      <c r="B85" s="9" t="s">
        <v>76</v>
      </c>
      <c r="C85" s="9" t="s">
        <v>145</v>
      </c>
      <c r="D85" s="9" t="s">
        <v>130</v>
      </c>
      <c r="E85" s="9" t="s">
        <v>41</v>
      </c>
      <c r="F85" s="9" t="s">
        <v>42</v>
      </c>
      <c r="G85" s="9" t="s">
        <v>121</v>
      </c>
      <c r="H85" s="9"/>
      <c r="I85" s="9"/>
      <c r="J85" s="9"/>
      <c r="K85" s="9" t="s">
        <v>44</v>
      </c>
      <c r="L85" s="9"/>
      <c r="M85" s="9"/>
      <c r="N85" s="9"/>
      <c r="O85" s="9"/>
      <c r="P85" s="10">
        <f>IF(H85&lt;&gt;"","a","")</f>
        <v>0</v>
      </c>
      <c r="Q85" s="10">
        <f>IF(I85&lt;&gt;"","b","")</f>
        <v>0</v>
      </c>
      <c r="R85" s="10">
        <f>IF(J85&lt;&gt;"","c","")</f>
        <v>0</v>
      </c>
      <c r="S85" s="10">
        <f>IF(K85&lt;&gt;"","d","")</f>
        <v>0</v>
      </c>
      <c r="T85" s="10">
        <f>IF(L85&lt;&gt;"","e","")</f>
        <v>0</v>
      </c>
      <c r="U85" s="10">
        <f>IF(M85&lt;&gt;"","f","")</f>
        <v>0</v>
      </c>
      <c r="V85" s="10">
        <f>IF(N85&lt;&gt;"","g","")</f>
        <v>0</v>
      </c>
      <c r="W85" s="10">
        <f>P85&amp;Q85&amp;R85&amp;S85&amp;T85&amp;U85&amp;V85</f>
        <v>0</v>
      </c>
      <c r="X85" s="10">
        <f>IF(W85="","",VLOOKUP(W85,AA2:AD58,2,0))</f>
        <v>0</v>
      </c>
      <c r="Y85" s="10">
        <f>IF(X85="","",VLOOKUP(W85,AA2:AD58,3,0))</f>
        <v>0</v>
      </c>
      <c r="Z85" s="10">
        <f>IF(Y85="","",VLOOKUP(W85,AA2:AD58,4,0))</f>
        <v>0</v>
      </c>
    </row>
    <row r="86" spans="1:26" ht="30" customHeight="1">
      <c r="A86" s="9">
        <v>83</v>
      </c>
      <c r="B86" s="9" t="s">
        <v>76</v>
      </c>
      <c r="C86" s="9" t="s">
        <v>146</v>
      </c>
      <c r="D86" s="9" t="s">
        <v>130</v>
      </c>
      <c r="E86" s="9" t="s">
        <v>41</v>
      </c>
      <c r="F86" s="9" t="s">
        <v>42</v>
      </c>
      <c r="G86" s="9" t="s">
        <v>121</v>
      </c>
      <c r="H86" s="9"/>
      <c r="I86" s="9"/>
      <c r="J86" s="9"/>
      <c r="K86" s="9" t="s">
        <v>44</v>
      </c>
      <c r="L86" s="9"/>
      <c r="M86" s="9"/>
      <c r="N86" s="9"/>
      <c r="O86" s="9"/>
      <c r="P86" s="10">
        <f>IF(H86&lt;&gt;"","a","")</f>
        <v>0</v>
      </c>
      <c r="Q86" s="10">
        <f>IF(I86&lt;&gt;"","b","")</f>
        <v>0</v>
      </c>
      <c r="R86" s="10">
        <f>IF(J86&lt;&gt;"","c","")</f>
        <v>0</v>
      </c>
      <c r="S86" s="10">
        <f>IF(K86&lt;&gt;"","d","")</f>
        <v>0</v>
      </c>
      <c r="T86" s="10">
        <f>IF(L86&lt;&gt;"","e","")</f>
        <v>0</v>
      </c>
      <c r="U86" s="10">
        <f>IF(M86&lt;&gt;"","f","")</f>
        <v>0</v>
      </c>
      <c r="V86" s="10">
        <f>IF(N86&lt;&gt;"","g","")</f>
        <v>0</v>
      </c>
      <c r="W86" s="10">
        <f>P86&amp;Q86&amp;R86&amp;S86&amp;T86&amp;U86&amp;V86</f>
        <v>0</v>
      </c>
      <c r="X86" s="10">
        <f>IF(W86="","",VLOOKUP(W86,AA2:AD58,2,0))</f>
        <v>0</v>
      </c>
      <c r="Y86" s="10">
        <f>IF(X86="","",VLOOKUP(W86,AA2:AD58,3,0))</f>
        <v>0</v>
      </c>
      <c r="Z86" s="10">
        <f>IF(Y86="","",VLOOKUP(W86,AA2:AD58,4,0))</f>
        <v>0</v>
      </c>
    </row>
    <row r="87" spans="1:26" ht="30" customHeight="1">
      <c r="A87" s="9">
        <v>84</v>
      </c>
      <c r="B87" s="9" t="s">
        <v>76</v>
      </c>
      <c r="C87" s="9" t="s">
        <v>147</v>
      </c>
      <c r="D87" s="9" t="s">
        <v>148</v>
      </c>
      <c r="E87" s="9" t="s">
        <v>41</v>
      </c>
      <c r="F87" s="9" t="s">
        <v>42</v>
      </c>
      <c r="G87" s="9" t="s">
        <v>121</v>
      </c>
      <c r="H87" s="9"/>
      <c r="I87" s="9"/>
      <c r="J87" s="9"/>
      <c r="K87" s="9" t="s">
        <v>44</v>
      </c>
      <c r="L87" s="9"/>
      <c r="M87" s="9"/>
      <c r="N87" s="9"/>
      <c r="O87" s="9"/>
      <c r="P87" s="10">
        <f>IF(H87&lt;&gt;"","a","")</f>
        <v>0</v>
      </c>
      <c r="Q87" s="10">
        <f>IF(I87&lt;&gt;"","b","")</f>
        <v>0</v>
      </c>
      <c r="R87" s="10">
        <f>IF(J87&lt;&gt;"","c","")</f>
        <v>0</v>
      </c>
      <c r="S87" s="10">
        <f>IF(K87&lt;&gt;"","d","")</f>
        <v>0</v>
      </c>
      <c r="T87" s="10">
        <f>IF(L87&lt;&gt;"","e","")</f>
        <v>0</v>
      </c>
      <c r="U87" s="10">
        <f>IF(M87&lt;&gt;"","f","")</f>
        <v>0</v>
      </c>
      <c r="V87" s="10">
        <f>IF(N87&lt;&gt;"","g","")</f>
        <v>0</v>
      </c>
      <c r="W87" s="10">
        <f>P87&amp;Q87&amp;R87&amp;S87&amp;T87&amp;U87&amp;V87</f>
        <v>0</v>
      </c>
      <c r="X87" s="10">
        <f>IF(W87="","",VLOOKUP(W87,AA2:AD58,2,0))</f>
        <v>0</v>
      </c>
      <c r="Y87" s="10">
        <f>IF(X87="","",VLOOKUP(W87,AA2:AD58,3,0))</f>
        <v>0</v>
      </c>
      <c r="Z87" s="10">
        <f>IF(Y87="","",VLOOKUP(W87,AA2:AD58,4,0))</f>
        <v>0</v>
      </c>
    </row>
    <row r="88" spans="1:26" ht="30" customHeight="1">
      <c r="A88" s="9">
        <v>85</v>
      </c>
      <c r="B88" s="9" t="s">
        <v>76</v>
      </c>
      <c r="C88" s="9" t="s">
        <v>149</v>
      </c>
      <c r="D88" s="9" t="s">
        <v>148</v>
      </c>
      <c r="E88" s="9" t="s">
        <v>41</v>
      </c>
      <c r="F88" s="9" t="s">
        <v>42</v>
      </c>
      <c r="G88" s="9" t="s">
        <v>121</v>
      </c>
      <c r="H88" s="9"/>
      <c r="I88" s="9"/>
      <c r="J88" s="9"/>
      <c r="K88" s="9" t="s">
        <v>44</v>
      </c>
      <c r="L88" s="9"/>
      <c r="M88" s="9"/>
      <c r="N88" s="9"/>
      <c r="O88" s="9"/>
      <c r="P88" s="10">
        <f>IF(H88&lt;&gt;"","a","")</f>
        <v>0</v>
      </c>
      <c r="Q88" s="10">
        <f>IF(I88&lt;&gt;"","b","")</f>
        <v>0</v>
      </c>
      <c r="R88" s="10">
        <f>IF(J88&lt;&gt;"","c","")</f>
        <v>0</v>
      </c>
      <c r="S88" s="10">
        <f>IF(K88&lt;&gt;"","d","")</f>
        <v>0</v>
      </c>
      <c r="T88" s="10">
        <f>IF(L88&lt;&gt;"","e","")</f>
        <v>0</v>
      </c>
      <c r="U88" s="10">
        <f>IF(M88&lt;&gt;"","f","")</f>
        <v>0</v>
      </c>
      <c r="V88" s="10">
        <f>IF(N88&lt;&gt;"","g","")</f>
        <v>0</v>
      </c>
      <c r="W88" s="10">
        <f>P88&amp;Q88&amp;R88&amp;S88&amp;T88&amp;U88&amp;V88</f>
        <v>0</v>
      </c>
      <c r="X88" s="10">
        <f>IF(W88="","",VLOOKUP(W88,AA2:AD58,2,0))</f>
        <v>0</v>
      </c>
      <c r="Y88" s="10">
        <f>IF(X88="","",VLOOKUP(W88,AA2:AD58,3,0))</f>
        <v>0</v>
      </c>
      <c r="Z88" s="10">
        <f>IF(Y88="","",VLOOKUP(W88,AA2:AD58,4,0))</f>
        <v>0</v>
      </c>
    </row>
    <row r="89" spans="1:26" ht="30" customHeight="1">
      <c r="A89" s="9">
        <v>86</v>
      </c>
      <c r="B89" s="9" t="s">
        <v>76</v>
      </c>
      <c r="C89" s="9" t="s">
        <v>150</v>
      </c>
      <c r="D89" s="9" t="s">
        <v>123</v>
      </c>
      <c r="E89" s="9" t="s">
        <v>41</v>
      </c>
      <c r="F89" s="9" t="s">
        <v>42</v>
      </c>
      <c r="G89" s="9" t="s">
        <v>121</v>
      </c>
      <c r="H89" s="9"/>
      <c r="I89" s="9"/>
      <c r="J89" s="9"/>
      <c r="K89" s="9" t="s">
        <v>44</v>
      </c>
      <c r="L89" s="9"/>
      <c r="M89" s="9"/>
      <c r="N89" s="9"/>
      <c r="O89" s="9"/>
      <c r="P89" s="10">
        <f>IF(H89&lt;&gt;"","a","")</f>
        <v>0</v>
      </c>
      <c r="Q89" s="10">
        <f>IF(I89&lt;&gt;"","b","")</f>
        <v>0</v>
      </c>
      <c r="R89" s="10">
        <f>IF(J89&lt;&gt;"","c","")</f>
        <v>0</v>
      </c>
      <c r="S89" s="10">
        <f>IF(K89&lt;&gt;"","d","")</f>
        <v>0</v>
      </c>
      <c r="T89" s="10">
        <f>IF(L89&lt;&gt;"","e","")</f>
        <v>0</v>
      </c>
      <c r="U89" s="10">
        <f>IF(M89&lt;&gt;"","f","")</f>
        <v>0</v>
      </c>
      <c r="V89" s="10">
        <f>IF(N89&lt;&gt;"","g","")</f>
        <v>0</v>
      </c>
      <c r="W89" s="10">
        <f>P89&amp;Q89&amp;R89&amp;S89&amp;T89&amp;U89&amp;V89</f>
        <v>0</v>
      </c>
      <c r="X89" s="10">
        <f>IF(W89="","",VLOOKUP(W89,AA2:AD58,2,0))</f>
        <v>0</v>
      </c>
      <c r="Y89" s="10">
        <f>IF(X89="","",VLOOKUP(W89,AA2:AD58,3,0))</f>
        <v>0</v>
      </c>
      <c r="Z89" s="10">
        <f>IF(Y89="","",VLOOKUP(W89,AA2:AD58,4,0))</f>
        <v>0</v>
      </c>
    </row>
    <row r="90" spans="1:26" ht="30" customHeight="1">
      <c r="A90" s="9">
        <v>87</v>
      </c>
      <c r="B90" s="9" t="s">
        <v>76</v>
      </c>
      <c r="C90" s="9" t="s">
        <v>151</v>
      </c>
      <c r="D90" s="9" t="s">
        <v>123</v>
      </c>
      <c r="E90" s="9" t="s">
        <v>41</v>
      </c>
      <c r="F90" s="9" t="s">
        <v>42</v>
      </c>
      <c r="G90" s="9" t="s">
        <v>121</v>
      </c>
      <c r="H90" s="9"/>
      <c r="I90" s="9"/>
      <c r="J90" s="9"/>
      <c r="K90" s="9" t="s">
        <v>44</v>
      </c>
      <c r="L90" s="9"/>
      <c r="M90" s="9"/>
      <c r="N90" s="9"/>
      <c r="O90" s="9"/>
      <c r="P90" s="10">
        <f>IF(H90&lt;&gt;"","a","")</f>
        <v>0</v>
      </c>
      <c r="Q90" s="10">
        <f>IF(I90&lt;&gt;"","b","")</f>
        <v>0</v>
      </c>
      <c r="R90" s="10">
        <f>IF(J90&lt;&gt;"","c","")</f>
        <v>0</v>
      </c>
      <c r="S90" s="10">
        <f>IF(K90&lt;&gt;"","d","")</f>
        <v>0</v>
      </c>
      <c r="T90" s="10">
        <f>IF(L90&lt;&gt;"","e","")</f>
        <v>0</v>
      </c>
      <c r="U90" s="10">
        <f>IF(M90&lt;&gt;"","f","")</f>
        <v>0</v>
      </c>
      <c r="V90" s="10">
        <f>IF(N90&lt;&gt;"","g","")</f>
        <v>0</v>
      </c>
      <c r="W90" s="10">
        <f>P90&amp;Q90&amp;R90&amp;S90&amp;T90&amp;U90&amp;V90</f>
        <v>0</v>
      </c>
      <c r="X90" s="10">
        <f>IF(W90="","",VLOOKUP(W90,AA2:AD58,2,0))</f>
        <v>0</v>
      </c>
      <c r="Y90" s="10">
        <f>IF(X90="","",VLOOKUP(W90,AA2:AD58,3,0))</f>
        <v>0</v>
      </c>
      <c r="Z90" s="10">
        <f>IF(Y90="","",VLOOKUP(W90,AA2:AD58,4,0))</f>
        <v>0</v>
      </c>
    </row>
    <row r="91" spans="1:26" ht="30" customHeight="1">
      <c r="A91" s="9">
        <v>88</v>
      </c>
      <c r="B91" s="9" t="s">
        <v>76</v>
      </c>
      <c r="C91" s="9" t="s">
        <v>152</v>
      </c>
      <c r="D91" s="9" t="s">
        <v>133</v>
      </c>
      <c r="E91" s="9" t="s">
        <v>41</v>
      </c>
      <c r="F91" s="9" t="s">
        <v>42</v>
      </c>
      <c r="G91" s="9" t="s">
        <v>121</v>
      </c>
      <c r="H91" s="9" t="s">
        <v>44</v>
      </c>
      <c r="I91" s="9"/>
      <c r="J91" s="9"/>
      <c r="K91" s="9"/>
      <c r="L91" s="9"/>
      <c r="M91" s="9"/>
      <c r="N91" s="9"/>
      <c r="O91" s="9"/>
      <c r="P91" s="10">
        <f>IF(H91&lt;&gt;"","a","")</f>
        <v>0</v>
      </c>
      <c r="Q91" s="10">
        <f>IF(I91&lt;&gt;"","b","")</f>
        <v>0</v>
      </c>
      <c r="R91" s="10">
        <f>IF(J91&lt;&gt;"","c","")</f>
        <v>0</v>
      </c>
      <c r="S91" s="10">
        <f>IF(K91&lt;&gt;"","d","")</f>
        <v>0</v>
      </c>
      <c r="T91" s="10">
        <f>IF(L91&lt;&gt;"","e","")</f>
        <v>0</v>
      </c>
      <c r="U91" s="10">
        <f>IF(M91&lt;&gt;"","f","")</f>
        <v>0</v>
      </c>
      <c r="V91" s="10">
        <f>IF(N91&lt;&gt;"","g","")</f>
        <v>0</v>
      </c>
      <c r="W91" s="10">
        <f>P91&amp;Q91&amp;R91&amp;S91&amp;T91&amp;U91&amp;V91</f>
        <v>0</v>
      </c>
      <c r="X91" s="10">
        <f>IF(W91="","",VLOOKUP(W91,AA2:AD58,2,0))</f>
        <v>0</v>
      </c>
      <c r="Y91" s="10">
        <f>IF(X91="","",VLOOKUP(W91,AA2:AD58,3,0))</f>
        <v>0</v>
      </c>
      <c r="Z91" s="10">
        <f>IF(Y91="","",VLOOKUP(W91,AA2:AD58,4,0))</f>
        <v>0</v>
      </c>
    </row>
    <row r="92" spans="1:26" ht="30" customHeight="1">
      <c r="A92" s="9">
        <v>89</v>
      </c>
      <c r="B92" s="9" t="s">
        <v>76</v>
      </c>
      <c r="C92" s="9" t="s">
        <v>153</v>
      </c>
      <c r="D92" s="9" t="s">
        <v>133</v>
      </c>
      <c r="E92" s="9" t="s">
        <v>41</v>
      </c>
      <c r="F92" s="9" t="s">
        <v>42</v>
      </c>
      <c r="G92" s="9" t="s">
        <v>121</v>
      </c>
      <c r="H92" s="9" t="s">
        <v>44</v>
      </c>
      <c r="I92" s="9"/>
      <c r="J92" s="9"/>
      <c r="K92" s="9"/>
      <c r="L92" s="9"/>
      <c r="M92" s="9"/>
      <c r="N92" s="9"/>
      <c r="O92" s="9"/>
      <c r="P92" s="10">
        <f>IF(H92&lt;&gt;"","a","")</f>
        <v>0</v>
      </c>
      <c r="Q92" s="10">
        <f>IF(I92&lt;&gt;"","b","")</f>
        <v>0</v>
      </c>
      <c r="R92" s="10">
        <f>IF(J92&lt;&gt;"","c","")</f>
        <v>0</v>
      </c>
      <c r="S92" s="10">
        <f>IF(K92&lt;&gt;"","d","")</f>
        <v>0</v>
      </c>
      <c r="T92" s="10">
        <f>IF(L92&lt;&gt;"","e","")</f>
        <v>0</v>
      </c>
      <c r="U92" s="10">
        <f>IF(M92&lt;&gt;"","f","")</f>
        <v>0</v>
      </c>
      <c r="V92" s="10">
        <f>IF(N92&lt;&gt;"","g","")</f>
        <v>0</v>
      </c>
      <c r="W92" s="10">
        <f>P92&amp;Q92&amp;R92&amp;S92&amp;T92&amp;U92&amp;V92</f>
        <v>0</v>
      </c>
      <c r="X92" s="10">
        <f>IF(W92="","",VLOOKUP(W92,AA2:AD58,2,0))</f>
        <v>0</v>
      </c>
      <c r="Y92" s="10">
        <f>IF(X92="","",VLOOKUP(W92,AA2:AD58,3,0))</f>
        <v>0</v>
      </c>
      <c r="Z92" s="10">
        <f>IF(Y92="","",VLOOKUP(W92,AA2:AD58,4,0))</f>
        <v>0</v>
      </c>
    </row>
    <row r="93" spans="1:26" ht="30" customHeight="1">
      <c r="A93" s="9">
        <v>90</v>
      </c>
      <c r="B93" s="9" t="s">
        <v>76</v>
      </c>
      <c r="C93" s="9" t="s">
        <v>154</v>
      </c>
      <c r="D93" s="9" t="s">
        <v>130</v>
      </c>
      <c r="E93" s="9" t="s">
        <v>41</v>
      </c>
      <c r="F93" s="9" t="s">
        <v>42</v>
      </c>
      <c r="G93" s="9" t="s">
        <v>121</v>
      </c>
      <c r="H93" s="9"/>
      <c r="I93" s="9"/>
      <c r="J93" s="9"/>
      <c r="K93" s="9" t="s">
        <v>44</v>
      </c>
      <c r="L93" s="9"/>
      <c r="M93" s="9"/>
      <c r="N93" s="9"/>
      <c r="O93" s="9"/>
      <c r="P93" s="10">
        <f>IF(H93&lt;&gt;"","a","")</f>
        <v>0</v>
      </c>
      <c r="Q93" s="10">
        <f>IF(I93&lt;&gt;"","b","")</f>
        <v>0</v>
      </c>
      <c r="R93" s="10">
        <f>IF(J93&lt;&gt;"","c","")</f>
        <v>0</v>
      </c>
      <c r="S93" s="10">
        <f>IF(K93&lt;&gt;"","d","")</f>
        <v>0</v>
      </c>
      <c r="T93" s="10">
        <f>IF(L93&lt;&gt;"","e","")</f>
        <v>0</v>
      </c>
      <c r="U93" s="10">
        <f>IF(M93&lt;&gt;"","f","")</f>
        <v>0</v>
      </c>
      <c r="V93" s="10">
        <f>IF(N93&lt;&gt;"","g","")</f>
        <v>0</v>
      </c>
      <c r="W93" s="10">
        <f>P93&amp;Q93&amp;R93&amp;S93&amp;T93&amp;U93&amp;V93</f>
        <v>0</v>
      </c>
      <c r="X93" s="10">
        <f>IF(W93="","",VLOOKUP(W93,AA2:AD58,2,0))</f>
        <v>0</v>
      </c>
      <c r="Y93" s="10">
        <f>IF(X93="","",VLOOKUP(W93,AA2:AD58,3,0))</f>
        <v>0</v>
      </c>
      <c r="Z93" s="10">
        <f>IF(Y93="","",VLOOKUP(W93,AA2:AD58,4,0))</f>
        <v>0</v>
      </c>
    </row>
    <row r="94" spans="1:26" ht="30" customHeight="1">
      <c r="A94" s="9">
        <v>91</v>
      </c>
      <c r="B94" s="9" t="s">
        <v>76</v>
      </c>
      <c r="C94" s="9" t="s">
        <v>155</v>
      </c>
      <c r="D94" s="9" t="s">
        <v>130</v>
      </c>
      <c r="E94" s="9" t="s">
        <v>41</v>
      </c>
      <c r="F94" s="9" t="s">
        <v>42</v>
      </c>
      <c r="G94" s="9" t="s">
        <v>121</v>
      </c>
      <c r="H94" s="9"/>
      <c r="I94" s="9"/>
      <c r="J94" s="9"/>
      <c r="K94" s="9" t="s">
        <v>44</v>
      </c>
      <c r="L94" s="9"/>
      <c r="M94" s="9"/>
      <c r="N94" s="9"/>
      <c r="O94" s="9"/>
      <c r="P94" s="10">
        <f>IF(H94&lt;&gt;"","a","")</f>
        <v>0</v>
      </c>
      <c r="Q94" s="10">
        <f>IF(I94&lt;&gt;"","b","")</f>
        <v>0</v>
      </c>
      <c r="R94" s="10">
        <f>IF(J94&lt;&gt;"","c","")</f>
        <v>0</v>
      </c>
      <c r="S94" s="10">
        <f>IF(K94&lt;&gt;"","d","")</f>
        <v>0</v>
      </c>
      <c r="T94" s="10">
        <f>IF(L94&lt;&gt;"","e","")</f>
        <v>0</v>
      </c>
      <c r="U94" s="10">
        <f>IF(M94&lt;&gt;"","f","")</f>
        <v>0</v>
      </c>
      <c r="V94" s="10">
        <f>IF(N94&lt;&gt;"","g","")</f>
        <v>0</v>
      </c>
      <c r="W94" s="10">
        <f>P94&amp;Q94&amp;R94&amp;S94&amp;T94&amp;U94&amp;V94</f>
        <v>0</v>
      </c>
      <c r="X94" s="10">
        <f>IF(W94="","",VLOOKUP(W94,AA2:AD58,2,0))</f>
        <v>0</v>
      </c>
      <c r="Y94" s="10">
        <f>IF(X94="","",VLOOKUP(W94,AA2:AD58,3,0))</f>
        <v>0</v>
      </c>
      <c r="Z94" s="10">
        <f>IF(Y94="","",VLOOKUP(W94,AA2:AD58,4,0))</f>
        <v>0</v>
      </c>
    </row>
    <row r="95" spans="1:26" ht="30" customHeight="1">
      <c r="A95" s="9">
        <v>92</v>
      </c>
      <c r="B95" s="9" t="s">
        <v>76</v>
      </c>
      <c r="C95" s="9" t="s">
        <v>156</v>
      </c>
      <c r="D95" s="9" t="s">
        <v>130</v>
      </c>
      <c r="E95" s="9" t="s">
        <v>41</v>
      </c>
      <c r="F95" s="9" t="s">
        <v>42</v>
      </c>
      <c r="G95" s="9" t="s">
        <v>121</v>
      </c>
      <c r="H95" s="9"/>
      <c r="I95" s="9"/>
      <c r="J95" s="9"/>
      <c r="K95" s="9" t="s">
        <v>44</v>
      </c>
      <c r="L95" s="9"/>
      <c r="M95" s="9"/>
      <c r="N95" s="9"/>
      <c r="O95" s="9"/>
      <c r="P95" s="10">
        <f>IF(H95&lt;&gt;"","a","")</f>
        <v>0</v>
      </c>
      <c r="Q95" s="10">
        <f>IF(I95&lt;&gt;"","b","")</f>
        <v>0</v>
      </c>
      <c r="R95" s="10">
        <f>IF(J95&lt;&gt;"","c","")</f>
        <v>0</v>
      </c>
      <c r="S95" s="10">
        <f>IF(K95&lt;&gt;"","d","")</f>
        <v>0</v>
      </c>
      <c r="T95" s="10">
        <f>IF(L95&lt;&gt;"","e","")</f>
        <v>0</v>
      </c>
      <c r="U95" s="10">
        <f>IF(M95&lt;&gt;"","f","")</f>
        <v>0</v>
      </c>
      <c r="V95" s="10">
        <f>IF(N95&lt;&gt;"","g","")</f>
        <v>0</v>
      </c>
      <c r="W95" s="10">
        <f>P95&amp;Q95&amp;R95&amp;S95&amp;T95&amp;U95&amp;V95</f>
        <v>0</v>
      </c>
      <c r="X95" s="10">
        <f>IF(W95="","",VLOOKUP(W95,AA2:AD58,2,0))</f>
        <v>0</v>
      </c>
      <c r="Y95" s="10">
        <f>IF(X95="","",VLOOKUP(W95,AA2:AD58,3,0))</f>
        <v>0</v>
      </c>
      <c r="Z95" s="10">
        <f>IF(Y95="","",VLOOKUP(W95,AA2:AD58,4,0))</f>
        <v>0</v>
      </c>
    </row>
    <row r="96" spans="1:26" ht="30" customHeight="1">
      <c r="A96" s="9">
        <v>93</v>
      </c>
      <c r="B96" s="9" t="s">
        <v>76</v>
      </c>
      <c r="C96" s="9" t="s">
        <v>157</v>
      </c>
      <c r="D96" s="9" t="s">
        <v>130</v>
      </c>
      <c r="E96" s="9" t="s">
        <v>41</v>
      </c>
      <c r="F96" s="9" t="s">
        <v>42</v>
      </c>
      <c r="G96" s="9" t="s">
        <v>121</v>
      </c>
      <c r="H96" s="9"/>
      <c r="I96" s="9"/>
      <c r="J96" s="9"/>
      <c r="K96" s="9" t="s">
        <v>44</v>
      </c>
      <c r="L96" s="9"/>
      <c r="M96" s="9"/>
      <c r="N96" s="9"/>
      <c r="O96" s="9"/>
      <c r="P96" s="10">
        <f>IF(H96&lt;&gt;"","a","")</f>
        <v>0</v>
      </c>
      <c r="Q96" s="10">
        <f>IF(I96&lt;&gt;"","b","")</f>
        <v>0</v>
      </c>
      <c r="R96" s="10">
        <f>IF(J96&lt;&gt;"","c","")</f>
        <v>0</v>
      </c>
      <c r="S96" s="10">
        <f>IF(K96&lt;&gt;"","d","")</f>
        <v>0</v>
      </c>
      <c r="T96" s="10">
        <f>IF(L96&lt;&gt;"","e","")</f>
        <v>0</v>
      </c>
      <c r="U96" s="10">
        <f>IF(M96&lt;&gt;"","f","")</f>
        <v>0</v>
      </c>
      <c r="V96" s="10">
        <f>IF(N96&lt;&gt;"","g","")</f>
        <v>0</v>
      </c>
      <c r="W96" s="10">
        <f>P96&amp;Q96&amp;R96&amp;S96&amp;T96&amp;U96&amp;V96</f>
        <v>0</v>
      </c>
      <c r="X96" s="10">
        <f>IF(W96="","",VLOOKUP(W96,AA2:AD58,2,0))</f>
        <v>0</v>
      </c>
      <c r="Y96" s="10">
        <f>IF(X96="","",VLOOKUP(W96,AA2:AD58,3,0))</f>
        <v>0</v>
      </c>
      <c r="Z96" s="10">
        <f>IF(Y96="","",VLOOKUP(W96,AA2:AD58,4,0))</f>
        <v>0</v>
      </c>
    </row>
    <row r="97" spans="1:26" ht="30" customHeight="1">
      <c r="A97" s="9">
        <v>94</v>
      </c>
      <c r="B97" s="9" t="s">
        <v>76</v>
      </c>
      <c r="C97" s="9" t="s">
        <v>158</v>
      </c>
      <c r="D97" s="9" t="s">
        <v>130</v>
      </c>
      <c r="E97" s="9" t="s">
        <v>41</v>
      </c>
      <c r="F97" s="9" t="s">
        <v>42</v>
      </c>
      <c r="G97" s="9" t="s">
        <v>121</v>
      </c>
      <c r="H97" s="9"/>
      <c r="I97" s="9"/>
      <c r="J97" s="9"/>
      <c r="K97" s="9" t="s">
        <v>44</v>
      </c>
      <c r="L97" s="9"/>
      <c r="M97" s="9"/>
      <c r="N97" s="9"/>
      <c r="O97" s="9"/>
      <c r="P97" s="10">
        <f>IF(H97&lt;&gt;"","a","")</f>
        <v>0</v>
      </c>
      <c r="Q97" s="10">
        <f>IF(I97&lt;&gt;"","b","")</f>
        <v>0</v>
      </c>
      <c r="R97" s="10">
        <f>IF(J97&lt;&gt;"","c","")</f>
        <v>0</v>
      </c>
      <c r="S97" s="10">
        <f>IF(K97&lt;&gt;"","d","")</f>
        <v>0</v>
      </c>
      <c r="T97" s="10">
        <f>IF(L97&lt;&gt;"","e","")</f>
        <v>0</v>
      </c>
      <c r="U97" s="10">
        <f>IF(M97&lt;&gt;"","f","")</f>
        <v>0</v>
      </c>
      <c r="V97" s="10">
        <f>IF(N97&lt;&gt;"","g","")</f>
        <v>0</v>
      </c>
      <c r="W97" s="10">
        <f>P97&amp;Q97&amp;R97&amp;S97&amp;T97&amp;U97&amp;V97</f>
        <v>0</v>
      </c>
      <c r="X97" s="10">
        <f>IF(W97="","",VLOOKUP(W97,AA2:AD58,2,0))</f>
        <v>0</v>
      </c>
      <c r="Y97" s="10">
        <f>IF(X97="","",VLOOKUP(W97,AA2:AD58,3,0))</f>
        <v>0</v>
      </c>
      <c r="Z97" s="10">
        <f>IF(Y97="","",VLOOKUP(W97,AA2:AD58,4,0))</f>
        <v>0</v>
      </c>
    </row>
    <row r="98" spans="1:26" ht="30" customHeight="1">
      <c r="A98" s="9">
        <v>95</v>
      </c>
      <c r="B98" s="9" t="s">
        <v>76</v>
      </c>
      <c r="C98" s="9" t="s">
        <v>159</v>
      </c>
      <c r="D98" s="9" t="s">
        <v>130</v>
      </c>
      <c r="E98" s="9" t="s">
        <v>41</v>
      </c>
      <c r="F98" s="9" t="s">
        <v>42</v>
      </c>
      <c r="G98" s="9" t="s">
        <v>121</v>
      </c>
      <c r="H98" s="9"/>
      <c r="I98" s="9"/>
      <c r="J98" s="9"/>
      <c r="K98" s="9" t="s">
        <v>44</v>
      </c>
      <c r="L98" s="9"/>
      <c r="M98" s="9"/>
      <c r="N98" s="9"/>
      <c r="O98" s="9"/>
      <c r="P98" s="10">
        <f>IF(H98&lt;&gt;"","a","")</f>
        <v>0</v>
      </c>
      <c r="Q98" s="10">
        <f>IF(I98&lt;&gt;"","b","")</f>
        <v>0</v>
      </c>
      <c r="R98" s="10">
        <f>IF(J98&lt;&gt;"","c","")</f>
        <v>0</v>
      </c>
      <c r="S98" s="10">
        <f>IF(K98&lt;&gt;"","d","")</f>
        <v>0</v>
      </c>
      <c r="T98" s="10">
        <f>IF(L98&lt;&gt;"","e","")</f>
        <v>0</v>
      </c>
      <c r="U98" s="10">
        <f>IF(M98&lt;&gt;"","f","")</f>
        <v>0</v>
      </c>
      <c r="V98" s="10">
        <f>IF(N98&lt;&gt;"","g","")</f>
        <v>0</v>
      </c>
      <c r="W98" s="10">
        <f>P98&amp;Q98&amp;R98&amp;S98&amp;T98&amp;U98&amp;V98</f>
        <v>0</v>
      </c>
      <c r="X98" s="10">
        <f>IF(W98="","",VLOOKUP(W98,AA2:AD58,2,0))</f>
        <v>0</v>
      </c>
      <c r="Y98" s="10">
        <f>IF(X98="","",VLOOKUP(W98,AA2:AD58,3,0))</f>
        <v>0</v>
      </c>
      <c r="Z98" s="10">
        <f>IF(Y98="","",VLOOKUP(W98,AA2:AD58,4,0))</f>
        <v>0</v>
      </c>
    </row>
    <row r="99" spans="1:26" ht="30" customHeight="1">
      <c r="A99" s="9">
        <v>96</v>
      </c>
      <c r="B99" s="9" t="s">
        <v>76</v>
      </c>
      <c r="C99" s="9" t="s">
        <v>160</v>
      </c>
      <c r="D99" s="9" t="s">
        <v>130</v>
      </c>
      <c r="E99" s="9" t="s">
        <v>41</v>
      </c>
      <c r="F99" s="9" t="s">
        <v>42</v>
      </c>
      <c r="G99" s="9" t="s">
        <v>121</v>
      </c>
      <c r="H99" s="9"/>
      <c r="I99" s="9"/>
      <c r="J99" s="9"/>
      <c r="K99" s="9" t="s">
        <v>44</v>
      </c>
      <c r="L99" s="9"/>
      <c r="M99" s="9"/>
      <c r="N99" s="9"/>
      <c r="O99" s="9"/>
      <c r="P99" s="10">
        <f>IF(H99&lt;&gt;"","a","")</f>
        <v>0</v>
      </c>
      <c r="Q99" s="10">
        <f>IF(I99&lt;&gt;"","b","")</f>
        <v>0</v>
      </c>
      <c r="R99" s="10">
        <f>IF(J99&lt;&gt;"","c","")</f>
        <v>0</v>
      </c>
      <c r="S99" s="10">
        <f>IF(K99&lt;&gt;"","d","")</f>
        <v>0</v>
      </c>
      <c r="T99" s="10">
        <f>IF(L99&lt;&gt;"","e","")</f>
        <v>0</v>
      </c>
      <c r="U99" s="10">
        <f>IF(M99&lt;&gt;"","f","")</f>
        <v>0</v>
      </c>
      <c r="V99" s="10">
        <f>IF(N99&lt;&gt;"","g","")</f>
        <v>0</v>
      </c>
      <c r="W99" s="10">
        <f>P99&amp;Q99&amp;R99&amp;S99&amp;T99&amp;U99&amp;V99</f>
        <v>0</v>
      </c>
      <c r="X99" s="10">
        <f>IF(W99="","",VLOOKUP(W99,AA2:AD58,2,0))</f>
        <v>0</v>
      </c>
      <c r="Y99" s="10">
        <f>IF(X99="","",VLOOKUP(W99,AA2:AD58,3,0))</f>
        <v>0</v>
      </c>
      <c r="Z99" s="10">
        <f>IF(Y99="","",VLOOKUP(W99,AA2:AD58,4,0))</f>
        <v>0</v>
      </c>
    </row>
    <row r="100" spans="1:26" ht="30" customHeight="1">
      <c r="A100" s="9">
        <v>97</v>
      </c>
      <c r="B100" s="9" t="s">
        <v>45</v>
      </c>
      <c r="C100" s="9" t="s">
        <v>161</v>
      </c>
      <c r="D100" s="9" t="s">
        <v>130</v>
      </c>
      <c r="E100" s="9" t="s">
        <v>41</v>
      </c>
      <c r="F100" s="9" t="s">
        <v>42</v>
      </c>
      <c r="G100" s="9" t="s">
        <v>121</v>
      </c>
      <c r="H100" s="9"/>
      <c r="I100" s="9"/>
      <c r="J100" s="9"/>
      <c r="K100" s="9" t="s">
        <v>44</v>
      </c>
      <c r="L100" s="9"/>
      <c r="M100" s="9"/>
      <c r="N100" s="9"/>
      <c r="O100" s="9"/>
      <c r="P100" s="10">
        <f>IF(H100&lt;&gt;"","a","")</f>
        <v>0</v>
      </c>
      <c r="Q100" s="10">
        <f>IF(I100&lt;&gt;"","b","")</f>
        <v>0</v>
      </c>
      <c r="R100" s="10">
        <f>IF(J100&lt;&gt;"","c","")</f>
        <v>0</v>
      </c>
      <c r="S100" s="10">
        <f>IF(K100&lt;&gt;"","d","")</f>
        <v>0</v>
      </c>
      <c r="T100" s="10">
        <f>IF(L100&lt;&gt;"","e","")</f>
        <v>0</v>
      </c>
      <c r="U100" s="10">
        <f>IF(M100&lt;&gt;"","f","")</f>
        <v>0</v>
      </c>
      <c r="V100" s="10">
        <f>IF(N100&lt;&gt;"","g","")</f>
        <v>0</v>
      </c>
      <c r="W100" s="10">
        <f>P100&amp;Q100&amp;R100&amp;S100&amp;T100&amp;U100&amp;V100</f>
        <v>0</v>
      </c>
      <c r="X100" s="10">
        <f>IF(W100="","",VLOOKUP(W100,AA2:AD58,2,0))</f>
        <v>0</v>
      </c>
      <c r="Y100" s="10">
        <f>IF(X100="","",VLOOKUP(W100,AA2:AD58,3,0))</f>
        <v>0</v>
      </c>
      <c r="Z100" s="10">
        <f>IF(Y100="","",VLOOKUP(W100,AA2:AD58,4,0))</f>
        <v>0</v>
      </c>
    </row>
    <row r="101" spans="1:26" ht="30" customHeight="1">
      <c r="A101" s="9">
        <v>98</v>
      </c>
      <c r="B101" s="9" t="s">
        <v>45</v>
      </c>
      <c r="C101" s="9" t="s">
        <v>162</v>
      </c>
      <c r="D101" s="9" t="s">
        <v>130</v>
      </c>
      <c r="E101" s="9" t="s">
        <v>41</v>
      </c>
      <c r="F101" s="9" t="s">
        <v>42</v>
      </c>
      <c r="G101" s="9" t="s">
        <v>121</v>
      </c>
      <c r="H101" s="9"/>
      <c r="I101" s="9"/>
      <c r="J101" s="9"/>
      <c r="K101" s="9" t="s">
        <v>44</v>
      </c>
      <c r="L101" s="9"/>
      <c r="M101" s="9"/>
      <c r="N101" s="9"/>
      <c r="O101" s="9"/>
      <c r="P101" s="10">
        <f>IF(H101&lt;&gt;"","a","")</f>
        <v>0</v>
      </c>
      <c r="Q101" s="10">
        <f>IF(I101&lt;&gt;"","b","")</f>
        <v>0</v>
      </c>
      <c r="R101" s="10">
        <f>IF(J101&lt;&gt;"","c","")</f>
        <v>0</v>
      </c>
      <c r="S101" s="10">
        <f>IF(K101&lt;&gt;"","d","")</f>
        <v>0</v>
      </c>
      <c r="T101" s="10">
        <f>IF(L101&lt;&gt;"","e","")</f>
        <v>0</v>
      </c>
      <c r="U101" s="10">
        <f>IF(M101&lt;&gt;"","f","")</f>
        <v>0</v>
      </c>
      <c r="V101" s="10">
        <f>IF(N101&lt;&gt;"","g","")</f>
        <v>0</v>
      </c>
      <c r="W101" s="10">
        <f>P101&amp;Q101&amp;R101&amp;S101&amp;T101&amp;U101&amp;V101</f>
        <v>0</v>
      </c>
      <c r="X101" s="10">
        <f>IF(W101="","",VLOOKUP(W101,AA2:AD58,2,0))</f>
        <v>0</v>
      </c>
      <c r="Y101" s="10">
        <f>IF(X101="","",VLOOKUP(W101,AA2:AD58,3,0))</f>
        <v>0</v>
      </c>
      <c r="Z101" s="10">
        <f>IF(Y101="","",VLOOKUP(W101,AA2:AD58,4,0))</f>
        <v>0</v>
      </c>
    </row>
    <row r="102" spans="1:26" ht="30" customHeight="1">
      <c r="A102" s="9">
        <v>99</v>
      </c>
      <c r="B102" s="9" t="s">
        <v>45</v>
      </c>
      <c r="C102" s="9" t="s">
        <v>106</v>
      </c>
      <c r="D102" s="9" t="s">
        <v>104</v>
      </c>
      <c r="E102" s="9" t="s">
        <v>41</v>
      </c>
      <c r="F102" s="9" t="s">
        <v>42</v>
      </c>
      <c r="G102" s="9" t="s">
        <v>121</v>
      </c>
      <c r="H102" s="9"/>
      <c r="I102" s="9"/>
      <c r="J102" s="9"/>
      <c r="K102" s="9" t="s">
        <v>44</v>
      </c>
      <c r="L102" s="9"/>
      <c r="M102" s="9"/>
      <c r="N102" s="9"/>
      <c r="O102" s="9"/>
      <c r="P102" s="10">
        <f>IF(H102&lt;&gt;"","a","")</f>
        <v>0</v>
      </c>
      <c r="Q102" s="10">
        <f>IF(I102&lt;&gt;"","b","")</f>
        <v>0</v>
      </c>
      <c r="R102" s="10">
        <f>IF(J102&lt;&gt;"","c","")</f>
        <v>0</v>
      </c>
      <c r="S102" s="10">
        <f>IF(K102&lt;&gt;"","d","")</f>
        <v>0</v>
      </c>
      <c r="T102" s="10">
        <f>IF(L102&lt;&gt;"","e","")</f>
        <v>0</v>
      </c>
      <c r="U102" s="10">
        <f>IF(M102&lt;&gt;"","f","")</f>
        <v>0</v>
      </c>
      <c r="V102" s="10">
        <f>IF(N102&lt;&gt;"","g","")</f>
        <v>0</v>
      </c>
      <c r="W102" s="10">
        <f>P102&amp;Q102&amp;R102&amp;S102&amp;T102&amp;U102&amp;V102</f>
        <v>0</v>
      </c>
      <c r="X102" s="10">
        <f>IF(W102="","",VLOOKUP(W102,AA2:AD58,2,0))</f>
        <v>0</v>
      </c>
      <c r="Y102" s="10">
        <f>IF(X102="","",VLOOKUP(W102,AA2:AD58,3,0))</f>
        <v>0</v>
      </c>
      <c r="Z102" s="10">
        <f>IF(Y102="","",VLOOKUP(W102,AA2:AD58,4,0))</f>
        <v>0</v>
      </c>
    </row>
    <row r="103" spans="1:26" ht="30" customHeight="1">
      <c r="A103" s="9">
        <v>100</v>
      </c>
      <c r="B103" s="9" t="s">
        <v>45</v>
      </c>
      <c r="C103" s="9" t="s">
        <v>105</v>
      </c>
      <c r="D103" s="9" t="s">
        <v>104</v>
      </c>
      <c r="E103" s="9" t="s">
        <v>41</v>
      </c>
      <c r="F103" s="9" t="s">
        <v>42</v>
      </c>
      <c r="G103" s="9" t="s">
        <v>121</v>
      </c>
      <c r="H103" s="9"/>
      <c r="I103" s="9"/>
      <c r="J103" s="9"/>
      <c r="K103" s="9" t="s">
        <v>44</v>
      </c>
      <c r="L103" s="9"/>
      <c r="M103" s="9"/>
      <c r="N103" s="9"/>
      <c r="O103" s="9"/>
      <c r="P103" s="10">
        <f>IF(H103&lt;&gt;"","a","")</f>
        <v>0</v>
      </c>
      <c r="Q103" s="10">
        <f>IF(I103&lt;&gt;"","b","")</f>
        <v>0</v>
      </c>
      <c r="R103" s="10">
        <f>IF(J103&lt;&gt;"","c","")</f>
        <v>0</v>
      </c>
      <c r="S103" s="10">
        <f>IF(K103&lt;&gt;"","d","")</f>
        <v>0</v>
      </c>
      <c r="T103" s="10">
        <f>IF(L103&lt;&gt;"","e","")</f>
        <v>0</v>
      </c>
      <c r="U103" s="10">
        <f>IF(M103&lt;&gt;"","f","")</f>
        <v>0</v>
      </c>
      <c r="V103" s="10">
        <f>IF(N103&lt;&gt;"","g","")</f>
        <v>0</v>
      </c>
      <c r="W103" s="10">
        <f>P103&amp;Q103&amp;R103&amp;S103&amp;T103&amp;U103&amp;V103</f>
        <v>0</v>
      </c>
      <c r="X103" s="10">
        <f>IF(W103="","",VLOOKUP(W103,AA2:AD58,2,0))</f>
        <v>0</v>
      </c>
      <c r="Y103" s="10">
        <f>IF(X103="","",VLOOKUP(W103,AA2:AD58,3,0))</f>
        <v>0</v>
      </c>
      <c r="Z103" s="10">
        <f>IF(Y103="","",VLOOKUP(W103,AA2:AD58,4,0))</f>
        <v>0</v>
      </c>
    </row>
    <row r="104" spans="1:26" ht="30" customHeight="1">
      <c r="A104" s="9">
        <v>101</v>
      </c>
      <c r="B104" s="9" t="s">
        <v>45</v>
      </c>
      <c r="C104" s="9" t="s">
        <v>103</v>
      </c>
      <c r="D104" s="9" t="s">
        <v>104</v>
      </c>
      <c r="E104" s="9" t="s">
        <v>41</v>
      </c>
      <c r="F104" s="9" t="s">
        <v>42</v>
      </c>
      <c r="G104" s="9" t="s">
        <v>121</v>
      </c>
      <c r="H104" s="9"/>
      <c r="I104" s="9"/>
      <c r="J104" s="9"/>
      <c r="K104" s="9" t="s">
        <v>44</v>
      </c>
      <c r="L104" s="9"/>
      <c r="M104" s="9"/>
      <c r="N104" s="9"/>
      <c r="O104" s="9"/>
      <c r="P104" s="10">
        <f>IF(H104&lt;&gt;"","a","")</f>
        <v>0</v>
      </c>
      <c r="Q104" s="10">
        <f>IF(I104&lt;&gt;"","b","")</f>
        <v>0</v>
      </c>
      <c r="R104" s="10">
        <f>IF(J104&lt;&gt;"","c","")</f>
        <v>0</v>
      </c>
      <c r="S104" s="10">
        <f>IF(K104&lt;&gt;"","d","")</f>
        <v>0</v>
      </c>
      <c r="T104" s="10">
        <f>IF(L104&lt;&gt;"","e","")</f>
        <v>0</v>
      </c>
      <c r="U104" s="10">
        <f>IF(M104&lt;&gt;"","f","")</f>
        <v>0</v>
      </c>
      <c r="V104" s="10">
        <f>IF(N104&lt;&gt;"","g","")</f>
        <v>0</v>
      </c>
      <c r="W104" s="10">
        <f>P104&amp;Q104&amp;R104&amp;S104&amp;T104&amp;U104&amp;V104</f>
        <v>0</v>
      </c>
      <c r="X104" s="10">
        <f>IF(W104="","",VLOOKUP(W104,AA2:AD58,2,0))</f>
        <v>0</v>
      </c>
      <c r="Y104" s="10">
        <f>IF(X104="","",VLOOKUP(W104,AA2:AD58,3,0))</f>
        <v>0</v>
      </c>
      <c r="Z104" s="10">
        <f>IF(Y104="","",VLOOKUP(W104,AA2:AD58,4,0))</f>
        <v>0</v>
      </c>
    </row>
    <row r="105" spans="1:26" ht="30" customHeight="1">
      <c r="A105" s="9">
        <v>102</v>
      </c>
      <c r="B105" s="9" t="s">
        <v>45</v>
      </c>
      <c r="C105" s="9" t="s">
        <v>101</v>
      </c>
      <c r="D105" s="9" t="s">
        <v>102</v>
      </c>
      <c r="E105" s="9" t="s">
        <v>41</v>
      </c>
      <c r="F105" s="9" t="s">
        <v>42</v>
      </c>
      <c r="G105" s="9" t="s">
        <v>121</v>
      </c>
      <c r="H105" s="9"/>
      <c r="I105" s="9"/>
      <c r="J105" s="9"/>
      <c r="K105" s="9" t="s">
        <v>44</v>
      </c>
      <c r="L105" s="9"/>
      <c r="M105" s="9"/>
      <c r="N105" s="9"/>
      <c r="O105" s="9"/>
      <c r="P105" s="10">
        <f>IF(H105&lt;&gt;"","a","")</f>
        <v>0</v>
      </c>
      <c r="Q105" s="10">
        <f>IF(I105&lt;&gt;"","b","")</f>
        <v>0</v>
      </c>
      <c r="R105" s="10">
        <f>IF(J105&lt;&gt;"","c","")</f>
        <v>0</v>
      </c>
      <c r="S105" s="10">
        <f>IF(K105&lt;&gt;"","d","")</f>
        <v>0</v>
      </c>
      <c r="T105" s="10">
        <f>IF(L105&lt;&gt;"","e","")</f>
        <v>0</v>
      </c>
      <c r="U105" s="10">
        <f>IF(M105&lt;&gt;"","f","")</f>
        <v>0</v>
      </c>
      <c r="V105" s="10">
        <f>IF(N105&lt;&gt;"","g","")</f>
        <v>0</v>
      </c>
      <c r="W105" s="10">
        <f>P105&amp;Q105&amp;R105&amp;S105&amp;T105&amp;U105&amp;V105</f>
        <v>0</v>
      </c>
      <c r="X105" s="10">
        <f>IF(W105="","",VLOOKUP(W105,AA2:AD58,2,0))</f>
        <v>0</v>
      </c>
      <c r="Y105" s="10">
        <f>IF(X105="","",VLOOKUP(W105,AA2:AD58,3,0))</f>
        <v>0</v>
      </c>
      <c r="Z105" s="10">
        <f>IF(Y105="","",VLOOKUP(W105,AA2:AD58,4,0))</f>
        <v>0</v>
      </c>
    </row>
    <row r="106" spans="1:26" ht="30" customHeight="1">
      <c r="A106" s="9">
        <v>103</v>
      </c>
      <c r="B106" s="9" t="s">
        <v>45</v>
      </c>
      <c r="C106" s="9" t="s">
        <v>100</v>
      </c>
      <c r="D106" s="9" t="s">
        <v>130</v>
      </c>
      <c r="E106" s="9" t="s">
        <v>41</v>
      </c>
      <c r="F106" s="9" t="s">
        <v>42</v>
      </c>
      <c r="G106" s="9" t="s">
        <v>121</v>
      </c>
      <c r="H106" s="9"/>
      <c r="I106" s="9"/>
      <c r="J106" s="9"/>
      <c r="K106" s="9" t="s">
        <v>44</v>
      </c>
      <c r="L106" s="9"/>
      <c r="M106" s="9"/>
      <c r="N106" s="9"/>
      <c r="O106" s="9"/>
      <c r="P106" s="10">
        <f>IF(H106&lt;&gt;"","a","")</f>
        <v>0</v>
      </c>
      <c r="Q106" s="10">
        <f>IF(I106&lt;&gt;"","b","")</f>
        <v>0</v>
      </c>
      <c r="R106" s="10">
        <f>IF(J106&lt;&gt;"","c","")</f>
        <v>0</v>
      </c>
      <c r="S106" s="10">
        <f>IF(K106&lt;&gt;"","d","")</f>
        <v>0</v>
      </c>
      <c r="T106" s="10">
        <f>IF(L106&lt;&gt;"","e","")</f>
        <v>0</v>
      </c>
      <c r="U106" s="10">
        <f>IF(M106&lt;&gt;"","f","")</f>
        <v>0</v>
      </c>
      <c r="V106" s="10">
        <f>IF(N106&lt;&gt;"","g","")</f>
        <v>0</v>
      </c>
      <c r="W106" s="10">
        <f>P106&amp;Q106&amp;R106&amp;S106&amp;T106&amp;U106&amp;V106</f>
        <v>0</v>
      </c>
      <c r="X106" s="10">
        <f>IF(W106="","",VLOOKUP(W106,AA2:AD58,2,0))</f>
        <v>0</v>
      </c>
      <c r="Y106" s="10">
        <f>IF(X106="","",VLOOKUP(W106,AA2:AD58,3,0))</f>
        <v>0</v>
      </c>
      <c r="Z106" s="10">
        <f>IF(Y106="","",VLOOKUP(W106,AA2:AD58,4,0))</f>
        <v>0</v>
      </c>
    </row>
    <row r="107" spans="1:26" ht="30" customHeight="1">
      <c r="A107" s="9">
        <v>104</v>
      </c>
      <c r="B107" s="9" t="s">
        <v>45</v>
      </c>
      <c r="C107" s="9" t="s">
        <v>99</v>
      </c>
      <c r="D107" s="9" t="s">
        <v>130</v>
      </c>
      <c r="E107" s="9" t="s">
        <v>41</v>
      </c>
      <c r="F107" s="9" t="s">
        <v>42</v>
      </c>
      <c r="G107" s="9" t="s">
        <v>121</v>
      </c>
      <c r="H107" s="9"/>
      <c r="I107" s="9"/>
      <c r="J107" s="9"/>
      <c r="K107" s="9" t="s">
        <v>44</v>
      </c>
      <c r="L107" s="9"/>
      <c r="M107" s="9"/>
      <c r="N107" s="9"/>
      <c r="O107" s="9"/>
      <c r="P107" s="10">
        <f>IF(H107&lt;&gt;"","a","")</f>
        <v>0</v>
      </c>
      <c r="Q107" s="10">
        <f>IF(I107&lt;&gt;"","b","")</f>
        <v>0</v>
      </c>
      <c r="R107" s="10">
        <f>IF(J107&lt;&gt;"","c","")</f>
        <v>0</v>
      </c>
      <c r="S107" s="10">
        <f>IF(K107&lt;&gt;"","d","")</f>
        <v>0</v>
      </c>
      <c r="T107" s="10">
        <f>IF(L107&lt;&gt;"","e","")</f>
        <v>0</v>
      </c>
      <c r="U107" s="10">
        <f>IF(M107&lt;&gt;"","f","")</f>
        <v>0</v>
      </c>
      <c r="V107" s="10">
        <f>IF(N107&lt;&gt;"","g","")</f>
        <v>0</v>
      </c>
      <c r="W107" s="10">
        <f>P107&amp;Q107&amp;R107&amp;S107&amp;T107&amp;U107&amp;V107</f>
        <v>0</v>
      </c>
      <c r="X107" s="10">
        <f>IF(W107="","",VLOOKUP(W107,AA2:AD58,2,0))</f>
        <v>0</v>
      </c>
      <c r="Y107" s="10">
        <f>IF(X107="","",VLOOKUP(W107,AA2:AD58,3,0))</f>
        <v>0</v>
      </c>
      <c r="Z107" s="10">
        <f>IF(Y107="","",VLOOKUP(W107,AA2:AD58,4,0))</f>
        <v>0</v>
      </c>
    </row>
    <row r="108" spans="1:26" ht="30" customHeight="1">
      <c r="A108" s="9">
        <v>105</v>
      </c>
      <c r="B108" s="9" t="s">
        <v>45</v>
      </c>
      <c r="C108" s="9" t="s">
        <v>95</v>
      </c>
      <c r="D108" s="9" t="s">
        <v>130</v>
      </c>
      <c r="E108" s="9" t="s">
        <v>41</v>
      </c>
      <c r="F108" s="9" t="s">
        <v>42</v>
      </c>
      <c r="G108" s="9" t="s">
        <v>121</v>
      </c>
      <c r="H108" s="9"/>
      <c r="I108" s="9"/>
      <c r="J108" s="9"/>
      <c r="K108" s="9" t="s">
        <v>44</v>
      </c>
      <c r="L108" s="9"/>
      <c r="M108" s="9"/>
      <c r="N108" s="9"/>
      <c r="O108" s="9"/>
      <c r="P108" s="10">
        <f>IF(H108&lt;&gt;"","a","")</f>
        <v>0</v>
      </c>
      <c r="Q108" s="10">
        <f>IF(I108&lt;&gt;"","b","")</f>
        <v>0</v>
      </c>
      <c r="R108" s="10">
        <f>IF(J108&lt;&gt;"","c","")</f>
        <v>0</v>
      </c>
      <c r="S108" s="10">
        <f>IF(K108&lt;&gt;"","d","")</f>
        <v>0</v>
      </c>
      <c r="T108" s="10">
        <f>IF(L108&lt;&gt;"","e","")</f>
        <v>0</v>
      </c>
      <c r="U108" s="10">
        <f>IF(M108&lt;&gt;"","f","")</f>
        <v>0</v>
      </c>
      <c r="V108" s="10">
        <f>IF(N108&lt;&gt;"","g","")</f>
        <v>0</v>
      </c>
      <c r="W108" s="10">
        <f>P108&amp;Q108&amp;R108&amp;S108&amp;T108&amp;U108&amp;V108</f>
        <v>0</v>
      </c>
      <c r="X108" s="10">
        <f>IF(W108="","",VLOOKUP(W108,AA2:AD58,2,0))</f>
        <v>0</v>
      </c>
      <c r="Y108" s="10">
        <f>IF(X108="","",VLOOKUP(W108,AA2:AD58,3,0))</f>
        <v>0</v>
      </c>
      <c r="Z108" s="10">
        <f>IF(Y108="","",VLOOKUP(W108,AA2:AD58,4,0))</f>
        <v>0</v>
      </c>
    </row>
    <row r="109" spans="1:26" ht="30" customHeight="1">
      <c r="A109" s="9">
        <v>106</v>
      </c>
      <c r="B109" s="9" t="s">
        <v>45</v>
      </c>
      <c r="C109" s="9" t="s">
        <v>98</v>
      </c>
      <c r="D109" s="9" t="s">
        <v>130</v>
      </c>
      <c r="E109" s="9" t="s">
        <v>41</v>
      </c>
      <c r="F109" s="9" t="s">
        <v>42</v>
      </c>
      <c r="G109" s="9" t="s">
        <v>121</v>
      </c>
      <c r="H109" s="9"/>
      <c r="I109" s="9"/>
      <c r="J109" s="9"/>
      <c r="K109" s="9" t="s">
        <v>44</v>
      </c>
      <c r="L109" s="9"/>
      <c r="M109" s="9"/>
      <c r="N109" s="9"/>
      <c r="O109" s="9"/>
      <c r="P109" s="10">
        <f>IF(H109&lt;&gt;"","a","")</f>
        <v>0</v>
      </c>
      <c r="Q109" s="10">
        <f>IF(I109&lt;&gt;"","b","")</f>
        <v>0</v>
      </c>
      <c r="R109" s="10">
        <f>IF(J109&lt;&gt;"","c","")</f>
        <v>0</v>
      </c>
      <c r="S109" s="10">
        <f>IF(K109&lt;&gt;"","d","")</f>
        <v>0</v>
      </c>
      <c r="T109" s="10">
        <f>IF(L109&lt;&gt;"","e","")</f>
        <v>0</v>
      </c>
      <c r="U109" s="10">
        <f>IF(M109&lt;&gt;"","f","")</f>
        <v>0</v>
      </c>
      <c r="V109" s="10">
        <f>IF(N109&lt;&gt;"","g","")</f>
        <v>0</v>
      </c>
      <c r="W109" s="10">
        <f>P109&amp;Q109&amp;R109&amp;S109&amp;T109&amp;U109&amp;V109</f>
        <v>0</v>
      </c>
      <c r="X109" s="10">
        <f>IF(W109="","",VLOOKUP(W109,AA2:AD58,2,0))</f>
        <v>0</v>
      </c>
      <c r="Y109" s="10">
        <f>IF(X109="","",VLOOKUP(W109,AA2:AD58,3,0))</f>
        <v>0</v>
      </c>
      <c r="Z109" s="10">
        <f>IF(Y109="","",VLOOKUP(W109,AA2:AD58,4,0))</f>
        <v>0</v>
      </c>
    </row>
    <row r="110" spans="1:26" ht="30" customHeight="1">
      <c r="A110" s="9">
        <v>107</v>
      </c>
      <c r="B110" s="9" t="s">
        <v>45</v>
      </c>
      <c r="C110" s="9" t="s">
        <v>113</v>
      </c>
      <c r="D110" s="9" t="s">
        <v>130</v>
      </c>
      <c r="E110" s="9" t="s">
        <v>41</v>
      </c>
      <c r="F110" s="9" t="s">
        <v>42</v>
      </c>
      <c r="G110" s="9" t="s">
        <v>121</v>
      </c>
      <c r="H110" s="9"/>
      <c r="I110" s="9"/>
      <c r="J110" s="9"/>
      <c r="K110" s="9" t="s">
        <v>44</v>
      </c>
      <c r="L110" s="9"/>
      <c r="M110" s="9"/>
      <c r="N110" s="9"/>
      <c r="O110" s="9"/>
      <c r="P110" s="10">
        <f>IF(H110&lt;&gt;"","a","")</f>
        <v>0</v>
      </c>
      <c r="Q110" s="10">
        <f>IF(I110&lt;&gt;"","b","")</f>
        <v>0</v>
      </c>
      <c r="R110" s="10">
        <f>IF(J110&lt;&gt;"","c","")</f>
        <v>0</v>
      </c>
      <c r="S110" s="10">
        <f>IF(K110&lt;&gt;"","d","")</f>
        <v>0</v>
      </c>
      <c r="T110" s="10">
        <f>IF(L110&lt;&gt;"","e","")</f>
        <v>0</v>
      </c>
      <c r="U110" s="10">
        <f>IF(M110&lt;&gt;"","f","")</f>
        <v>0</v>
      </c>
      <c r="V110" s="10">
        <f>IF(N110&lt;&gt;"","g","")</f>
        <v>0</v>
      </c>
      <c r="W110" s="10">
        <f>P110&amp;Q110&amp;R110&amp;S110&amp;T110&amp;U110&amp;V110</f>
        <v>0</v>
      </c>
      <c r="X110" s="10">
        <f>IF(W110="","",VLOOKUP(W110,AA2:AD58,2,0))</f>
        <v>0</v>
      </c>
      <c r="Y110" s="10">
        <f>IF(X110="","",VLOOKUP(W110,AA2:AD58,3,0))</f>
        <v>0</v>
      </c>
      <c r="Z110" s="10">
        <f>IF(Y110="","",VLOOKUP(W110,AA2:AD58,4,0))</f>
        <v>0</v>
      </c>
    </row>
    <row r="111" spans="1:26" ht="30" customHeight="1">
      <c r="A111" s="9">
        <v>108</v>
      </c>
      <c r="B111" s="9" t="s">
        <v>45</v>
      </c>
      <c r="C111" s="9" t="s">
        <v>110</v>
      </c>
      <c r="D111" s="9" t="s">
        <v>130</v>
      </c>
      <c r="E111" s="9" t="s">
        <v>41</v>
      </c>
      <c r="F111" s="9" t="s">
        <v>42</v>
      </c>
      <c r="G111" s="9" t="s">
        <v>121</v>
      </c>
      <c r="H111" s="9"/>
      <c r="I111" s="9"/>
      <c r="J111" s="9"/>
      <c r="K111" s="9" t="s">
        <v>44</v>
      </c>
      <c r="L111" s="9"/>
      <c r="M111" s="9"/>
      <c r="N111" s="9"/>
      <c r="O111" s="9"/>
      <c r="P111" s="10">
        <f>IF(H111&lt;&gt;"","a","")</f>
        <v>0</v>
      </c>
      <c r="Q111" s="10">
        <f>IF(I111&lt;&gt;"","b","")</f>
        <v>0</v>
      </c>
      <c r="R111" s="10">
        <f>IF(J111&lt;&gt;"","c","")</f>
        <v>0</v>
      </c>
      <c r="S111" s="10">
        <f>IF(K111&lt;&gt;"","d","")</f>
        <v>0</v>
      </c>
      <c r="T111" s="10">
        <f>IF(L111&lt;&gt;"","e","")</f>
        <v>0</v>
      </c>
      <c r="U111" s="10">
        <f>IF(M111&lt;&gt;"","f","")</f>
        <v>0</v>
      </c>
      <c r="V111" s="10">
        <f>IF(N111&lt;&gt;"","g","")</f>
        <v>0</v>
      </c>
      <c r="W111" s="10">
        <f>P111&amp;Q111&amp;R111&amp;S111&amp;T111&amp;U111&amp;V111</f>
        <v>0</v>
      </c>
      <c r="X111" s="10">
        <f>IF(W111="","",VLOOKUP(W111,AA2:AD58,2,0))</f>
        <v>0</v>
      </c>
      <c r="Y111" s="10">
        <f>IF(X111="","",VLOOKUP(W111,AA2:AD58,3,0))</f>
        <v>0</v>
      </c>
      <c r="Z111" s="10">
        <f>IF(Y111="","",VLOOKUP(W111,AA2:AD58,4,0))</f>
        <v>0</v>
      </c>
    </row>
    <row r="112" spans="1:26" ht="30" customHeight="1">
      <c r="A112" s="9">
        <v>109</v>
      </c>
      <c r="B112" s="9" t="s">
        <v>45</v>
      </c>
      <c r="C112" s="9" t="s">
        <v>109</v>
      </c>
      <c r="D112" s="9" t="s">
        <v>130</v>
      </c>
      <c r="E112" s="9" t="s">
        <v>41</v>
      </c>
      <c r="F112" s="9" t="s">
        <v>42</v>
      </c>
      <c r="G112" s="9" t="s">
        <v>121</v>
      </c>
      <c r="H112" s="9"/>
      <c r="I112" s="9"/>
      <c r="J112" s="9"/>
      <c r="K112" s="9" t="s">
        <v>44</v>
      </c>
      <c r="L112" s="9"/>
      <c r="M112" s="9"/>
      <c r="N112" s="9"/>
      <c r="O112" s="9"/>
      <c r="P112" s="10">
        <f>IF(H112&lt;&gt;"","a","")</f>
        <v>0</v>
      </c>
      <c r="Q112" s="10">
        <f>IF(I112&lt;&gt;"","b","")</f>
        <v>0</v>
      </c>
      <c r="R112" s="10">
        <f>IF(J112&lt;&gt;"","c","")</f>
        <v>0</v>
      </c>
      <c r="S112" s="10">
        <f>IF(K112&lt;&gt;"","d","")</f>
        <v>0</v>
      </c>
      <c r="T112" s="10">
        <f>IF(L112&lt;&gt;"","e","")</f>
        <v>0</v>
      </c>
      <c r="U112" s="10">
        <f>IF(M112&lt;&gt;"","f","")</f>
        <v>0</v>
      </c>
      <c r="V112" s="10">
        <f>IF(N112&lt;&gt;"","g","")</f>
        <v>0</v>
      </c>
      <c r="W112" s="10">
        <f>P112&amp;Q112&amp;R112&amp;S112&amp;T112&amp;U112&amp;V112</f>
        <v>0</v>
      </c>
      <c r="X112" s="10">
        <f>IF(W112="","",VLOOKUP(W112,AA2:AD58,2,0))</f>
        <v>0</v>
      </c>
      <c r="Y112" s="10">
        <f>IF(X112="","",VLOOKUP(W112,AA2:AD58,3,0))</f>
        <v>0</v>
      </c>
      <c r="Z112" s="10">
        <f>IF(Y112="","",VLOOKUP(W112,AA2:AD58,4,0))</f>
        <v>0</v>
      </c>
    </row>
    <row r="113" spans="1:26" ht="30" customHeight="1">
      <c r="A113" s="9">
        <v>110</v>
      </c>
      <c r="B113" s="9" t="s">
        <v>45</v>
      </c>
      <c r="C113" s="9" t="s">
        <v>126</v>
      </c>
      <c r="D113" s="9" t="s">
        <v>120</v>
      </c>
      <c r="E113" s="9" t="s">
        <v>41</v>
      </c>
      <c r="F113" s="9" t="s">
        <v>42</v>
      </c>
      <c r="G113" s="9" t="s">
        <v>121</v>
      </c>
      <c r="H113" s="9"/>
      <c r="I113" s="9" t="s">
        <v>44</v>
      </c>
      <c r="J113" s="9"/>
      <c r="K113" s="9"/>
      <c r="L113" s="9"/>
      <c r="M113" s="9"/>
      <c r="N113" s="9"/>
      <c r="O113" s="9"/>
      <c r="P113" s="10">
        <f>IF(H113&lt;&gt;"","a","")</f>
        <v>0</v>
      </c>
      <c r="Q113" s="10">
        <f>IF(I113&lt;&gt;"","b","")</f>
        <v>0</v>
      </c>
      <c r="R113" s="10">
        <f>IF(J113&lt;&gt;"","c","")</f>
        <v>0</v>
      </c>
      <c r="S113" s="10">
        <f>IF(K113&lt;&gt;"","d","")</f>
        <v>0</v>
      </c>
      <c r="T113" s="10">
        <f>IF(L113&lt;&gt;"","e","")</f>
        <v>0</v>
      </c>
      <c r="U113" s="10">
        <f>IF(M113&lt;&gt;"","f","")</f>
        <v>0</v>
      </c>
      <c r="V113" s="10">
        <f>IF(N113&lt;&gt;"","g","")</f>
        <v>0</v>
      </c>
      <c r="W113" s="10">
        <f>P113&amp;Q113&amp;R113&amp;S113&amp;T113&amp;U113&amp;V113</f>
        <v>0</v>
      </c>
      <c r="X113" s="10">
        <f>IF(W113="","",VLOOKUP(W113,AA2:AD58,2,0))</f>
        <v>0</v>
      </c>
      <c r="Y113" s="10">
        <f>IF(X113="","",VLOOKUP(W113,AA2:AD58,3,0))</f>
        <v>0</v>
      </c>
      <c r="Z113" s="10">
        <f>IF(Y113="","",VLOOKUP(W113,AA2:AD58,4,0))</f>
        <v>0</v>
      </c>
    </row>
    <row r="114" spans="1:26" ht="30" customHeight="1">
      <c r="A114" s="9">
        <v>111</v>
      </c>
      <c r="B114" s="9" t="s">
        <v>45</v>
      </c>
      <c r="C114" s="9" t="s">
        <v>127</v>
      </c>
      <c r="D114" s="9" t="s">
        <v>120</v>
      </c>
      <c r="E114" s="9" t="s">
        <v>41</v>
      </c>
      <c r="F114" s="9" t="s">
        <v>42</v>
      </c>
      <c r="G114" s="9" t="s">
        <v>121</v>
      </c>
      <c r="H114" s="9"/>
      <c r="I114" s="9" t="s">
        <v>44</v>
      </c>
      <c r="J114" s="9"/>
      <c r="K114" s="9"/>
      <c r="L114" s="9"/>
      <c r="M114" s="9"/>
      <c r="N114" s="9"/>
      <c r="O114" s="9"/>
      <c r="P114" s="10">
        <f>IF(H114&lt;&gt;"","a","")</f>
        <v>0</v>
      </c>
      <c r="Q114" s="10">
        <f>IF(I114&lt;&gt;"","b","")</f>
        <v>0</v>
      </c>
      <c r="R114" s="10">
        <f>IF(J114&lt;&gt;"","c","")</f>
        <v>0</v>
      </c>
      <c r="S114" s="10">
        <f>IF(K114&lt;&gt;"","d","")</f>
        <v>0</v>
      </c>
      <c r="T114" s="10">
        <f>IF(L114&lt;&gt;"","e","")</f>
        <v>0</v>
      </c>
      <c r="U114" s="10">
        <f>IF(M114&lt;&gt;"","f","")</f>
        <v>0</v>
      </c>
      <c r="V114" s="10">
        <f>IF(N114&lt;&gt;"","g","")</f>
        <v>0</v>
      </c>
      <c r="W114" s="10">
        <f>P114&amp;Q114&amp;R114&amp;S114&amp;T114&amp;U114&amp;V114</f>
        <v>0</v>
      </c>
      <c r="X114" s="10">
        <f>IF(W114="","",VLOOKUP(W114,AA2:AD58,2,0))</f>
        <v>0</v>
      </c>
      <c r="Y114" s="10">
        <f>IF(X114="","",VLOOKUP(W114,AA2:AD58,3,0))</f>
        <v>0</v>
      </c>
      <c r="Z114" s="10">
        <f>IF(Y114="","",VLOOKUP(W114,AA2:AD58,4,0))</f>
        <v>0</v>
      </c>
    </row>
    <row r="115" spans="1:26" ht="30" customHeight="1">
      <c r="A115" s="9">
        <v>112</v>
      </c>
      <c r="B115" s="9" t="s">
        <v>45</v>
      </c>
      <c r="C115" s="9" t="s">
        <v>111</v>
      </c>
      <c r="D115" s="9" t="s">
        <v>148</v>
      </c>
      <c r="E115" s="9" t="s">
        <v>41</v>
      </c>
      <c r="F115" s="9" t="s">
        <v>42</v>
      </c>
      <c r="G115" s="9" t="s">
        <v>121</v>
      </c>
      <c r="H115" s="9"/>
      <c r="I115" s="9"/>
      <c r="J115" s="9"/>
      <c r="K115" s="9" t="s">
        <v>44</v>
      </c>
      <c r="L115" s="9"/>
      <c r="M115" s="9"/>
      <c r="N115" s="9"/>
      <c r="O115" s="9"/>
      <c r="P115" s="10">
        <f>IF(H115&lt;&gt;"","a","")</f>
        <v>0</v>
      </c>
      <c r="Q115" s="10">
        <f>IF(I115&lt;&gt;"","b","")</f>
        <v>0</v>
      </c>
      <c r="R115" s="10">
        <f>IF(J115&lt;&gt;"","c","")</f>
        <v>0</v>
      </c>
      <c r="S115" s="10">
        <f>IF(K115&lt;&gt;"","d","")</f>
        <v>0</v>
      </c>
      <c r="T115" s="10">
        <f>IF(L115&lt;&gt;"","e","")</f>
        <v>0</v>
      </c>
      <c r="U115" s="10">
        <f>IF(M115&lt;&gt;"","f","")</f>
        <v>0</v>
      </c>
      <c r="V115" s="10">
        <f>IF(N115&lt;&gt;"","g","")</f>
        <v>0</v>
      </c>
      <c r="W115" s="10">
        <f>P115&amp;Q115&amp;R115&amp;S115&amp;T115&amp;U115&amp;V115</f>
        <v>0</v>
      </c>
      <c r="X115" s="10">
        <f>IF(W115="","",VLOOKUP(W115,AA2:AD58,2,0))</f>
        <v>0</v>
      </c>
      <c r="Y115" s="10">
        <f>IF(X115="","",VLOOKUP(W115,AA2:AD58,3,0))</f>
        <v>0</v>
      </c>
      <c r="Z115" s="10">
        <f>IF(Y115="","",VLOOKUP(W115,AA2:AD58,4,0))</f>
        <v>0</v>
      </c>
    </row>
    <row r="116" spans="1:26" ht="30" customHeight="1">
      <c r="A116" s="9">
        <v>113</v>
      </c>
      <c r="B116" s="9" t="s">
        <v>45</v>
      </c>
      <c r="C116" s="9" t="s">
        <v>163</v>
      </c>
      <c r="D116" s="9" t="s">
        <v>120</v>
      </c>
      <c r="E116" s="9" t="s">
        <v>41</v>
      </c>
      <c r="F116" s="9" t="s">
        <v>42</v>
      </c>
      <c r="G116" s="9" t="s">
        <v>121</v>
      </c>
      <c r="H116" s="9"/>
      <c r="I116" s="9" t="s">
        <v>44</v>
      </c>
      <c r="J116" s="9"/>
      <c r="K116" s="9"/>
      <c r="L116" s="9"/>
      <c r="M116" s="9"/>
      <c r="N116" s="9"/>
      <c r="O116" s="9"/>
      <c r="P116" s="10">
        <f>IF(H116&lt;&gt;"","a","")</f>
        <v>0</v>
      </c>
      <c r="Q116" s="10">
        <f>IF(I116&lt;&gt;"","b","")</f>
        <v>0</v>
      </c>
      <c r="R116" s="10">
        <f>IF(J116&lt;&gt;"","c","")</f>
        <v>0</v>
      </c>
      <c r="S116" s="10">
        <f>IF(K116&lt;&gt;"","d","")</f>
        <v>0</v>
      </c>
      <c r="T116" s="10">
        <f>IF(L116&lt;&gt;"","e","")</f>
        <v>0</v>
      </c>
      <c r="U116" s="10">
        <f>IF(M116&lt;&gt;"","f","")</f>
        <v>0</v>
      </c>
      <c r="V116" s="10">
        <f>IF(N116&lt;&gt;"","g","")</f>
        <v>0</v>
      </c>
      <c r="W116" s="10">
        <f>P116&amp;Q116&amp;R116&amp;S116&amp;T116&amp;U116&amp;V116</f>
        <v>0</v>
      </c>
      <c r="X116" s="10">
        <f>IF(W116="","",VLOOKUP(W116,AA2:AD58,2,0))</f>
        <v>0</v>
      </c>
      <c r="Y116" s="10">
        <f>IF(X116="","",VLOOKUP(W116,AA2:AD58,3,0))</f>
        <v>0</v>
      </c>
      <c r="Z116" s="10">
        <f>IF(Y116="","",VLOOKUP(W116,AA2:AD58,4,0))</f>
        <v>0</v>
      </c>
    </row>
    <row r="117" spans="1:26" ht="30" customHeight="1">
      <c r="A117" s="9">
        <v>114</v>
      </c>
      <c r="B117" s="9" t="s">
        <v>45</v>
      </c>
      <c r="C117" s="9" t="s">
        <v>164</v>
      </c>
      <c r="D117" s="9" t="s">
        <v>120</v>
      </c>
      <c r="E117" s="9" t="s">
        <v>41</v>
      </c>
      <c r="F117" s="9" t="s">
        <v>42</v>
      </c>
      <c r="G117" s="9" t="s">
        <v>121</v>
      </c>
      <c r="H117" s="9"/>
      <c r="I117" s="9" t="s">
        <v>44</v>
      </c>
      <c r="J117" s="9"/>
      <c r="K117" s="9"/>
      <c r="L117" s="9"/>
      <c r="M117" s="9"/>
      <c r="N117" s="9"/>
      <c r="O117" s="9"/>
      <c r="P117" s="10">
        <f>IF(H117&lt;&gt;"","a","")</f>
        <v>0</v>
      </c>
      <c r="Q117" s="10">
        <f>IF(I117&lt;&gt;"","b","")</f>
        <v>0</v>
      </c>
      <c r="R117" s="10">
        <f>IF(J117&lt;&gt;"","c","")</f>
        <v>0</v>
      </c>
      <c r="S117" s="10">
        <f>IF(K117&lt;&gt;"","d","")</f>
        <v>0</v>
      </c>
      <c r="T117" s="10">
        <f>IF(L117&lt;&gt;"","e","")</f>
        <v>0</v>
      </c>
      <c r="U117" s="10">
        <f>IF(M117&lt;&gt;"","f","")</f>
        <v>0</v>
      </c>
      <c r="V117" s="10">
        <f>IF(N117&lt;&gt;"","g","")</f>
        <v>0</v>
      </c>
      <c r="W117" s="10">
        <f>P117&amp;Q117&amp;R117&amp;S117&amp;T117&amp;U117&amp;V117</f>
        <v>0</v>
      </c>
      <c r="X117" s="10">
        <f>IF(W117="","",VLOOKUP(W117,AA2:AD58,2,0))</f>
        <v>0</v>
      </c>
      <c r="Y117" s="10">
        <f>IF(X117="","",VLOOKUP(W117,AA2:AD58,3,0))</f>
        <v>0</v>
      </c>
      <c r="Z117" s="10">
        <f>IF(Y117="","",VLOOKUP(W117,AA2:AD58,4,0))</f>
        <v>0</v>
      </c>
    </row>
    <row r="118" spans="1:26" ht="30" customHeight="1">
      <c r="A118" s="9">
        <v>115</v>
      </c>
      <c r="B118" s="9" t="s">
        <v>45</v>
      </c>
      <c r="C118" s="9" t="s">
        <v>88</v>
      </c>
      <c r="D118" s="9" t="s">
        <v>133</v>
      </c>
      <c r="E118" s="9" t="s">
        <v>41</v>
      </c>
      <c r="F118" s="9" t="s">
        <v>42</v>
      </c>
      <c r="G118" s="9" t="s">
        <v>121</v>
      </c>
      <c r="H118" s="9" t="s">
        <v>44</v>
      </c>
      <c r="I118" s="9"/>
      <c r="J118" s="9"/>
      <c r="K118" s="9"/>
      <c r="L118" s="9"/>
      <c r="M118" s="9"/>
      <c r="N118" s="9"/>
      <c r="O118" s="9"/>
      <c r="P118" s="10">
        <f>IF(H118&lt;&gt;"","a","")</f>
        <v>0</v>
      </c>
      <c r="Q118" s="10">
        <f>IF(I118&lt;&gt;"","b","")</f>
        <v>0</v>
      </c>
      <c r="R118" s="10">
        <f>IF(J118&lt;&gt;"","c","")</f>
        <v>0</v>
      </c>
      <c r="S118" s="10">
        <f>IF(K118&lt;&gt;"","d","")</f>
        <v>0</v>
      </c>
      <c r="T118" s="10">
        <f>IF(L118&lt;&gt;"","e","")</f>
        <v>0</v>
      </c>
      <c r="U118" s="10">
        <f>IF(M118&lt;&gt;"","f","")</f>
        <v>0</v>
      </c>
      <c r="V118" s="10">
        <f>IF(N118&lt;&gt;"","g","")</f>
        <v>0</v>
      </c>
      <c r="W118" s="10">
        <f>P118&amp;Q118&amp;R118&amp;S118&amp;T118&amp;U118&amp;V118</f>
        <v>0</v>
      </c>
      <c r="X118" s="10">
        <f>IF(W118="","",VLOOKUP(W118,AA2:AD58,2,0))</f>
        <v>0</v>
      </c>
      <c r="Y118" s="10">
        <f>IF(X118="","",VLOOKUP(W118,AA2:AD58,3,0))</f>
        <v>0</v>
      </c>
      <c r="Z118" s="10">
        <f>IF(Y118="","",VLOOKUP(W118,AA2:AD58,4,0))</f>
        <v>0</v>
      </c>
    </row>
    <row r="119" spans="1:26" ht="30" customHeight="1">
      <c r="A119" s="9">
        <v>116</v>
      </c>
      <c r="B119" s="9" t="s">
        <v>45</v>
      </c>
      <c r="C119" s="9" t="s">
        <v>132</v>
      </c>
      <c r="D119" s="9" t="s">
        <v>133</v>
      </c>
      <c r="E119" s="9" t="s">
        <v>41</v>
      </c>
      <c r="F119" s="9" t="s">
        <v>42</v>
      </c>
      <c r="G119" s="9" t="s">
        <v>121</v>
      </c>
      <c r="H119" s="9" t="s">
        <v>44</v>
      </c>
      <c r="I119" s="9"/>
      <c r="J119" s="9"/>
      <c r="K119" s="9"/>
      <c r="L119" s="9"/>
      <c r="M119" s="9"/>
      <c r="N119" s="9"/>
      <c r="O119" s="9"/>
      <c r="P119" s="10">
        <f>IF(H119&lt;&gt;"","a","")</f>
        <v>0</v>
      </c>
      <c r="Q119" s="10">
        <f>IF(I119&lt;&gt;"","b","")</f>
        <v>0</v>
      </c>
      <c r="R119" s="10">
        <f>IF(J119&lt;&gt;"","c","")</f>
        <v>0</v>
      </c>
      <c r="S119" s="10">
        <f>IF(K119&lt;&gt;"","d","")</f>
        <v>0</v>
      </c>
      <c r="T119" s="10">
        <f>IF(L119&lt;&gt;"","e","")</f>
        <v>0</v>
      </c>
      <c r="U119" s="10">
        <f>IF(M119&lt;&gt;"","f","")</f>
        <v>0</v>
      </c>
      <c r="V119" s="10">
        <f>IF(N119&lt;&gt;"","g","")</f>
        <v>0</v>
      </c>
      <c r="W119" s="10">
        <f>P119&amp;Q119&amp;R119&amp;S119&amp;T119&amp;U119&amp;V119</f>
        <v>0</v>
      </c>
      <c r="X119" s="10">
        <f>IF(W119="","",VLOOKUP(W119,AA2:AD58,2,0))</f>
        <v>0</v>
      </c>
      <c r="Y119" s="10">
        <f>IF(X119="","",VLOOKUP(W119,AA2:AD58,3,0))</f>
        <v>0</v>
      </c>
      <c r="Z119" s="10">
        <f>IF(Y119="","",VLOOKUP(W119,AA2:AD58,4,0))</f>
        <v>0</v>
      </c>
    </row>
    <row r="120" spans="1:26" ht="30" customHeight="1">
      <c r="A120" s="9">
        <v>117</v>
      </c>
      <c r="B120" s="9" t="s">
        <v>47</v>
      </c>
      <c r="C120" s="9" t="s">
        <v>165</v>
      </c>
      <c r="D120" s="9" t="s">
        <v>104</v>
      </c>
      <c r="E120" s="9" t="s">
        <v>41</v>
      </c>
      <c r="F120" s="9" t="s">
        <v>42</v>
      </c>
      <c r="G120" s="9" t="s">
        <v>121</v>
      </c>
      <c r="H120" s="9"/>
      <c r="I120" s="9"/>
      <c r="J120" s="9"/>
      <c r="K120" s="9" t="s">
        <v>44</v>
      </c>
      <c r="L120" s="9"/>
      <c r="M120" s="9"/>
      <c r="N120" s="9"/>
      <c r="O120" s="9"/>
      <c r="P120" s="10">
        <f>IF(H120&lt;&gt;"","a","")</f>
        <v>0</v>
      </c>
      <c r="Q120" s="10">
        <f>IF(I120&lt;&gt;"","b","")</f>
        <v>0</v>
      </c>
      <c r="R120" s="10">
        <f>IF(J120&lt;&gt;"","c","")</f>
        <v>0</v>
      </c>
      <c r="S120" s="10">
        <f>IF(K120&lt;&gt;"","d","")</f>
        <v>0</v>
      </c>
      <c r="T120" s="10">
        <f>IF(L120&lt;&gt;"","e","")</f>
        <v>0</v>
      </c>
      <c r="U120" s="10">
        <f>IF(M120&lt;&gt;"","f","")</f>
        <v>0</v>
      </c>
      <c r="V120" s="10">
        <f>IF(N120&lt;&gt;"","g","")</f>
        <v>0</v>
      </c>
      <c r="W120" s="10">
        <f>P120&amp;Q120&amp;R120&amp;S120&amp;T120&amp;U120&amp;V120</f>
        <v>0</v>
      </c>
      <c r="X120" s="10">
        <f>IF(W120="","",VLOOKUP(W120,AA2:AD58,2,0))</f>
        <v>0</v>
      </c>
      <c r="Y120" s="10">
        <f>IF(X120="","",VLOOKUP(W120,AA2:AD58,3,0))</f>
        <v>0</v>
      </c>
      <c r="Z120" s="10">
        <f>IF(Y120="","",VLOOKUP(W120,AA2:AD58,4,0))</f>
        <v>0</v>
      </c>
    </row>
    <row r="121" spans="1:26" ht="30" customHeight="1">
      <c r="A121" s="9">
        <v>118</v>
      </c>
      <c r="B121" s="9" t="s">
        <v>47</v>
      </c>
      <c r="C121" s="9" t="s">
        <v>166</v>
      </c>
      <c r="D121" s="9" t="s">
        <v>104</v>
      </c>
      <c r="E121" s="9" t="s">
        <v>41</v>
      </c>
      <c r="F121" s="9" t="s">
        <v>42</v>
      </c>
      <c r="G121" s="9" t="s">
        <v>121</v>
      </c>
      <c r="H121" s="9"/>
      <c r="I121" s="9"/>
      <c r="J121" s="9"/>
      <c r="K121" s="9" t="s">
        <v>44</v>
      </c>
      <c r="L121" s="9"/>
      <c r="M121" s="9"/>
      <c r="N121" s="9"/>
      <c r="O121" s="9"/>
      <c r="P121" s="10">
        <f>IF(H121&lt;&gt;"","a","")</f>
        <v>0</v>
      </c>
      <c r="Q121" s="10">
        <f>IF(I121&lt;&gt;"","b","")</f>
        <v>0</v>
      </c>
      <c r="R121" s="10">
        <f>IF(J121&lt;&gt;"","c","")</f>
        <v>0</v>
      </c>
      <c r="S121" s="10">
        <f>IF(K121&lt;&gt;"","d","")</f>
        <v>0</v>
      </c>
      <c r="T121" s="10">
        <f>IF(L121&lt;&gt;"","e","")</f>
        <v>0</v>
      </c>
      <c r="U121" s="10">
        <f>IF(M121&lt;&gt;"","f","")</f>
        <v>0</v>
      </c>
      <c r="V121" s="10">
        <f>IF(N121&lt;&gt;"","g","")</f>
        <v>0</v>
      </c>
      <c r="W121" s="10">
        <f>P121&amp;Q121&amp;R121&amp;S121&amp;T121&amp;U121&amp;V121</f>
        <v>0</v>
      </c>
      <c r="X121" s="10">
        <f>IF(W121="","",VLOOKUP(W121,AA2:AD58,2,0))</f>
        <v>0</v>
      </c>
      <c r="Y121" s="10">
        <f>IF(X121="","",VLOOKUP(W121,AA2:AD58,3,0))</f>
        <v>0</v>
      </c>
      <c r="Z121" s="10">
        <f>IF(Y121="","",VLOOKUP(W121,AA2:AD58,4,0))</f>
        <v>0</v>
      </c>
    </row>
    <row r="122" spans="1:26" ht="30" customHeight="1">
      <c r="A122" s="9">
        <v>119</v>
      </c>
      <c r="B122" s="9" t="s">
        <v>47</v>
      </c>
      <c r="C122" s="9" t="s">
        <v>167</v>
      </c>
      <c r="D122" s="9" t="s">
        <v>104</v>
      </c>
      <c r="E122" s="9" t="s">
        <v>41</v>
      </c>
      <c r="F122" s="9" t="s">
        <v>42</v>
      </c>
      <c r="G122" s="9" t="s">
        <v>121</v>
      </c>
      <c r="H122" s="9"/>
      <c r="I122" s="9"/>
      <c r="J122" s="9"/>
      <c r="K122" s="9" t="s">
        <v>44</v>
      </c>
      <c r="L122" s="9"/>
      <c r="M122" s="9"/>
      <c r="N122" s="9"/>
      <c r="O122" s="9"/>
      <c r="P122" s="10">
        <f>IF(H122&lt;&gt;"","a","")</f>
        <v>0</v>
      </c>
      <c r="Q122" s="10">
        <f>IF(I122&lt;&gt;"","b","")</f>
        <v>0</v>
      </c>
      <c r="R122" s="10">
        <f>IF(J122&lt;&gt;"","c","")</f>
        <v>0</v>
      </c>
      <c r="S122" s="10">
        <f>IF(K122&lt;&gt;"","d","")</f>
        <v>0</v>
      </c>
      <c r="T122" s="10">
        <f>IF(L122&lt;&gt;"","e","")</f>
        <v>0</v>
      </c>
      <c r="U122" s="10">
        <f>IF(M122&lt;&gt;"","f","")</f>
        <v>0</v>
      </c>
      <c r="V122" s="10">
        <f>IF(N122&lt;&gt;"","g","")</f>
        <v>0</v>
      </c>
      <c r="W122" s="10">
        <f>P122&amp;Q122&amp;R122&amp;S122&amp;T122&amp;U122&amp;V122</f>
        <v>0</v>
      </c>
      <c r="X122" s="10">
        <f>IF(W122="","",VLOOKUP(W122,AA2:AD58,2,0))</f>
        <v>0</v>
      </c>
      <c r="Y122" s="10">
        <f>IF(X122="","",VLOOKUP(W122,AA2:AD58,3,0))</f>
        <v>0</v>
      </c>
      <c r="Z122" s="10">
        <f>IF(Y122="","",VLOOKUP(W122,AA2:AD58,4,0))</f>
        <v>0</v>
      </c>
    </row>
    <row r="123" spans="1:26" ht="30" customHeight="1">
      <c r="A123" s="9">
        <v>120</v>
      </c>
      <c r="B123" s="9" t="s">
        <v>47</v>
      </c>
      <c r="C123" s="9" t="s">
        <v>168</v>
      </c>
      <c r="D123" s="9" t="s">
        <v>104</v>
      </c>
      <c r="E123" s="9" t="s">
        <v>41</v>
      </c>
      <c r="F123" s="9" t="s">
        <v>42</v>
      </c>
      <c r="G123" s="9" t="s">
        <v>121</v>
      </c>
      <c r="H123" s="9"/>
      <c r="I123" s="9"/>
      <c r="J123" s="9"/>
      <c r="K123" s="9" t="s">
        <v>44</v>
      </c>
      <c r="L123" s="9"/>
      <c r="M123" s="9"/>
      <c r="N123" s="9"/>
      <c r="O123" s="9"/>
      <c r="P123" s="10">
        <f>IF(H123&lt;&gt;"","a","")</f>
        <v>0</v>
      </c>
      <c r="Q123" s="10">
        <f>IF(I123&lt;&gt;"","b","")</f>
        <v>0</v>
      </c>
      <c r="R123" s="10">
        <f>IF(J123&lt;&gt;"","c","")</f>
        <v>0</v>
      </c>
      <c r="S123" s="10">
        <f>IF(K123&lt;&gt;"","d","")</f>
        <v>0</v>
      </c>
      <c r="T123" s="10">
        <f>IF(L123&lt;&gt;"","e","")</f>
        <v>0</v>
      </c>
      <c r="U123" s="10">
        <f>IF(M123&lt;&gt;"","f","")</f>
        <v>0</v>
      </c>
      <c r="V123" s="10">
        <f>IF(N123&lt;&gt;"","g","")</f>
        <v>0</v>
      </c>
      <c r="W123" s="10">
        <f>P123&amp;Q123&amp;R123&amp;S123&amp;T123&amp;U123&amp;V123</f>
        <v>0</v>
      </c>
      <c r="X123" s="10">
        <f>IF(W123="","",VLOOKUP(W123,AA2:AD58,2,0))</f>
        <v>0</v>
      </c>
      <c r="Y123" s="10">
        <f>IF(X123="","",VLOOKUP(W123,AA2:AD58,3,0))</f>
        <v>0</v>
      </c>
      <c r="Z123" s="10">
        <f>IF(Y123="","",VLOOKUP(W123,AA2:AD58,4,0))</f>
        <v>0</v>
      </c>
    </row>
    <row r="124" spans="1:26" ht="30" customHeight="1">
      <c r="A124" s="9">
        <v>121</v>
      </c>
      <c r="B124" s="9" t="s">
        <v>47</v>
      </c>
      <c r="C124" s="9" t="s">
        <v>169</v>
      </c>
      <c r="D124" s="9" t="s">
        <v>104</v>
      </c>
      <c r="E124" s="9" t="s">
        <v>41</v>
      </c>
      <c r="F124" s="9" t="s">
        <v>42</v>
      </c>
      <c r="G124" s="9" t="s">
        <v>121</v>
      </c>
      <c r="H124" s="9"/>
      <c r="I124" s="9"/>
      <c r="J124" s="9"/>
      <c r="K124" s="9" t="s">
        <v>44</v>
      </c>
      <c r="L124" s="9"/>
      <c r="M124" s="9"/>
      <c r="N124" s="9"/>
      <c r="O124" s="9"/>
      <c r="P124" s="10">
        <f>IF(H124&lt;&gt;"","a","")</f>
        <v>0</v>
      </c>
      <c r="Q124" s="10">
        <f>IF(I124&lt;&gt;"","b","")</f>
        <v>0</v>
      </c>
      <c r="R124" s="10">
        <f>IF(J124&lt;&gt;"","c","")</f>
        <v>0</v>
      </c>
      <c r="S124" s="10">
        <f>IF(K124&lt;&gt;"","d","")</f>
        <v>0</v>
      </c>
      <c r="T124" s="10">
        <f>IF(L124&lt;&gt;"","e","")</f>
        <v>0</v>
      </c>
      <c r="U124" s="10">
        <f>IF(M124&lt;&gt;"","f","")</f>
        <v>0</v>
      </c>
      <c r="V124" s="10">
        <f>IF(N124&lt;&gt;"","g","")</f>
        <v>0</v>
      </c>
      <c r="W124" s="10">
        <f>P124&amp;Q124&amp;R124&amp;S124&amp;T124&amp;U124&amp;V124</f>
        <v>0</v>
      </c>
      <c r="X124" s="10">
        <f>IF(W124="","",VLOOKUP(W124,AA2:AD58,2,0))</f>
        <v>0</v>
      </c>
      <c r="Y124" s="10">
        <f>IF(X124="","",VLOOKUP(W124,AA2:AD58,3,0))</f>
        <v>0</v>
      </c>
      <c r="Z124" s="10">
        <f>IF(Y124="","",VLOOKUP(W124,AA2:AD58,4,0))</f>
        <v>0</v>
      </c>
    </row>
    <row r="125" spans="1:26" ht="30" customHeight="1">
      <c r="A125" s="9">
        <v>122</v>
      </c>
      <c r="B125" s="9" t="s">
        <v>47</v>
      </c>
      <c r="C125" s="9" t="s">
        <v>170</v>
      </c>
      <c r="D125" s="9" t="s">
        <v>130</v>
      </c>
      <c r="E125" s="9" t="s">
        <v>41</v>
      </c>
      <c r="F125" s="9" t="s">
        <v>42</v>
      </c>
      <c r="G125" s="9" t="s">
        <v>121</v>
      </c>
      <c r="H125" s="9"/>
      <c r="I125" s="9"/>
      <c r="J125" s="9"/>
      <c r="K125" s="9" t="s">
        <v>44</v>
      </c>
      <c r="L125" s="9"/>
      <c r="M125" s="9"/>
      <c r="N125" s="9"/>
      <c r="O125" s="9"/>
      <c r="P125" s="10">
        <f>IF(H125&lt;&gt;"","a","")</f>
        <v>0</v>
      </c>
      <c r="Q125" s="10">
        <f>IF(I125&lt;&gt;"","b","")</f>
        <v>0</v>
      </c>
      <c r="R125" s="10">
        <f>IF(J125&lt;&gt;"","c","")</f>
        <v>0</v>
      </c>
      <c r="S125" s="10">
        <f>IF(K125&lt;&gt;"","d","")</f>
        <v>0</v>
      </c>
      <c r="T125" s="10">
        <f>IF(L125&lt;&gt;"","e","")</f>
        <v>0</v>
      </c>
      <c r="U125" s="10">
        <f>IF(M125&lt;&gt;"","f","")</f>
        <v>0</v>
      </c>
      <c r="V125" s="10">
        <f>IF(N125&lt;&gt;"","g","")</f>
        <v>0</v>
      </c>
      <c r="W125" s="10">
        <f>P125&amp;Q125&amp;R125&amp;S125&amp;T125&amp;U125&amp;V125</f>
        <v>0</v>
      </c>
      <c r="X125" s="10">
        <f>IF(W125="","",VLOOKUP(W125,AA2:AD58,2,0))</f>
        <v>0</v>
      </c>
      <c r="Y125" s="10">
        <f>IF(X125="","",VLOOKUP(W125,AA2:AD58,3,0))</f>
        <v>0</v>
      </c>
      <c r="Z125" s="10">
        <f>IF(Y125="","",VLOOKUP(W125,AA2:AD58,4,0))</f>
        <v>0</v>
      </c>
    </row>
    <row r="126" spans="1:26" ht="30" customHeight="1">
      <c r="A126" s="9">
        <v>123</v>
      </c>
      <c r="B126" s="9" t="s">
        <v>47</v>
      </c>
      <c r="C126" s="9" t="s">
        <v>171</v>
      </c>
      <c r="D126" s="9" t="s">
        <v>130</v>
      </c>
      <c r="E126" s="9" t="s">
        <v>41</v>
      </c>
      <c r="F126" s="9" t="s">
        <v>42</v>
      </c>
      <c r="G126" s="9" t="s">
        <v>121</v>
      </c>
      <c r="H126" s="9"/>
      <c r="I126" s="9"/>
      <c r="J126" s="9"/>
      <c r="K126" s="9" t="s">
        <v>44</v>
      </c>
      <c r="L126" s="9"/>
      <c r="M126" s="9"/>
      <c r="N126" s="9"/>
      <c r="O126" s="9"/>
      <c r="P126" s="10">
        <f>IF(H126&lt;&gt;"","a","")</f>
        <v>0</v>
      </c>
      <c r="Q126" s="10">
        <f>IF(I126&lt;&gt;"","b","")</f>
        <v>0</v>
      </c>
      <c r="R126" s="10">
        <f>IF(J126&lt;&gt;"","c","")</f>
        <v>0</v>
      </c>
      <c r="S126" s="10">
        <f>IF(K126&lt;&gt;"","d","")</f>
        <v>0</v>
      </c>
      <c r="T126" s="10">
        <f>IF(L126&lt;&gt;"","e","")</f>
        <v>0</v>
      </c>
      <c r="U126" s="10">
        <f>IF(M126&lt;&gt;"","f","")</f>
        <v>0</v>
      </c>
      <c r="V126" s="10">
        <f>IF(N126&lt;&gt;"","g","")</f>
        <v>0</v>
      </c>
      <c r="W126" s="10">
        <f>P126&amp;Q126&amp;R126&amp;S126&amp;T126&amp;U126&amp;V126</f>
        <v>0</v>
      </c>
      <c r="X126" s="10">
        <f>IF(W126="","",VLOOKUP(W126,AA2:AD58,2,0))</f>
        <v>0</v>
      </c>
      <c r="Y126" s="10">
        <f>IF(X126="","",VLOOKUP(W126,AA2:AD58,3,0))</f>
        <v>0</v>
      </c>
      <c r="Z126" s="10">
        <f>IF(Y126="","",VLOOKUP(W126,AA2:AD58,4,0))</f>
        <v>0</v>
      </c>
    </row>
    <row r="127" spans="1:26" ht="30" customHeight="1">
      <c r="A127" s="9">
        <v>124</v>
      </c>
      <c r="B127" s="9" t="s">
        <v>47</v>
      </c>
      <c r="C127" s="9" t="s">
        <v>172</v>
      </c>
      <c r="D127" s="9" t="s">
        <v>130</v>
      </c>
      <c r="E127" s="9" t="s">
        <v>41</v>
      </c>
      <c r="F127" s="9" t="s">
        <v>42</v>
      </c>
      <c r="G127" s="9" t="s">
        <v>121</v>
      </c>
      <c r="H127" s="9"/>
      <c r="I127" s="9"/>
      <c r="J127" s="9"/>
      <c r="K127" s="9" t="s">
        <v>44</v>
      </c>
      <c r="L127" s="9"/>
      <c r="M127" s="9"/>
      <c r="N127" s="9"/>
      <c r="O127" s="9"/>
      <c r="P127" s="10">
        <f>IF(H127&lt;&gt;"","a","")</f>
        <v>0</v>
      </c>
      <c r="Q127" s="10">
        <f>IF(I127&lt;&gt;"","b","")</f>
        <v>0</v>
      </c>
      <c r="R127" s="10">
        <f>IF(J127&lt;&gt;"","c","")</f>
        <v>0</v>
      </c>
      <c r="S127" s="10">
        <f>IF(K127&lt;&gt;"","d","")</f>
        <v>0</v>
      </c>
      <c r="T127" s="10">
        <f>IF(L127&lt;&gt;"","e","")</f>
        <v>0</v>
      </c>
      <c r="U127" s="10">
        <f>IF(M127&lt;&gt;"","f","")</f>
        <v>0</v>
      </c>
      <c r="V127" s="10">
        <f>IF(N127&lt;&gt;"","g","")</f>
        <v>0</v>
      </c>
      <c r="W127" s="10">
        <f>P127&amp;Q127&amp;R127&amp;S127&amp;T127&amp;U127&amp;V127</f>
        <v>0</v>
      </c>
      <c r="X127" s="10">
        <f>IF(W127="","",VLOOKUP(W127,AA2:AD58,2,0))</f>
        <v>0</v>
      </c>
      <c r="Y127" s="10">
        <f>IF(X127="","",VLOOKUP(W127,AA2:AD58,3,0))</f>
        <v>0</v>
      </c>
      <c r="Z127" s="10">
        <f>IF(Y127="","",VLOOKUP(W127,AA2:AD58,4,0))</f>
        <v>0</v>
      </c>
    </row>
    <row r="128" spans="1:26" ht="30" customHeight="1">
      <c r="A128" s="9">
        <v>125</v>
      </c>
      <c r="B128" s="9" t="s">
        <v>47</v>
      </c>
      <c r="C128" s="9" t="s">
        <v>173</v>
      </c>
      <c r="D128" s="9" t="s">
        <v>130</v>
      </c>
      <c r="E128" s="9" t="s">
        <v>41</v>
      </c>
      <c r="F128" s="9" t="s">
        <v>42</v>
      </c>
      <c r="G128" s="9" t="s">
        <v>121</v>
      </c>
      <c r="H128" s="9"/>
      <c r="I128" s="9"/>
      <c r="J128" s="9"/>
      <c r="K128" s="9" t="s">
        <v>44</v>
      </c>
      <c r="L128" s="9"/>
      <c r="M128" s="9"/>
      <c r="N128" s="9"/>
      <c r="O128" s="9"/>
      <c r="P128" s="10">
        <f>IF(H128&lt;&gt;"","a","")</f>
        <v>0</v>
      </c>
      <c r="Q128" s="10">
        <f>IF(I128&lt;&gt;"","b","")</f>
        <v>0</v>
      </c>
      <c r="R128" s="10">
        <f>IF(J128&lt;&gt;"","c","")</f>
        <v>0</v>
      </c>
      <c r="S128" s="10">
        <f>IF(K128&lt;&gt;"","d","")</f>
        <v>0</v>
      </c>
      <c r="T128" s="10">
        <f>IF(L128&lt;&gt;"","e","")</f>
        <v>0</v>
      </c>
      <c r="U128" s="10">
        <f>IF(M128&lt;&gt;"","f","")</f>
        <v>0</v>
      </c>
      <c r="V128" s="10">
        <f>IF(N128&lt;&gt;"","g","")</f>
        <v>0</v>
      </c>
      <c r="W128" s="10">
        <f>P128&amp;Q128&amp;R128&amp;S128&amp;T128&amp;U128&amp;V128</f>
        <v>0</v>
      </c>
      <c r="X128" s="10">
        <f>IF(W128="","",VLOOKUP(W128,AA2:AD58,2,0))</f>
        <v>0</v>
      </c>
      <c r="Y128" s="10">
        <f>IF(X128="","",VLOOKUP(W128,AA2:AD58,3,0))</f>
        <v>0</v>
      </c>
      <c r="Z128" s="10">
        <f>IF(Y128="","",VLOOKUP(W128,AA2:AD58,4,0))</f>
        <v>0</v>
      </c>
    </row>
    <row r="129" spans="1:26" ht="30" customHeight="1">
      <c r="A129" s="9">
        <v>126</v>
      </c>
      <c r="B129" s="9" t="s">
        <v>47</v>
      </c>
      <c r="C129" s="9" t="s">
        <v>174</v>
      </c>
      <c r="D129" s="9" t="s">
        <v>130</v>
      </c>
      <c r="E129" s="9" t="s">
        <v>41</v>
      </c>
      <c r="F129" s="9" t="s">
        <v>42</v>
      </c>
      <c r="G129" s="9" t="s">
        <v>121</v>
      </c>
      <c r="H129" s="9"/>
      <c r="I129" s="9"/>
      <c r="J129" s="9"/>
      <c r="K129" s="9" t="s">
        <v>44</v>
      </c>
      <c r="L129" s="9"/>
      <c r="M129" s="9"/>
      <c r="N129" s="9"/>
      <c r="O129" s="9"/>
      <c r="P129" s="10">
        <f>IF(H129&lt;&gt;"","a","")</f>
        <v>0</v>
      </c>
      <c r="Q129" s="10">
        <f>IF(I129&lt;&gt;"","b","")</f>
        <v>0</v>
      </c>
      <c r="R129" s="10">
        <f>IF(J129&lt;&gt;"","c","")</f>
        <v>0</v>
      </c>
      <c r="S129" s="10">
        <f>IF(K129&lt;&gt;"","d","")</f>
        <v>0</v>
      </c>
      <c r="T129" s="10">
        <f>IF(L129&lt;&gt;"","e","")</f>
        <v>0</v>
      </c>
      <c r="U129" s="10">
        <f>IF(M129&lt;&gt;"","f","")</f>
        <v>0</v>
      </c>
      <c r="V129" s="10">
        <f>IF(N129&lt;&gt;"","g","")</f>
        <v>0</v>
      </c>
      <c r="W129" s="10">
        <f>P129&amp;Q129&amp;R129&amp;S129&amp;T129&amp;U129&amp;V129</f>
        <v>0</v>
      </c>
      <c r="X129" s="10">
        <f>IF(W129="","",VLOOKUP(W129,AA2:AD58,2,0))</f>
        <v>0</v>
      </c>
      <c r="Y129" s="10">
        <f>IF(X129="","",VLOOKUP(W129,AA2:AD58,3,0))</f>
        <v>0</v>
      </c>
      <c r="Z129" s="10">
        <f>IF(Y129="","",VLOOKUP(W129,AA2:AD58,4,0))</f>
        <v>0</v>
      </c>
    </row>
    <row r="130" spans="1:26" ht="30" customHeight="1">
      <c r="A130" s="9">
        <v>127</v>
      </c>
      <c r="B130" s="9" t="s">
        <v>47</v>
      </c>
      <c r="C130" s="9" t="s">
        <v>175</v>
      </c>
      <c r="D130" s="9" t="s">
        <v>130</v>
      </c>
      <c r="E130" s="9" t="s">
        <v>41</v>
      </c>
      <c r="F130" s="9" t="s">
        <v>42</v>
      </c>
      <c r="G130" s="9" t="s">
        <v>121</v>
      </c>
      <c r="H130" s="9"/>
      <c r="I130" s="9"/>
      <c r="J130" s="9"/>
      <c r="K130" s="9" t="s">
        <v>44</v>
      </c>
      <c r="L130" s="9"/>
      <c r="M130" s="9"/>
      <c r="N130" s="9"/>
      <c r="O130" s="9"/>
      <c r="P130" s="10">
        <f>IF(H130&lt;&gt;"","a","")</f>
        <v>0</v>
      </c>
      <c r="Q130" s="10">
        <f>IF(I130&lt;&gt;"","b","")</f>
        <v>0</v>
      </c>
      <c r="R130" s="10">
        <f>IF(J130&lt;&gt;"","c","")</f>
        <v>0</v>
      </c>
      <c r="S130" s="10">
        <f>IF(K130&lt;&gt;"","d","")</f>
        <v>0</v>
      </c>
      <c r="T130" s="10">
        <f>IF(L130&lt;&gt;"","e","")</f>
        <v>0</v>
      </c>
      <c r="U130" s="10">
        <f>IF(M130&lt;&gt;"","f","")</f>
        <v>0</v>
      </c>
      <c r="V130" s="10">
        <f>IF(N130&lt;&gt;"","g","")</f>
        <v>0</v>
      </c>
      <c r="W130" s="10">
        <f>P130&amp;Q130&amp;R130&amp;S130&amp;T130&amp;U130&amp;V130</f>
        <v>0</v>
      </c>
      <c r="X130" s="10">
        <f>IF(W130="","",VLOOKUP(W130,AA2:AD58,2,0))</f>
        <v>0</v>
      </c>
      <c r="Y130" s="10">
        <f>IF(X130="","",VLOOKUP(W130,AA2:AD58,3,0))</f>
        <v>0</v>
      </c>
      <c r="Z130" s="10">
        <f>IF(Y130="","",VLOOKUP(W130,AA2:AD58,4,0))</f>
        <v>0</v>
      </c>
    </row>
    <row r="131" spans="1:26" ht="30" customHeight="1">
      <c r="A131" s="9">
        <v>128</v>
      </c>
      <c r="B131" s="9" t="s">
        <v>47</v>
      </c>
      <c r="C131" s="9" t="s">
        <v>176</v>
      </c>
      <c r="D131" s="9" t="s">
        <v>130</v>
      </c>
      <c r="E131" s="9" t="s">
        <v>41</v>
      </c>
      <c r="F131" s="9" t="s">
        <v>42</v>
      </c>
      <c r="G131" s="9" t="s">
        <v>121</v>
      </c>
      <c r="H131" s="9"/>
      <c r="I131" s="9"/>
      <c r="J131" s="9"/>
      <c r="K131" s="9" t="s">
        <v>44</v>
      </c>
      <c r="L131" s="9"/>
      <c r="M131" s="9"/>
      <c r="N131" s="9"/>
      <c r="O131" s="9"/>
      <c r="P131" s="10">
        <f>IF(H131&lt;&gt;"","a","")</f>
        <v>0</v>
      </c>
      <c r="Q131" s="10">
        <f>IF(I131&lt;&gt;"","b","")</f>
        <v>0</v>
      </c>
      <c r="R131" s="10">
        <f>IF(J131&lt;&gt;"","c","")</f>
        <v>0</v>
      </c>
      <c r="S131" s="10">
        <f>IF(K131&lt;&gt;"","d","")</f>
        <v>0</v>
      </c>
      <c r="T131" s="10">
        <f>IF(L131&lt;&gt;"","e","")</f>
        <v>0</v>
      </c>
      <c r="U131" s="10">
        <f>IF(M131&lt;&gt;"","f","")</f>
        <v>0</v>
      </c>
      <c r="V131" s="10">
        <f>IF(N131&lt;&gt;"","g","")</f>
        <v>0</v>
      </c>
      <c r="W131" s="10">
        <f>P131&amp;Q131&amp;R131&amp;S131&amp;T131&amp;U131&amp;V131</f>
        <v>0</v>
      </c>
      <c r="X131" s="10">
        <f>IF(W131="","",VLOOKUP(W131,AA2:AD58,2,0))</f>
        <v>0</v>
      </c>
      <c r="Y131" s="10">
        <f>IF(X131="","",VLOOKUP(W131,AA2:AD58,3,0))</f>
        <v>0</v>
      </c>
      <c r="Z131" s="10">
        <f>IF(Y131="","",VLOOKUP(W131,AA2:AD58,4,0))</f>
        <v>0</v>
      </c>
    </row>
    <row r="132" spans="1:26" ht="30" customHeight="1">
      <c r="A132" s="9">
        <v>129</v>
      </c>
      <c r="B132" s="9" t="s">
        <v>47</v>
      </c>
      <c r="C132" s="9" t="s">
        <v>177</v>
      </c>
      <c r="D132" s="9" t="s">
        <v>130</v>
      </c>
      <c r="E132" s="9" t="s">
        <v>41</v>
      </c>
      <c r="F132" s="9" t="s">
        <v>42</v>
      </c>
      <c r="G132" s="9" t="s">
        <v>121</v>
      </c>
      <c r="H132" s="9"/>
      <c r="I132" s="9"/>
      <c r="J132" s="9"/>
      <c r="K132" s="9" t="s">
        <v>44</v>
      </c>
      <c r="L132" s="9"/>
      <c r="M132" s="9"/>
      <c r="N132" s="9"/>
      <c r="O132" s="9"/>
      <c r="P132" s="10">
        <f>IF(H132&lt;&gt;"","a","")</f>
        <v>0</v>
      </c>
      <c r="Q132" s="10">
        <f>IF(I132&lt;&gt;"","b","")</f>
        <v>0</v>
      </c>
      <c r="R132" s="10">
        <f>IF(J132&lt;&gt;"","c","")</f>
        <v>0</v>
      </c>
      <c r="S132" s="10">
        <f>IF(K132&lt;&gt;"","d","")</f>
        <v>0</v>
      </c>
      <c r="T132" s="10">
        <f>IF(L132&lt;&gt;"","e","")</f>
        <v>0</v>
      </c>
      <c r="U132" s="10">
        <f>IF(M132&lt;&gt;"","f","")</f>
        <v>0</v>
      </c>
      <c r="V132" s="10">
        <f>IF(N132&lt;&gt;"","g","")</f>
        <v>0</v>
      </c>
      <c r="W132" s="10">
        <f>P132&amp;Q132&amp;R132&amp;S132&amp;T132&amp;U132&amp;V132</f>
        <v>0</v>
      </c>
      <c r="X132" s="10">
        <f>IF(W132="","",VLOOKUP(W132,AA2:AD58,2,0))</f>
        <v>0</v>
      </c>
      <c r="Y132" s="10">
        <f>IF(X132="","",VLOOKUP(W132,AA2:AD58,3,0))</f>
        <v>0</v>
      </c>
      <c r="Z132" s="10">
        <f>IF(Y132="","",VLOOKUP(W132,AA2:AD58,4,0))</f>
        <v>0</v>
      </c>
    </row>
    <row r="133" spans="1:26" ht="30" customHeight="1">
      <c r="A133" s="9">
        <v>130</v>
      </c>
      <c r="B133" s="9" t="s">
        <v>47</v>
      </c>
      <c r="C133" s="9" t="s">
        <v>178</v>
      </c>
      <c r="D133" s="9" t="s">
        <v>130</v>
      </c>
      <c r="E133" s="9" t="s">
        <v>41</v>
      </c>
      <c r="F133" s="9" t="s">
        <v>42</v>
      </c>
      <c r="G133" s="9" t="s">
        <v>121</v>
      </c>
      <c r="H133" s="9"/>
      <c r="I133" s="9"/>
      <c r="J133" s="9"/>
      <c r="K133" s="9" t="s">
        <v>44</v>
      </c>
      <c r="L133" s="9"/>
      <c r="M133" s="9"/>
      <c r="N133" s="9"/>
      <c r="O133" s="9"/>
      <c r="P133" s="10">
        <f>IF(H133&lt;&gt;"","a","")</f>
        <v>0</v>
      </c>
      <c r="Q133" s="10">
        <f>IF(I133&lt;&gt;"","b","")</f>
        <v>0</v>
      </c>
      <c r="R133" s="10">
        <f>IF(J133&lt;&gt;"","c","")</f>
        <v>0</v>
      </c>
      <c r="S133" s="10">
        <f>IF(K133&lt;&gt;"","d","")</f>
        <v>0</v>
      </c>
      <c r="T133" s="10">
        <f>IF(L133&lt;&gt;"","e","")</f>
        <v>0</v>
      </c>
      <c r="U133" s="10">
        <f>IF(M133&lt;&gt;"","f","")</f>
        <v>0</v>
      </c>
      <c r="V133" s="10">
        <f>IF(N133&lt;&gt;"","g","")</f>
        <v>0</v>
      </c>
      <c r="W133" s="10">
        <f>P133&amp;Q133&amp;R133&amp;S133&amp;T133&amp;U133&amp;V133</f>
        <v>0</v>
      </c>
      <c r="X133" s="10">
        <f>IF(W133="","",VLOOKUP(W133,AA2:AD58,2,0))</f>
        <v>0</v>
      </c>
      <c r="Y133" s="10">
        <f>IF(X133="","",VLOOKUP(W133,AA2:AD58,3,0))</f>
        <v>0</v>
      </c>
      <c r="Z133" s="10">
        <f>IF(Y133="","",VLOOKUP(W133,AA2:AD58,4,0))</f>
        <v>0</v>
      </c>
    </row>
    <row r="134" spans="1:26" ht="30" customHeight="1">
      <c r="A134" s="9">
        <v>131</v>
      </c>
      <c r="B134" s="9" t="s">
        <v>47</v>
      </c>
      <c r="C134" s="9" t="s">
        <v>179</v>
      </c>
      <c r="D134" s="9" t="s">
        <v>120</v>
      </c>
      <c r="E134" s="9" t="s">
        <v>41</v>
      </c>
      <c r="F134" s="9" t="s">
        <v>42</v>
      </c>
      <c r="G134" s="9" t="s">
        <v>121</v>
      </c>
      <c r="H134" s="9"/>
      <c r="I134" s="9" t="s">
        <v>44</v>
      </c>
      <c r="J134" s="9"/>
      <c r="K134" s="9"/>
      <c r="L134" s="9"/>
      <c r="M134" s="9"/>
      <c r="N134" s="9"/>
      <c r="O134" s="9"/>
      <c r="P134" s="10">
        <f>IF(H134&lt;&gt;"","a","")</f>
        <v>0</v>
      </c>
      <c r="Q134" s="10">
        <f>IF(I134&lt;&gt;"","b","")</f>
        <v>0</v>
      </c>
      <c r="R134" s="10">
        <f>IF(J134&lt;&gt;"","c","")</f>
        <v>0</v>
      </c>
      <c r="S134" s="10">
        <f>IF(K134&lt;&gt;"","d","")</f>
        <v>0</v>
      </c>
      <c r="T134" s="10">
        <f>IF(L134&lt;&gt;"","e","")</f>
        <v>0</v>
      </c>
      <c r="U134" s="10">
        <f>IF(M134&lt;&gt;"","f","")</f>
        <v>0</v>
      </c>
      <c r="V134" s="10">
        <f>IF(N134&lt;&gt;"","g","")</f>
        <v>0</v>
      </c>
      <c r="W134" s="10">
        <f>P134&amp;Q134&amp;R134&amp;S134&amp;T134&amp;U134&amp;V134</f>
        <v>0</v>
      </c>
      <c r="X134" s="10">
        <f>IF(W134="","",VLOOKUP(W134,AA2:AD58,2,0))</f>
        <v>0</v>
      </c>
      <c r="Y134" s="10">
        <f>IF(X134="","",VLOOKUP(W134,AA2:AD58,3,0))</f>
        <v>0</v>
      </c>
      <c r="Z134" s="10">
        <f>IF(Y134="","",VLOOKUP(W134,AA2:AD58,4,0))</f>
        <v>0</v>
      </c>
    </row>
    <row r="135" spans="1:26" ht="30" customHeight="1">
      <c r="A135" s="9">
        <v>132</v>
      </c>
      <c r="B135" s="9" t="s">
        <v>47</v>
      </c>
      <c r="C135" s="9" t="s">
        <v>132</v>
      </c>
      <c r="D135" s="9" t="s">
        <v>133</v>
      </c>
      <c r="E135" s="9" t="s">
        <v>41</v>
      </c>
      <c r="F135" s="9" t="s">
        <v>42</v>
      </c>
      <c r="G135" s="9" t="s">
        <v>121</v>
      </c>
      <c r="H135" s="9" t="s">
        <v>44</v>
      </c>
      <c r="I135" s="9"/>
      <c r="J135" s="9"/>
      <c r="K135" s="9"/>
      <c r="L135" s="9"/>
      <c r="M135" s="9"/>
      <c r="N135" s="9"/>
      <c r="O135" s="9"/>
      <c r="P135" s="10">
        <f>IF(H135&lt;&gt;"","a","")</f>
        <v>0</v>
      </c>
      <c r="Q135" s="10">
        <f>IF(I135&lt;&gt;"","b","")</f>
        <v>0</v>
      </c>
      <c r="R135" s="10">
        <f>IF(J135&lt;&gt;"","c","")</f>
        <v>0</v>
      </c>
      <c r="S135" s="10">
        <f>IF(K135&lt;&gt;"","d","")</f>
        <v>0</v>
      </c>
      <c r="T135" s="10">
        <f>IF(L135&lt;&gt;"","e","")</f>
        <v>0</v>
      </c>
      <c r="U135" s="10">
        <f>IF(M135&lt;&gt;"","f","")</f>
        <v>0</v>
      </c>
      <c r="V135" s="10">
        <f>IF(N135&lt;&gt;"","g","")</f>
        <v>0</v>
      </c>
      <c r="W135" s="10">
        <f>P135&amp;Q135&amp;R135&amp;S135&amp;T135&amp;U135&amp;V135</f>
        <v>0</v>
      </c>
      <c r="X135" s="10">
        <f>IF(W135="","",VLOOKUP(W135,AA2:AD58,2,0))</f>
        <v>0</v>
      </c>
      <c r="Y135" s="10">
        <f>IF(X135="","",VLOOKUP(W135,AA2:AD58,3,0))</f>
        <v>0</v>
      </c>
      <c r="Z135" s="10">
        <f>IF(Y135="","",VLOOKUP(W135,AA2:AD58,4,0))</f>
        <v>0</v>
      </c>
    </row>
    <row r="136" spans="1:26" ht="30" customHeight="1">
      <c r="A136" s="9">
        <v>133</v>
      </c>
      <c r="B136" s="9" t="s">
        <v>50</v>
      </c>
      <c r="C136" s="9" t="s">
        <v>180</v>
      </c>
      <c r="D136" s="9" t="s">
        <v>120</v>
      </c>
      <c r="E136" s="9" t="s">
        <v>41</v>
      </c>
      <c r="F136" s="9" t="s">
        <v>42</v>
      </c>
      <c r="G136" s="9" t="s">
        <v>121</v>
      </c>
      <c r="H136" s="9"/>
      <c r="I136" s="9" t="s">
        <v>44</v>
      </c>
      <c r="J136" s="9"/>
      <c r="K136" s="9"/>
      <c r="L136" s="9"/>
      <c r="M136" s="9"/>
      <c r="N136" s="9"/>
      <c r="O136" s="9"/>
      <c r="P136" s="10">
        <f>IF(H136&lt;&gt;"","a","")</f>
        <v>0</v>
      </c>
      <c r="Q136" s="10">
        <f>IF(I136&lt;&gt;"","b","")</f>
        <v>0</v>
      </c>
      <c r="R136" s="10">
        <f>IF(J136&lt;&gt;"","c","")</f>
        <v>0</v>
      </c>
      <c r="S136" s="10">
        <f>IF(K136&lt;&gt;"","d","")</f>
        <v>0</v>
      </c>
      <c r="T136" s="10">
        <f>IF(L136&lt;&gt;"","e","")</f>
        <v>0</v>
      </c>
      <c r="U136" s="10">
        <f>IF(M136&lt;&gt;"","f","")</f>
        <v>0</v>
      </c>
      <c r="V136" s="10">
        <f>IF(N136&lt;&gt;"","g","")</f>
        <v>0</v>
      </c>
      <c r="W136" s="10">
        <f>P136&amp;Q136&amp;R136&amp;S136&amp;T136&amp;U136&amp;V136</f>
        <v>0</v>
      </c>
      <c r="X136" s="10">
        <f>IF(W136="","",VLOOKUP(W136,AA2:AD58,2,0))</f>
        <v>0</v>
      </c>
      <c r="Y136" s="10">
        <f>IF(X136="","",VLOOKUP(W136,AA2:AD58,3,0))</f>
        <v>0</v>
      </c>
      <c r="Z136" s="10">
        <f>IF(Y136="","",VLOOKUP(W136,AA2:AD58,4,0))</f>
        <v>0</v>
      </c>
    </row>
    <row r="137" spans="1:26" ht="30" customHeight="1">
      <c r="A137" s="9">
        <v>134</v>
      </c>
      <c r="B137" s="9" t="s">
        <v>50</v>
      </c>
      <c r="C137" s="9" t="s">
        <v>181</v>
      </c>
      <c r="D137" s="9" t="s">
        <v>120</v>
      </c>
      <c r="E137" s="9" t="s">
        <v>41</v>
      </c>
      <c r="F137" s="9" t="s">
        <v>42</v>
      </c>
      <c r="G137" s="9" t="s">
        <v>121</v>
      </c>
      <c r="H137" s="9"/>
      <c r="I137" s="9" t="s">
        <v>44</v>
      </c>
      <c r="J137" s="9"/>
      <c r="K137" s="9"/>
      <c r="L137" s="9"/>
      <c r="M137" s="9"/>
      <c r="N137" s="9"/>
      <c r="O137" s="9"/>
      <c r="P137" s="10">
        <f>IF(H137&lt;&gt;"","a","")</f>
        <v>0</v>
      </c>
      <c r="Q137" s="10">
        <f>IF(I137&lt;&gt;"","b","")</f>
        <v>0</v>
      </c>
      <c r="R137" s="10">
        <f>IF(J137&lt;&gt;"","c","")</f>
        <v>0</v>
      </c>
      <c r="S137" s="10">
        <f>IF(K137&lt;&gt;"","d","")</f>
        <v>0</v>
      </c>
      <c r="T137" s="10">
        <f>IF(L137&lt;&gt;"","e","")</f>
        <v>0</v>
      </c>
      <c r="U137" s="10">
        <f>IF(M137&lt;&gt;"","f","")</f>
        <v>0</v>
      </c>
      <c r="V137" s="10">
        <f>IF(N137&lt;&gt;"","g","")</f>
        <v>0</v>
      </c>
      <c r="W137" s="10">
        <f>P137&amp;Q137&amp;R137&amp;S137&amp;T137&amp;U137&amp;V137</f>
        <v>0</v>
      </c>
      <c r="X137" s="10">
        <f>IF(W137="","",VLOOKUP(W137,AA2:AD58,2,0))</f>
        <v>0</v>
      </c>
      <c r="Y137" s="10">
        <f>IF(X137="","",VLOOKUP(W137,AA2:AD58,3,0))</f>
        <v>0</v>
      </c>
      <c r="Z137" s="10">
        <f>IF(Y137="","",VLOOKUP(W137,AA2:AD58,4,0))</f>
        <v>0</v>
      </c>
    </row>
    <row r="138" spans="1:26" ht="30" customHeight="1">
      <c r="A138" s="9">
        <v>135</v>
      </c>
      <c r="B138" s="9" t="s">
        <v>50</v>
      </c>
      <c r="C138" s="9" t="s">
        <v>182</v>
      </c>
      <c r="D138" s="9" t="s">
        <v>120</v>
      </c>
      <c r="E138" s="9" t="s">
        <v>41</v>
      </c>
      <c r="F138" s="9" t="s">
        <v>42</v>
      </c>
      <c r="G138" s="9" t="s">
        <v>121</v>
      </c>
      <c r="H138" s="9"/>
      <c r="I138" s="9" t="s">
        <v>44</v>
      </c>
      <c r="J138" s="9"/>
      <c r="K138" s="9"/>
      <c r="L138" s="9"/>
      <c r="M138" s="9"/>
      <c r="N138" s="9"/>
      <c r="O138" s="9"/>
      <c r="P138" s="10">
        <f>IF(H138&lt;&gt;"","a","")</f>
        <v>0</v>
      </c>
      <c r="Q138" s="10">
        <f>IF(I138&lt;&gt;"","b","")</f>
        <v>0</v>
      </c>
      <c r="R138" s="10">
        <f>IF(J138&lt;&gt;"","c","")</f>
        <v>0</v>
      </c>
      <c r="S138" s="10">
        <f>IF(K138&lt;&gt;"","d","")</f>
        <v>0</v>
      </c>
      <c r="T138" s="10">
        <f>IF(L138&lt;&gt;"","e","")</f>
        <v>0</v>
      </c>
      <c r="U138" s="10">
        <f>IF(M138&lt;&gt;"","f","")</f>
        <v>0</v>
      </c>
      <c r="V138" s="10">
        <f>IF(N138&lt;&gt;"","g","")</f>
        <v>0</v>
      </c>
      <c r="W138" s="10">
        <f>P138&amp;Q138&amp;R138&amp;S138&amp;T138&amp;U138&amp;V138</f>
        <v>0</v>
      </c>
      <c r="X138" s="10">
        <f>IF(W138="","",VLOOKUP(W138,AA2:AD58,2,0))</f>
        <v>0</v>
      </c>
      <c r="Y138" s="10">
        <f>IF(X138="","",VLOOKUP(W138,AA2:AD58,3,0))</f>
        <v>0</v>
      </c>
      <c r="Z138" s="10">
        <f>IF(Y138="","",VLOOKUP(W138,AA2:AD58,4,0))</f>
        <v>0</v>
      </c>
    </row>
    <row r="139" spans="1:26" ht="30" customHeight="1">
      <c r="A139" s="9">
        <v>136</v>
      </c>
      <c r="B139" s="9" t="s">
        <v>50</v>
      </c>
      <c r="C139" s="9" t="s">
        <v>183</v>
      </c>
      <c r="D139" s="9" t="s">
        <v>120</v>
      </c>
      <c r="E139" s="9" t="s">
        <v>41</v>
      </c>
      <c r="F139" s="9" t="s">
        <v>42</v>
      </c>
      <c r="G139" s="9" t="s">
        <v>121</v>
      </c>
      <c r="H139" s="9"/>
      <c r="I139" s="9" t="s">
        <v>44</v>
      </c>
      <c r="J139" s="9"/>
      <c r="K139" s="9"/>
      <c r="L139" s="9"/>
      <c r="M139" s="9"/>
      <c r="N139" s="9"/>
      <c r="O139" s="9"/>
      <c r="P139" s="10">
        <f>IF(H139&lt;&gt;"","a","")</f>
        <v>0</v>
      </c>
      <c r="Q139" s="10">
        <f>IF(I139&lt;&gt;"","b","")</f>
        <v>0</v>
      </c>
      <c r="R139" s="10">
        <f>IF(J139&lt;&gt;"","c","")</f>
        <v>0</v>
      </c>
      <c r="S139" s="10">
        <f>IF(K139&lt;&gt;"","d","")</f>
        <v>0</v>
      </c>
      <c r="T139" s="10">
        <f>IF(L139&lt;&gt;"","e","")</f>
        <v>0</v>
      </c>
      <c r="U139" s="10">
        <f>IF(M139&lt;&gt;"","f","")</f>
        <v>0</v>
      </c>
      <c r="V139" s="10">
        <f>IF(N139&lt;&gt;"","g","")</f>
        <v>0</v>
      </c>
      <c r="W139" s="10">
        <f>P139&amp;Q139&amp;R139&amp;S139&amp;T139&amp;U139&amp;V139</f>
        <v>0</v>
      </c>
      <c r="X139" s="10">
        <f>IF(W139="","",VLOOKUP(W139,AA2:AD58,2,0))</f>
        <v>0</v>
      </c>
      <c r="Y139" s="10">
        <f>IF(X139="","",VLOOKUP(W139,AA2:AD58,3,0))</f>
        <v>0</v>
      </c>
      <c r="Z139" s="10">
        <f>IF(Y139="","",VLOOKUP(W139,AA2:AD58,4,0))</f>
        <v>0</v>
      </c>
    </row>
    <row r="140" spans="1:26" ht="30" customHeight="1">
      <c r="A140" s="9">
        <v>137</v>
      </c>
      <c r="B140" s="9" t="s">
        <v>50</v>
      </c>
      <c r="C140" s="9" t="s">
        <v>88</v>
      </c>
      <c r="D140" s="9" t="s">
        <v>133</v>
      </c>
      <c r="E140" s="9" t="s">
        <v>41</v>
      </c>
      <c r="F140" s="9" t="s">
        <v>42</v>
      </c>
      <c r="G140" s="9" t="s">
        <v>121</v>
      </c>
      <c r="H140" s="9" t="s">
        <v>44</v>
      </c>
      <c r="I140" s="9"/>
      <c r="J140" s="9"/>
      <c r="K140" s="9"/>
      <c r="L140" s="9"/>
      <c r="M140" s="9"/>
      <c r="N140" s="9"/>
      <c r="O140" s="9"/>
      <c r="P140" s="10">
        <f>IF(H140&lt;&gt;"","a","")</f>
        <v>0</v>
      </c>
      <c r="Q140" s="10">
        <f>IF(I140&lt;&gt;"","b","")</f>
        <v>0</v>
      </c>
      <c r="R140" s="10">
        <f>IF(J140&lt;&gt;"","c","")</f>
        <v>0</v>
      </c>
      <c r="S140" s="10">
        <f>IF(K140&lt;&gt;"","d","")</f>
        <v>0</v>
      </c>
      <c r="T140" s="10">
        <f>IF(L140&lt;&gt;"","e","")</f>
        <v>0</v>
      </c>
      <c r="U140" s="10">
        <f>IF(M140&lt;&gt;"","f","")</f>
        <v>0</v>
      </c>
      <c r="V140" s="10">
        <f>IF(N140&lt;&gt;"","g","")</f>
        <v>0</v>
      </c>
      <c r="W140" s="10">
        <f>P140&amp;Q140&amp;R140&amp;S140&amp;T140&amp;U140&amp;V140</f>
        <v>0</v>
      </c>
      <c r="X140" s="10">
        <f>IF(W140="","",VLOOKUP(W140,AA2:AD58,2,0))</f>
        <v>0</v>
      </c>
      <c r="Y140" s="10">
        <f>IF(X140="","",VLOOKUP(W140,AA2:AD58,3,0))</f>
        <v>0</v>
      </c>
      <c r="Z140" s="10">
        <f>IF(Y140="","",VLOOKUP(W140,AA2:AD58,4,0))</f>
        <v>0</v>
      </c>
    </row>
    <row r="141" spans="1:26" ht="30" customHeight="1">
      <c r="A141" s="9">
        <v>138</v>
      </c>
      <c r="B141" s="9" t="s">
        <v>50</v>
      </c>
      <c r="C141" s="9" t="s">
        <v>184</v>
      </c>
      <c r="D141" s="9" t="s">
        <v>130</v>
      </c>
      <c r="E141" s="9" t="s">
        <v>41</v>
      </c>
      <c r="F141" s="9" t="s">
        <v>42</v>
      </c>
      <c r="G141" s="9" t="s">
        <v>121</v>
      </c>
      <c r="H141" s="9"/>
      <c r="I141" s="9"/>
      <c r="J141" s="9"/>
      <c r="K141" s="9" t="s">
        <v>44</v>
      </c>
      <c r="L141" s="9"/>
      <c r="M141" s="9"/>
      <c r="N141" s="9"/>
      <c r="O141" s="9"/>
      <c r="P141" s="10">
        <f>IF(H141&lt;&gt;"","a","")</f>
        <v>0</v>
      </c>
      <c r="Q141" s="10">
        <f>IF(I141&lt;&gt;"","b","")</f>
        <v>0</v>
      </c>
      <c r="R141" s="10">
        <f>IF(J141&lt;&gt;"","c","")</f>
        <v>0</v>
      </c>
      <c r="S141" s="10">
        <f>IF(K141&lt;&gt;"","d","")</f>
        <v>0</v>
      </c>
      <c r="T141" s="10">
        <f>IF(L141&lt;&gt;"","e","")</f>
        <v>0</v>
      </c>
      <c r="U141" s="10">
        <f>IF(M141&lt;&gt;"","f","")</f>
        <v>0</v>
      </c>
      <c r="V141" s="10">
        <f>IF(N141&lt;&gt;"","g","")</f>
        <v>0</v>
      </c>
      <c r="W141" s="10">
        <f>P141&amp;Q141&amp;R141&amp;S141&amp;T141&amp;U141&amp;V141</f>
        <v>0</v>
      </c>
      <c r="X141" s="10">
        <f>IF(W141="","",VLOOKUP(W141,AA2:AD58,2,0))</f>
        <v>0</v>
      </c>
      <c r="Y141" s="10">
        <f>IF(X141="","",VLOOKUP(W141,AA2:AD58,3,0))</f>
        <v>0</v>
      </c>
      <c r="Z141" s="10">
        <f>IF(Y141="","",VLOOKUP(W141,AA2:AD58,4,0))</f>
        <v>0</v>
      </c>
    </row>
    <row r="142" spans="1:26" ht="30" customHeight="1">
      <c r="A142" s="9">
        <v>139</v>
      </c>
      <c r="B142" s="9" t="s">
        <v>50</v>
      </c>
      <c r="C142" s="9" t="s">
        <v>184</v>
      </c>
      <c r="D142" s="9" t="s">
        <v>130</v>
      </c>
      <c r="E142" s="9" t="s">
        <v>41</v>
      </c>
      <c r="F142" s="9" t="s">
        <v>42</v>
      </c>
      <c r="G142" s="9" t="s">
        <v>121</v>
      </c>
      <c r="H142" s="9"/>
      <c r="I142" s="9"/>
      <c r="J142" s="9"/>
      <c r="K142" s="9" t="s">
        <v>44</v>
      </c>
      <c r="L142" s="9"/>
      <c r="M142" s="9"/>
      <c r="N142" s="9"/>
      <c r="O142" s="9"/>
      <c r="P142" s="10">
        <f>IF(H142&lt;&gt;"","a","")</f>
        <v>0</v>
      </c>
      <c r="Q142" s="10">
        <f>IF(I142&lt;&gt;"","b","")</f>
        <v>0</v>
      </c>
      <c r="R142" s="10">
        <f>IF(J142&lt;&gt;"","c","")</f>
        <v>0</v>
      </c>
      <c r="S142" s="10">
        <f>IF(K142&lt;&gt;"","d","")</f>
        <v>0</v>
      </c>
      <c r="T142" s="10">
        <f>IF(L142&lt;&gt;"","e","")</f>
        <v>0</v>
      </c>
      <c r="U142" s="10">
        <f>IF(M142&lt;&gt;"","f","")</f>
        <v>0</v>
      </c>
      <c r="V142" s="10">
        <f>IF(N142&lt;&gt;"","g","")</f>
        <v>0</v>
      </c>
      <c r="W142" s="10">
        <f>P142&amp;Q142&amp;R142&amp;S142&amp;T142&amp;U142&amp;V142</f>
        <v>0</v>
      </c>
      <c r="X142" s="10">
        <f>IF(W142="","",VLOOKUP(W142,AA2:AD58,2,0))</f>
        <v>0</v>
      </c>
      <c r="Y142" s="10">
        <f>IF(X142="","",VLOOKUP(W142,AA2:AD58,3,0))</f>
        <v>0</v>
      </c>
      <c r="Z142" s="10">
        <f>IF(Y142="","",VLOOKUP(W142,AA2:AD58,4,0))</f>
        <v>0</v>
      </c>
    </row>
    <row r="143" spans="1:26" ht="30" customHeight="1">
      <c r="A143" s="9">
        <v>140</v>
      </c>
      <c r="B143" s="9" t="s">
        <v>50</v>
      </c>
      <c r="C143" s="9" t="s">
        <v>184</v>
      </c>
      <c r="D143" s="9" t="s">
        <v>130</v>
      </c>
      <c r="E143" s="9" t="s">
        <v>41</v>
      </c>
      <c r="F143" s="9" t="s">
        <v>42</v>
      </c>
      <c r="G143" s="9" t="s">
        <v>121</v>
      </c>
      <c r="H143" s="9"/>
      <c r="I143" s="9"/>
      <c r="J143" s="9"/>
      <c r="K143" s="9" t="s">
        <v>44</v>
      </c>
      <c r="L143" s="9"/>
      <c r="M143" s="9"/>
      <c r="N143" s="9"/>
      <c r="O143" s="9"/>
      <c r="P143" s="10">
        <f>IF(H143&lt;&gt;"","a","")</f>
        <v>0</v>
      </c>
      <c r="Q143" s="10">
        <f>IF(I143&lt;&gt;"","b","")</f>
        <v>0</v>
      </c>
      <c r="R143" s="10">
        <f>IF(J143&lt;&gt;"","c","")</f>
        <v>0</v>
      </c>
      <c r="S143" s="10">
        <f>IF(K143&lt;&gt;"","d","")</f>
        <v>0</v>
      </c>
      <c r="T143" s="10">
        <f>IF(L143&lt;&gt;"","e","")</f>
        <v>0</v>
      </c>
      <c r="U143" s="10">
        <f>IF(M143&lt;&gt;"","f","")</f>
        <v>0</v>
      </c>
      <c r="V143" s="10">
        <f>IF(N143&lt;&gt;"","g","")</f>
        <v>0</v>
      </c>
      <c r="W143" s="10">
        <f>P143&amp;Q143&amp;R143&amp;S143&amp;T143&amp;U143&amp;V143</f>
        <v>0</v>
      </c>
      <c r="X143" s="10">
        <f>IF(W143="","",VLOOKUP(W143,AA2:AD58,2,0))</f>
        <v>0</v>
      </c>
      <c r="Y143" s="10">
        <f>IF(X143="","",VLOOKUP(W143,AA2:AD58,3,0))</f>
        <v>0</v>
      </c>
      <c r="Z143" s="10">
        <f>IF(Y143="","",VLOOKUP(W143,AA2:AD58,4,0))</f>
        <v>0</v>
      </c>
    </row>
    <row r="144" spans="1:26" ht="30" customHeight="1">
      <c r="A144" s="9">
        <v>141</v>
      </c>
      <c r="B144" s="9" t="s">
        <v>50</v>
      </c>
      <c r="C144" s="9" t="s">
        <v>184</v>
      </c>
      <c r="D144" s="9" t="s">
        <v>130</v>
      </c>
      <c r="E144" s="9" t="s">
        <v>41</v>
      </c>
      <c r="F144" s="9" t="s">
        <v>42</v>
      </c>
      <c r="G144" s="9" t="s">
        <v>121</v>
      </c>
      <c r="H144" s="9"/>
      <c r="I144" s="9"/>
      <c r="J144" s="9"/>
      <c r="K144" s="9" t="s">
        <v>44</v>
      </c>
      <c r="L144" s="9"/>
      <c r="M144" s="9"/>
      <c r="N144" s="9"/>
      <c r="O144" s="9"/>
      <c r="P144" s="10">
        <f>IF(H144&lt;&gt;"","a","")</f>
        <v>0</v>
      </c>
      <c r="Q144" s="10">
        <f>IF(I144&lt;&gt;"","b","")</f>
        <v>0</v>
      </c>
      <c r="R144" s="10">
        <f>IF(J144&lt;&gt;"","c","")</f>
        <v>0</v>
      </c>
      <c r="S144" s="10">
        <f>IF(K144&lt;&gt;"","d","")</f>
        <v>0</v>
      </c>
      <c r="T144" s="10">
        <f>IF(L144&lt;&gt;"","e","")</f>
        <v>0</v>
      </c>
      <c r="U144" s="10">
        <f>IF(M144&lt;&gt;"","f","")</f>
        <v>0</v>
      </c>
      <c r="V144" s="10">
        <f>IF(N144&lt;&gt;"","g","")</f>
        <v>0</v>
      </c>
      <c r="W144" s="10">
        <f>P144&amp;Q144&amp;R144&amp;S144&amp;T144&amp;U144&amp;V144</f>
        <v>0</v>
      </c>
      <c r="X144" s="10">
        <f>IF(W144="","",VLOOKUP(W144,AA2:AD58,2,0))</f>
        <v>0</v>
      </c>
      <c r="Y144" s="10">
        <f>IF(X144="","",VLOOKUP(W144,AA2:AD58,3,0))</f>
        <v>0</v>
      </c>
      <c r="Z144" s="10">
        <f>IF(Y144="","",VLOOKUP(W144,AA2:AD58,4,0))</f>
        <v>0</v>
      </c>
    </row>
    <row r="145" spans="1:26" ht="30" customHeight="1">
      <c r="A145" s="9">
        <v>142</v>
      </c>
      <c r="B145" s="9" t="s">
        <v>50</v>
      </c>
      <c r="C145" s="9" t="s">
        <v>185</v>
      </c>
      <c r="D145" s="9" t="s">
        <v>148</v>
      </c>
      <c r="E145" s="9" t="s">
        <v>41</v>
      </c>
      <c r="F145" s="9" t="s">
        <v>42</v>
      </c>
      <c r="G145" s="9" t="s">
        <v>121</v>
      </c>
      <c r="H145" s="9"/>
      <c r="I145" s="9"/>
      <c r="J145" s="9"/>
      <c r="K145" s="9" t="s">
        <v>44</v>
      </c>
      <c r="L145" s="9"/>
      <c r="M145" s="9"/>
      <c r="N145" s="9"/>
      <c r="O145" s="9"/>
      <c r="P145" s="10">
        <f>IF(H145&lt;&gt;"","a","")</f>
        <v>0</v>
      </c>
      <c r="Q145" s="10">
        <f>IF(I145&lt;&gt;"","b","")</f>
        <v>0</v>
      </c>
      <c r="R145" s="10">
        <f>IF(J145&lt;&gt;"","c","")</f>
        <v>0</v>
      </c>
      <c r="S145" s="10">
        <f>IF(K145&lt;&gt;"","d","")</f>
        <v>0</v>
      </c>
      <c r="T145" s="10">
        <f>IF(L145&lt;&gt;"","e","")</f>
        <v>0</v>
      </c>
      <c r="U145" s="10">
        <f>IF(M145&lt;&gt;"","f","")</f>
        <v>0</v>
      </c>
      <c r="V145" s="10">
        <f>IF(N145&lt;&gt;"","g","")</f>
        <v>0</v>
      </c>
      <c r="W145" s="10">
        <f>P145&amp;Q145&amp;R145&amp;S145&amp;T145&amp;U145&amp;V145</f>
        <v>0</v>
      </c>
      <c r="X145" s="10">
        <f>IF(W145="","",VLOOKUP(W145,AA2:AD58,2,0))</f>
        <v>0</v>
      </c>
      <c r="Y145" s="10">
        <f>IF(X145="","",VLOOKUP(W145,AA2:AD58,3,0))</f>
        <v>0</v>
      </c>
      <c r="Z145" s="10">
        <f>IF(Y145="","",VLOOKUP(W145,AA2:AD58,4,0))</f>
        <v>0</v>
      </c>
    </row>
    <row r="146" spans="1:26" ht="30" customHeight="1">
      <c r="A146" s="9">
        <v>143</v>
      </c>
      <c r="B146" s="9" t="s">
        <v>50</v>
      </c>
      <c r="C146" s="9" t="s">
        <v>186</v>
      </c>
      <c r="D146" s="9" t="s">
        <v>104</v>
      </c>
      <c r="E146" s="9" t="s">
        <v>41</v>
      </c>
      <c r="F146" s="9" t="s">
        <v>42</v>
      </c>
      <c r="G146" s="9" t="s">
        <v>121</v>
      </c>
      <c r="H146" s="9"/>
      <c r="I146" s="9"/>
      <c r="J146" s="9"/>
      <c r="K146" s="9" t="s">
        <v>44</v>
      </c>
      <c r="L146" s="9"/>
      <c r="M146" s="9"/>
      <c r="N146" s="9"/>
      <c r="O146" s="9"/>
      <c r="P146" s="10">
        <f>IF(H146&lt;&gt;"","a","")</f>
        <v>0</v>
      </c>
      <c r="Q146" s="10">
        <f>IF(I146&lt;&gt;"","b","")</f>
        <v>0</v>
      </c>
      <c r="R146" s="10">
        <f>IF(J146&lt;&gt;"","c","")</f>
        <v>0</v>
      </c>
      <c r="S146" s="10">
        <f>IF(K146&lt;&gt;"","d","")</f>
        <v>0</v>
      </c>
      <c r="T146" s="10">
        <f>IF(L146&lt;&gt;"","e","")</f>
        <v>0</v>
      </c>
      <c r="U146" s="10">
        <f>IF(M146&lt;&gt;"","f","")</f>
        <v>0</v>
      </c>
      <c r="V146" s="10">
        <f>IF(N146&lt;&gt;"","g","")</f>
        <v>0</v>
      </c>
      <c r="W146" s="10">
        <f>P146&amp;Q146&amp;R146&amp;S146&amp;T146&amp;U146&amp;V146</f>
        <v>0</v>
      </c>
      <c r="X146" s="10">
        <f>IF(W146="","",VLOOKUP(W146,AA2:AD58,2,0))</f>
        <v>0</v>
      </c>
      <c r="Y146" s="10">
        <f>IF(X146="","",VLOOKUP(W146,AA2:AD58,3,0))</f>
        <v>0</v>
      </c>
      <c r="Z146" s="10">
        <f>IF(Y146="","",VLOOKUP(W146,AA2:AD58,4,0))</f>
        <v>0</v>
      </c>
    </row>
    <row r="147" spans="1:26" ht="30" customHeight="1">
      <c r="A147" s="9">
        <v>144</v>
      </c>
      <c r="B147" s="9" t="s">
        <v>50</v>
      </c>
      <c r="C147" s="9" t="s">
        <v>187</v>
      </c>
      <c r="D147" s="9" t="s">
        <v>188</v>
      </c>
      <c r="E147" s="9" t="s">
        <v>41</v>
      </c>
      <c r="F147" s="9" t="s">
        <v>42</v>
      </c>
      <c r="G147" s="9" t="s">
        <v>121</v>
      </c>
      <c r="H147" s="9" t="s">
        <v>44</v>
      </c>
      <c r="I147" s="9"/>
      <c r="J147" s="9"/>
      <c r="K147" s="9"/>
      <c r="L147" s="9"/>
      <c r="M147" s="9"/>
      <c r="N147" s="9"/>
      <c r="O147" s="9"/>
      <c r="P147" s="10">
        <f>IF(H147&lt;&gt;"","a","")</f>
        <v>0</v>
      </c>
      <c r="Q147" s="10">
        <f>IF(I147&lt;&gt;"","b","")</f>
        <v>0</v>
      </c>
      <c r="R147" s="10">
        <f>IF(J147&lt;&gt;"","c","")</f>
        <v>0</v>
      </c>
      <c r="S147" s="10">
        <f>IF(K147&lt;&gt;"","d","")</f>
        <v>0</v>
      </c>
      <c r="T147" s="10">
        <f>IF(L147&lt;&gt;"","e","")</f>
        <v>0</v>
      </c>
      <c r="U147" s="10">
        <f>IF(M147&lt;&gt;"","f","")</f>
        <v>0</v>
      </c>
      <c r="V147" s="10">
        <f>IF(N147&lt;&gt;"","g","")</f>
        <v>0</v>
      </c>
      <c r="W147" s="10">
        <f>P147&amp;Q147&amp;R147&amp;S147&amp;T147&amp;U147&amp;V147</f>
        <v>0</v>
      </c>
      <c r="X147" s="10">
        <f>IF(W147="","",VLOOKUP(W147,AA2:AD58,2,0))</f>
        <v>0</v>
      </c>
      <c r="Y147" s="10">
        <f>IF(X147="","",VLOOKUP(W147,AA2:AD58,3,0))</f>
        <v>0</v>
      </c>
      <c r="Z147" s="10">
        <f>IF(Y147="","",VLOOKUP(W147,AA2:AD58,4,0))</f>
        <v>0</v>
      </c>
    </row>
    <row r="148" spans="1:26" ht="30" customHeight="1">
      <c r="A148" s="9">
        <v>145</v>
      </c>
      <c r="B148" s="9" t="s">
        <v>50</v>
      </c>
      <c r="C148" s="9" t="s">
        <v>187</v>
      </c>
      <c r="D148" s="9" t="s">
        <v>188</v>
      </c>
      <c r="E148" s="9" t="s">
        <v>41</v>
      </c>
      <c r="F148" s="9" t="s">
        <v>42</v>
      </c>
      <c r="G148" s="9" t="s">
        <v>121</v>
      </c>
      <c r="H148" s="9" t="s">
        <v>44</v>
      </c>
      <c r="I148" s="9"/>
      <c r="J148" s="9"/>
      <c r="K148" s="9"/>
      <c r="L148" s="9"/>
      <c r="M148" s="9"/>
      <c r="N148" s="9"/>
      <c r="O148" s="9"/>
      <c r="P148" s="10">
        <f>IF(H148&lt;&gt;"","a","")</f>
        <v>0</v>
      </c>
      <c r="Q148" s="10">
        <f>IF(I148&lt;&gt;"","b","")</f>
        <v>0</v>
      </c>
      <c r="R148" s="10">
        <f>IF(J148&lt;&gt;"","c","")</f>
        <v>0</v>
      </c>
      <c r="S148" s="10">
        <f>IF(K148&lt;&gt;"","d","")</f>
        <v>0</v>
      </c>
      <c r="T148" s="10">
        <f>IF(L148&lt;&gt;"","e","")</f>
        <v>0</v>
      </c>
      <c r="U148" s="10">
        <f>IF(M148&lt;&gt;"","f","")</f>
        <v>0</v>
      </c>
      <c r="V148" s="10">
        <f>IF(N148&lt;&gt;"","g","")</f>
        <v>0</v>
      </c>
      <c r="W148" s="10">
        <f>P148&amp;Q148&amp;R148&amp;S148&amp;T148&amp;U148&amp;V148</f>
        <v>0</v>
      </c>
      <c r="X148" s="10">
        <f>IF(W148="","",VLOOKUP(W148,AA2:AD58,2,0))</f>
        <v>0</v>
      </c>
      <c r="Y148" s="10">
        <f>IF(X148="","",VLOOKUP(W148,AA2:AD58,3,0))</f>
        <v>0</v>
      </c>
      <c r="Z148" s="10">
        <f>IF(Y148="","",VLOOKUP(W148,AA2:AD58,4,0))</f>
        <v>0</v>
      </c>
    </row>
    <row r="149" spans="1:26" ht="30" customHeight="1">
      <c r="A149" s="9">
        <v>146</v>
      </c>
      <c r="B149" s="9" t="s">
        <v>50</v>
      </c>
      <c r="C149" s="9" t="s">
        <v>187</v>
      </c>
      <c r="D149" s="9" t="s">
        <v>188</v>
      </c>
      <c r="E149" s="9" t="s">
        <v>41</v>
      </c>
      <c r="F149" s="9" t="s">
        <v>42</v>
      </c>
      <c r="G149" s="9" t="s">
        <v>121</v>
      </c>
      <c r="H149" s="9" t="s">
        <v>44</v>
      </c>
      <c r="I149" s="9"/>
      <c r="J149" s="9"/>
      <c r="K149" s="9"/>
      <c r="L149" s="9"/>
      <c r="M149" s="9"/>
      <c r="N149" s="9"/>
      <c r="O149" s="9"/>
      <c r="P149" s="10">
        <f>IF(H149&lt;&gt;"","a","")</f>
        <v>0</v>
      </c>
      <c r="Q149" s="10">
        <f>IF(I149&lt;&gt;"","b","")</f>
        <v>0</v>
      </c>
      <c r="R149" s="10">
        <f>IF(J149&lt;&gt;"","c","")</f>
        <v>0</v>
      </c>
      <c r="S149" s="10">
        <f>IF(K149&lt;&gt;"","d","")</f>
        <v>0</v>
      </c>
      <c r="T149" s="10">
        <f>IF(L149&lt;&gt;"","e","")</f>
        <v>0</v>
      </c>
      <c r="U149" s="10">
        <f>IF(M149&lt;&gt;"","f","")</f>
        <v>0</v>
      </c>
      <c r="V149" s="10">
        <f>IF(N149&lt;&gt;"","g","")</f>
        <v>0</v>
      </c>
      <c r="W149" s="10">
        <f>P149&amp;Q149&amp;R149&amp;S149&amp;T149&amp;U149&amp;V149</f>
        <v>0</v>
      </c>
      <c r="X149" s="10">
        <f>IF(W149="","",VLOOKUP(W149,AA2:AD58,2,0))</f>
        <v>0</v>
      </c>
      <c r="Y149" s="10">
        <f>IF(X149="","",VLOOKUP(W149,AA2:AD58,3,0))</f>
        <v>0</v>
      </c>
      <c r="Z149" s="10">
        <f>IF(Y149="","",VLOOKUP(W149,AA2:AD58,4,0))</f>
        <v>0</v>
      </c>
    </row>
    <row r="150" spans="1:26" ht="30" customHeight="1">
      <c r="A150" s="9">
        <v>147</v>
      </c>
      <c r="B150" s="9" t="s">
        <v>50</v>
      </c>
      <c r="C150" s="9" t="s">
        <v>187</v>
      </c>
      <c r="D150" s="9" t="s">
        <v>188</v>
      </c>
      <c r="E150" s="9" t="s">
        <v>41</v>
      </c>
      <c r="F150" s="9" t="s">
        <v>42</v>
      </c>
      <c r="G150" s="9" t="s">
        <v>121</v>
      </c>
      <c r="H150" s="9" t="s">
        <v>44</v>
      </c>
      <c r="I150" s="9"/>
      <c r="J150" s="9"/>
      <c r="K150" s="9"/>
      <c r="L150" s="9"/>
      <c r="M150" s="9"/>
      <c r="N150" s="9"/>
      <c r="O150" s="9"/>
      <c r="P150" s="10">
        <f>IF(H150&lt;&gt;"","a","")</f>
        <v>0</v>
      </c>
      <c r="Q150" s="10">
        <f>IF(I150&lt;&gt;"","b","")</f>
        <v>0</v>
      </c>
      <c r="R150" s="10">
        <f>IF(J150&lt;&gt;"","c","")</f>
        <v>0</v>
      </c>
      <c r="S150" s="10">
        <f>IF(K150&lt;&gt;"","d","")</f>
        <v>0</v>
      </c>
      <c r="T150" s="10">
        <f>IF(L150&lt;&gt;"","e","")</f>
        <v>0</v>
      </c>
      <c r="U150" s="10">
        <f>IF(M150&lt;&gt;"","f","")</f>
        <v>0</v>
      </c>
      <c r="V150" s="10">
        <f>IF(N150&lt;&gt;"","g","")</f>
        <v>0</v>
      </c>
      <c r="W150" s="10">
        <f>P150&amp;Q150&amp;R150&amp;S150&amp;T150&amp;U150&amp;V150</f>
        <v>0</v>
      </c>
      <c r="X150" s="10">
        <f>IF(W150="","",VLOOKUP(W150,AA2:AD58,2,0))</f>
        <v>0</v>
      </c>
      <c r="Y150" s="10">
        <f>IF(X150="","",VLOOKUP(W150,AA2:AD58,3,0))</f>
        <v>0</v>
      </c>
      <c r="Z150" s="10">
        <f>IF(Y150="","",VLOOKUP(W150,AA2:AD58,4,0))</f>
        <v>0</v>
      </c>
    </row>
    <row r="151" spans="1:26" ht="30" customHeight="1">
      <c r="A151" s="9">
        <v>148</v>
      </c>
      <c r="B151" s="9" t="s">
        <v>50</v>
      </c>
      <c r="C151" s="9" t="s">
        <v>186</v>
      </c>
      <c r="D151" s="9" t="s">
        <v>104</v>
      </c>
      <c r="E151" s="9" t="s">
        <v>41</v>
      </c>
      <c r="F151" s="9" t="s">
        <v>42</v>
      </c>
      <c r="G151" s="9" t="s">
        <v>121</v>
      </c>
      <c r="H151" s="9"/>
      <c r="I151" s="9"/>
      <c r="J151" s="9"/>
      <c r="K151" s="9" t="s">
        <v>44</v>
      </c>
      <c r="L151" s="9"/>
      <c r="M151" s="9"/>
      <c r="N151" s="9"/>
      <c r="O151" s="9"/>
      <c r="P151" s="10">
        <f>IF(H151&lt;&gt;"","a","")</f>
        <v>0</v>
      </c>
      <c r="Q151" s="10">
        <f>IF(I151&lt;&gt;"","b","")</f>
        <v>0</v>
      </c>
      <c r="R151" s="10">
        <f>IF(J151&lt;&gt;"","c","")</f>
        <v>0</v>
      </c>
      <c r="S151" s="10">
        <f>IF(K151&lt;&gt;"","d","")</f>
        <v>0</v>
      </c>
      <c r="T151" s="10">
        <f>IF(L151&lt;&gt;"","e","")</f>
        <v>0</v>
      </c>
      <c r="U151" s="10">
        <f>IF(M151&lt;&gt;"","f","")</f>
        <v>0</v>
      </c>
      <c r="V151" s="10">
        <f>IF(N151&lt;&gt;"","g","")</f>
        <v>0</v>
      </c>
      <c r="W151" s="10">
        <f>P151&amp;Q151&amp;R151&amp;S151&amp;T151&amp;U151&amp;V151</f>
        <v>0</v>
      </c>
      <c r="X151" s="10">
        <f>IF(W151="","",VLOOKUP(W151,AA2:AD58,2,0))</f>
        <v>0</v>
      </c>
      <c r="Y151" s="10">
        <f>IF(X151="","",VLOOKUP(W151,AA2:AD58,3,0))</f>
        <v>0</v>
      </c>
      <c r="Z151" s="10">
        <f>IF(Y151="","",VLOOKUP(W151,AA2:AD58,4,0))</f>
        <v>0</v>
      </c>
    </row>
    <row r="152" spans="1:26" ht="30" customHeight="1">
      <c r="A152" s="9">
        <v>149</v>
      </c>
      <c r="B152" s="9" t="s">
        <v>50</v>
      </c>
      <c r="C152" s="9" t="s">
        <v>189</v>
      </c>
      <c r="D152" s="9" t="s">
        <v>123</v>
      </c>
      <c r="E152" s="9" t="s">
        <v>41</v>
      </c>
      <c r="F152" s="9" t="s">
        <v>42</v>
      </c>
      <c r="G152" s="9" t="s">
        <v>121</v>
      </c>
      <c r="H152" s="9"/>
      <c r="I152" s="9"/>
      <c r="J152" s="9"/>
      <c r="K152" s="9" t="s">
        <v>44</v>
      </c>
      <c r="L152" s="9"/>
      <c r="M152" s="9"/>
      <c r="N152" s="9"/>
      <c r="O152" s="9"/>
      <c r="P152" s="10">
        <f>IF(H152&lt;&gt;"","a","")</f>
        <v>0</v>
      </c>
      <c r="Q152" s="10">
        <f>IF(I152&lt;&gt;"","b","")</f>
        <v>0</v>
      </c>
      <c r="R152" s="10">
        <f>IF(J152&lt;&gt;"","c","")</f>
        <v>0</v>
      </c>
      <c r="S152" s="10">
        <f>IF(K152&lt;&gt;"","d","")</f>
        <v>0</v>
      </c>
      <c r="T152" s="10">
        <f>IF(L152&lt;&gt;"","e","")</f>
        <v>0</v>
      </c>
      <c r="U152" s="10">
        <f>IF(M152&lt;&gt;"","f","")</f>
        <v>0</v>
      </c>
      <c r="V152" s="10">
        <f>IF(N152&lt;&gt;"","g","")</f>
        <v>0</v>
      </c>
      <c r="W152" s="10">
        <f>P152&amp;Q152&amp;R152&amp;S152&amp;T152&amp;U152&amp;V152</f>
        <v>0</v>
      </c>
      <c r="X152" s="10">
        <f>IF(W152="","",VLOOKUP(W152,AA2:AD58,2,0))</f>
        <v>0</v>
      </c>
      <c r="Y152" s="10">
        <f>IF(X152="","",VLOOKUP(W152,AA2:AD58,3,0))</f>
        <v>0</v>
      </c>
      <c r="Z152" s="10">
        <f>IF(Y152="","",VLOOKUP(W152,AA2:AD58,4,0))</f>
        <v>0</v>
      </c>
    </row>
    <row r="153" spans="1:26" ht="30" customHeight="1">
      <c r="A153" s="9">
        <v>150</v>
      </c>
      <c r="B153" s="9" t="s">
        <v>50</v>
      </c>
      <c r="C153" s="9" t="s">
        <v>189</v>
      </c>
      <c r="D153" s="9" t="s">
        <v>123</v>
      </c>
      <c r="E153" s="9" t="s">
        <v>41</v>
      </c>
      <c r="F153" s="9" t="s">
        <v>42</v>
      </c>
      <c r="G153" s="9" t="s">
        <v>121</v>
      </c>
      <c r="H153" s="9"/>
      <c r="I153" s="9"/>
      <c r="J153" s="9"/>
      <c r="K153" s="9" t="s">
        <v>44</v>
      </c>
      <c r="L153" s="9"/>
      <c r="M153" s="9"/>
      <c r="N153" s="9"/>
      <c r="O153" s="9"/>
      <c r="P153" s="10">
        <f>IF(H153&lt;&gt;"","a","")</f>
        <v>0</v>
      </c>
      <c r="Q153" s="10">
        <f>IF(I153&lt;&gt;"","b","")</f>
        <v>0</v>
      </c>
      <c r="R153" s="10">
        <f>IF(J153&lt;&gt;"","c","")</f>
        <v>0</v>
      </c>
      <c r="S153" s="10">
        <f>IF(K153&lt;&gt;"","d","")</f>
        <v>0</v>
      </c>
      <c r="T153" s="10">
        <f>IF(L153&lt;&gt;"","e","")</f>
        <v>0</v>
      </c>
      <c r="U153" s="10">
        <f>IF(M153&lt;&gt;"","f","")</f>
        <v>0</v>
      </c>
      <c r="V153" s="10">
        <f>IF(N153&lt;&gt;"","g","")</f>
        <v>0</v>
      </c>
      <c r="W153" s="10">
        <f>P153&amp;Q153&amp;R153&amp;S153&amp;T153&amp;U153&amp;V153</f>
        <v>0</v>
      </c>
      <c r="X153" s="10">
        <f>IF(W153="","",VLOOKUP(W153,AA2:AD58,2,0))</f>
        <v>0</v>
      </c>
      <c r="Y153" s="10">
        <f>IF(X153="","",VLOOKUP(W153,AA2:AD58,3,0))</f>
        <v>0</v>
      </c>
      <c r="Z153" s="10">
        <f>IF(Y153="","",VLOOKUP(W153,AA2:AD58,4,0))</f>
        <v>0</v>
      </c>
    </row>
    <row r="154" spans="1:26" ht="30" customHeight="1">
      <c r="A154" s="9">
        <v>151</v>
      </c>
      <c r="B154" s="9" t="s">
        <v>50</v>
      </c>
      <c r="C154" s="9" t="s">
        <v>190</v>
      </c>
      <c r="D154" s="9" t="s">
        <v>130</v>
      </c>
      <c r="E154" s="9" t="s">
        <v>41</v>
      </c>
      <c r="F154" s="9" t="s">
        <v>42</v>
      </c>
      <c r="G154" s="9" t="s">
        <v>121</v>
      </c>
      <c r="H154" s="9"/>
      <c r="I154" s="9"/>
      <c r="J154" s="9"/>
      <c r="K154" s="9" t="s">
        <v>44</v>
      </c>
      <c r="L154" s="9"/>
      <c r="M154" s="9"/>
      <c r="N154" s="9"/>
      <c r="O154" s="9"/>
      <c r="P154" s="10">
        <f>IF(H154&lt;&gt;"","a","")</f>
        <v>0</v>
      </c>
      <c r="Q154" s="10">
        <f>IF(I154&lt;&gt;"","b","")</f>
        <v>0</v>
      </c>
      <c r="R154" s="10">
        <f>IF(J154&lt;&gt;"","c","")</f>
        <v>0</v>
      </c>
      <c r="S154" s="10">
        <f>IF(K154&lt;&gt;"","d","")</f>
        <v>0</v>
      </c>
      <c r="T154" s="10">
        <f>IF(L154&lt;&gt;"","e","")</f>
        <v>0</v>
      </c>
      <c r="U154" s="10">
        <f>IF(M154&lt;&gt;"","f","")</f>
        <v>0</v>
      </c>
      <c r="V154" s="10">
        <f>IF(N154&lt;&gt;"","g","")</f>
        <v>0</v>
      </c>
      <c r="W154" s="10">
        <f>P154&amp;Q154&amp;R154&amp;S154&amp;T154&amp;U154&amp;V154</f>
        <v>0</v>
      </c>
      <c r="X154" s="10">
        <f>IF(W154="","",VLOOKUP(W154,AA2:AD58,2,0))</f>
        <v>0</v>
      </c>
      <c r="Y154" s="10">
        <f>IF(X154="","",VLOOKUP(W154,AA2:AD58,3,0))</f>
        <v>0</v>
      </c>
      <c r="Z154" s="10">
        <f>IF(Y154="","",VLOOKUP(W154,AA2:AD58,4,0))</f>
        <v>0</v>
      </c>
    </row>
    <row r="155" spans="1:26" ht="30" customHeight="1">
      <c r="A155" s="9">
        <v>152</v>
      </c>
      <c r="B155" s="9" t="s">
        <v>50</v>
      </c>
      <c r="C155" s="9" t="s">
        <v>191</v>
      </c>
      <c r="D155" s="9" t="s">
        <v>192</v>
      </c>
      <c r="E155" s="9" t="s">
        <v>41</v>
      </c>
      <c r="F155" s="9" t="s">
        <v>42</v>
      </c>
      <c r="G155" s="9" t="s">
        <v>121</v>
      </c>
      <c r="H155" s="9"/>
      <c r="I155" s="9"/>
      <c r="J155" s="9"/>
      <c r="K155" s="9"/>
      <c r="L155" s="9"/>
      <c r="M155" s="9"/>
      <c r="N155" s="9"/>
      <c r="O155" s="9"/>
      <c r="P155" s="10">
        <f>IF(H155&lt;&gt;"","a","")</f>
        <v>0</v>
      </c>
      <c r="Q155" s="10">
        <f>IF(I155&lt;&gt;"","b","")</f>
        <v>0</v>
      </c>
      <c r="R155" s="10">
        <f>IF(J155&lt;&gt;"","c","")</f>
        <v>0</v>
      </c>
      <c r="S155" s="10">
        <f>IF(K155&lt;&gt;"","d","")</f>
        <v>0</v>
      </c>
      <c r="T155" s="10">
        <f>IF(L155&lt;&gt;"","e","")</f>
        <v>0</v>
      </c>
      <c r="U155" s="10">
        <f>IF(M155&lt;&gt;"","f","")</f>
        <v>0</v>
      </c>
      <c r="V155" s="10">
        <f>IF(N155&lt;&gt;"","g","")</f>
        <v>0</v>
      </c>
      <c r="W155" s="10">
        <f>P155&amp;Q155&amp;R155&amp;S155&amp;T155&amp;U155&amp;V155</f>
        <v>0</v>
      </c>
      <c r="X155" s="10">
        <f>IF(W155="","",VLOOKUP(W155,AA2:AD58,2,0))</f>
        <v>0</v>
      </c>
      <c r="Y155" s="10">
        <f>IF(X155="","",VLOOKUP(W155,AA2:AD58,3,0))</f>
        <v>0</v>
      </c>
      <c r="Z155" s="10">
        <f>IF(Y155="","",VLOOKUP(W155,AA2:AD58,4,0))</f>
        <v>0</v>
      </c>
    </row>
    <row r="156" spans="1:26" ht="30" customHeight="1">
      <c r="A156" s="9">
        <v>153</v>
      </c>
      <c r="B156" s="9" t="s">
        <v>50</v>
      </c>
      <c r="C156" s="9" t="s">
        <v>193</v>
      </c>
      <c r="D156" s="9" t="s">
        <v>192</v>
      </c>
      <c r="E156" s="9" t="s">
        <v>41</v>
      </c>
      <c r="F156" s="9" t="s">
        <v>42</v>
      </c>
      <c r="G156" s="9" t="s">
        <v>121</v>
      </c>
      <c r="H156" s="9"/>
      <c r="I156" s="9"/>
      <c r="J156" s="9"/>
      <c r="K156" s="9"/>
      <c r="L156" s="9"/>
      <c r="M156" s="9"/>
      <c r="N156" s="9"/>
      <c r="O156" s="9"/>
      <c r="P156" s="10">
        <f>IF(H156&lt;&gt;"","a","")</f>
        <v>0</v>
      </c>
      <c r="Q156" s="10">
        <f>IF(I156&lt;&gt;"","b","")</f>
        <v>0</v>
      </c>
      <c r="R156" s="10">
        <f>IF(J156&lt;&gt;"","c","")</f>
        <v>0</v>
      </c>
      <c r="S156" s="10">
        <f>IF(K156&lt;&gt;"","d","")</f>
        <v>0</v>
      </c>
      <c r="T156" s="10">
        <f>IF(L156&lt;&gt;"","e","")</f>
        <v>0</v>
      </c>
      <c r="U156" s="10">
        <f>IF(M156&lt;&gt;"","f","")</f>
        <v>0</v>
      </c>
      <c r="V156" s="10">
        <f>IF(N156&lt;&gt;"","g","")</f>
        <v>0</v>
      </c>
      <c r="W156" s="10">
        <f>P156&amp;Q156&amp;R156&amp;S156&amp;T156&amp;U156&amp;V156</f>
        <v>0</v>
      </c>
      <c r="X156" s="10">
        <f>IF(W156="","",VLOOKUP(W156,AA2:AD58,2,0))</f>
        <v>0</v>
      </c>
      <c r="Y156" s="10">
        <f>IF(X156="","",VLOOKUP(W156,AA2:AD58,3,0))</f>
        <v>0</v>
      </c>
      <c r="Z156" s="10">
        <f>IF(Y156="","",VLOOKUP(W156,AA2:AD58,4,0))</f>
        <v>0</v>
      </c>
    </row>
    <row r="157" spans="1:26" ht="30" customHeight="1">
      <c r="A157" s="9">
        <v>154</v>
      </c>
      <c r="B157" s="9" t="s">
        <v>50</v>
      </c>
      <c r="C157" s="9" t="s">
        <v>194</v>
      </c>
      <c r="D157" s="9" t="s">
        <v>192</v>
      </c>
      <c r="E157" s="9" t="s">
        <v>41</v>
      </c>
      <c r="F157" s="9" t="s">
        <v>42</v>
      </c>
      <c r="G157" s="9" t="s">
        <v>121</v>
      </c>
      <c r="H157" s="9"/>
      <c r="I157" s="9"/>
      <c r="J157" s="9"/>
      <c r="K157" s="9"/>
      <c r="L157" s="9"/>
      <c r="M157" s="9"/>
      <c r="N157" s="9"/>
      <c r="O157" s="9"/>
      <c r="P157" s="10">
        <f>IF(H157&lt;&gt;"","a","")</f>
        <v>0</v>
      </c>
      <c r="Q157" s="10">
        <f>IF(I157&lt;&gt;"","b","")</f>
        <v>0</v>
      </c>
      <c r="R157" s="10">
        <f>IF(J157&lt;&gt;"","c","")</f>
        <v>0</v>
      </c>
      <c r="S157" s="10">
        <f>IF(K157&lt;&gt;"","d","")</f>
        <v>0</v>
      </c>
      <c r="T157" s="10">
        <f>IF(L157&lt;&gt;"","e","")</f>
        <v>0</v>
      </c>
      <c r="U157" s="10">
        <f>IF(M157&lt;&gt;"","f","")</f>
        <v>0</v>
      </c>
      <c r="V157" s="10">
        <f>IF(N157&lt;&gt;"","g","")</f>
        <v>0</v>
      </c>
      <c r="W157" s="10">
        <f>P157&amp;Q157&amp;R157&amp;S157&amp;T157&amp;U157&amp;V157</f>
        <v>0</v>
      </c>
      <c r="X157" s="10">
        <f>IF(W157="","",VLOOKUP(W157,AA2:AD58,2,0))</f>
        <v>0</v>
      </c>
      <c r="Y157" s="10">
        <f>IF(X157="","",VLOOKUP(W157,AA2:AD58,3,0))</f>
        <v>0</v>
      </c>
      <c r="Z157" s="10">
        <f>IF(Y157="","",VLOOKUP(W157,AA2:AD58,4,0))</f>
        <v>0</v>
      </c>
    </row>
    <row r="158" spans="1:26" ht="30" customHeight="1">
      <c r="A158" s="9">
        <v>155</v>
      </c>
      <c r="B158" s="9" t="s">
        <v>50</v>
      </c>
      <c r="C158" s="9" t="s">
        <v>195</v>
      </c>
      <c r="D158" s="9" t="s">
        <v>192</v>
      </c>
      <c r="E158" s="9" t="s">
        <v>41</v>
      </c>
      <c r="F158" s="9" t="s">
        <v>42</v>
      </c>
      <c r="G158" s="9" t="s">
        <v>121</v>
      </c>
      <c r="H158" s="9"/>
      <c r="I158" s="9"/>
      <c r="J158" s="9"/>
      <c r="K158" s="9"/>
      <c r="L158" s="9"/>
      <c r="M158" s="9"/>
      <c r="N158" s="9"/>
      <c r="O158" s="9"/>
      <c r="P158" s="10">
        <f>IF(H158&lt;&gt;"","a","")</f>
        <v>0</v>
      </c>
      <c r="Q158" s="10">
        <f>IF(I158&lt;&gt;"","b","")</f>
        <v>0</v>
      </c>
      <c r="R158" s="10">
        <f>IF(J158&lt;&gt;"","c","")</f>
        <v>0</v>
      </c>
      <c r="S158" s="10">
        <f>IF(K158&lt;&gt;"","d","")</f>
        <v>0</v>
      </c>
      <c r="T158" s="10">
        <f>IF(L158&lt;&gt;"","e","")</f>
        <v>0</v>
      </c>
      <c r="U158" s="10">
        <f>IF(M158&lt;&gt;"","f","")</f>
        <v>0</v>
      </c>
      <c r="V158" s="10">
        <f>IF(N158&lt;&gt;"","g","")</f>
        <v>0</v>
      </c>
      <c r="W158" s="10">
        <f>P158&amp;Q158&amp;R158&amp;S158&amp;T158&amp;U158&amp;V158</f>
        <v>0</v>
      </c>
      <c r="X158" s="10">
        <f>IF(W158="","",VLOOKUP(W158,AA2:AD58,2,0))</f>
        <v>0</v>
      </c>
      <c r="Y158" s="10">
        <f>IF(X158="","",VLOOKUP(W158,AA2:AD58,3,0))</f>
        <v>0</v>
      </c>
      <c r="Z158" s="10">
        <f>IF(Y158="","",VLOOKUP(W158,AA2:AD58,4,0))</f>
        <v>0</v>
      </c>
    </row>
    <row r="159" spans="1:26" ht="30" customHeight="1">
      <c r="A159" s="9">
        <v>156</v>
      </c>
      <c r="B159" s="9" t="s">
        <v>50</v>
      </c>
      <c r="C159" s="9" t="s">
        <v>191</v>
      </c>
      <c r="D159" s="9" t="s">
        <v>192</v>
      </c>
      <c r="E159" s="9" t="s">
        <v>41</v>
      </c>
      <c r="F159" s="9" t="s">
        <v>42</v>
      </c>
      <c r="G159" s="9" t="s">
        <v>121</v>
      </c>
      <c r="H159" s="9"/>
      <c r="I159" s="9"/>
      <c r="J159" s="9"/>
      <c r="K159" s="9"/>
      <c r="L159" s="9"/>
      <c r="M159" s="9"/>
      <c r="N159" s="9"/>
      <c r="O159" s="9"/>
      <c r="P159" s="10">
        <f>IF(H159&lt;&gt;"","a","")</f>
        <v>0</v>
      </c>
      <c r="Q159" s="10">
        <f>IF(I159&lt;&gt;"","b","")</f>
        <v>0</v>
      </c>
      <c r="R159" s="10">
        <f>IF(J159&lt;&gt;"","c","")</f>
        <v>0</v>
      </c>
      <c r="S159" s="10">
        <f>IF(K159&lt;&gt;"","d","")</f>
        <v>0</v>
      </c>
      <c r="T159" s="10">
        <f>IF(L159&lt;&gt;"","e","")</f>
        <v>0</v>
      </c>
      <c r="U159" s="10">
        <f>IF(M159&lt;&gt;"","f","")</f>
        <v>0</v>
      </c>
      <c r="V159" s="10">
        <f>IF(N159&lt;&gt;"","g","")</f>
        <v>0</v>
      </c>
      <c r="W159" s="10">
        <f>P159&amp;Q159&amp;R159&amp;S159&amp;T159&amp;U159&amp;V159</f>
        <v>0</v>
      </c>
      <c r="X159" s="10">
        <f>IF(W159="","",VLOOKUP(W159,AA2:AD58,2,0))</f>
        <v>0</v>
      </c>
      <c r="Y159" s="10">
        <f>IF(X159="","",VLOOKUP(W159,AA2:AD58,3,0))</f>
        <v>0</v>
      </c>
      <c r="Z159" s="10">
        <f>IF(Y159="","",VLOOKUP(W159,AA2:AD58,4,0))</f>
        <v>0</v>
      </c>
    </row>
    <row r="160" spans="1:26" ht="30" customHeight="1">
      <c r="A160" s="9">
        <v>157</v>
      </c>
      <c r="B160" s="9" t="s">
        <v>50</v>
      </c>
      <c r="C160" s="9" t="s">
        <v>184</v>
      </c>
      <c r="D160" s="9" t="s">
        <v>130</v>
      </c>
      <c r="E160" s="9" t="s">
        <v>41</v>
      </c>
      <c r="F160" s="9" t="s">
        <v>42</v>
      </c>
      <c r="G160" s="9" t="s">
        <v>121</v>
      </c>
      <c r="H160" s="9"/>
      <c r="I160" s="9"/>
      <c r="J160" s="9"/>
      <c r="K160" s="9" t="s">
        <v>44</v>
      </c>
      <c r="L160" s="9"/>
      <c r="M160" s="9"/>
      <c r="N160" s="9"/>
      <c r="O160" s="9"/>
      <c r="P160" s="10">
        <f>IF(H160&lt;&gt;"","a","")</f>
        <v>0</v>
      </c>
      <c r="Q160" s="10">
        <f>IF(I160&lt;&gt;"","b","")</f>
        <v>0</v>
      </c>
      <c r="R160" s="10">
        <f>IF(J160&lt;&gt;"","c","")</f>
        <v>0</v>
      </c>
      <c r="S160" s="10">
        <f>IF(K160&lt;&gt;"","d","")</f>
        <v>0</v>
      </c>
      <c r="T160" s="10">
        <f>IF(L160&lt;&gt;"","e","")</f>
        <v>0</v>
      </c>
      <c r="U160" s="10">
        <f>IF(M160&lt;&gt;"","f","")</f>
        <v>0</v>
      </c>
      <c r="V160" s="10">
        <f>IF(N160&lt;&gt;"","g","")</f>
        <v>0</v>
      </c>
      <c r="W160" s="10">
        <f>P160&amp;Q160&amp;R160&amp;S160&amp;T160&amp;U160&amp;V160</f>
        <v>0</v>
      </c>
      <c r="X160" s="10">
        <f>IF(W160="","",VLOOKUP(W160,AA2:AD58,2,0))</f>
        <v>0</v>
      </c>
      <c r="Y160" s="10">
        <f>IF(X160="","",VLOOKUP(W160,AA2:AD58,3,0))</f>
        <v>0</v>
      </c>
      <c r="Z160" s="10">
        <f>IF(Y160="","",VLOOKUP(W160,AA2:AD58,4,0))</f>
        <v>0</v>
      </c>
    </row>
    <row r="161" spans="1:26" ht="30" customHeight="1">
      <c r="A161" s="9">
        <v>158</v>
      </c>
      <c r="B161" s="9" t="s">
        <v>53</v>
      </c>
      <c r="C161" s="9" t="s">
        <v>196</v>
      </c>
      <c r="D161" s="9" t="s">
        <v>104</v>
      </c>
      <c r="E161" s="9" t="s">
        <v>41</v>
      </c>
      <c r="F161" s="9" t="s">
        <v>42</v>
      </c>
      <c r="G161" s="9" t="s">
        <v>121</v>
      </c>
      <c r="H161" s="9"/>
      <c r="I161" s="9"/>
      <c r="J161" s="9"/>
      <c r="K161" s="9" t="s">
        <v>44</v>
      </c>
      <c r="L161" s="9"/>
      <c r="M161" s="9"/>
      <c r="N161" s="9"/>
      <c r="O161" s="9"/>
      <c r="P161" s="10">
        <f>IF(H161&lt;&gt;"","a","")</f>
        <v>0</v>
      </c>
      <c r="Q161" s="10">
        <f>IF(I161&lt;&gt;"","b","")</f>
        <v>0</v>
      </c>
      <c r="R161" s="10">
        <f>IF(J161&lt;&gt;"","c","")</f>
        <v>0</v>
      </c>
      <c r="S161" s="10">
        <f>IF(K161&lt;&gt;"","d","")</f>
        <v>0</v>
      </c>
      <c r="T161" s="10">
        <f>IF(L161&lt;&gt;"","e","")</f>
        <v>0</v>
      </c>
      <c r="U161" s="10">
        <f>IF(M161&lt;&gt;"","f","")</f>
        <v>0</v>
      </c>
      <c r="V161" s="10">
        <f>IF(N161&lt;&gt;"","g","")</f>
        <v>0</v>
      </c>
      <c r="W161" s="10">
        <f>P161&amp;Q161&amp;R161&amp;S161&amp;T161&amp;U161&amp;V161</f>
        <v>0</v>
      </c>
      <c r="X161" s="10">
        <f>IF(W161="","",VLOOKUP(W161,AA2:AD58,2,0))</f>
        <v>0</v>
      </c>
      <c r="Y161" s="10">
        <f>IF(X161="","",VLOOKUP(W161,AA2:AD58,3,0))</f>
        <v>0</v>
      </c>
      <c r="Z161" s="10">
        <f>IF(Y161="","",VLOOKUP(W161,AA2:AD58,4,0))</f>
        <v>0</v>
      </c>
    </row>
    <row r="162" spans="1:26" ht="30" customHeight="1">
      <c r="A162" s="9">
        <v>159</v>
      </c>
      <c r="B162" s="9" t="s">
        <v>53</v>
      </c>
      <c r="C162" s="9" t="s">
        <v>197</v>
      </c>
      <c r="D162" s="9" t="s">
        <v>104</v>
      </c>
      <c r="E162" s="9" t="s">
        <v>41</v>
      </c>
      <c r="F162" s="9" t="s">
        <v>42</v>
      </c>
      <c r="G162" s="9" t="s">
        <v>121</v>
      </c>
      <c r="H162" s="9"/>
      <c r="I162" s="9"/>
      <c r="J162" s="9"/>
      <c r="K162" s="9" t="s">
        <v>44</v>
      </c>
      <c r="L162" s="9"/>
      <c r="M162" s="9"/>
      <c r="N162" s="9"/>
      <c r="O162" s="9"/>
      <c r="P162" s="10">
        <f>IF(H162&lt;&gt;"","a","")</f>
        <v>0</v>
      </c>
      <c r="Q162" s="10">
        <f>IF(I162&lt;&gt;"","b","")</f>
        <v>0</v>
      </c>
      <c r="R162" s="10">
        <f>IF(J162&lt;&gt;"","c","")</f>
        <v>0</v>
      </c>
      <c r="S162" s="10">
        <f>IF(K162&lt;&gt;"","d","")</f>
        <v>0</v>
      </c>
      <c r="T162" s="10">
        <f>IF(L162&lt;&gt;"","e","")</f>
        <v>0</v>
      </c>
      <c r="U162" s="10">
        <f>IF(M162&lt;&gt;"","f","")</f>
        <v>0</v>
      </c>
      <c r="V162" s="10">
        <f>IF(N162&lt;&gt;"","g","")</f>
        <v>0</v>
      </c>
      <c r="W162" s="10">
        <f>P162&amp;Q162&amp;R162&amp;S162&amp;T162&amp;U162&amp;V162</f>
        <v>0</v>
      </c>
      <c r="X162" s="10">
        <f>IF(W162="","",VLOOKUP(W162,AA2:AD58,2,0))</f>
        <v>0</v>
      </c>
      <c r="Y162" s="10">
        <f>IF(X162="","",VLOOKUP(W162,AA2:AD58,3,0))</f>
        <v>0</v>
      </c>
      <c r="Z162" s="10">
        <f>IF(Y162="","",VLOOKUP(W162,AA2:AD58,4,0))</f>
        <v>0</v>
      </c>
    </row>
    <row r="163" spans="1:26" ht="30" customHeight="1">
      <c r="A163" s="9">
        <v>160</v>
      </c>
      <c r="B163" s="9" t="s">
        <v>53</v>
      </c>
      <c r="C163" s="9" t="s">
        <v>197</v>
      </c>
      <c r="D163" s="9" t="s">
        <v>198</v>
      </c>
      <c r="E163" s="9" t="s">
        <v>41</v>
      </c>
      <c r="F163" s="9" t="s">
        <v>42</v>
      </c>
      <c r="G163" s="9" t="s">
        <v>121</v>
      </c>
      <c r="H163" s="9" t="s">
        <v>44</v>
      </c>
      <c r="I163" s="9"/>
      <c r="J163" s="9"/>
      <c r="K163" s="9"/>
      <c r="L163" s="9"/>
      <c r="M163" s="9"/>
      <c r="N163" s="9"/>
      <c r="O163" s="9"/>
      <c r="P163" s="10">
        <f>IF(H163&lt;&gt;"","a","")</f>
        <v>0</v>
      </c>
      <c r="Q163" s="10">
        <f>IF(I163&lt;&gt;"","b","")</f>
        <v>0</v>
      </c>
      <c r="R163" s="10">
        <f>IF(J163&lt;&gt;"","c","")</f>
        <v>0</v>
      </c>
      <c r="S163" s="10">
        <f>IF(K163&lt;&gt;"","d","")</f>
        <v>0</v>
      </c>
      <c r="T163" s="10">
        <f>IF(L163&lt;&gt;"","e","")</f>
        <v>0</v>
      </c>
      <c r="U163" s="10">
        <f>IF(M163&lt;&gt;"","f","")</f>
        <v>0</v>
      </c>
      <c r="V163" s="10">
        <f>IF(N163&lt;&gt;"","g","")</f>
        <v>0</v>
      </c>
      <c r="W163" s="10">
        <f>P163&amp;Q163&amp;R163&amp;S163&amp;T163&amp;U163&amp;V163</f>
        <v>0</v>
      </c>
      <c r="X163" s="10">
        <f>IF(W163="","",VLOOKUP(W163,AA2:AD58,2,0))</f>
        <v>0</v>
      </c>
      <c r="Y163" s="10">
        <f>IF(X163="","",VLOOKUP(W163,AA2:AD58,3,0))</f>
        <v>0</v>
      </c>
      <c r="Z163" s="10">
        <f>IF(Y163="","",VLOOKUP(W163,AA2:AD58,4,0))</f>
        <v>0</v>
      </c>
    </row>
    <row r="164" spans="1:26" ht="30" customHeight="1">
      <c r="A164" s="9">
        <v>161</v>
      </c>
      <c r="B164" s="9" t="s">
        <v>53</v>
      </c>
      <c r="C164" s="9" t="s">
        <v>199</v>
      </c>
      <c r="D164" s="9" t="s">
        <v>104</v>
      </c>
      <c r="E164" s="9" t="s">
        <v>41</v>
      </c>
      <c r="F164" s="9" t="s">
        <v>42</v>
      </c>
      <c r="G164" s="9" t="s">
        <v>121</v>
      </c>
      <c r="H164" s="9"/>
      <c r="I164" s="9"/>
      <c r="J164" s="9"/>
      <c r="K164" s="9" t="s">
        <v>44</v>
      </c>
      <c r="L164" s="9"/>
      <c r="M164" s="9"/>
      <c r="N164" s="9"/>
      <c r="O164" s="9"/>
      <c r="P164" s="10">
        <f>IF(H164&lt;&gt;"","a","")</f>
        <v>0</v>
      </c>
      <c r="Q164" s="10">
        <f>IF(I164&lt;&gt;"","b","")</f>
        <v>0</v>
      </c>
      <c r="R164" s="10">
        <f>IF(J164&lt;&gt;"","c","")</f>
        <v>0</v>
      </c>
      <c r="S164" s="10">
        <f>IF(K164&lt;&gt;"","d","")</f>
        <v>0</v>
      </c>
      <c r="T164" s="10">
        <f>IF(L164&lt;&gt;"","e","")</f>
        <v>0</v>
      </c>
      <c r="U164" s="10">
        <f>IF(M164&lt;&gt;"","f","")</f>
        <v>0</v>
      </c>
      <c r="V164" s="10">
        <f>IF(N164&lt;&gt;"","g","")</f>
        <v>0</v>
      </c>
      <c r="W164" s="10">
        <f>P164&amp;Q164&amp;R164&amp;S164&amp;T164&amp;U164&amp;V164</f>
        <v>0</v>
      </c>
      <c r="X164" s="10">
        <f>IF(W164="","",VLOOKUP(W164,AA2:AD58,2,0))</f>
        <v>0</v>
      </c>
      <c r="Y164" s="10">
        <f>IF(X164="","",VLOOKUP(W164,AA2:AD58,3,0))</f>
        <v>0</v>
      </c>
      <c r="Z164" s="10">
        <f>IF(Y164="","",VLOOKUP(W164,AA2:AD58,4,0))</f>
        <v>0</v>
      </c>
    </row>
    <row r="165" spans="1:26" ht="30" customHeight="1">
      <c r="A165" s="9">
        <v>162</v>
      </c>
      <c r="B165" s="9" t="s">
        <v>53</v>
      </c>
      <c r="C165" s="9" t="s">
        <v>200</v>
      </c>
      <c r="D165" s="9" t="s">
        <v>96</v>
      </c>
      <c r="E165" s="9" t="s">
        <v>41</v>
      </c>
      <c r="F165" s="9" t="s">
        <v>42</v>
      </c>
      <c r="G165" s="9" t="s">
        <v>121</v>
      </c>
      <c r="H165" s="9" t="s">
        <v>44</v>
      </c>
      <c r="I165" s="9"/>
      <c r="J165" s="9"/>
      <c r="K165" s="9"/>
      <c r="L165" s="9"/>
      <c r="M165" s="9"/>
      <c r="N165" s="9"/>
      <c r="O165" s="9"/>
      <c r="P165" s="10">
        <f>IF(H165&lt;&gt;"","a","")</f>
        <v>0</v>
      </c>
      <c r="Q165" s="10">
        <f>IF(I165&lt;&gt;"","b","")</f>
        <v>0</v>
      </c>
      <c r="R165" s="10">
        <f>IF(J165&lt;&gt;"","c","")</f>
        <v>0</v>
      </c>
      <c r="S165" s="10">
        <f>IF(K165&lt;&gt;"","d","")</f>
        <v>0</v>
      </c>
      <c r="T165" s="10">
        <f>IF(L165&lt;&gt;"","e","")</f>
        <v>0</v>
      </c>
      <c r="U165" s="10">
        <f>IF(M165&lt;&gt;"","f","")</f>
        <v>0</v>
      </c>
      <c r="V165" s="10">
        <f>IF(N165&lt;&gt;"","g","")</f>
        <v>0</v>
      </c>
      <c r="W165" s="10">
        <f>P165&amp;Q165&amp;R165&amp;S165&amp;T165&amp;U165&amp;V165</f>
        <v>0</v>
      </c>
      <c r="X165" s="10">
        <f>IF(W165="","",VLOOKUP(W165,AA2:AD58,2,0))</f>
        <v>0</v>
      </c>
      <c r="Y165" s="10">
        <f>IF(X165="","",VLOOKUP(W165,AA2:AD58,3,0))</f>
        <v>0</v>
      </c>
      <c r="Z165" s="10">
        <f>IF(Y165="","",VLOOKUP(W165,AA2:AD58,4,0))</f>
        <v>0</v>
      </c>
    </row>
    <row r="166" spans="1:26" ht="30" customHeight="1">
      <c r="A166" s="9">
        <v>163</v>
      </c>
      <c r="B166" s="9" t="s">
        <v>53</v>
      </c>
      <c r="C166" s="9" t="s">
        <v>201</v>
      </c>
      <c r="D166" s="9" t="s">
        <v>202</v>
      </c>
      <c r="E166" s="9" t="s">
        <v>41</v>
      </c>
      <c r="F166" s="9" t="s">
        <v>42</v>
      </c>
      <c r="G166" s="9" t="s">
        <v>121</v>
      </c>
      <c r="H166" s="9" t="s">
        <v>44</v>
      </c>
      <c r="I166" s="9"/>
      <c r="J166" s="9"/>
      <c r="K166" s="9"/>
      <c r="L166" s="9"/>
      <c r="M166" s="9"/>
      <c r="N166" s="9"/>
      <c r="O166" s="9"/>
      <c r="P166" s="10">
        <f>IF(H166&lt;&gt;"","a","")</f>
        <v>0</v>
      </c>
      <c r="Q166" s="10">
        <f>IF(I166&lt;&gt;"","b","")</f>
        <v>0</v>
      </c>
      <c r="R166" s="10">
        <f>IF(J166&lt;&gt;"","c","")</f>
        <v>0</v>
      </c>
      <c r="S166" s="10">
        <f>IF(K166&lt;&gt;"","d","")</f>
        <v>0</v>
      </c>
      <c r="T166" s="10">
        <f>IF(L166&lt;&gt;"","e","")</f>
        <v>0</v>
      </c>
      <c r="U166" s="10">
        <f>IF(M166&lt;&gt;"","f","")</f>
        <v>0</v>
      </c>
      <c r="V166" s="10">
        <f>IF(N166&lt;&gt;"","g","")</f>
        <v>0</v>
      </c>
      <c r="W166" s="10">
        <f>P166&amp;Q166&amp;R166&amp;S166&amp;T166&amp;U166&amp;V166</f>
        <v>0</v>
      </c>
      <c r="X166" s="10">
        <f>IF(W166="","",VLOOKUP(W166,AA2:AD58,2,0))</f>
        <v>0</v>
      </c>
      <c r="Y166" s="10">
        <f>IF(X166="","",VLOOKUP(W166,AA2:AD58,3,0))</f>
        <v>0</v>
      </c>
      <c r="Z166" s="10">
        <f>IF(Y166="","",VLOOKUP(W166,AA2:AD58,4,0))</f>
        <v>0</v>
      </c>
    </row>
    <row r="167" spans="1:26" ht="30" customHeight="1">
      <c r="A167" s="9">
        <v>164</v>
      </c>
      <c r="B167" s="9" t="s">
        <v>53</v>
      </c>
      <c r="C167" s="9" t="s">
        <v>203</v>
      </c>
      <c r="D167" s="9" t="s">
        <v>112</v>
      </c>
      <c r="E167" s="9" t="s">
        <v>41</v>
      </c>
      <c r="F167" s="9" t="s">
        <v>42</v>
      </c>
      <c r="G167" s="9" t="s">
        <v>121</v>
      </c>
      <c r="H167" s="9" t="s">
        <v>44</v>
      </c>
      <c r="I167" s="9"/>
      <c r="J167" s="9"/>
      <c r="K167" s="9"/>
      <c r="L167" s="9"/>
      <c r="M167" s="9"/>
      <c r="N167" s="9"/>
      <c r="O167" s="9"/>
      <c r="P167" s="10">
        <f>IF(H167&lt;&gt;"","a","")</f>
        <v>0</v>
      </c>
      <c r="Q167" s="10">
        <f>IF(I167&lt;&gt;"","b","")</f>
        <v>0</v>
      </c>
      <c r="R167" s="10">
        <f>IF(J167&lt;&gt;"","c","")</f>
        <v>0</v>
      </c>
      <c r="S167" s="10">
        <f>IF(K167&lt;&gt;"","d","")</f>
        <v>0</v>
      </c>
      <c r="T167" s="10">
        <f>IF(L167&lt;&gt;"","e","")</f>
        <v>0</v>
      </c>
      <c r="U167" s="10">
        <f>IF(M167&lt;&gt;"","f","")</f>
        <v>0</v>
      </c>
      <c r="V167" s="10">
        <f>IF(N167&lt;&gt;"","g","")</f>
        <v>0</v>
      </c>
      <c r="W167" s="10">
        <f>P167&amp;Q167&amp;R167&amp;S167&amp;T167&amp;U167&amp;V167</f>
        <v>0</v>
      </c>
      <c r="X167" s="10">
        <f>IF(W167="","",VLOOKUP(W167,AA2:AD58,2,0))</f>
        <v>0</v>
      </c>
      <c r="Y167" s="10">
        <f>IF(X167="","",VLOOKUP(W167,AA2:AD58,3,0))</f>
        <v>0</v>
      </c>
      <c r="Z167" s="10">
        <f>IF(Y167="","",VLOOKUP(W167,AA2:AD58,4,0))</f>
        <v>0</v>
      </c>
    </row>
    <row r="168" spans="1:26" ht="30" customHeight="1">
      <c r="A168" s="9">
        <v>165</v>
      </c>
      <c r="B168" s="9" t="s">
        <v>53</v>
      </c>
      <c r="C168" s="9" t="s">
        <v>204</v>
      </c>
      <c r="D168" s="9" t="s">
        <v>192</v>
      </c>
      <c r="E168" s="9" t="s">
        <v>41</v>
      </c>
      <c r="F168" s="9" t="s">
        <v>42</v>
      </c>
      <c r="G168" s="9" t="s">
        <v>121</v>
      </c>
      <c r="H168" s="9"/>
      <c r="I168" s="9"/>
      <c r="J168" s="9"/>
      <c r="K168" s="9"/>
      <c r="L168" s="9"/>
      <c r="M168" s="9"/>
      <c r="N168" s="9"/>
      <c r="O168" s="9"/>
      <c r="P168" s="10">
        <f>IF(H168&lt;&gt;"","a","")</f>
        <v>0</v>
      </c>
      <c r="Q168" s="10">
        <f>IF(I168&lt;&gt;"","b","")</f>
        <v>0</v>
      </c>
      <c r="R168" s="10">
        <f>IF(J168&lt;&gt;"","c","")</f>
        <v>0</v>
      </c>
      <c r="S168" s="10">
        <f>IF(K168&lt;&gt;"","d","")</f>
        <v>0</v>
      </c>
      <c r="T168" s="10">
        <f>IF(L168&lt;&gt;"","e","")</f>
        <v>0</v>
      </c>
      <c r="U168" s="10">
        <f>IF(M168&lt;&gt;"","f","")</f>
        <v>0</v>
      </c>
      <c r="V168" s="10">
        <f>IF(N168&lt;&gt;"","g","")</f>
        <v>0</v>
      </c>
      <c r="W168" s="10">
        <f>P168&amp;Q168&amp;R168&amp;S168&amp;T168&amp;U168&amp;V168</f>
        <v>0</v>
      </c>
      <c r="X168" s="10">
        <f>IF(W168="","",VLOOKUP(W168,AA2:AD58,2,0))</f>
        <v>0</v>
      </c>
      <c r="Y168" s="10">
        <f>IF(X168="","",VLOOKUP(W168,AA2:AD58,3,0))</f>
        <v>0</v>
      </c>
      <c r="Z168" s="10">
        <f>IF(Y168="","",VLOOKUP(W168,AA2:AD58,4,0))</f>
        <v>0</v>
      </c>
    </row>
    <row r="169" spans="1:26" ht="30" customHeight="1">
      <c r="A169" s="9">
        <v>166</v>
      </c>
      <c r="B169" s="9" t="s">
        <v>53</v>
      </c>
      <c r="C169" s="9" t="s">
        <v>163</v>
      </c>
      <c r="D169" s="9" t="s">
        <v>120</v>
      </c>
      <c r="E169" s="9" t="s">
        <v>41</v>
      </c>
      <c r="F169" s="9" t="s">
        <v>42</v>
      </c>
      <c r="G169" s="9" t="s">
        <v>121</v>
      </c>
      <c r="H169" s="9"/>
      <c r="I169" s="9" t="s">
        <v>44</v>
      </c>
      <c r="J169" s="9"/>
      <c r="K169" s="9"/>
      <c r="L169" s="9"/>
      <c r="M169" s="9"/>
      <c r="N169" s="9"/>
      <c r="O169" s="9"/>
      <c r="P169" s="10">
        <f>IF(H169&lt;&gt;"","a","")</f>
        <v>0</v>
      </c>
      <c r="Q169" s="10">
        <f>IF(I169&lt;&gt;"","b","")</f>
        <v>0</v>
      </c>
      <c r="R169" s="10">
        <f>IF(J169&lt;&gt;"","c","")</f>
        <v>0</v>
      </c>
      <c r="S169" s="10">
        <f>IF(K169&lt;&gt;"","d","")</f>
        <v>0</v>
      </c>
      <c r="T169" s="10">
        <f>IF(L169&lt;&gt;"","e","")</f>
        <v>0</v>
      </c>
      <c r="U169" s="10">
        <f>IF(M169&lt;&gt;"","f","")</f>
        <v>0</v>
      </c>
      <c r="V169" s="10">
        <f>IF(N169&lt;&gt;"","g","")</f>
        <v>0</v>
      </c>
      <c r="W169" s="10">
        <f>P169&amp;Q169&amp;R169&amp;S169&amp;T169&amp;U169&amp;V169</f>
        <v>0</v>
      </c>
      <c r="X169" s="10">
        <f>IF(W169="","",VLOOKUP(W169,AA2:AD58,2,0))</f>
        <v>0</v>
      </c>
      <c r="Y169" s="10">
        <f>IF(X169="","",VLOOKUP(W169,AA2:AD58,3,0))</f>
        <v>0</v>
      </c>
      <c r="Z169" s="10">
        <f>IF(Y169="","",VLOOKUP(W169,AA2:AD58,4,0))</f>
        <v>0</v>
      </c>
    </row>
    <row r="170" spans="1:26" ht="30" customHeight="1">
      <c r="A170" s="9">
        <v>167</v>
      </c>
      <c r="B170" s="9" t="s">
        <v>57</v>
      </c>
      <c r="C170" s="9" t="s">
        <v>122</v>
      </c>
      <c r="D170" s="9" t="s">
        <v>123</v>
      </c>
      <c r="E170" s="9" t="s">
        <v>41</v>
      </c>
      <c r="F170" s="9" t="s">
        <v>42</v>
      </c>
      <c r="G170" s="9" t="s">
        <v>121</v>
      </c>
      <c r="H170" s="9"/>
      <c r="I170" s="9"/>
      <c r="J170" s="9"/>
      <c r="K170" s="9" t="s">
        <v>44</v>
      </c>
      <c r="L170" s="9"/>
      <c r="M170" s="9"/>
      <c r="N170" s="9"/>
      <c r="O170" s="9"/>
      <c r="P170" s="10">
        <f>IF(H170&lt;&gt;"","a","")</f>
        <v>0</v>
      </c>
      <c r="Q170" s="10">
        <f>IF(I170&lt;&gt;"","b","")</f>
        <v>0</v>
      </c>
      <c r="R170" s="10">
        <f>IF(J170&lt;&gt;"","c","")</f>
        <v>0</v>
      </c>
      <c r="S170" s="10">
        <f>IF(K170&lt;&gt;"","d","")</f>
        <v>0</v>
      </c>
      <c r="T170" s="10">
        <f>IF(L170&lt;&gt;"","e","")</f>
        <v>0</v>
      </c>
      <c r="U170" s="10">
        <f>IF(M170&lt;&gt;"","f","")</f>
        <v>0</v>
      </c>
      <c r="V170" s="10">
        <f>IF(N170&lt;&gt;"","g","")</f>
        <v>0</v>
      </c>
      <c r="W170" s="10">
        <f>P170&amp;Q170&amp;R170&amp;S170&amp;T170&amp;U170&amp;V170</f>
        <v>0</v>
      </c>
      <c r="X170" s="10">
        <f>IF(W170="","",VLOOKUP(W170,AA2:AD58,2,0))</f>
        <v>0</v>
      </c>
      <c r="Y170" s="10">
        <f>IF(X170="","",VLOOKUP(W170,AA2:AD58,3,0))</f>
        <v>0</v>
      </c>
      <c r="Z170" s="10">
        <f>IF(Y170="","",VLOOKUP(W170,AA2:AD58,4,0))</f>
        <v>0</v>
      </c>
    </row>
    <row r="171" spans="1:26" ht="30" customHeight="1">
      <c r="A171" s="9">
        <v>168</v>
      </c>
      <c r="B171" s="9" t="s">
        <v>59</v>
      </c>
      <c r="C171" s="9" t="s">
        <v>163</v>
      </c>
      <c r="D171" s="9" t="s">
        <v>120</v>
      </c>
      <c r="E171" s="9" t="s">
        <v>41</v>
      </c>
      <c r="F171" s="9" t="s">
        <v>42</v>
      </c>
      <c r="G171" s="9" t="s">
        <v>121</v>
      </c>
      <c r="H171" s="9"/>
      <c r="I171" s="9" t="s">
        <v>44</v>
      </c>
      <c r="J171" s="9"/>
      <c r="K171" s="9"/>
      <c r="L171" s="9"/>
      <c r="M171" s="9"/>
      <c r="N171" s="9"/>
      <c r="O171" s="9"/>
      <c r="P171" s="10">
        <f>IF(H171&lt;&gt;"","a","")</f>
        <v>0</v>
      </c>
      <c r="Q171" s="10">
        <f>IF(I171&lt;&gt;"","b","")</f>
        <v>0</v>
      </c>
      <c r="R171" s="10">
        <f>IF(J171&lt;&gt;"","c","")</f>
        <v>0</v>
      </c>
      <c r="S171" s="10">
        <f>IF(K171&lt;&gt;"","d","")</f>
        <v>0</v>
      </c>
      <c r="T171" s="10">
        <f>IF(L171&lt;&gt;"","e","")</f>
        <v>0</v>
      </c>
      <c r="U171" s="10">
        <f>IF(M171&lt;&gt;"","f","")</f>
        <v>0</v>
      </c>
      <c r="V171" s="10">
        <f>IF(N171&lt;&gt;"","g","")</f>
        <v>0</v>
      </c>
      <c r="W171" s="10">
        <f>P171&amp;Q171&amp;R171&amp;S171&amp;T171&amp;U171&amp;V171</f>
        <v>0</v>
      </c>
      <c r="X171" s="10">
        <f>IF(W171="","",VLOOKUP(W171,AA2:AD58,2,0))</f>
        <v>0</v>
      </c>
      <c r="Y171" s="10">
        <f>IF(X171="","",VLOOKUP(W171,AA2:AD58,3,0))</f>
        <v>0</v>
      </c>
      <c r="Z171" s="10">
        <f>IF(Y171="","",VLOOKUP(W171,AA2:AD58,4,0))</f>
        <v>0</v>
      </c>
    </row>
    <row r="172" spans="1:26" ht="30" customHeight="1">
      <c r="A172" s="9">
        <v>169</v>
      </c>
      <c r="B172" s="9" t="s">
        <v>59</v>
      </c>
      <c r="C172" s="9" t="s">
        <v>164</v>
      </c>
      <c r="D172" s="9" t="s">
        <v>120</v>
      </c>
      <c r="E172" s="9" t="s">
        <v>41</v>
      </c>
      <c r="F172" s="9" t="s">
        <v>42</v>
      </c>
      <c r="G172" s="9" t="s">
        <v>121</v>
      </c>
      <c r="H172" s="9"/>
      <c r="I172" s="9" t="s">
        <v>44</v>
      </c>
      <c r="J172" s="9"/>
      <c r="K172" s="9"/>
      <c r="L172" s="9"/>
      <c r="M172" s="9"/>
      <c r="N172" s="9"/>
      <c r="O172" s="9"/>
      <c r="P172" s="10">
        <f>IF(H172&lt;&gt;"","a","")</f>
        <v>0</v>
      </c>
      <c r="Q172" s="10">
        <f>IF(I172&lt;&gt;"","b","")</f>
        <v>0</v>
      </c>
      <c r="R172" s="10">
        <f>IF(J172&lt;&gt;"","c","")</f>
        <v>0</v>
      </c>
      <c r="S172" s="10">
        <f>IF(K172&lt;&gt;"","d","")</f>
        <v>0</v>
      </c>
      <c r="T172" s="10">
        <f>IF(L172&lt;&gt;"","e","")</f>
        <v>0</v>
      </c>
      <c r="U172" s="10">
        <f>IF(M172&lt;&gt;"","f","")</f>
        <v>0</v>
      </c>
      <c r="V172" s="10">
        <f>IF(N172&lt;&gt;"","g","")</f>
        <v>0</v>
      </c>
      <c r="W172" s="10">
        <f>P172&amp;Q172&amp;R172&amp;S172&amp;T172&amp;U172&amp;V172</f>
        <v>0</v>
      </c>
      <c r="X172" s="10">
        <f>IF(W172="","",VLOOKUP(W172,AA2:AD58,2,0))</f>
        <v>0</v>
      </c>
      <c r="Y172" s="10">
        <f>IF(X172="","",VLOOKUP(W172,AA2:AD58,3,0))</f>
        <v>0</v>
      </c>
      <c r="Z172" s="10">
        <f>IF(Y172="","",VLOOKUP(W172,AA2:AD58,4,0))</f>
        <v>0</v>
      </c>
    </row>
    <row r="173" spans="1:26" ht="30" customHeight="1">
      <c r="A173" s="9">
        <v>170</v>
      </c>
      <c r="B173" s="9" t="s">
        <v>59</v>
      </c>
      <c r="C173" s="9" t="s">
        <v>126</v>
      </c>
      <c r="D173" s="9" t="s">
        <v>120</v>
      </c>
      <c r="E173" s="9" t="s">
        <v>41</v>
      </c>
      <c r="F173" s="9" t="s">
        <v>42</v>
      </c>
      <c r="G173" s="9" t="s">
        <v>121</v>
      </c>
      <c r="H173" s="9"/>
      <c r="I173" s="9" t="s">
        <v>44</v>
      </c>
      <c r="J173" s="9"/>
      <c r="K173" s="9"/>
      <c r="L173" s="9"/>
      <c r="M173" s="9"/>
      <c r="N173" s="9"/>
      <c r="O173" s="9"/>
      <c r="P173" s="10">
        <f>IF(H173&lt;&gt;"","a","")</f>
        <v>0</v>
      </c>
      <c r="Q173" s="10">
        <f>IF(I173&lt;&gt;"","b","")</f>
        <v>0</v>
      </c>
      <c r="R173" s="10">
        <f>IF(J173&lt;&gt;"","c","")</f>
        <v>0</v>
      </c>
      <c r="S173" s="10">
        <f>IF(K173&lt;&gt;"","d","")</f>
        <v>0</v>
      </c>
      <c r="T173" s="10">
        <f>IF(L173&lt;&gt;"","e","")</f>
        <v>0</v>
      </c>
      <c r="U173" s="10">
        <f>IF(M173&lt;&gt;"","f","")</f>
        <v>0</v>
      </c>
      <c r="V173" s="10">
        <f>IF(N173&lt;&gt;"","g","")</f>
        <v>0</v>
      </c>
      <c r="W173" s="10">
        <f>P173&amp;Q173&amp;R173&amp;S173&amp;T173&amp;U173&amp;V173</f>
        <v>0</v>
      </c>
      <c r="X173" s="10">
        <f>IF(W173="","",VLOOKUP(W173,AA2:AD58,2,0))</f>
        <v>0</v>
      </c>
      <c r="Y173" s="10">
        <f>IF(X173="","",VLOOKUP(W173,AA2:AD58,3,0))</f>
        <v>0</v>
      </c>
      <c r="Z173" s="10">
        <f>IF(Y173="","",VLOOKUP(W173,AA2:AD58,4,0))</f>
        <v>0</v>
      </c>
    </row>
    <row r="174" spans="1:26" ht="30" customHeight="1">
      <c r="A174" s="9">
        <v>171</v>
      </c>
      <c r="B174" s="9" t="s">
        <v>59</v>
      </c>
      <c r="C174" s="9" t="s">
        <v>127</v>
      </c>
      <c r="D174" s="9" t="s">
        <v>120</v>
      </c>
      <c r="E174" s="9" t="s">
        <v>41</v>
      </c>
      <c r="F174" s="9" t="s">
        <v>42</v>
      </c>
      <c r="G174" s="9" t="s">
        <v>121</v>
      </c>
      <c r="H174" s="9"/>
      <c r="I174" s="9" t="s">
        <v>44</v>
      </c>
      <c r="J174" s="9"/>
      <c r="K174" s="9"/>
      <c r="L174" s="9"/>
      <c r="M174" s="9"/>
      <c r="N174" s="9"/>
      <c r="O174" s="9"/>
      <c r="P174" s="10">
        <f>IF(H174&lt;&gt;"","a","")</f>
        <v>0</v>
      </c>
      <c r="Q174" s="10">
        <f>IF(I174&lt;&gt;"","b","")</f>
        <v>0</v>
      </c>
      <c r="R174" s="10">
        <f>IF(J174&lt;&gt;"","c","")</f>
        <v>0</v>
      </c>
      <c r="S174" s="10">
        <f>IF(K174&lt;&gt;"","d","")</f>
        <v>0</v>
      </c>
      <c r="T174" s="10">
        <f>IF(L174&lt;&gt;"","e","")</f>
        <v>0</v>
      </c>
      <c r="U174" s="10">
        <f>IF(M174&lt;&gt;"","f","")</f>
        <v>0</v>
      </c>
      <c r="V174" s="10">
        <f>IF(N174&lt;&gt;"","g","")</f>
        <v>0</v>
      </c>
      <c r="W174" s="10">
        <f>P174&amp;Q174&amp;R174&amp;S174&amp;T174&amp;U174&amp;V174</f>
        <v>0</v>
      </c>
      <c r="X174" s="10">
        <f>IF(W174="","",VLOOKUP(W174,AA2:AD58,2,0))</f>
        <v>0</v>
      </c>
      <c r="Y174" s="10">
        <f>IF(X174="","",VLOOKUP(W174,AA2:AD58,3,0))</f>
        <v>0</v>
      </c>
      <c r="Z174" s="10">
        <f>IF(Y174="","",VLOOKUP(W174,AA2:AD58,4,0))</f>
        <v>0</v>
      </c>
    </row>
    <row r="175" spans="1:26" ht="30" customHeight="1">
      <c r="A175" s="9">
        <v>172</v>
      </c>
      <c r="B175" s="9" t="s">
        <v>59</v>
      </c>
      <c r="C175" s="9" t="s">
        <v>205</v>
      </c>
      <c r="D175" s="9" t="s">
        <v>198</v>
      </c>
      <c r="E175" s="9" t="s">
        <v>41</v>
      </c>
      <c r="F175" s="9" t="s">
        <v>42</v>
      </c>
      <c r="G175" s="9" t="s">
        <v>121</v>
      </c>
      <c r="H175" s="9" t="s">
        <v>44</v>
      </c>
      <c r="I175" s="9"/>
      <c r="J175" s="9"/>
      <c r="K175" s="9"/>
      <c r="L175" s="9"/>
      <c r="M175" s="9"/>
      <c r="N175" s="9"/>
      <c r="O175" s="9"/>
      <c r="P175" s="10">
        <f>IF(H175&lt;&gt;"","a","")</f>
        <v>0</v>
      </c>
      <c r="Q175" s="10">
        <f>IF(I175&lt;&gt;"","b","")</f>
        <v>0</v>
      </c>
      <c r="R175" s="10">
        <f>IF(J175&lt;&gt;"","c","")</f>
        <v>0</v>
      </c>
      <c r="S175" s="10">
        <f>IF(K175&lt;&gt;"","d","")</f>
        <v>0</v>
      </c>
      <c r="T175" s="10">
        <f>IF(L175&lt;&gt;"","e","")</f>
        <v>0</v>
      </c>
      <c r="U175" s="10">
        <f>IF(M175&lt;&gt;"","f","")</f>
        <v>0</v>
      </c>
      <c r="V175" s="10">
        <f>IF(N175&lt;&gt;"","g","")</f>
        <v>0</v>
      </c>
      <c r="W175" s="10">
        <f>P175&amp;Q175&amp;R175&amp;S175&amp;T175&amp;U175&amp;V175</f>
        <v>0</v>
      </c>
      <c r="X175" s="10">
        <f>IF(W175="","",VLOOKUP(W175,AA2:AD58,2,0))</f>
        <v>0</v>
      </c>
      <c r="Y175" s="10">
        <f>IF(X175="","",VLOOKUP(W175,AA2:AD58,3,0))</f>
        <v>0</v>
      </c>
      <c r="Z175" s="10">
        <f>IF(Y175="","",VLOOKUP(W175,AA2:AD58,4,0))</f>
        <v>0</v>
      </c>
    </row>
    <row r="176" spans="1:26" ht="30" customHeight="1">
      <c r="A176" s="9">
        <v>173</v>
      </c>
      <c r="B176" s="9" t="s">
        <v>59</v>
      </c>
      <c r="C176" s="9" t="s">
        <v>205</v>
      </c>
      <c r="D176" s="9" t="s">
        <v>104</v>
      </c>
      <c r="E176" s="9" t="s">
        <v>41</v>
      </c>
      <c r="F176" s="9" t="s">
        <v>42</v>
      </c>
      <c r="G176" s="9" t="s">
        <v>121</v>
      </c>
      <c r="H176" s="9"/>
      <c r="I176" s="9"/>
      <c r="J176" s="9"/>
      <c r="K176" s="9" t="s">
        <v>44</v>
      </c>
      <c r="L176" s="9"/>
      <c r="M176" s="9"/>
      <c r="N176" s="9"/>
      <c r="O176" s="9"/>
      <c r="P176" s="10">
        <f>IF(H176&lt;&gt;"","a","")</f>
        <v>0</v>
      </c>
      <c r="Q176" s="10">
        <f>IF(I176&lt;&gt;"","b","")</f>
        <v>0</v>
      </c>
      <c r="R176" s="10">
        <f>IF(J176&lt;&gt;"","c","")</f>
        <v>0</v>
      </c>
      <c r="S176" s="10">
        <f>IF(K176&lt;&gt;"","d","")</f>
        <v>0</v>
      </c>
      <c r="T176" s="10">
        <f>IF(L176&lt;&gt;"","e","")</f>
        <v>0</v>
      </c>
      <c r="U176" s="10">
        <f>IF(M176&lt;&gt;"","f","")</f>
        <v>0</v>
      </c>
      <c r="V176" s="10">
        <f>IF(N176&lt;&gt;"","g","")</f>
        <v>0</v>
      </c>
      <c r="W176" s="10">
        <f>P176&amp;Q176&amp;R176&amp;S176&amp;T176&amp;U176&amp;V176</f>
        <v>0</v>
      </c>
      <c r="X176" s="10">
        <f>IF(W176="","",VLOOKUP(W176,AA2:AD58,2,0))</f>
        <v>0</v>
      </c>
      <c r="Y176" s="10">
        <f>IF(X176="","",VLOOKUP(W176,AA2:AD58,3,0))</f>
        <v>0</v>
      </c>
      <c r="Z176" s="10">
        <f>IF(Y176="","",VLOOKUP(W176,AA2:AD58,4,0))</f>
        <v>0</v>
      </c>
    </row>
    <row r="177" spans="1:26" ht="30" customHeight="1">
      <c r="A177" s="9">
        <v>174</v>
      </c>
      <c r="B177" s="9" t="s">
        <v>59</v>
      </c>
      <c r="C177" s="9" t="s">
        <v>206</v>
      </c>
      <c r="D177" s="9" t="s">
        <v>104</v>
      </c>
      <c r="E177" s="9" t="s">
        <v>41</v>
      </c>
      <c r="F177" s="9" t="s">
        <v>42</v>
      </c>
      <c r="G177" s="9" t="s">
        <v>121</v>
      </c>
      <c r="H177" s="9"/>
      <c r="I177" s="9"/>
      <c r="J177" s="9"/>
      <c r="K177" s="9" t="s">
        <v>44</v>
      </c>
      <c r="L177" s="9"/>
      <c r="M177" s="9"/>
      <c r="N177" s="9"/>
      <c r="O177" s="9"/>
      <c r="P177" s="10">
        <f>IF(H177&lt;&gt;"","a","")</f>
        <v>0</v>
      </c>
      <c r="Q177" s="10">
        <f>IF(I177&lt;&gt;"","b","")</f>
        <v>0</v>
      </c>
      <c r="R177" s="10">
        <f>IF(J177&lt;&gt;"","c","")</f>
        <v>0</v>
      </c>
      <c r="S177" s="10">
        <f>IF(K177&lt;&gt;"","d","")</f>
        <v>0</v>
      </c>
      <c r="T177" s="10">
        <f>IF(L177&lt;&gt;"","e","")</f>
        <v>0</v>
      </c>
      <c r="U177" s="10">
        <f>IF(M177&lt;&gt;"","f","")</f>
        <v>0</v>
      </c>
      <c r="V177" s="10">
        <f>IF(N177&lt;&gt;"","g","")</f>
        <v>0</v>
      </c>
      <c r="W177" s="10">
        <f>P177&amp;Q177&amp;R177&amp;S177&amp;T177&amp;U177&amp;V177</f>
        <v>0</v>
      </c>
      <c r="X177" s="10">
        <f>IF(W177="","",VLOOKUP(W177,AA2:AD58,2,0))</f>
        <v>0</v>
      </c>
      <c r="Y177" s="10">
        <f>IF(X177="","",VLOOKUP(W177,AA2:AD58,3,0))</f>
        <v>0</v>
      </c>
      <c r="Z177" s="10">
        <f>IF(Y177="","",VLOOKUP(W177,AA2:AD58,4,0))</f>
        <v>0</v>
      </c>
    </row>
    <row r="178" spans="1:26" ht="30" customHeight="1">
      <c r="A178" s="9">
        <v>175</v>
      </c>
      <c r="B178" s="9" t="s">
        <v>61</v>
      </c>
      <c r="C178" s="9" t="s">
        <v>200</v>
      </c>
      <c r="D178" s="9" t="s">
        <v>96</v>
      </c>
      <c r="E178" s="9" t="s">
        <v>41</v>
      </c>
      <c r="F178" s="9" t="s">
        <v>42</v>
      </c>
      <c r="G178" s="9" t="s">
        <v>121</v>
      </c>
      <c r="H178" s="9" t="s">
        <v>44</v>
      </c>
      <c r="I178" s="9"/>
      <c r="J178" s="9"/>
      <c r="K178" s="9"/>
      <c r="L178" s="9"/>
      <c r="M178" s="9"/>
      <c r="N178" s="9"/>
      <c r="O178" s="9"/>
      <c r="P178" s="10">
        <f>IF(H178&lt;&gt;"","a","")</f>
        <v>0</v>
      </c>
      <c r="Q178" s="10">
        <f>IF(I178&lt;&gt;"","b","")</f>
        <v>0</v>
      </c>
      <c r="R178" s="10">
        <f>IF(J178&lt;&gt;"","c","")</f>
        <v>0</v>
      </c>
      <c r="S178" s="10">
        <f>IF(K178&lt;&gt;"","d","")</f>
        <v>0</v>
      </c>
      <c r="T178" s="10">
        <f>IF(L178&lt;&gt;"","e","")</f>
        <v>0</v>
      </c>
      <c r="U178" s="10">
        <f>IF(M178&lt;&gt;"","f","")</f>
        <v>0</v>
      </c>
      <c r="V178" s="10">
        <f>IF(N178&lt;&gt;"","g","")</f>
        <v>0</v>
      </c>
      <c r="W178" s="10">
        <f>P178&amp;Q178&amp;R178&amp;S178&amp;T178&amp;U178&amp;V178</f>
        <v>0</v>
      </c>
      <c r="X178" s="10">
        <f>IF(W178="","",VLOOKUP(W178,AA2:AD58,2,0))</f>
        <v>0</v>
      </c>
      <c r="Y178" s="10">
        <f>IF(X178="","",VLOOKUP(W178,AA2:AD58,3,0))</f>
        <v>0</v>
      </c>
      <c r="Z178" s="10">
        <f>IF(Y178="","",VLOOKUP(W178,AA2:AD58,4,0))</f>
        <v>0</v>
      </c>
    </row>
    <row r="179" spans="1:26" ht="30" customHeight="1">
      <c r="A179" s="9">
        <v>176</v>
      </c>
      <c r="B179" s="9" t="s">
        <v>61</v>
      </c>
      <c r="C179" s="9" t="s">
        <v>201</v>
      </c>
      <c r="D179" s="9" t="s">
        <v>202</v>
      </c>
      <c r="E179" s="9" t="s">
        <v>41</v>
      </c>
      <c r="F179" s="9" t="s">
        <v>42</v>
      </c>
      <c r="G179" s="9" t="s">
        <v>121</v>
      </c>
      <c r="H179" s="9" t="s">
        <v>44</v>
      </c>
      <c r="I179" s="9"/>
      <c r="J179" s="9"/>
      <c r="K179" s="9"/>
      <c r="L179" s="9"/>
      <c r="M179" s="9"/>
      <c r="N179" s="9"/>
      <c r="O179" s="9"/>
      <c r="P179" s="10">
        <f>IF(H179&lt;&gt;"","a","")</f>
        <v>0</v>
      </c>
      <c r="Q179" s="10">
        <f>IF(I179&lt;&gt;"","b","")</f>
        <v>0</v>
      </c>
      <c r="R179" s="10">
        <f>IF(J179&lt;&gt;"","c","")</f>
        <v>0</v>
      </c>
      <c r="S179" s="10">
        <f>IF(K179&lt;&gt;"","d","")</f>
        <v>0</v>
      </c>
      <c r="T179" s="10">
        <f>IF(L179&lt;&gt;"","e","")</f>
        <v>0</v>
      </c>
      <c r="U179" s="10">
        <f>IF(M179&lt;&gt;"","f","")</f>
        <v>0</v>
      </c>
      <c r="V179" s="10">
        <f>IF(N179&lt;&gt;"","g","")</f>
        <v>0</v>
      </c>
      <c r="W179" s="10">
        <f>P179&amp;Q179&amp;R179&amp;S179&amp;T179&amp;U179&amp;V179</f>
        <v>0</v>
      </c>
      <c r="X179" s="10">
        <f>IF(W179="","",VLOOKUP(W179,AA2:AD58,2,0))</f>
        <v>0</v>
      </c>
      <c r="Y179" s="10">
        <f>IF(X179="","",VLOOKUP(W179,AA2:AD58,3,0))</f>
        <v>0</v>
      </c>
      <c r="Z179" s="10">
        <f>IF(Y179="","",VLOOKUP(W179,AA2:AD58,4,0))</f>
        <v>0</v>
      </c>
    </row>
    <row r="180" spans="1:26" ht="30" customHeight="1">
      <c r="A180" s="9">
        <v>177</v>
      </c>
      <c r="B180" s="9" t="s">
        <v>61</v>
      </c>
      <c r="C180" s="9" t="s">
        <v>204</v>
      </c>
      <c r="D180" s="9" t="s">
        <v>192</v>
      </c>
      <c r="E180" s="9" t="s">
        <v>41</v>
      </c>
      <c r="F180" s="9" t="s">
        <v>42</v>
      </c>
      <c r="G180" s="9" t="s">
        <v>121</v>
      </c>
      <c r="H180" s="9"/>
      <c r="I180" s="9"/>
      <c r="J180" s="9"/>
      <c r="K180" s="9"/>
      <c r="L180" s="9"/>
      <c r="M180" s="9"/>
      <c r="N180" s="9"/>
      <c r="O180" s="9"/>
      <c r="P180" s="10">
        <f>IF(H180&lt;&gt;"","a","")</f>
        <v>0</v>
      </c>
      <c r="Q180" s="10">
        <f>IF(I180&lt;&gt;"","b","")</f>
        <v>0</v>
      </c>
      <c r="R180" s="10">
        <f>IF(J180&lt;&gt;"","c","")</f>
        <v>0</v>
      </c>
      <c r="S180" s="10">
        <f>IF(K180&lt;&gt;"","d","")</f>
        <v>0</v>
      </c>
      <c r="T180" s="10">
        <f>IF(L180&lt;&gt;"","e","")</f>
        <v>0</v>
      </c>
      <c r="U180" s="10">
        <f>IF(M180&lt;&gt;"","f","")</f>
        <v>0</v>
      </c>
      <c r="V180" s="10">
        <f>IF(N180&lt;&gt;"","g","")</f>
        <v>0</v>
      </c>
      <c r="W180" s="10">
        <f>P180&amp;Q180&amp;R180&amp;S180&amp;T180&amp;U180&amp;V180</f>
        <v>0</v>
      </c>
      <c r="X180" s="10">
        <f>IF(W180="","",VLOOKUP(W180,AA2:AD58,2,0))</f>
        <v>0</v>
      </c>
      <c r="Y180" s="10">
        <f>IF(X180="","",VLOOKUP(W180,AA2:AD58,3,0))</f>
        <v>0</v>
      </c>
      <c r="Z180" s="10">
        <f>IF(Y180="","",VLOOKUP(W180,AA2:AD58,4,0))</f>
        <v>0</v>
      </c>
    </row>
    <row r="181" spans="1:26" ht="30" customHeight="1">
      <c r="A181" s="9">
        <v>178</v>
      </c>
      <c r="B181" s="9" t="s">
        <v>61</v>
      </c>
      <c r="C181" s="9" t="s">
        <v>203</v>
      </c>
      <c r="D181" s="9" t="s">
        <v>112</v>
      </c>
      <c r="E181" s="9" t="s">
        <v>41</v>
      </c>
      <c r="F181" s="9" t="s">
        <v>42</v>
      </c>
      <c r="G181" s="9" t="s">
        <v>121</v>
      </c>
      <c r="H181" s="9" t="s">
        <v>44</v>
      </c>
      <c r="I181" s="9"/>
      <c r="J181" s="9"/>
      <c r="K181" s="9"/>
      <c r="L181" s="9"/>
      <c r="M181" s="9"/>
      <c r="N181" s="9"/>
      <c r="O181" s="9"/>
      <c r="P181" s="10">
        <f>IF(H181&lt;&gt;"","a","")</f>
        <v>0</v>
      </c>
      <c r="Q181" s="10">
        <f>IF(I181&lt;&gt;"","b","")</f>
        <v>0</v>
      </c>
      <c r="R181" s="10">
        <f>IF(J181&lt;&gt;"","c","")</f>
        <v>0</v>
      </c>
      <c r="S181" s="10">
        <f>IF(K181&lt;&gt;"","d","")</f>
        <v>0</v>
      </c>
      <c r="T181" s="10">
        <f>IF(L181&lt;&gt;"","e","")</f>
        <v>0</v>
      </c>
      <c r="U181" s="10">
        <f>IF(M181&lt;&gt;"","f","")</f>
        <v>0</v>
      </c>
      <c r="V181" s="10">
        <f>IF(N181&lt;&gt;"","g","")</f>
        <v>0</v>
      </c>
      <c r="W181" s="10">
        <f>P181&amp;Q181&amp;R181&amp;S181&amp;T181&amp;U181&amp;V181</f>
        <v>0</v>
      </c>
      <c r="X181" s="10">
        <f>IF(W181="","",VLOOKUP(W181,AA2:AD58,2,0))</f>
        <v>0</v>
      </c>
      <c r="Y181" s="10">
        <f>IF(X181="","",VLOOKUP(W181,AA2:AD58,3,0))</f>
        <v>0</v>
      </c>
      <c r="Z181" s="10">
        <f>IF(Y181="","",VLOOKUP(W181,AA2:AD58,4,0))</f>
        <v>0</v>
      </c>
    </row>
    <row r="182" spans="1:26" ht="30" customHeight="1">
      <c r="A182" s="9">
        <v>179</v>
      </c>
      <c r="B182" s="9" t="s">
        <v>61</v>
      </c>
      <c r="C182" s="9" t="s">
        <v>207</v>
      </c>
      <c r="D182" s="9" t="s">
        <v>104</v>
      </c>
      <c r="E182" s="9" t="s">
        <v>41</v>
      </c>
      <c r="F182" s="9" t="s">
        <v>42</v>
      </c>
      <c r="G182" s="9" t="s">
        <v>121</v>
      </c>
      <c r="H182" s="9"/>
      <c r="I182" s="9"/>
      <c r="J182" s="9"/>
      <c r="K182" s="9" t="s">
        <v>44</v>
      </c>
      <c r="L182" s="9"/>
      <c r="M182" s="9"/>
      <c r="N182" s="9"/>
      <c r="O182" s="9"/>
      <c r="P182" s="10">
        <f>IF(H182&lt;&gt;"","a","")</f>
        <v>0</v>
      </c>
      <c r="Q182" s="10">
        <f>IF(I182&lt;&gt;"","b","")</f>
        <v>0</v>
      </c>
      <c r="R182" s="10">
        <f>IF(J182&lt;&gt;"","c","")</f>
        <v>0</v>
      </c>
      <c r="S182" s="10">
        <f>IF(K182&lt;&gt;"","d","")</f>
        <v>0</v>
      </c>
      <c r="T182" s="10">
        <f>IF(L182&lt;&gt;"","e","")</f>
        <v>0</v>
      </c>
      <c r="U182" s="10">
        <f>IF(M182&lt;&gt;"","f","")</f>
        <v>0</v>
      </c>
      <c r="V182" s="10">
        <f>IF(N182&lt;&gt;"","g","")</f>
        <v>0</v>
      </c>
      <c r="W182" s="10">
        <f>P182&amp;Q182&amp;R182&amp;S182&amp;T182&amp;U182&amp;V182</f>
        <v>0</v>
      </c>
      <c r="X182" s="10">
        <f>IF(W182="","",VLOOKUP(W182,AA2:AD58,2,0))</f>
        <v>0</v>
      </c>
      <c r="Y182" s="10">
        <f>IF(X182="","",VLOOKUP(W182,AA2:AD58,3,0))</f>
        <v>0</v>
      </c>
      <c r="Z182" s="10">
        <f>IF(Y182="","",VLOOKUP(W182,AA2:AD58,4,0))</f>
        <v>0</v>
      </c>
    </row>
    <row r="183" spans="1:26" ht="30" customHeight="1">
      <c r="A183" s="9">
        <v>180</v>
      </c>
      <c r="B183" s="9" t="s">
        <v>61</v>
      </c>
      <c r="C183" s="9" t="s">
        <v>163</v>
      </c>
      <c r="D183" s="9" t="s">
        <v>120</v>
      </c>
      <c r="E183" s="9" t="s">
        <v>41</v>
      </c>
      <c r="F183" s="9" t="s">
        <v>42</v>
      </c>
      <c r="G183" s="9" t="s">
        <v>121</v>
      </c>
      <c r="H183" s="9"/>
      <c r="I183" s="9" t="s">
        <v>44</v>
      </c>
      <c r="J183" s="9"/>
      <c r="K183" s="9"/>
      <c r="L183" s="9"/>
      <c r="M183" s="9"/>
      <c r="N183" s="9"/>
      <c r="O183" s="9"/>
      <c r="P183" s="10">
        <f>IF(H183&lt;&gt;"","a","")</f>
        <v>0</v>
      </c>
      <c r="Q183" s="10">
        <f>IF(I183&lt;&gt;"","b","")</f>
        <v>0</v>
      </c>
      <c r="R183" s="10">
        <f>IF(J183&lt;&gt;"","c","")</f>
        <v>0</v>
      </c>
      <c r="S183" s="10">
        <f>IF(K183&lt;&gt;"","d","")</f>
        <v>0</v>
      </c>
      <c r="T183" s="10">
        <f>IF(L183&lt;&gt;"","e","")</f>
        <v>0</v>
      </c>
      <c r="U183" s="10">
        <f>IF(M183&lt;&gt;"","f","")</f>
        <v>0</v>
      </c>
      <c r="V183" s="10">
        <f>IF(N183&lt;&gt;"","g","")</f>
        <v>0</v>
      </c>
      <c r="W183" s="10">
        <f>P183&amp;Q183&amp;R183&amp;S183&amp;T183&amp;U183&amp;V183</f>
        <v>0</v>
      </c>
      <c r="X183" s="10">
        <f>IF(W183="","",VLOOKUP(W183,AA2:AD58,2,0))</f>
        <v>0</v>
      </c>
      <c r="Y183" s="10">
        <f>IF(X183="","",VLOOKUP(W183,AA2:AD58,3,0))</f>
        <v>0</v>
      </c>
      <c r="Z183" s="10">
        <f>IF(Y183="","",VLOOKUP(W183,AA2:AD58,4,0))</f>
        <v>0</v>
      </c>
    </row>
    <row r="184" spans="1:26" ht="30" customHeight="1">
      <c r="A184" s="9">
        <v>181</v>
      </c>
      <c r="B184" s="9" t="s">
        <v>61</v>
      </c>
      <c r="C184" s="9" t="s">
        <v>164</v>
      </c>
      <c r="D184" s="9" t="s">
        <v>120</v>
      </c>
      <c r="E184" s="9" t="s">
        <v>41</v>
      </c>
      <c r="F184" s="9" t="s">
        <v>42</v>
      </c>
      <c r="G184" s="9" t="s">
        <v>121</v>
      </c>
      <c r="H184" s="9"/>
      <c r="I184" s="9" t="s">
        <v>44</v>
      </c>
      <c r="J184" s="9"/>
      <c r="K184" s="9"/>
      <c r="L184" s="9"/>
      <c r="M184" s="9"/>
      <c r="N184" s="9"/>
      <c r="O184" s="9"/>
      <c r="P184" s="10">
        <f>IF(H184&lt;&gt;"","a","")</f>
        <v>0</v>
      </c>
      <c r="Q184" s="10">
        <f>IF(I184&lt;&gt;"","b","")</f>
        <v>0</v>
      </c>
      <c r="R184" s="10">
        <f>IF(J184&lt;&gt;"","c","")</f>
        <v>0</v>
      </c>
      <c r="S184" s="10">
        <f>IF(K184&lt;&gt;"","d","")</f>
        <v>0</v>
      </c>
      <c r="T184" s="10">
        <f>IF(L184&lt;&gt;"","e","")</f>
        <v>0</v>
      </c>
      <c r="U184" s="10">
        <f>IF(M184&lt;&gt;"","f","")</f>
        <v>0</v>
      </c>
      <c r="V184" s="10">
        <f>IF(N184&lt;&gt;"","g","")</f>
        <v>0</v>
      </c>
      <c r="W184" s="10">
        <f>P184&amp;Q184&amp;R184&amp;S184&amp;T184&amp;U184&amp;V184</f>
        <v>0</v>
      </c>
      <c r="X184" s="10">
        <f>IF(W184="","",VLOOKUP(W184,AA2:AD58,2,0))</f>
        <v>0</v>
      </c>
      <c r="Y184" s="10">
        <f>IF(X184="","",VLOOKUP(W184,AA2:AD58,3,0))</f>
        <v>0</v>
      </c>
      <c r="Z184" s="10">
        <f>IF(Y184="","",VLOOKUP(W184,AA2:AD58,4,0))</f>
        <v>0</v>
      </c>
    </row>
    <row r="185" spans="1:26" ht="30" customHeight="1">
      <c r="A185" s="9">
        <v>182</v>
      </c>
      <c r="B185" s="9" t="s">
        <v>61</v>
      </c>
      <c r="C185" s="9" t="s">
        <v>126</v>
      </c>
      <c r="D185" s="9" t="s">
        <v>120</v>
      </c>
      <c r="E185" s="9" t="s">
        <v>41</v>
      </c>
      <c r="F185" s="9" t="s">
        <v>42</v>
      </c>
      <c r="G185" s="9" t="s">
        <v>121</v>
      </c>
      <c r="H185" s="9"/>
      <c r="I185" s="9" t="s">
        <v>44</v>
      </c>
      <c r="J185" s="9"/>
      <c r="K185" s="9"/>
      <c r="L185" s="9"/>
      <c r="M185" s="9"/>
      <c r="N185" s="9"/>
      <c r="O185" s="9"/>
      <c r="P185" s="10">
        <f>IF(H185&lt;&gt;"","a","")</f>
        <v>0</v>
      </c>
      <c r="Q185" s="10">
        <f>IF(I185&lt;&gt;"","b","")</f>
        <v>0</v>
      </c>
      <c r="R185" s="10">
        <f>IF(J185&lt;&gt;"","c","")</f>
        <v>0</v>
      </c>
      <c r="S185" s="10">
        <f>IF(K185&lt;&gt;"","d","")</f>
        <v>0</v>
      </c>
      <c r="T185" s="10">
        <f>IF(L185&lt;&gt;"","e","")</f>
        <v>0</v>
      </c>
      <c r="U185" s="10">
        <f>IF(M185&lt;&gt;"","f","")</f>
        <v>0</v>
      </c>
      <c r="V185" s="10">
        <f>IF(N185&lt;&gt;"","g","")</f>
        <v>0</v>
      </c>
      <c r="W185" s="10">
        <f>P185&amp;Q185&amp;R185&amp;S185&amp;T185&amp;U185&amp;V185</f>
        <v>0</v>
      </c>
      <c r="X185" s="10">
        <f>IF(W185="","",VLOOKUP(W185,AA2:AD58,2,0))</f>
        <v>0</v>
      </c>
      <c r="Y185" s="10">
        <f>IF(X185="","",VLOOKUP(W185,AA2:AD58,3,0))</f>
        <v>0</v>
      </c>
      <c r="Z185" s="10">
        <f>IF(Y185="","",VLOOKUP(W185,AA2:AD58,4,0))</f>
        <v>0</v>
      </c>
    </row>
    <row r="186" spans="1:26" ht="30" customHeight="1">
      <c r="A186" s="9">
        <v>183</v>
      </c>
      <c r="B186" s="9" t="s">
        <v>61</v>
      </c>
      <c r="C186" s="9" t="s">
        <v>127</v>
      </c>
      <c r="D186" s="9" t="s">
        <v>120</v>
      </c>
      <c r="E186" s="9" t="s">
        <v>41</v>
      </c>
      <c r="F186" s="9" t="s">
        <v>42</v>
      </c>
      <c r="G186" s="9" t="s">
        <v>121</v>
      </c>
      <c r="H186" s="9"/>
      <c r="I186" s="9" t="s">
        <v>44</v>
      </c>
      <c r="J186" s="9"/>
      <c r="K186" s="9"/>
      <c r="L186" s="9"/>
      <c r="M186" s="9"/>
      <c r="N186" s="9"/>
      <c r="O186" s="9"/>
      <c r="P186" s="10">
        <f>IF(H186&lt;&gt;"","a","")</f>
        <v>0</v>
      </c>
      <c r="Q186" s="10">
        <f>IF(I186&lt;&gt;"","b","")</f>
        <v>0</v>
      </c>
      <c r="R186" s="10">
        <f>IF(J186&lt;&gt;"","c","")</f>
        <v>0</v>
      </c>
      <c r="S186" s="10">
        <f>IF(K186&lt;&gt;"","d","")</f>
        <v>0</v>
      </c>
      <c r="T186" s="10">
        <f>IF(L186&lt;&gt;"","e","")</f>
        <v>0</v>
      </c>
      <c r="U186" s="10">
        <f>IF(M186&lt;&gt;"","f","")</f>
        <v>0</v>
      </c>
      <c r="V186" s="10">
        <f>IF(N186&lt;&gt;"","g","")</f>
        <v>0</v>
      </c>
      <c r="W186" s="10">
        <f>P186&amp;Q186&amp;R186&amp;S186&amp;T186&amp;U186&amp;V186</f>
        <v>0</v>
      </c>
      <c r="X186" s="10">
        <f>IF(W186="","",VLOOKUP(W186,AA2:AD58,2,0))</f>
        <v>0</v>
      </c>
      <c r="Y186" s="10">
        <f>IF(X186="","",VLOOKUP(W186,AA2:AD58,3,0))</f>
        <v>0</v>
      </c>
      <c r="Z186" s="10">
        <f>IF(Y186="","",VLOOKUP(W186,AA2:AD58,4,0))</f>
        <v>0</v>
      </c>
    </row>
    <row r="187" spans="1:26" ht="30" customHeight="1">
      <c r="A187" s="9">
        <v>184</v>
      </c>
      <c r="B187" s="9" t="s">
        <v>14</v>
      </c>
      <c r="C187" s="9" t="s">
        <v>208</v>
      </c>
      <c r="D187" s="9" t="s">
        <v>209</v>
      </c>
      <c r="E187" s="9" t="s">
        <v>41</v>
      </c>
      <c r="F187" s="9" t="s">
        <v>46</v>
      </c>
      <c r="G187" s="9"/>
      <c r="H187" s="9" t="s">
        <v>44</v>
      </c>
      <c r="I187" s="9"/>
      <c r="J187" s="9"/>
      <c r="K187" s="9"/>
      <c r="L187" s="9"/>
      <c r="M187" s="9"/>
      <c r="N187" s="9"/>
      <c r="O187" s="9"/>
      <c r="P187" s="10">
        <f>IF(H187&lt;&gt;"","a","")</f>
        <v>0</v>
      </c>
      <c r="Q187" s="10">
        <f>IF(I187&lt;&gt;"","b","")</f>
        <v>0</v>
      </c>
      <c r="R187" s="10">
        <f>IF(J187&lt;&gt;"","c","")</f>
        <v>0</v>
      </c>
      <c r="S187" s="10">
        <f>IF(K187&lt;&gt;"","d","")</f>
        <v>0</v>
      </c>
      <c r="T187" s="10">
        <f>IF(L187&lt;&gt;"","e","")</f>
        <v>0</v>
      </c>
      <c r="U187" s="10">
        <f>IF(M187&lt;&gt;"","f","")</f>
        <v>0</v>
      </c>
      <c r="V187" s="10">
        <f>IF(N187&lt;&gt;"","g","")</f>
        <v>0</v>
      </c>
      <c r="W187" s="10">
        <f>P187&amp;Q187&amp;R187&amp;S187&amp;T187&amp;U187&amp;V187</f>
        <v>0</v>
      </c>
      <c r="X187" s="10">
        <f>IF(W187="","",VLOOKUP(W187,AA2:AD58,2,0))</f>
        <v>0</v>
      </c>
      <c r="Y187" s="10">
        <f>IF(X187="","",VLOOKUP(W187,AA2:AD58,3,0))</f>
        <v>0</v>
      </c>
      <c r="Z187" s="10">
        <f>IF(Y187="","",VLOOKUP(W187,AA2:AD58,4,0))</f>
        <v>0</v>
      </c>
    </row>
    <row r="188" spans="1:26" ht="30" customHeight="1">
      <c r="A188" s="9">
        <v>185</v>
      </c>
      <c r="B188" s="9" t="s">
        <v>14</v>
      </c>
      <c r="C188" s="9" t="s">
        <v>210</v>
      </c>
      <c r="D188" s="9" t="s">
        <v>209</v>
      </c>
      <c r="E188" s="9" t="s">
        <v>41</v>
      </c>
      <c r="F188" s="9" t="s">
        <v>46</v>
      </c>
      <c r="G188" s="9"/>
      <c r="H188" s="9" t="s">
        <v>44</v>
      </c>
      <c r="I188" s="9"/>
      <c r="J188" s="9"/>
      <c r="K188" s="9"/>
      <c r="L188" s="9"/>
      <c r="M188" s="9"/>
      <c r="N188" s="9"/>
      <c r="O188" s="9"/>
      <c r="P188" s="10">
        <f>IF(H188&lt;&gt;"","a","")</f>
        <v>0</v>
      </c>
      <c r="Q188" s="10">
        <f>IF(I188&lt;&gt;"","b","")</f>
        <v>0</v>
      </c>
      <c r="R188" s="10">
        <f>IF(J188&lt;&gt;"","c","")</f>
        <v>0</v>
      </c>
      <c r="S188" s="10">
        <f>IF(K188&lt;&gt;"","d","")</f>
        <v>0</v>
      </c>
      <c r="T188" s="10">
        <f>IF(L188&lt;&gt;"","e","")</f>
        <v>0</v>
      </c>
      <c r="U188" s="10">
        <f>IF(M188&lt;&gt;"","f","")</f>
        <v>0</v>
      </c>
      <c r="V188" s="10">
        <f>IF(N188&lt;&gt;"","g","")</f>
        <v>0</v>
      </c>
      <c r="W188" s="10">
        <f>P188&amp;Q188&amp;R188&amp;S188&amp;T188&amp;U188&amp;V188</f>
        <v>0</v>
      </c>
      <c r="X188" s="10">
        <f>IF(W188="","",VLOOKUP(W188,AA2:AD58,2,0))</f>
        <v>0</v>
      </c>
      <c r="Y188" s="10">
        <f>IF(X188="","",VLOOKUP(W188,AA2:AD58,3,0))</f>
        <v>0</v>
      </c>
      <c r="Z188" s="10">
        <f>IF(Y188="","",VLOOKUP(W188,AA2:AD58,4,0))</f>
        <v>0</v>
      </c>
    </row>
    <row r="189" spans="1:26" ht="30" customHeight="1">
      <c r="A189" s="9">
        <v>186</v>
      </c>
      <c r="B189" s="9" t="s">
        <v>14</v>
      </c>
      <c r="C189" s="9" t="s">
        <v>211</v>
      </c>
      <c r="D189" s="9" t="s">
        <v>209</v>
      </c>
      <c r="E189" s="9" t="s">
        <v>41</v>
      </c>
      <c r="F189" s="9" t="s">
        <v>46</v>
      </c>
      <c r="G189" s="9"/>
      <c r="H189" s="9" t="s">
        <v>44</v>
      </c>
      <c r="I189" s="9"/>
      <c r="J189" s="9"/>
      <c r="K189" s="9"/>
      <c r="L189" s="9"/>
      <c r="M189" s="9"/>
      <c r="N189" s="9"/>
      <c r="O189" s="9"/>
      <c r="P189" s="10">
        <f>IF(H189&lt;&gt;"","a","")</f>
        <v>0</v>
      </c>
      <c r="Q189" s="10">
        <f>IF(I189&lt;&gt;"","b","")</f>
        <v>0</v>
      </c>
      <c r="R189" s="10">
        <f>IF(J189&lt;&gt;"","c","")</f>
        <v>0</v>
      </c>
      <c r="S189" s="10">
        <f>IF(K189&lt;&gt;"","d","")</f>
        <v>0</v>
      </c>
      <c r="T189" s="10">
        <f>IF(L189&lt;&gt;"","e","")</f>
        <v>0</v>
      </c>
      <c r="U189" s="10">
        <f>IF(M189&lt;&gt;"","f","")</f>
        <v>0</v>
      </c>
      <c r="V189" s="10">
        <f>IF(N189&lt;&gt;"","g","")</f>
        <v>0</v>
      </c>
      <c r="W189" s="10">
        <f>P189&amp;Q189&amp;R189&amp;S189&amp;T189&amp;U189&amp;V189</f>
        <v>0</v>
      </c>
      <c r="X189" s="10">
        <f>IF(W189="","",VLOOKUP(W189,AA2:AD58,2,0))</f>
        <v>0</v>
      </c>
      <c r="Y189" s="10">
        <f>IF(X189="","",VLOOKUP(W189,AA2:AD58,3,0))</f>
        <v>0</v>
      </c>
      <c r="Z189" s="10">
        <f>IF(Y189="","",VLOOKUP(W189,AA2:AD58,4,0))</f>
        <v>0</v>
      </c>
    </row>
    <row r="190" spans="1:26" ht="30" customHeight="1">
      <c r="A190" s="9">
        <v>187</v>
      </c>
      <c r="B190" s="9" t="s">
        <v>14</v>
      </c>
      <c r="C190" s="9" t="s">
        <v>212</v>
      </c>
      <c r="D190" s="9" t="s">
        <v>209</v>
      </c>
      <c r="E190" s="9" t="s">
        <v>41</v>
      </c>
      <c r="F190" s="9" t="s">
        <v>46</v>
      </c>
      <c r="G190" s="9"/>
      <c r="H190" s="9" t="s">
        <v>44</v>
      </c>
      <c r="I190" s="9"/>
      <c r="J190" s="9"/>
      <c r="K190" s="9"/>
      <c r="L190" s="9"/>
      <c r="M190" s="9"/>
      <c r="N190" s="9"/>
      <c r="O190" s="9"/>
      <c r="P190" s="10">
        <f>IF(H190&lt;&gt;"","a","")</f>
        <v>0</v>
      </c>
      <c r="Q190" s="10">
        <f>IF(I190&lt;&gt;"","b","")</f>
        <v>0</v>
      </c>
      <c r="R190" s="10">
        <f>IF(J190&lt;&gt;"","c","")</f>
        <v>0</v>
      </c>
      <c r="S190" s="10">
        <f>IF(K190&lt;&gt;"","d","")</f>
        <v>0</v>
      </c>
      <c r="T190" s="10">
        <f>IF(L190&lt;&gt;"","e","")</f>
        <v>0</v>
      </c>
      <c r="U190" s="10">
        <f>IF(M190&lt;&gt;"","f","")</f>
        <v>0</v>
      </c>
      <c r="V190" s="10">
        <f>IF(N190&lt;&gt;"","g","")</f>
        <v>0</v>
      </c>
      <c r="W190" s="10">
        <f>P190&amp;Q190&amp;R190&amp;S190&amp;T190&amp;U190&amp;V190</f>
        <v>0</v>
      </c>
      <c r="X190" s="10">
        <f>IF(W190="","",VLOOKUP(W190,AA2:AD58,2,0))</f>
        <v>0</v>
      </c>
      <c r="Y190" s="10">
        <f>IF(X190="","",VLOOKUP(W190,AA2:AD58,3,0))</f>
        <v>0</v>
      </c>
      <c r="Z190" s="10">
        <f>IF(Y190="","",VLOOKUP(W190,AA2:AD58,4,0))</f>
        <v>0</v>
      </c>
    </row>
    <row r="191" spans="1:26" ht="30" customHeight="1">
      <c r="A191" s="9">
        <v>188</v>
      </c>
      <c r="B191" s="9" t="s">
        <v>118</v>
      </c>
      <c r="C191" s="9" t="s">
        <v>213</v>
      </c>
      <c r="D191" s="9" t="s">
        <v>209</v>
      </c>
      <c r="E191" s="9" t="s">
        <v>41</v>
      </c>
      <c r="F191" s="9" t="s">
        <v>46</v>
      </c>
      <c r="G191" s="9"/>
      <c r="H191" s="9" t="s">
        <v>44</v>
      </c>
      <c r="I191" s="9" t="s">
        <v>44</v>
      </c>
      <c r="J191" s="9" t="s">
        <v>44</v>
      </c>
      <c r="K191" s="9"/>
      <c r="L191" s="9"/>
      <c r="M191" s="9"/>
      <c r="N191" s="9"/>
      <c r="O191" s="9"/>
      <c r="P191" s="10">
        <f>IF(H191&lt;&gt;"","a","")</f>
        <v>0</v>
      </c>
      <c r="Q191" s="10">
        <f>IF(I191&lt;&gt;"","b","")</f>
        <v>0</v>
      </c>
      <c r="R191" s="10">
        <f>IF(J191&lt;&gt;"","c","")</f>
        <v>0</v>
      </c>
      <c r="S191" s="10">
        <f>IF(K191&lt;&gt;"","d","")</f>
        <v>0</v>
      </c>
      <c r="T191" s="10">
        <f>IF(L191&lt;&gt;"","e","")</f>
        <v>0</v>
      </c>
      <c r="U191" s="10">
        <f>IF(M191&lt;&gt;"","f","")</f>
        <v>0</v>
      </c>
      <c r="V191" s="10">
        <f>IF(N191&lt;&gt;"","g","")</f>
        <v>0</v>
      </c>
      <c r="W191" s="10">
        <f>P191&amp;Q191&amp;R191&amp;S191&amp;T191&amp;U191&amp;V191</f>
        <v>0</v>
      </c>
      <c r="X191" s="10">
        <f>IF(W191="","",VLOOKUP(W191,AA2:AD58,2,0))</f>
        <v>0</v>
      </c>
      <c r="Y191" s="10">
        <f>IF(X191="","",VLOOKUP(W191,AA2:AD58,3,0))</f>
        <v>0</v>
      </c>
      <c r="Z191" s="10">
        <f>IF(Y191="","",VLOOKUP(W191,AA2:AD58,4,0))</f>
        <v>0</v>
      </c>
    </row>
    <row r="192" spans="1:26" ht="30" customHeight="1">
      <c r="A192" s="9">
        <v>189</v>
      </c>
      <c r="B192" s="9" t="s">
        <v>69</v>
      </c>
      <c r="C192" s="9" t="s">
        <v>42</v>
      </c>
      <c r="D192" s="9" t="s">
        <v>209</v>
      </c>
      <c r="E192" s="9" t="s">
        <v>41</v>
      </c>
      <c r="F192" s="9" t="s">
        <v>46</v>
      </c>
      <c r="G192" s="9"/>
      <c r="H192" s="9" t="s">
        <v>44</v>
      </c>
      <c r="I192" s="9"/>
      <c r="J192" s="9"/>
      <c r="K192" s="9"/>
      <c r="L192" s="9"/>
      <c r="M192" s="9"/>
      <c r="N192" s="9"/>
      <c r="O192" s="9"/>
      <c r="P192" s="10">
        <f>IF(H192&lt;&gt;"","a","")</f>
        <v>0</v>
      </c>
      <c r="Q192" s="10">
        <f>IF(I192&lt;&gt;"","b","")</f>
        <v>0</v>
      </c>
      <c r="R192" s="10">
        <f>IF(J192&lt;&gt;"","c","")</f>
        <v>0</v>
      </c>
      <c r="S192" s="10">
        <f>IF(K192&lt;&gt;"","d","")</f>
        <v>0</v>
      </c>
      <c r="T192" s="10">
        <f>IF(L192&lt;&gt;"","e","")</f>
        <v>0</v>
      </c>
      <c r="U192" s="10">
        <f>IF(M192&lt;&gt;"","f","")</f>
        <v>0</v>
      </c>
      <c r="V192" s="10">
        <f>IF(N192&lt;&gt;"","g","")</f>
        <v>0</v>
      </c>
      <c r="W192" s="10">
        <f>P192&amp;Q192&amp;R192&amp;S192&amp;T192&amp;U192&amp;V192</f>
        <v>0</v>
      </c>
      <c r="X192" s="10">
        <f>IF(W192="","",VLOOKUP(W192,AA2:AD58,2,0))</f>
        <v>0</v>
      </c>
      <c r="Y192" s="10">
        <f>IF(X192="","",VLOOKUP(W192,AA2:AD58,3,0))</f>
        <v>0</v>
      </c>
      <c r="Z192" s="10">
        <f>IF(Y192="","",VLOOKUP(W192,AA2:AD58,4,0))</f>
        <v>0</v>
      </c>
    </row>
    <row r="193" spans="1:26" ht="30" customHeight="1">
      <c r="A193" s="9">
        <v>190</v>
      </c>
      <c r="B193" s="9" t="s">
        <v>69</v>
      </c>
      <c r="C193" s="9" t="s">
        <v>214</v>
      </c>
      <c r="D193" s="9" t="s">
        <v>209</v>
      </c>
      <c r="E193" s="9" t="s">
        <v>41</v>
      </c>
      <c r="F193" s="9" t="s">
        <v>46</v>
      </c>
      <c r="G193" s="9"/>
      <c r="H193" s="9" t="s">
        <v>44</v>
      </c>
      <c r="I193" s="9"/>
      <c r="J193" s="9"/>
      <c r="K193" s="9"/>
      <c r="L193" s="9"/>
      <c r="M193" s="9"/>
      <c r="N193" s="9"/>
      <c r="O193" s="9"/>
      <c r="P193" s="10">
        <f>IF(H193&lt;&gt;"","a","")</f>
        <v>0</v>
      </c>
      <c r="Q193" s="10">
        <f>IF(I193&lt;&gt;"","b","")</f>
        <v>0</v>
      </c>
      <c r="R193" s="10">
        <f>IF(J193&lt;&gt;"","c","")</f>
        <v>0</v>
      </c>
      <c r="S193" s="10">
        <f>IF(K193&lt;&gt;"","d","")</f>
        <v>0</v>
      </c>
      <c r="T193" s="10">
        <f>IF(L193&lt;&gt;"","e","")</f>
        <v>0</v>
      </c>
      <c r="U193" s="10">
        <f>IF(M193&lt;&gt;"","f","")</f>
        <v>0</v>
      </c>
      <c r="V193" s="10">
        <f>IF(N193&lt;&gt;"","g","")</f>
        <v>0</v>
      </c>
      <c r="W193" s="10">
        <f>P193&amp;Q193&amp;R193&amp;S193&amp;T193&amp;U193&amp;V193</f>
        <v>0</v>
      </c>
      <c r="X193" s="10">
        <f>IF(W193="","",VLOOKUP(W193,AA2:AD58,2,0))</f>
        <v>0</v>
      </c>
      <c r="Y193" s="10">
        <f>IF(X193="","",VLOOKUP(W193,AA2:AD58,3,0))</f>
        <v>0</v>
      </c>
      <c r="Z193" s="10">
        <f>IF(Y193="","",VLOOKUP(W193,AA2:AD58,4,0))</f>
        <v>0</v>
      </c>
    </row>
    <row r="194" spans="1:26" ht="30" customHeight="1">
      <c r="A194" s="9">
        <v>191</v>
      </c>
      <c r="B194" s="9" t="s">
        <v>69</v>
      </c>
      <c r="C194" s="9" t="s">
        <v>215</v>
      </c>
      <c r="D194" s="9" t="s">
        <v>209</v>
      </c>
      <c r="E194" s="9" t="s">
        <v>41</v>
      </c>
      <c r="F194" s="9" t="s">
        <v>46</v>
      </c>
      <c r="G194" s="9"/>
      <c r="H194" s="9" t="s">
        <v>44</v>
      </c>
      <c r="I194" s="9"/>
      <c r="J194" s="9"/>
      <c r="K194" s="9"/>
      <c r="L194" s="9"/>
      <c r="M194" s="9"/>
      <c r="N194" s="9"/>
      <c r="O194" s="9"/>
      <c r="P194" s="10">
        <f>IF(H194&lt;&gt;"","a","")</f>
        <v>0</v>
      </c>
      <c r="Q194" s="10">
        <f>IF(I194&lt;&gt;"","b","")</f>
        <v>0</v>
      </c>
      <c r="R194" s="10">
        <f>IF(J194&lt;&gt;"","c","")</f>
        <v>0</v>
      </c>
      <c r="S194" s="10">
        <f>IF(K194&lt;&gt;"","d","")</f>
        <v>0</v>
      </c>
      <c r="T194" s="10">
        <f>IF(L194&lt;&gt;"","e","")</f>
        <v>0</v>
      </c>
      <c r="U194" s="10">
        <f>IF(M194&lt;&gt;"","f","")</f>
        <v>0</v>
      </c>
      <c r="V194" s="10">
        <f>IF(N194&lt;&gt;"","g","")</f>
        <v>0</v>
      </c>
      <c r="W194" s="10">
        <f>P194&amp;Q194&amp;R194&amp;S194&amp;T194&amp;U194&amp;V194</f>
        <v>0</v>
      </c>
      <c r="X194" s="10">
        <f>IF(W194="","",VLOOKUP(W194,AA2:AD58,2,0))</f>
        <v>0</v>
      </c>
      <c r="Y194" s="10">
        <f>IF(X194="","",VLOOKUP(W194,AA2:AD58,3,0))</f>
        <v>0</v>
      </c>
      <c r="Z194" s="10">
        <f>IF(Y194="","",VLOOKUP(W194,AA2:AD58,4,0))</f>
        <v>0</v>
      </c>
    </row>
    <row r="195" spans="1:26" ht="30" customHeight="1">
      <c r="A195" s="9">
        <v>192</v>
      </c>
      <c r="B195" s="9" t="s">
        <v>38</v>
      </c>
      <c r="C195" s="9" t="s">
        <v>42</v>
      </c>
      <c r="D195" s="9" t="s">
        <v>209</v>
      </c>
      <c r="E195" s="9" t="s">
        <v>41</v>
      </c>
      <c r="F195" s="9" t="s">
        <v>46</v>
      </c>
      <c r="G195" s="9"/>
      <c r="H195" s="9" t="s">
        <v>44</v>
      </c>
      <c r="I195" s="9"/>
      <c r="J195" s="9"/>
      <c r="K195" s="9"/>
      <c r="L195" s="9"/>
      <c r="M195" s="9"/>
      <c r="N195" s="9"/>
      <c r="O195" s="9"/>
      <c r="P195" s="10">
        <f>IF(H195&lt;&gt;"","a","")</f>
        <v>0</v>
      </c>
      <c r="Q195" s="10">
        <f>IF(I195&lt;&gt;"","b","")</f>
        <v>0</v>
      </c>
      <c r="R195" s="10">
        <f>IF(J195&lt;&gt;"","c","")</f>
        <v>0</v>
      </c>
      <c r="S195" s="10">
        <f>IF(K195&lt;&gt;"","d","")</f>
        <v>0</v>
      </c>
      <c r="T195" s="10">
        <f>IF(L195&lt;&gt;"","e","")</f>
        <v>0</v>
      </c>
      <c r="U195" s="10">
        <f>IF(M195&lt;&gt;"","f","")</f>
        <v>0</v>
      </c>
      <c r="V195" s="10">
        <f>IF(N195&lt;&gt;"","g","")</f>
        <v>0</v>
      </c>
      <c r="W195" s="10">
        <f>P195&amp;Q195&amp;R195&amp;S195&amp;T195&amp;U195&amp;V195</f>
        <v>0</v>
      </c>
      <c r="X195" s="10">
        <f>IF(W195="","",VLOOKUP(W195,AA2:AD58,2,0))</f>
        <v>0</v>
      </c>
      <c r="Y195" s="10">
        <f>IF(X195="","",VLOOKUP(W195,AA2:AD58,3,0))</f>
        <v>0</v>
      </c>
      <c r="Z195" s="10">
        <f>IF(Y195="","",VLOOKUP(W195,AA2:AD58,4,0))</f>
        <v>0</v>
      </c>
    </row>
    <row r="196" spans="1:26" ht="30" customHeight="1">
      <c r="A196" s="9">
        <v>193</v>
      </c>
      <c r="B196" s="9" t="s">
        <v>76</v>
      </c>
      <c r="C196" s="9" t="s">
        <v>210</v>
      </c>
      <c r="D196" s="9" t="s">
        <v>209</v>
      </c>
      <c r="E196" s="9" t="s">
        <v>41</v>
      </c>
      <c r="F196" s="9" t="s">
        <v>46</v>
      </c>
      <c r="G196" s="9"/>
      <c r="H196" s="9" t="s">
        <v>44</v>
      </c>
      <c r="I196" s="9"/>
      <c r="J196" s="9"/>
      <c r="K196" s="9"/>
      <c r="L196" s="9"/>
      <c r="M196" s="9"/>
      <c r="N196" s="9"/>
      <c r="O196" s="9"/>
      <c r="P196" s="10">
        <f>IF(H196&lt;&gt;"","a","")</f>
        <v>0</v>
      </c>
      <c r="Q196" s="10">
        <f>IF(I196&lt;&gt;"","b","")</f>
        <v>0</v>
      </c>
      <c r="R196" s="10">
        <f>IF(J196&lt;&gt;"","c","")</f>
        <v>0</v>
      </c>
      <c r="S196" s="10">
        <f>IF(K196&lt;&gt;"","d","")</f>
        <v>0</v>
      </c>
      <c r="T196" s="10">
        <f>IF(L196&lt;&gt;"","e","")</f>
        <v>0</v>
      </c>
      <c r="U196" s="10">
        <f>IF(M196&lt;&gt;"","f","")</f>
        <v>0</v>
      </c>
      <c r="V196" s="10">
        <f>IF(N196&lt;&gt;"","g","")</f>
        <v>0</v>
      </c>
      <c r="W196" s="10">
        <f>P196&amp;Q196&amp;R196&amp;S196&amp;T196&amp;U196&amp;V196</f>
        <v>0</v>
      </c>
      <c r="X196" s="10">
        <f>IF(W196="","",VLOOKUP(W196,AA2:AD58,2,0))</f>
        <v>0</v>
      </c>
      <c r="Y196" s="10">
        <f>IF(X196="","",VLOOKUP(W196,AA2:AD58,3,0))</f>
        <v>0</v>
      </c>
      <c r="Z196" s="10">
        <f>IF(Y196="","",VLOOKUP(W196,AA2:AD58,4,0))</f>
        <v>0</v>
      </c>
    </row>
    <row r="197" spans="1:26" ht="30" customHeight="1">
      <c r="A197" s="9">
        <v>194</v>
      </c>
      <c r="B197" s="9" t="s">
        <v>76</v>
      </c>
      <c r="C197" s="9" t="s">
        <v>208</v>
      </c>
      <c r="D197" s="9" t="s">
        <v>209</v>
      </c>
      <c r="E197" s="9" t="s">
        <v>41</v>
      </c>
      <c r="F197" s="9" t="s">
        <v>46</v>
      </c>
      <c r="G197" s="9"/>
      <c r="H197" s="9" t="s">
        <v>44</v>
      </c>
      <c r="I197" s="9"/>
      <c r="J197" s="9"/>
      <c r="K197" s="9"/>
      <c r="L197" s="9"/>
      <c r="M197" s="9"/>
      <c r="N197" s="9"/>
      <c r="O197" s="9"/>
      <c r="P197" s="10">
        <f>IF(H197&lt;&gt;"","a","")</f>
        <v>0</v>
      </c>
      <c r="Q197" s="10">
        <f>IF(I197&lt;&gt;"","b","")</f>
        <v>0</v>
      </c>
      <c r="R197" s="10">
        <f>IF(J197&lt;&gt;"","c","")</f>
        <v>0</v>
      </c>
      <c r="S197" s="10">
        <f>IF(K197&lt;&gt;"","d","")</f>
        <v>0</v>
      </c>
      <c r="T197" s="10">
        <f>IF(L197&lt;&gt;"","e","")</f>
        <v>0</v>
      </c>
      <c r="U197" s="10">
        <f>IF(M197&lt;&gt;"","f","")</f>
        <v>0</v>
      </c>
      <c r="V197" s="10">
        <f>IF(N197&lt;&gt;"","g","")</f>
        <v>0</v>
      </c>
      <c r="W197" s="10">
        <f>P197&amp;Q197&amp;R197&amp;S197&amp;T197&amp;U197&amp;V197</f>
        <v>0</v>
      </c>
      <c r="X197" s="10">
        <f>IF(W197="","",VLOOKUP(W197,AA2:AD58,2,0))</f>
        <v>0</v>
      </c>
      <c r="Y197" s="10">
        <f>IF(X197="","",VLOOKUP(W197,AA2:AD58,3,0))</f>
        <v>0</v>
      </c>
      <c r="Z197" s="10">
        <f>IF(Y197="","",VLOOKUP(W197,AA2:AD58,4,0))</f>
        <v>0</v>
      </c>
    </row>
    <row r="198" spans="1:26" ht="30" customHeight="1">
      <c r="A198" s="9">
        <v>195</v>
      </c>
      <c r="B198" s="9" t="s">
        <v>76</v>
      </c>
      <c r="C198" s="9" t="s">
        <v>211</v>
      </c>
      <c r="D198" s="9" t="s">
        <v>209</v>
      </c>
      <c r="E198" s="9" t="s">
        <v>41</v>
      </c>
      <c r="F198" s="9" t="s">
        <v>46</v>
      </c>
      <c r="G198" s="9"/>
      <c r="H198" s="9" t="s">
        <v>44</v>
      </c>
      <c r="I198" s="9"/>
      <c r="J198" s="9"/>
      <c r="K198" s="9"/>
      <c r="L198" s="9"/>
      <c r="M198" s="9"/>
      <c r="N198" s="9"/>
      <c r="O198" s="9"/>
      <c r="P198" s="10">
        <f>IF(H198&lt;&gt;"","a","")</f>
        <v>0</v>
      </c>
      <c r="Q198" s="10">
        <f>IF(I198&lt;&gt;"","b","")</f>
        <v>0</v>
      </c>
      <c r="R198" s="10">
        <f>IF(J198&lt;&gt;"","c","")</f>
        <v>0</v>
      </c>
      <c r="S198" s="10">
        <f>IF(K198&lt;&gt;"","d","")</f>
        <v>0</v>
      </c>
      <c r="T198" s="10">
        <f>IF(L198&lt;&gt;"","e","")</f>
        <v>0</v>
      </c>
      <c r="U198" s="10">
        <f>IF(M198&lt;&gt;"","f","")</f>
        <v>0</v>
      </c>
      <c r="V198" s="10">
        <f>IF(N198&lt;&gt;"","g","")</f>
        <v>0</v>
      </c>
      <c r="W198" s="10">
        <f>P198&amp;Q198&amp;R198&amp;S198&amp;T198&amp;U198&amp;V198</f>
        <v>0</v>
      </c>
      <c r="X198" s="10">
        <f>IF(W198="","",VLOOKUP(W198,AA2:AD58,2,0))</f>
        <v>0</v>
      </c>
      <c r="Y198" s="10">
        <f>IF(X198="","",VLOOKUP(W198,AA2:AD58,3,0))</f>
        <v>0</v>
      </c>
      <c r="Z198" s="10">
        <f>IF(Y198="","",VLOOKUP(W198,AA2:AD58,4,0))</f>
        <v>0</v>
      </c>
    </row>
    <row r="199" spans="1:26" ht="30" customHeight="1">
      <c r="A199" s="9">
        <v>196</v>
      </c>
      <c r="B199" s="9" t="s">
        <v>76</v>
      </c>
      <c r="C199" s="9" t="s">
        <v>212</v>
      </c>
      <c r="D199" s="9" t="s">
        <v>209</v>
      </c>
      <c r="E199" s="9" t="s">
        <v>41</v>
      </c>
      <c r="F199" s="9" t="s">
        <v>46</v>
      </c>
      <c r="G199" s="9"/>
      <c r="H199" s="9" t="s">
        <v>44</v>
      </c>
      <c r="I199" s="9"/>
      <c r="J199" s="9"/>
      <c r="K199" s="9"/>
      <c r="L199" s="9"/>
      <c r="M199" s="9"/>
      <c r="N199" s="9"/>
      <c r="O199" s="9"/>
      <c r="P199" s="10">
        <f>IF(H199&lt;&gt;"","a","")</f>
        <v>0</v>
      </c>
      <c r="Q199" s="10">
        <f>IF(I199&lt;&gt;"","b","")</f>
        <v>0</v>
      </c>
      <c r="R199" s="10">
        <f>IF(J199&lt;&gt;"","c","")</f>
        <v>0</v>
      </c>
      <c r="S199" s="10">
        <f>IF(K199&lt;&gt;"","d","")</f>
        <v>0</v>
      </c>
      <c r="T199" s="10">
        <f>IF(L199&lt;&gt;"","e","")</f>
        <v>0</v>
      </c>
      <c r="U199" s="10">
        <f>IF(M199&lt;&gt;"","f","")</f>
        <v>0</v>
      </c>
      <c r="V199" s="10">
        <f>IF(N199&lt;&gt;"","g","")</f>
        <v>0</v>
      </c>
      <c r="W199" s="10">
        <f>P199&amp;Q199&amp;R199&amp;S199&amp;T199&amp;U199&amp;V199</f>
        <v>0</v>
      </c>
      <c r="X199" s="10">
        <f>IF(W199="","",VLOOKUP(W199,AA2:AD58,2,0))</f>
        <v>0</v>
      </c>
      <c r="Y199" s="10">
        <f>IF(X199="","",VLOOKUP(W199,AA2:AD58,3,0))</f>
        <v>0</v>
      </c>
      <c r="Z199" s="10">
        <f>IF(Y199="","",VLOOKUP(W199,AA2:AD58,4,0))</f>
        <v>0</v>
      </c>
    </row>
    <row r="200" spans="1:26" ht="30" customHeight="1">
      <c r="A200" s="9">
        <v>197</v>
      </c>
      <c r="B200" s="9" t="s">
        <v>45</v>
      </c>
      <c r="C200" s="9" t="s">
        <v>216</v>
      </c>
      <c r="D200" s="9" t="s">
        <v>209</v>
      </c>
      <c r="E200" s="9" t="s">
        <v>41</v>
      </c>
      <c r="F200" s="9" t="s">
        <v>46</v>
      </c>
      <c r="G200" s="9"/>
      <c r="H200" s="9" t="s">
        <v>44</v>
      </c>
      <c r="I200" s="9"/>
      <c r="J200" s="9"/>
      <c r="K200" s="9"/>
      <c r="L200" s="9"/>
      <c r="M200" s="9"/>
      <c r="N200" s="9"/>
      <c r="O200" s="9"/>
      <c r="P200" s="10">
        <f>IF(H200&lt;&gt;"","a","")</f>
        <v>0</v>
      </c>
      <c r="Q200" s="10">
        <f>IF(I200&lt;&gt;"","b","")</f>
        <v>0</v>
      </c>
      <c r="R200" s="10">
        <f>IF(J200&lt;&gt;"","c","")</f>
        <v>0</v>
      </c>
      <c r="S200" s="10">
        <f>IF(K200&lt;&gt;"","d","")</f>
        <v>0</v>
      </c>
      <c r="T200" s="10">
        <f>IF(L200&lt;&gt;"","e","")</f>
        <v>0</v>
      </c>
      <c r="U200" s="10">
        <f>IF(M200&lt;&gt;"","f","")</f>
        <v>0</v>
      </c>
      <c r="V200" s="10">
        <f>IF(N200&lt;&gt;"","g","")</f>
        <v>0</v>
      </c>
      <c r="W200" s="10">
        <f>P200&amp;Q200&amp;R200&amp;S200&amp;T200&amp;U200&amp;V200</f>
        <v>0</v>
      </c>
      <c r="X200" s="10">
        <f>IF(W200="","",VLOOKUP(W200,AA2:AD58,2,0))</f>
        <v>0</v>
      </c>
      <c r="Y200" s="10">
        <f>IF(X200="","",VLOOKUP(W200,AA2:AD58,3,0))</f>
        <v>0</v>
      </c>
      <c r="Z200" s="10">
        <f>IF(Y200="","",VLOOKUP(W200,AA2:AD58,4,0))</f>
        <v>0</v>
      </c>
    </row>
    <row r="201" spans="1:26" ht="30" customHeight="1">
      <c r="A201" s="9">
        <v>198</v>
      </c>
      <c r="B201" s="9" t="s">
        <v>45</v>
      </c>
      <c r="C201" s="9" t="s">
        <v>217</v>
      </c>
      <c r="D201" s="9" t="s">
        <v>209</v>
      </c>
      <c r="E201" s="9" t="s">
        <v>41</v>
      </c>
      <c r="F201" s="9" t="s">
        <v>46</v>
      </c>
      <c r="G201" s="9"/>
      <c r="H201" s="9" t="s">
        <v>44</v>
      </c>
      <c r="I201" s="9"/>
      <c r="J201" s="9"/>
      <c r="K201" s="9"/>
      <c r="L201" s="9"/>
      <c r="M201" s="9"/>
      <c r="N201" s="9"/>
      <c r="O201" s="9"/>
      <c r="P201" s="10">
        <f>IF(H201&lt;&gt;"","a","")</f>
        <v>0</v>
      </c>
      <c r="Q201" s="10">
        <f>IF(I201&lt;&gt;"","b","")</f>
        <v>0</v>
      </c>
      <c r="R201" s="10">
        <f>IF(J201&lt;&gt;"","c","")</f>
        <v>0</v>
      </c>
      <c r="S201" s="10">
        <f>IF(K201&lt;&gt;"","d","")</f>
        <v>0</v>
      </c>
      <c r="T201" s="10">
        <f>IF(L201&lt;&gt;"","e","")</f>
        <v>0</v>
      </c>
      <c r="U201" s="10">
        <f>IF(M201&lt;&gt;"","f","")</f>
        <v>0</v>
      </c>
      <c r="V201" s="10">
        <f>IF(N201&lt;&gt;"","g","")</f>
        <v>0</v>
      </c>
      <c r="W201" s="10">
        <f>P201&amp;Q201&amp;R201&amp;S201&amp;T201&amp;U201&amp;V201</f>
        <v>0</v>
      </c>
      <c r="X201" s="10">
        <f>IF(W201="","",VLOOKUP(W201,AA2:AD58,2,0))</f>
        <v>0</v>
      </c>
      <c r="Y201" s="10">
        <f>IF(X201="","",VLOOKUP(W201,AA2:AD58,3,0))</f>
        <v>0</v>
      </c>
      <c r="Z201" s="10">
        <f>IF(Y201="","",VLOOKUP(W201,AA2:AD58,4,0))</f>
        <v>0</v>
      </c>
    </row>
    <row r="202" spans="1:26" ht="30" customHeight="1">
      <c r="A202" s="9">
        <v>199</v>
      </c>
      <c r="B202" s="9" t="s">
        <v>47</v>
      </c>
      <c r="C202" s="9" t="s">
        <v>218</v>
      </c>
      <c r="D202" s="9" t="s">
        <v>209</v>
      </c>
      <c r="E202" s="9" t="s">
        <v>41</v>
      </c>
      <c r="F202" s="9" t="s">
        <v>46</v>
      </c>
      <c r="G202" s="9"/>
      <c r="H202" s="9" t="s">
        <v>44</v>
      </c>
      <c r="I202" s="9"/>
      <c r="J202" s="9"/>
      <c r="K202" s="9"/>
      <c r="L202" s="9"/>
      <c r="M202" s="9"/>
      <c r="N202" s="9"/>
      <c r="O202" s="9"/>
      <c r="P202" s="10">
        <f>IF(H202&lt;&gt;"","a","")</f>
        <v>0</v>
      </c>
      <c r="Q202" s="10">
        <f>IF(I202&lt;&gt;"","b","")</f>
        <v>0</v>
      </c>
      <c r="R202" s="10">
        <f>IF(J202&lt;&gt;"","c","")</f>
        <v>0</v>
      </c>
      <c r="S202" s="10">
        <f>IF(K202&lt;&gt;"","d","")</f>
        <v>0</v>
      </c>
      <c r="T202" s="10">
        <f>IF(L202&lt;&gt;"","e","")</f>
        <v>0</v>
      </c>
      <c r="U202" s="10">
        <f>IF(M202&lt;&gt;"","f","")</f>
        <v>0</v>
      </c>
      <c r="V202" s="10">
        <f>IF(N202&lt;&gt;"","g","")</f>
        <v>0</v>
      </c>
      <c r="W202" s="10">
        <f>P202&amp;Q202&amp;R202&amp;S202&amp;T202&amp;U202&amp;V202</f>
        <v>0</v>
      </c>
      <c r="X202" s="10">
        <f>IF(W202="","",VLOOKUP(W202,AA2:AD58,2,0))</f>
        <v>0</v>
      </c>
      <c r="Y202" s="10">
        <f>IF(X202="","",VLOOKUP(W202,AA2:AD58,3,0))</f>
        <v>0</v>
      </c>
      <c r="Z202" s="10">
        <f>IF(Y202="","",VLOOKUP(W202,AA2:AD58,4,0))</f>
        <v>0</v>
      </c>
    </row>
    <row r="203" spans="1:26" ht="30" customHeight="1">
      <c r="A203" s="9">
        <v>200</v>
      </c>
      <c r="B203" s="9" t="s">
        <v>50</v>
      </c>
      <c r="C203" s="9" t="s">
        <v>219</v>
      </c>
      <c r="D203" s="9" t="s">
        <v>209</v>
      </c>
      <c r="E203" s="9" t="s">
        <v>41</v>
      </c>
      <c r="F203" s="9" t="s">
        <v>46</v>
      </c>
      <c r="G203" s="9"/>
      <c r="H203" s="9" t="s">
        <v>44</v>
      </c>
      <c r="I203" s="9"/>
      <c r="J203" s="9"/>
      <c r="K203" s="9"/>
      <c r="L203" s="9"/>
      <c r="M203" s="9"/>
      <c r="N203" s="9"/>
      <c r="O203" s="9"/>
      <c r="P203" s="10">
        <f>IF(H203&lt;&gt;"","a","")</f>
        <v>0</v>
      </c>
      <c r="Q203" s="10">
        <f>IF(I203&lt;&gt;"","b","")</f>
        <v>0</v>
      </c>
      <c r="R203" s="10">
        <f>IF(J203&lt;&gt;"","c","")</f>
        <v>0</v>
      </c>
      <c r="S203" s="10">
        <f>IF(K203&lt;&gt;"","d","")</f>
        <v>0</v>
      </c>
      <c r="T203" s="10">
        <f>IF(L203&lt;&gt;"","e","")</f>
        <v>0</v>
      </c>
      <c r="U203" s="10">
        <f>IF(M203&lt;&gt;"","f","")</f>
        <v>0</v>
      </c>
      <c r="V203" s="10">
        <f>IF(N203&lt;&gt;"","g","")</f>
        <v>0</v>
      </c>
      <c r="W203" s="10">
        <f>P203&amp;Q203&amp;R203&amp;S203&amp;T203&amp;U203&amp;V203</f>
        <v>0</v>
      </c>
      <c r="X203" s="10">
        <f>IF(W203="","",VLOOKUP(W203,AA2:AD58,2,0))</f>
        <v>0</v>
      </c>
      <c r="Y203" s="10">
        <f>IF(X203="","",VLOOKUP(W203,AA2:AD58,3,0))</f>
        <v>0</v>
      </c>
      <c r="Z203" s="10">
        <f>IF(Y203="","",VLOOKUP(W203,AA2:AD58,4,0))</f>
        <v>0</v>
      </c>
    </row>
    <row r="204" spans="1:26" ht="30" customHeight="1">
      <c r="A204" s="9">
        <v>201</v>
      </c>
      <c r="B204" s="9" t="s">
        <v>53</v>
      </c>
      <c r="C204" s="9" t="s">
        <v>220</v>
      </c>
      <c r="D204" s="9" t="s">
        <v>209</v>
      </c>
      <c r="E204" s="9" t="s">
        <v>41</v>
      </c>
      <c r="F204" s="9" t="s">
        <v>46</v>
      </c>
      <c r="G204" s="9"/>
      <c r="H204" s="9" t="s">
        <v>44</v>
      </c>
      <c r="I204" s="9"/>
      <c r="J204" s="9"/>
      <c r="K204" s="9"/>
      <c r="L204" s="9"/>
      <c r="M204" s="9"/>
      <c r="N204" s="9"/>
      <c r="O204" s="9"/>
      <c r="P204" s="10">
        <f>IF(H204&lt;&gt;"","a","")</f>
        <v>0</v>
      </c>
      <c r="Q204" s="10">
        <f>IF(I204&lt;&gt;"","b","")</f>
        <v>0</v>
      </c>
      <c r="R204" s="10">
        <f>IF(J204&lt;&gt;"","c","")</f>
        <v>0</v>
      </c>
      <c r="S204" s="10">
        <f>IF(K204&lt;&gt;"","d","")</f>
        <v>0</v>
      </c>
      <c r="T204" s="10">
        <f>IF(L204&lt;&gt;"","e","")</f>
        <v>0</v>
      </c>
      <c r="U204" s="10">
        <f>IF(M204&lt;&gt;"","f","")</f>
        <v>0</v>
      </c>
      <c r="V204" s="10">
        <f>IF(N204&lt;&gt;"","g","")</f>
        <v>0</v>
      </c>
      <c r="W204" s="10">
        <f>P204&amp;Q204&amp;R204&amp;S204&amp;T204&amp;U204&amp;V204</f>
        <v>0</v>
      </c>
      <c r="X204" s="10">
        <f>IF(W204="","",VLOOKUP(W204,AA2:AD58,2,0))</f>
        <v>0</v>
      </c>
      <c r="Y204" s="10">
        <f>IF(X204="","",VLOOKUP(W204,AA2:AD58,3,0))</f>
        <v>0</v>
      </c>
      <c r="Z204" s="10">
        <f>IF(Y204="","",VLOOKUP(W204,AA2:AD58,4,0))</f>
        <v>0</v>
      </c>
    </row>
    <row r="205" spans="1:26" ht="30" customHeight="1">
      <c r="A205" s="9">
        <v>202</v>
      </c>
      <c r="B205" s="9" t="s">
        <v>53</v>
      </c>
      <c r="C205" s="9" t="s">
        <v>221</v>
      </c>
      <c r="D205" s="9" t="s">
        <v>209</v>
      </c>
      <c r="E205" s="9" t="s">
        <v>41</v>
      </c>
      <c r="F205" s="9" t="s">
        <v>46</v>
      </c>
      <c r="G205" s="9"/>
      <c r="H205" s="9" t="s">
        <v>44</v>
      </c>
      <c r="I205" s="9"/>
      <c r="J205" s="9"/>
      <c r="K205" s="9"/>
      <c r="L205" s="9"/>
      <c r="M205" s="9"/>
      <c r="N205" s="9"/>
      <c r="O205" s="9"/>
      <c r="P205" s="10">
        <f>IF(H205&lt;&gt;"","a","")</f>
        <v>0</v>
      </c>
      <c r="Q205" s="10">
        <f>IF(I205&lt;&gt;"","b","")</f>
        <v>0</v>
      </c>
      <c r="R205" s="10">
        <f>IF(J205&lt;&gt;"","c","")</f>
        <v>0</v>
      </c>
      <c r="S205" s="10">
        <f>IF(K205&lt;&gt;"","d","")</f>
        <v>0</v>
      </c>
      <c r="T205" s="10">
        <f>IF(L205&lt;&gt;"","e","")</f>
        <v>0</v>
      </c>
      <c r="U205" s="10">
        <f>IF(M205&lt;&gt;"","f","")</f>
        <v>0</v>
      </c>
      <c r="V205" s="10">
        <f>IF(N205&lt;&gt;"","g","")</f>
        <v>0</v>
      </c>
      <c r="W205" s="10">
        <f>P205&amp;Q205&amp;R205&amp;S205&amp;T205&amp;U205&amp;V205</f>
        <v>0</v>
      </c>
      <c r="X205" s="10">
        <f>IF(W205="","",VLOOKUP(W205,AA2:AD58,2,0))</f>
        <v>0</v>
      </c>
      <c r="Y205" s="10">
        <f>IF(X205="","",VLOOKUP(W205,AA2:AD58,3,0))</f>
        <v>0</v>
      </c>
      <c r="Z205" s="10">
        <f>IF(Y205="","",VLOOKUP(W205,AA2:AD58,4,0))</f>
        <v>0</v>
      </c>
    </row>
    <row r="206" spans="1:26" ht="30" customHeight="1">
      <c r="A206" s="9">
        <v>203</v>
      </c>
      <c r="B206" s="9" t="s">
        <v>57</v>
      </c>
      <c r="C206" s="9" t="s">
        <v>222</v>
      </c>
      <c r="D206" s="9" t="s">
        <v>209</v>
      </c>
      <c r="E206" s="9" t="s">
        <v>41</v>
      </c>
      <c r="F206" s="9" t="s">
        <v>46</v>
      </c>
      <c r="G206" s="9"/>
      <c r="H206" s="9" t="s">
        <v>44</v>
      </c>
      <c r="I206" s="9"/>
      <c r="J206" s="9"/>
      <c r="K206" s="9"/>
      <c r="L206" s="9"/>
      <c r="M206" s="9"/>
      <c r="N206" s="9"/>
      <c r="O206" s="9"/>
      <c r="P206" s="10">
        <f>IF(H206&lt;&gt;"","a","")</f>
        <v>0</v>
      </c>
      <c r="Q206" s="10">
        <f>IF(I206&lt;&gt;"","b","")</f>
        <v>0</v>
      </c>
      <c r="R206" s="10">
        <f>IF(J206&lt;&gt;"","c","")</f>
        <v>0</v>
      </c>
      <c r="S206" s="10">
        <f>IF(K206&lt;&gt;"","d","")</f>
        <v>0</v>
      </c>
      <c r="T206" s="10">
        <f>IF(L206&lt;&gt;"","e","")</f>
        <v>0</v>
      </c>
      <c r="U206" s="10">
        <f>IF(M206&lt;&gt;"","f","")</f>
        <v>0</v>
      </c>
      <c r="V206" s="10">
        <f>IF(N206&lt;&gt;"","g","")</f>
        <v>0</v>
      </c>
      <c r="W206" s="10">
        <f>P206&amp;Q206&amp;R206&amp;S206&amp;T206&amp;U206&amp;V206</f>
        <v>0</v>
      </c>
      <c r="X206" s="10">
        <f>IF(W206="","",VLOOKUP(W206,AA2:AD58,2,0))</f>
        <v>0</v>
      </c>
      <c r="Y206" s="10">
        <f>IF(X206="","",VLOOKUP(W206,AA2:AD58,3,0))</f>
        <v>0</v>
      </c>
      <c r="Z206" s="10">
        <f>IF(Y206="","",VLOOKUP(W206,AA2:AD58,4,0))</f>
        <v>0</v>
      </c>
    </row>
    <row r="207" spans="1:26" ht="30" customHeight="1">
      <c r="A207" s="9">
        <v>204</v>
      </c>
      <c r="B207" s="9" t="s">
        <v>59</v>
      </c>
      <c r="C207" s="9" t="s">
        <v>223</v>
      </c>
      <c r="D207" s="9" t="s">
        <v>209</v>
      </c>
      <c r="E207" s="9" t="s">
        <v>41</v>
      </c>
      <c r="F207" s="9" t="s">
        <v>46</v>
      </c>
      <c r="G207" s="9"/>
      <c r="H207" s="9" t="s">
        <v>44</v>
      </c>
      <c r="I207" s="9"/>
      <c r="J207" s="9"/>
      <c r="K207" s="9"/>
      <c r="L207" s="9"/>
      <c r="M207" s="9"/>
      <c r="N207" s="9"/>
      <c r="O207" s="9"/>
      <c r="P207" s="10">
        <f>IF(H207&lt;&gt;"","a","")</f>
        <v>0</v>
      </c>
      <c r="Q207" s="10">
        <f>IF(I207&lt;&gt;"","b","")</f>
        <v>0</v>
      </c>
      <c r="R207" s="10">
        <f>IF(J207&lt;&gt;"","c","")</f>
        <v>0</v>
      </c>
      <c r="S207" s="10">
        <f>IF(K207&lt;&gt;"","d","")</f>
        <v>0</v>
      </c>
      <c r="T207" s="10">
        <f>IF(L207&lt;&gt;"","e","")</f>
        <v>0</v>
      </c>
      <c r="U207" s="10">
        <f>IF(M207&lt;&gt;"","f","")</f>
        <v>0</v>
      </c>
      <c r="V207" s="10">
        <f>IF(N207&lt;&gt;"","g","")</f>
        <v>0</v>
      </c>
      <c r="W207" s="10">
        <f>P207&amp;Q207&amp;R207&amp;S207&amp;T207&amp;U207&amp;V207</f>
        <v>0</v>
      </c>
      <c r="X207" s="10">
        <f>IF(W207="","",VLOOKUP(W207,AA2:AD58,2,0))</f>
        <v>0</v>
      </c>
      <c r="Y207" s="10">
        <f>IF(X207="","",VLOOKUP(W207,AA2:AD58,3,0))</f>
        <v>0</v>
      </c>
      <c r="Z207" s="10">
        <f>IF(Y207="","",VLOOKUP(W207,AA2:AD58,4,0))</f>
        <v>0</v>
      </c>
    </row>
    <row r="208" spans="1:26" ht="30" customHeight="1">
      <c r="A208" s="9">
        <v>205</v>
      </c>
      <c r="B208" s="9" t="s">
        <v>61</v>
      </c>
      <c r="C208" s="9" t="s">
        <v>224</v>
      </c>
      <c r="D208" s="9" t="s">
        <v>209</v>
      </c>
      <c r="E208" s="9" t="s">
        <v>41</v>
      </c>
      <c r="F208" s="9" t="s">
        <v>46</v>
      </c>
      <c r="G208" s="9"/>
      <c r="H208" s="9" t="s">
        <v>44</v>
      </c>
      <c r="I208" s="9"/>
      <c r="J208" s="9"/>
      <c r="K208" s="9"/>
      <c r="L208" s="9"/>
      <c r="M208" s="9"/>
      <c r="N208" s="9"/>
      <c r="O208" s="9"/>
      <c r="P208" s="10">
        <f>IF(H208&lt;&gt;"","a","")</f>
        <v>0</v>
      </c>
      <c r="Q208" s="10">
        <f>IF(I208&lt;&gt;"","b","")</f>
        <v>0</v>
      </c>
      <c r="R208" s="10">
        <f>IF(J208&lt;&gt;"","c","")</f>
        <v>0</v>
      </c>
      <c r="S208" s="10">
        <f>IF(K208&lt;&gt;"","d","")</f>
        <v>0</v>
      </c>
      <c r="T208" s="10">
        <f>IF(L208&lt;&gt;"","e","")</f>
        <v>0</v>
      </c>
      <c r="U208" s="10">
        <f>IF(M208&lt;&gt;"","f","")</f>
        <v>0</v>
      </c>
      <c r="V208" s="10">
        <f>IF(N208&lt;&gt;"","g","")</f>
        <v>0</v>
      </c>
      <c r="W208" s="10">
        <f>P208&amp;Q208&amp;R208&amp;S208&amp;T208&amp;U208&amp;V208</f>
        <v>0</v>
      </c>
      <c r="X208" s="10">
        <f>IF(W208="","",VLOOKUP(W208,AA2:AD58,2,0))</f>
        <v>0</v>
      </c>
      <c r="Y208" s="10">
        <f>IF(X208="","",VLOOKUP(W208,AA2:AD58,3,0))</f>
        <v>0</v>
      </c>
      <c r="Z208" s="10">
        <f>IF(Y208="","",VLOOKUP(W208,AA2:AD58,4,0))</f>
        <v>0</v>
      </c>
    </row>
    <row r="209" spans="1:26" ht="30" customHeight="1">
      <c r="A209" s="9">
        <v>206</v>
      </c>
      <c r="B209" s="9" t="s">
        <v>118</v>
      </c>
      <c r="C209" s="9" t="s">
        <v>225</v>
      </c>
      <c r="D209" s="9" t="s">
        <v>226</v>
      </c>
      <c r="E209" s="9" t="s">
        <v>41</v>
      </c>
      <c r="F209" s="9" t="s">
        <v>227</v>
      </c>
      <c r="G209" s="9"/>
      <c r="H209" s="9" t="s">
        <v>44</v>
      </c>
      <c r="I209" s="9"/>
      <c r="J209" s="9"/>
      <c r="K209" s="9"/>
      <c r="L209" s="9"/>
      <c r="M209" s="9"/>
      <c r="N209" s="9"/>
      <c r="O209" s="9"/>
      <c r="P209" s="10">
        <f>IF(H209&lt;&gt;"","a","")</f>
        <v>0</v>
      </c>
      <c r="Q209" s="10">
        <f>IF(I209&lt;&gt;"","b","")</f>
        <v>0</v>
      </c>
      <c r="R209" s="10">
        <f>IF(J209&lt;&gt;"","c","")</f>
        <v>0</v>
      </c>
      <c r="S209" s="10">
        <f>IF(K209&lt;&gt;"","d","")</f>
        <v>0</v>
      </c>
      <c r="T209" s="10">
        <f>IF(L209&lt;&gt;"","e","")</f>
        <v>0</v>
      </c>
      <c r="U209" s="10">
        <f>IF(M209&lt;&gt;"","f","")</f>
        <v>0</v>
      </c>
      <c r="V209" s="10">
        <f>IF(N209&lt;&gt;"","g","")</f>
        <v>0</v>
      </c>
      <c r="W209" s="10">
        <f>P209&amp;Q209&amp;R209&amp;S209&amp;T209&amp;U209&amp;V209</f>
        <v>0</v>
      </c>
      <c r="X209" s="10">
        <f>IF(W209="","",VLOOKUP(W209,AA2:AD58,2,0))</f>
        <v>0</v>
      </c>
      <c r="Y209" s="10">
        <f>IF(X209="","",VLOOKUP(W209,AA2:AD58,3,0))</f>
        <v>0</v>
      </c>
      <c r="Z209" s="10">
        <f>IF(Y209="","",VLOOKUP(W209,AA2:AD58,4,0))</f>
        <v>0</v>
      </c>
    </row>
    <row r="210" spans="1:26" ht="30" customHeight="1">
      <c r="A210" s="9">
        <v>207</v>
      </c>
      <c r="B210" s="9" t="s">
        <v>38</v>
      </c>
      <c r="C210" s="9" t="s">
        <v>228</v>
      </c>
      <c r="D210" s="9" t="s">
        <v>226</v>
      </c>
      <c r="E210" s="9" t="s">
        <v>41</v>
      </c>
      <c r="F210" s="9" t="s">
        <v>227</v>
      </c>
      <c r="G210" s="9"/>
      <c r="H210" s="9" t="s">
        <v>44</v>
      </c>
      <c r="I210" s="9"/>
      <c r="J210" s="9"/>
      <c r="K210" s="9"/>
      <c r="L210" s="9"/>
      <c r="M210" s="9"/>
      <c r="N210" s="9"/>
      <c r="O210" s="9"/>
      <c r="P210" s="10">
        <f>IF(H210&lt;&gt;"","a","")</f>
        <v>0</v>
      </c>
      <c r="Q210" s="10">
        <f>IF(I210&lt;&gt;"","b","")</f>
        <v>0</v>
      </c>
      <c r="R210" s="10">
        <f>IF(J210&lt;&gt;"","c","")</f>
        <v>0</v>
      </c>
      <c r="S210" s="10">
        <f>IF(K210&lt;&gt;"","d","")</f>
        <v>0</v>
      </c>
      <c r="T210" s="10">
        <f>IF(L210&lt;&gt;"","e","")</f>
        <v>0</v>
      </c>
      <c r="U210" s="10">
        <f>IF(M210&lt;&gt;"","f","")</f>
        <v>0</v>
      </c>
      <c r="V210" s="10">
        <f>IF(N210&lt;&gt;"","g","")</f>
        <v>0</v>
      </c>
      <c r="W210" s="10">
        <f>P210&amp;Q210&amp;R210&amp;S210&amp;T210&amp;U210&amp;V210</f>
        <v>0</v>
      </c>
      <c r="X210" s="10">
        <f>IF(W210="","",VLOOKUP(W210,AA2:AD58,2,0))</f>
        <v>0</v>
      </c>
      <c r="Y210" s="10">
        <f>IF(X210="","",VLOOKUP(W210,AA2:AD58,3,0))</f>
        <v>0</v>
      </c>
      <c r="Z210" s="10">
        <f>IF(Y210="","",VLOOKUP(W210,AA2:AD58,4,0))</f>
        <v>0</v>
      </c>
    </row>
    <row r="211" spans="1:26" ht="30" customHeight="1">
      <c r="A211" s="9">
        <v>208</v>
      </c>
      <c r="B211" s="9" t="s">
        <v>76</v>
      </c>
      <c r="C211" s="9" t="s">
        <v>229</v>
      </c>
      <c r="D211" s="9" t="s">
        <v>230</v>
      </c>
      <c r="E211" s="9" t="s">
        <v>41</v>
      </c>
      <c r="F211" s="9" t="s">
        <v>227</v>
      </c>
      <c r="G211" s="9"/>
      <c r="H211" s="9" t="s">
        <v>44</v>
      </c>
      <c r="I211" s="9"/>
      <c r="J211" s="9"/>
      <c r="K211" s="9"/>
      <c r="L211" s="9"/>
      <c r="M211" s="9"/>
      <c r="N211" s="9"/>
      <c r="O211" s="9"/>
      <c r="P211" s="10">
        <f>IF(H211&lt;&gt;"","a","")</f>
        <v>0</v>
      </c>
      <c r="Q211" s="10">
        <f>IF(I211&lt;&gt;"","b","")</f>
        <v>0</v>
      </c>
      <c r="R211" s="10">
        <f>IF(J211&lt;&gt;"","c","")</f>
        <v>0</v>
      </c>
      <c r="S211" s="10">
        <f>IF(K211&lt;&gt;"","d","")</f>
        <v>0</v>
      </c>
      <c r="T211" s="10">
        <f>IF(L211&lt;&gt;"","e","")</f>
        <v>0</v>
      </c>
      <c r="U211" s="10">
        <f>IF(M211&lt;&gt;"","f","")</f>
        <v>0</v>
      </c>
      <c r="V211" s="10">
        <f>IF(N211&lt;&gt;"","g","")</f>
        <v>0</v>
      </c>
      <c r="W211" s="10">
        <f>P211&amp;Q211&amp;R211&amp;S211&amp;T211&amp;U211&amp;V211</f>
        <v>0</v>
      </c>
      <c r="X211" s="10">
        <f>IF(W211="","",VLOOKUP(W211,AA2:AD58,2,0))</f>
        <v>0</v>
      </c>
      <c r="Y211" s="10">
        <f>IF(X211="","",VLOOKUP(W211,AA2:AD58,3,0))</f>
        <v>0</v>
      </c>
      <c r="Z211" s="10">
        <f>IF(Y211="","",VLOOKUP(W211,AA2:AD58,4,0))</f>
        <v>0</v>
      </c>
    </row>
    <row r="212" spans="1:26" ht="30" customHeight="1">
      <c r="A212" s="9">
        <v>209</v>
      </c>
      <c r="B212" s="9" t="s">
        <v>76</v>
      </c>
      <c r="C212" s="9" t="s">
        <v>231</v>
      </c>
      <c r="D212" s="9" t="s">
        <v>230</v>
      </c>
      <c r="E212" s="9" t="s">
        <v>41</v>
      </c>
      <c r="F212" s="9" t="s">
        <v>227</v>
      </c>
      <c r="G212" s="9"/>
      <c r="H212" s="9" t="s">
        <v>44</v>
      </c>
      <c r="I212" s="9"/>
      <c r="J212" s="9"/>
      <c r="K212" s="9"/>
      <c r="L212" s="9"/>
      <c r="M212" s="9"/>
      <c r="N212" s="9"/>
      <c r="O212" s="9"/>
      <c r="P212" s="10">
        <f>IF(H212&lt;&gt;"","a","")</f>
        <v>0</v>
      </c>
      <c r="Q212" s="10">
        <f>IF(I212&lt;&gt;"","b","")</f>
        <v>0</v>
      </c>
      <c r="R212" s="10">
        <f>IF(J212&lt;&gt;"","c","")</f>
        <v>0</v>
      </c>
      <c r="S212" s="10">
        <f>IF(K212&lt;&gt;"","d","")</f>
        <v>0</v>
      </c>
      <c r="T212" s="10">
        <f>IF(L212&lt;&gt;"","e","")</f>
        <v>0</v>
      </c>
      <c r="U212" s="10">
        <f>IF(M212&lt;&gt;"","f","")</f>
        <v>0</v>
      </c>
      <c r="V212" s="10">
        <f>IF(N212&lt;&gt;"","g","")</f>
        <v>0</v>
      </c>
      <c r="W212" s="10">
        <f>P212&amp;Q212&amp;R212&amp;S212&amp;T212&amp;U212&amp;V212</f>
        <v>0</v>
      </c>
      <c r="X212" s="10">
        <f>IF(W212="","",VLOOKUP(W212,AA2:AD58,2,0))</f>
        <v>0</v>
      </c>
      <c r="Y212" s="10">
        <f>IF(X212="","",VLOOKUP(W212,AA2:AD58,3,0))</f>
        <v>0</v>
      </c>
      <c r="Z212" s="10">
        <f>IF(Y212="","",VLOOKUP(W212,AA2:AD58,4,0))</f>
        <v>0</v>
      </c>
    </row>
    <row r="213" spans="1:26" ht="30" customHeight="1">
      <c r="A213" s="9">
        <v>210</v>
      </c>
      <c r="B213" s="9" t="s">
        <v>76</v>
      </c>
      <c r="C213" s="9" t="s">
        <v>232</v>
      </c>
      <c r="D213" s="9" t="s">
        <v>230</v>
      </c>
      <c r="E213" s="9" t="s">
        <v>41</v>
      </c>
      <c r="F213" s="9" t="s">
        <v>227</v>
      </c>
      <c r="G213" s="9"/>
      <c r="H213" s="9" t="s">
        <v>44</v>
      </c>
      <c r="I213" s="9"/>
      <c r="J213" s="9"/>
      <c r="K213" s="9"/>
      <c r="L213" s="9"/>
      <c r="M213" s="9"/>
      <c r="N213" s="9"/>
      <c r="O213" s="9"/>
      <c r="P213" s="10">
        <f>IF(H213&lt;&gt;"","a","")</f>
        <v>0</v>
      </c>
      <c r="Q213" s="10">
        <f>IF(I213&lt;&gt;"","b","")</f>
        <v>0</v>
      </c>
      <c r="R213" s="10">
        <f>IF(J213&lt;&gt;"","c","")</f>
        <v>0</v>
      </c>
      <c r="S213" s="10">
        <f>IF(K213&lt;&gt;"","d","")</f>
        <v>0</v>
      </c>
      <c r="T213" s="10">
        <f>IF(L213&lt;&gt;"","e","")</f>
        <v>0</v>
      </c>
      <c r="U213" s="10">
        <f>IF(M213&lt;&gt;"","f","")</f>
        <v>0</v>
      </c>
      <c r="V213" s="10">
        <f>IF(N213&lt;&gt;"","g","")</f>
        <v>0</v>
      </c>
      <c r="W213" s="10">
        <f>P213&amp;Q213&amp;R213&amp;S213&amp;T213&amp;U213&amp;V213</f>
        <v>0</v>
      </c>
      <c r="X213" s="10">
        <f>IF(W213="","",VLOOKUP(W213,AA2:AD58,2,0))</f>
        <v>0</v>
      </c>
      <c r="Y213" s="10">
        <f>IF(X213="","",VLOOKUP(W213,AA2:AD58,3,0))</f>
        <v>0</v>
      </c>
      <c r="Z213" s="10">
        <f>IF(Y213="","",VLOOKUP(W213,AA2:AD58,4,0))</f>
        <v>0</v>
      </c>
    </row>
    <row r="214" spans="1:26" ht="30" customHeight="1">
      <c r="A214" s="9">
        <v>211</v>
      </c>
      <c r="B214" s="9" t="s">
        <v>76</v>
      </c>
      <c r="C214" s="9" t="s">
        <v>233</v>
      </c>
      <c r="D214" s="9" t="s">
        <v>226</v>
      </c>
      <c r="E214" s="9" t="s">
        <v>41</v>
      </c>
      <c r="F214" s="9" t="s">
        <v>227</v>
      </c>
      <c r="G214" s="9"/>
      <c r="H214" s="9" t="s">
        <v>44</v>
      </c>
      <c r="I214" s="9"/>
      <c r="J214" s="9"/>
      <c r="K214" s="9"/>
      <c r="L214" s="9"/>
      <c r="M214" s="9"/>
      <c r="N214" s="9"/>
      <c r="O214" s="9"/>
      <c r="P214" s="10">
        <f>IF(H214&lt;&gt;"","a","")</f>
        <v>0</v>
      </c>
      <c r="Q214" s="10">
        <f>IF(I214&lt;&gt;"","b","")</f>
        <v>0</v>
      </c>
      <c r="R214" s="10">
        <f>IF(J214&lt;&gt;"","c","")</f>
        <v>0</v>
      </c>
      <c r="S214" s="10">
        <f>IF(K214&lt;&gt;"","d","")</f>
        <v>0</v>
      </c>
      <c r="T214" s="10">
        <f>IF(L214&lt;&gt;"","e","")</f>
        <v>0</v>
      </c>
      <c r="U214" s="10">
        <f>IF(M214&lt;&gt;"","f","")</f>
        <v>0</v>
      </c>
      <c r="V214" s="10">
        <f>IF(N214&lt;&gt;"","g","")</f>
        <v>0</v>
      </c>
      <c r="W214" s="10">
        <f>P214&amp;Q214&amp;R214&amp;S214&amp;T214&amp;U214&amp;V214</f>
        <v>0</v>
      </c>
      <c r="X214" s="10">
        <f>IF(W214="","",VLOOKUP(W214,AA2:AD58,2,0))</f>
        <v>0</v>
      </c>
      <c r="Y214" s="10">
        <f>IF(X214="","",VLOOKUP(W214,AA2:AD58,3,0))</f>
        <v>0</v>
      </c>
      <c r="Z214" s="10">
        <f>IF(Y214="","",VLOOKUP(W214,AA2:AD58,4,0))</f>
        <v>0</v>
      </c>
    </row>
    <row r="215" spans="1:26" ht="30" customHeight="1">
      <c r="A215" s="9">
        <v>212</v>
      </c>
      <c r="B215" s="9" t="s">
        <v>45</v>
      </c>
      <c r="C215" s="9" t="s">
        <v>234</v>
      </c>
      <c r="D215" s="9" t="s">
        <v>230</v>
      </c>
      <c r="E215" s="9" t="s">
        <v>41</v>
      </c>
      <c r="F215" s="9" t="s">
        <v>227</v>
      </c>
      <c r="G215" s="9"/>
      <c r="H215" s="9" t="s">
        <v>44</v>
      </c>
      <c r="I215" s="9"/>
      <c r="J215" s="9"/>
      <c r="K215" s="9"/>
      <c r="L215" s="9"/>
      <c r="M215" s="9"/>
      <c r="N215" s="9"/>
      <c r="O215" s="9"/>
      <c r="P215" s="10">
        <f>IF(H215&lt;&gt;"","a","")</f>
        <v>0</v>
      </c>
      <c r="Q215" s="10">
        <f>IF(I215&lt;&gt;"","b","")</f>
        <v>0</v>
      </c>
      <c r="R215" s="10">
        <f>IF(J215&lt;&gt;"","c","")</f>
        <v>0</v>
      </c>
      <c r="S215" s="10">
        <f>IF(K215&lt;&gt;"","d","")</f>
        <v>0</v>
      </c>
      <c r="T215" s="10">
        <f>IF(L215&lt;&gt;"","e","")</f>
        <v>0</v>
      </c>
      <c r="U215" s="10">
        <f>IF(M215&lt;&gt;"","f","")</f>
        <v>0</v>
      </c>
      <c r="V215" s="10">
        <f>IF(N215&lt;&gt;"","g","")</f>
        <v>0</v>
      </c>
      <c r="W215" s="10">
        <f>P215&amp;Q215&amp;R215&amp;S215&amp;T215&amp;U215&amp;V215</f>
        <v>0</v>
      </c>
      <c r="X215" s="10">
        <f>IF(W215="","",VLOOKUP(W215,AA2:AD58,2,0))</f>
        <v>0</v>
      </c>
      <c r="Y215" s="10">
        <f>IF(X215="","",VLOOKUP(W215,AA2:AD58,3,0))</f>
        <v>0</v>
      </c>
      <c r="Z215" s="10">
        <f>IF(Y215="","",VLOOKUP(W215,AA2:AD58,4,0))</f>
        <v>0</v>
      </c>
    </row>
    <row r="216" spans="1:26" ht="30" customHeight="1">
      <c r="A216" s="9">
        <v>213</v>
      </c>
      <c r="B216" s="9" t="s">
        <v>45</v>
      </c>
      <c r="C216" s="9" t="s">
        <v>235</v>
      </c>
      <c r="D216" s="9" t="s">
        <v>226</v>
      </c>
      <c r="E216" s="9" t="s">
        <v>41</v>
      </c>
      <c r="F216" s="9" t="s">
        <v>227</v>
      </c>
      <c r="G216" s="9"/>
      <c r="H216" s="9" t="s">
        <v>44</v>
      </c>
      <c r="I216" s="9"/>
      <c r="J216" s="9"/>
      <c r="K216" s="9"/>
      <c r="L216" s="9"/>
      <c r="M216" s="9"/>
      <c r="N216" s="9"/>
      <c r="O216" s="9"/>
      <c r="P216" s="10">
        <f>IF(H216&lt;&gt;"","a","")</f>
        <v>0</v>
      </c>
      <c r="Q216" s="10">
        <f>IF(I216&lt;&gt;"","b","")</f>
        <v>0</v>
      </c>
      <c r="R216" s="10">
        <f>IF(J216&lt;&gt;"","c","")</f>
        <v>0</v>
      </c>
      <c r="S216" s="10">
        <f>IF(K216&lt;&gt;"","d","")</f>
        <v>0</v>
      </c>
      <c r="T216" s="10">
        <f>IF(L216&lt;&gt;"","e","")</f>
        <v>0</v>
      </c>
      <c r="U216" s="10">
        <f>IF(M216&lt;&gt;"","f","")</f>
        <v>0</v>
      </c>
      <c r="V216" s="10">
        <f>IF(N216&lt;&gt;"","g","")</f>
        <v>0</v>
      </c>
      <c r="W216" s="10">
        <f>P216&amp;Q216&amp;R216&amp;S216&amp;T216&amp;U216&amp;V216</f>
        <v>0</v>
      </c>
      <c r="X216" s="10">
        <f>IF(W216="","",VLOOKUP(W216,AA2:AD58,2,0))</f>
        <v>0</v>
      </c>
      <c r="Y216" s="10">
        <f>IF(X216="","",VLOOKUP(W216,AA2:AD58,3,0))</f>
        <v>0</v>
      </c>
      <c r="Z216" s="10">
        <f>IF(Y216="","",VLOOKUP(W216,AA2:AD58,4,0))</f>
        <v>0</v>
      </c>
    </row>
    <row r="217" spans="1:26" ht="30" customHeight="1">
      <c r="A217" s="9">
        <v>214</v>
      </c>
      <c r="B217" s="9" t="s">
        <v>47</v>
      </c>
      <c r="C217" s="9" t="s">
        <v>236</v>
      </c>
      <c r="D217" s="9" t="s">
        <v>226</v>
      </c>
      <c r="E217" s="9" t="s">
        <v>41</v>
      </c>
      <c r="F217" s="9" t="s">
        <v>227</v>
      </c>
      <c r="G217" s="9"/>
      <c r="H217" s="9" t="s">
        <v>44</v>
      </c>
      <c r="I217" s="9"/>
      <c r="J217" s="9"/>
      <c r="K217" s="9"/>
      <c r="L217" s="9"/>
      <c r="M217" s="9"/>
      <c r="N217" s="9"/>
      <c r="O217" s="9"/>
      <c r="P217" s="10">
        <f>IF(H217&lt;&gt;"","a","")</f>
        <v>0</v>
      </c>
      <c r="Q217" s="10">
        <f>IF(I217&lt;&gt;"","b","")</f>
        <v>0</v>
      </c>
      <c r="R217" s="10">
        <f>IF(J217&lt;&gt;"","c","")</f>
        <v>0</v>
      </c>
      <c r="S217" s="10">
        <f>IF(K217&lt;&gt;"","d","")</f>
        <v>0</v>
      </c>
      <c r="T217" s="10">
        <f>IF(L217&lt;&gt;"","e","")</f>
        <v>0</v>
      </c>
      <c r="U217" s="10">
        <f>IF(M217&lt;&gt;"","f","")</f>
        <v>0</v>
      </c>
      <c r="V217" s="10">
        <f>IF(N217&lt;&gt;"","g","")</f>
        <v>0</v>
      </c>
      <c r="W217" s="10">
        <f>P217&amp;Q217&amp;R217&amp;S217&amp;T217&amp;U217&amp;V217</f>
        <v>0</v>
      </c>
      <c r="X217" s="10">
        <f>IF(W217="","",VLOOKUP(W217,AA2:AD58,2,0))</f>
        <v>0</v>
      </c>
      <c r="Y217" s="10">
        <f>IF(X217="","",VLOOKUP(W217,AA2:AD58,3,0))</f>
        <v>0</v>
      </c>
      <c r="Z217" s="10">
        <f>IF(Y217="","",VLOOKUP(W217,AA2:AD58,4,0))</f>
        <v>0</v>
      </c>
    </row>
    <row r="218" spans="1:26" ht="30" customHeight="1">
      <c r="A218" s="9">
        <v>215</v>
      </c>
      <c r="B218" s="9" t="s">
        <v>47</v>
      </c>
      <c r="C218" s="9" t="s">
        <v>237</v>
      </c>
      <c r="D218" s="9" t="s">
        <v>226</v>
      </c>
      <c r="E218" s="9" t="s">
        <v>41</v>
      </c>
      <c r="F218" s="9" t="s">
        <v>227</v>
      </c>
      <c r="G218" s="9"/>
      <c r="H218" s="9" t="s">
        <v>44</v>
      </c>
      <c r="I218" s="9"/>
      <c r="J218" s="9"/>
      <c r="K218" s="9"/>
      <c r="L218" s="9"/>
      <c r="M218" s="9"/>
      <c r="N218" s="9"/>
      <c r="O218" s="9"/>
      <c r="P218" s="10">
        <f>IF(H218&lt;&gt;"","a","")</f>
        <v>0</v>
      </c>
      <c r="Q218" s="10">
        <f>IF(I218&lt;&gt;"","b","")</f>
        <v>0</v>
      </c>
      <c r="R218" s="10">
        <f>IF(J218&lt;&gt;"","c","")</f>
        <v>0</v>
      </c>
      <c r="S218" s="10">
        <f>IF(K218&lt;&gt;"","d","")</f>
        <v>0</v>
      </c>
      <c r="T218" s="10">
        <f>IF(L218&lt;&gt;"","e","")</f>
        <v>0</v>
      </c>
      <c r="U218" s="10">
        <f>IF(M218&lt;&gt;"","f","")</f>
        <v>0</v>
      </c>
      <c r="V218" s="10">
        <f>IF(N218&lt;&gt;"","g","")</f>
        <v>0</v>
      </c>
      <c r="W218" s="10">
        <f>P218&amp;Q218&amp;R218&amp;S218&amp;T218&amp;U218&amp;V218</f>
        <v>0</v>
      </c>
      <c r="X218" s="10">
        <f>IF(W218="","",VLOOKUP(W218,AA2:AD58,2,0))</f>
        <v>0</v>
      </c>
      <c r="Y218" s="10">
        <f>IF(X218="","",VLOOKUP(W218,AA2:AD58,3,0))</f>
        <v>0</v>
      </c>
      <c r="Z218" s="10">
        <f>IF(Y218="","",VLOOKUP(W218,AA2:AD58,4,0))</f>
        <v>0</v>
      </c>
    </row>
    <row r="219" spans="1:26" ht="30" customHeight="1">
      <c r="A219" s="9">
        <v>216</v>
      </c>
      <c r="B219" s="9" t="s">
        <v>47</v>
      </c>
      <c r="C219" s="9" t="s">
        <v>238</v>
      </c>
      <c r="D219" s="9" t="s">
        <v>226</v>
      </c>
      <c r="E219" s="9" t="s">
        <v>41</v>
      </c>
      <c r="F219" s="9" t="s">
        <v>227</v>
      </c>
      <c r="G219" s="9"/>
      <c r="H219" s="9" t="s">
        <v>44</v>
      </c>
      <c r="I219" s="9"/>
      <c r="J219" s="9"/>
      <c r="K219" s="9"/>
      <c r="L219" s="9"/>
      <c r="M219" s="9"/>
      <c r="N219" s="9"/>
      <c r="O219" s="9"/>
      <c r="P219" s="10">
        <f>IF(H219&lt;&gt;"","a","")</f>
        <v>0</v>
      </c>
      <c r="Q219" s="10">
        <f>IF(I219&lt;&gt;"","b","")</f>
        <v>0</v>
      </c>
      <c r="R219" s="10">
        <f>IF(J219&lt;&gt;"","c","")</f>
        <v>0</v>
      </c>
      <c r="S219" s="10">
        <f>IF(K219&lt;&gt;"","d","")</f>
        <v>0</v>
      </c>
      <c r="T219" s="10">
        <f>IF(L219&lt;&gt;"","e","")</f>
        <v>0</v>
      </c>
      <c r="U219" s="10">
        <f>IF(M219&lt;&gt;"","f","")</f>
        <v>0</v>
      </c>
      <c r="V219" s="10">
        <f>IF(N219&lt;&gt;"","g","")</f>
        <v>0</v>
      </c>
      <c r="W219" s="10">
        <f>P219&amp;Q219&amp;R219&amp;S219&amp;T219&amp;U219&amp;V219</f>
        <v>0</v>
      </c>
      <c r="X219" s="10">
        <f>IF(W219="","",VLOOKUP(W219,AA2:AD58,2,0))</f>
        <v>0</v>
      </c>
      <c r="Y219" s="10">
        <f>IF(X219="","",VLOOKUP(W219,AA2:AD58,3,0))</f>
        <v>0</v>
      </c>
      <c r="Z219" s="10">
        <f>IF(Y219="","",VLOOKUP(W219,AA2:AD58,4,0))</f>
        <v>0</v>
      </c>
    </row>
    <row r="220" spans="1:26" ht="30" customHeight="1">
      <c r="A220" s="9">
        <v>217</v>
      </c>
      <c r="B220" s="9" t="s">
        <v>47</v>
      </c>
      <c r="C220" s="9" t="s">
        <v>239</v>
      </c>
      <c r="D220" s="9" t="s">
        <v>226</v>
      </c>
      <c r="E220" s="9" t="s">
        <v>41</v>
      </c>
      <c r="F220" s="9" t="s">
        <v>227</v>
      </c>
      <c r="G220" s="9"/>
      <c r="H220" s="9" t="s">
        <v>44</v>
      </c>
      <c r="I220" s="9"/>
      <c r="J220" s="9"/>
      <c r="K220" s="9"/>
      <c r="L220" s="9"/>
      <c r="M220" s="9"/>
      <c r="N220" s="9"/>
      <c r="O220" s="9"/>
      <c r="P220" s="10">
        <f>IF(H220&lt;&gt;"","a","")</f>
        <v>0</v>
      </c>
      <c r="Q220" s="10">
        <f>IF(I220&lt;&gt;"","b","")</f>
        <v>0</v>
      </c>
      <c r="R220" s="10">
        <f>IF(J220&lt;&gt;"","c","")</f>
        <v>0</v>
      </c>
      <c r="S220" s="10">
        <f>IF(K220&lt;&gt;"","d","")</f>
        <v>0</v>
      </c>
      <c r="T220" s="10">
        <f>IF(L220&lt;&gt;"","e","")</f>
        <v>0</v>
      </c>
      <c r="U220" s="10">
        <f>IF(M220&lt;&gt;"","f","")</f>
        <v>0</v>
      </c>
      <c r="V220" s="10">
        <f>IF(N220&lt;&gt;"","g","")</f>
        <v>0</v>
      </c>
      <c r="W220" s="10">
        <f>P220&amp;Q220&amp;R220&amp;S220&amp;T220&amp;U220&amp;V220</f>
        <v>0</v>
      </c>
      <c r="X220" s="10">
        <f>IF(W220="","",VLOOKUP(W220,AA2:AD58,2,0))</f>
        <v>0</v>
      </c>
      <c r="Y220" s="10">
        <f>IF(X220="","",VLOOKUP(W220,AA2:AD58,3,0))</f>
        <v>0</v>
      </c>
      <c r="Z220" s="10">
        <f>IF(Y220="","",VLOOKUP(W220,AA2:AD58,4,0))</f>
        <v>0</v>
      </c>
    </row>
    <row r="221" spans="1:26" ht="30" customHeight="1">
      <c r="A221" s="9">
        <v>218</v>
      </c>
      <c r="B221" s="9" t="s">
        <v>47</v>
      </c>
      <c r="C221" s="9" t="s">
        <v>240</v>
      </c>
      <c r="D221" s="9" t="s">
        <v>241</v>
      </c>
      <c r="E221" s="9" t="s">
        <v>41</v>
      </c>
      <c r="F221" s="9" t="s">
        <v>227</v>
      </c>
      <c r="G221" s="9"/>
      <c r="H221" s="9" t="s">
        <v>44</v>
      </c>
      <c r="I221" s="9"/>
      <c r="J221" s="9"/>
      <c r="K221" s="9"/>
      <c r="L221" s="9"/>
      <c r="M221" s="9"/>
      <c r="N221" s="9"/>
      <c r="O221" s="9"/>
      <c r="P221" s="10">
        <f>IF(H221&lt;&gt;"","a","")</f>
        <v>0</v>
      </c>
      <c r="Q221" s="10">
        <f>IF(I221&lt;&gt;"","b","")</f>
        <v>0</v>
      </c>
      <c r="R221" s="10">
        <f>IF(J221&lt;&gt;"","c","")</f>
        <v>0</v>
      </c>
      <c r="S221" s="10">
        <f>IF(K221&lt;&gt;"","d","")</f>
        <v>0</v>
      </c>
      <c r="T221" s="10">
        <f>IF(L221&lt;&gt;"","e","")</f>
        <v>0</v>
      </c>
      <c r="U221" s="10">
        <f>IF(M221&lt;&gt;"","f","")</f>
        <v>0</v>
      </c>
      <c r="V221" s="10">
        <f>IF(N221&lt;&gt;"","g","")</f>
        <v>0</v>
      </c>
      <c r="W221" s="10">
        <f>P221&amp;Q221&amp;R221&amp;S221&amp;T221&amp;U221&amp;V221</f>
        <v>0</v>
      </c>
      <c r="X221" s="10">
        <f>IF(W221="","",VLOOKUP(W221,AA2:AD58,2,0))</f>
        <v>0</v>
      </c>
      <c r="Y221" s="10">
        <f>IF(X221="","",VLOOKUP(W221,AA2:AD58,3,0))</f>
        <v>0</v>
      </c>
      <c r="Z221" s="10">
        <f>IF(Y221="","",VLOOKUP(W221,AA2:AD58,4,0))</f>
        <v>0</v>
      </c>
    </row>
    <row r="222" spans="1:26" ht="30" customHeight="1">
      <c r="A222" s="9">
        <v>219</v>
      </c>
      <c r="B222" s="9" t="s">
        <v>53</v>
      </c>
      <c r="C222" s="9" t="s">
        <v>242</v>
      </c>
      <c r="D222" s="9" t="s">
        <v>226</v>
      </c>
      <c r="E222" s="9" t="s">
        <v>41</v>
      </c>
      <c r="F222" s="9" t="s">
        <v>227</v>
      </c>
      <c r="G222" s="9"/>
      <c r="H222" s="9" t="s">
        <v>44</v>
      </c>
      <c r="I222" s="9"/>
      <c r="J222" s="9"/>
      <c r="K222" s="9"/>
      <c r="L222" s="9"/>
      <c r="M222" s="9"/>
      <c r="N222" s="9"/>
      <c r="O222" s="9"/>
      <c r="P222" s="10">
        <f>IF(H222&lt;&gt;"","a","")</f>
        <v>0</v>
      </c>
      <c r="Q222" s="10">
        <f>IF(I222&lt;&gt;"","b","")</f>
        <v>0</v>
      </c>
      <c r="R222" s="10">
        <f>IF(J222&lt;&gt;"","c","")</f>
        <v>0</v>
      </c>
      <c r="S222" s="10">
        <f>IF(K222&lt;&gt;"","d","")</f>
        <v>0</v>
      </c>
      <c r="T222" s="10">
        <f>IF(L222&lt;&gt;"","e","")</f>
        <v>0</v>
      </c>
      <c r="U222" s="10">
        <f>IF(M222&lt;&gt;"","f","")</f>
        <v>0</v>
      </c>
      <c r="V222" s="10">
        <f>IF(N222&lt;&gt;"","g","")</f>
        <v>0</v>
      </c>
      <c r="W222" s="10">
        <f>P222&amp;Q222&amp;R222&amp;S222&amp;T222&amp;U222&amp;V222</f>
        <v>0</v>
      </c>
      <c r="X222" s="10">
        <f>IF(W222="","",VLOOKUP(W222,AA2:AD58,2,0))</f>
        <v>0</v>
      </c>
      <c r="Y222" s="10">
        <f>IF(X222="","",VLOOKUP(W222,AA2:AD58,3,0))</f>
        <v>0</v>
      </c>
      <c r="Z222" s="10">
        <f>IF(Y222="","",VLOOKUP(W222,AA2:AD58,4,0))</f>
        <v>0</v>
      </c>
    </row>
    <row r="223" spans="1:26" ht="30" customHeight="1">
      <c r="A223" s="9">
        <v>220</v>
      </c>
      <c r="B223" s="9" t="s">
        <v>53</v>
      </c>
      <c r="C223" s="9" t="s">
        <v>243</v>
      </c>
      <c r="D223" s="9" t="s">
        <v>226</v>
      </c>
      <c r="E223" s="9" t="s">
        <v>41</v>
      </c>
      <c r="F223" s="9" t="s">
        <v>227</v>
      </c>
      <c r="G223" s="9"/>
      <c r="H223" s="9" t="s">
        <v>44</v>
      </c>
      <c r="I223" s="9"/>
      <c r="J223" s="9"/>
      <c r="K223" s="9"/>
      <c r="L223" s="9"/>
      <c r="M223" s="9"/>
      <c r="N223" s="9"/>
      <c r="O223" s="9"/>
      <c r="P223" s="10">
        <f>IF(H223&lt;&gt;"","a","")</f>
        <v>0</v>
      </c>
      <c r="Q223" s="10">
        <f>IF(I223&lt;&gt;"","b","")</f>
        <v>0</v>
      </c>
      <c r="R223" s="10">
        <f>IF(J223&lt;&gt;"","c","")</f>
        <v>0</v>
      </c>
      <c r="S223" s="10">
        <f>IF(K223&lt;&gt;"","d","")</f>
        <v>0</v>
      </c>
      <c r="T223" s="10">
        <f>IF(L223&lt;&gt;"","e","")</f>
        <v>0</v>
      </c>
      <c r="U223" s="10">
        <f>IF(M223&lt;&gt;"","f","")</f>
        <v>0</v>
      </c>
      <c r="V223" s="10">
        <f>IF(N223&lt;&gt;"","g","")</f>
        <v>0</v>
      </c>
      <c r="W223" s="10">
        <f>P223&amp;Q223&amp;R223&amp;S223&amp;T223&amp;U223&amp;V223</f>
        <v>0</v>
      </c>
      <c r="X223" s="10">
        <f>IF(W223="","",VLOOKUP(W223,AA2:AD58,2,0))</f>
        <v>0</v>
      </c>
      <c r="Y223" s="10">
        <f>IF(X223="","",VLOOKUP(W223,AA2:AD58,3,0))</f>
        <v>0</v>
      </c>
      <c r="Z223" s="10">
        <f>IF(Y223="","",VLOOKUP(W223,AA2:AD58,4,0))</f>
        <v>0</v>
      </c>
    </row>
    <row r="224" spans="1:26" ht="30" customHeight="1">
      <c r="A224" s="9">
        <v>221</v>
      </c>
      <c r="B224" s="9" t="s">
        <v>53</v>
      </c>
      <c r="C224" s="9" t="s">
        <v>244</v>
      </c>
      <c r="D224" s="9" t="s">
        <v>226</v>
      </c>
      <c r="E224" s="9" t="s">
        <v>41</v>
      </c>
      <c r="F224" s="9" t="s">
        <v>227</v>
      </c>
      <c r="G224" s="9"/>
      <c r="H224" s="9" t="s">
        <v>44</v>
      </c>
      <c r="I224" s="9"/>
      <c r="J224" s="9"/>
      <c r="K224" s="9"/>
      <c r="L224" s="9"/>
      <c r="M224" s="9"/>
      <c r="N224" s="9"/>
      <c r="O224" s="9"/>
      <c r="P224" s="10">
        <f>IF(H224&lt;&gt;"","a","")</f>
        <v>0</v>
      </c>
      <c r="Q224" s="10">
        <f>IF(I224&lt;&gt;"","b","")</f>
        <v>0</v>
      </c>
      <c r="R224" s="10">
        <f>IF(J224&lt;&gt;"","c","")</f>
        <v>0</v>
      </c>
      <c r="S224" s="10">
        <f>IF(K224&lt;&gt;"","d","")</f>
        <v>0</v>
      </c>
      <c r="T224" s="10">
        <f>IF(L224&lt;&gt;"","e","")</f>
        <v>0</v>
      </c>
      <c r="U224" s="10">
        <f>IF(M224&lt;&gt;"","f","")</f>
        <v>0</v>
      </c>
      <c r="V224" s="10">
        <f>IF(N224&lt;&gt;"","g","")</f>
        <v>0</v>
      </c>
      <c r="W224" s="10">
        <f>P224&amp;Q224&amp;R224&amp;S224&amp;T224&amp;U224&amp;V224</f>
        <v>0</v>
      </c>
      <c r="X224" s="10">
        <f>IF(W224="","",VLOOKUP(W224,AA2:AD58,2,0))</f>
        <v>0</v>
      </c>
      <c r="Y224" s="10">
        <f>IF(X224="","",VLOOKUP(W224,AA2:AD58,3,0))</f>
        <v>0</v>
      </c>
      <c r="Z224" s="10">
        <f>IF(Y224="","",VLOOKUP(W224,AA2:AD58,4,0))</f>
        <v>0</v>
      </c>
    </row>
    <row r="225" spans="1:26" ht="30" customHeight="1">
      <c r="A225" s="9">
        <v>222</v>
      </c>
      <c r="B225" s="9" t="s">
        <v>53</v>
      </c>
      <c r="C225" s="9" t="s">
        <v>245</v>
      </c>
      <c r="D225" s="9" t="s">
        <v>226</v>
      </c>
      <c r="E225" s="9" t="s">
        <v>41</v>
      </c>
      <c r="F225" s="9" t="s">
        <v>227</v>
      </c>
      <c r="G225" s="9"/>
      <c r="H225" s="9" t="s">
        <v>44</v>
      </c>
      <c r="I225" s="9"/>
      <c r="J225" s="9"/>
      <c r="K225" s="9"/>
      <c r="L225" s="9"/>
      <c r="M225" s="9"/>
      <c r="N225" s="9"/>
      <c r="O225" s="9"/>
      <c r="P225" s="10">
        <f>IF(H225&lt;&gt;"","a","")</f>
        <v>0</v>
      </c>
      <c r="Q225" s="10">
        <f>IF(I225&lt;&gt;"","b","")</f>
        <v>0</v>
      </c>
      <c r="R225" s="10">
        <f>IF(J225&lt;&gt;"","c","")</f>
        <v>0</v>
      </c>
      <c r="S225" s="10">
        <f>IF(K225&lt;&gt;"","d","")</f>
        <v>0</v>
      </c>
      <c r="T225" s="10">
        <f>IF(L225&lt;&gt;"","e","")</f>
        <v>0</v>
      </c>
      <c r="U225" s="10">
        <f>IF(M225&lt;&gt;"","f","")</f>
        <v>0</v>
      </c>
      <c r="V225" s="10">
        <f>IF(N225&lt;&gt;"","g","")</f>
        <v>0</v>
      </c>
      <c r="W225" s="10">
        <f>P225&amp;Q225&amp;R225&amp;S225&amp;T225&amp;U225&amp;V225</f>
        <v>0</v>
      </c>
      <c r="X225" s="10">
        <f>IF(W225="","",VLOOKUP(W225,AA2:AD58,2,0))</f>
        <v>0</v>
      </c>
      <c r="Y225" s="10">
        <f>IF(X225="","",VLOOKUP(W225,AA2:AD58,3,0))</f>
        <v>0</v>
      </c>
      <c r="Z225" s="10">
        <f>IF(Y225="","",VLOOKUP(W225,AA2:AD58,4,0))</f>
        <v>0</v>
      </c>
    </row>
    <row r="226" spans="1:26" ht="30" customHeight="1">
      <c r="A226" s="9">
        <v>223</v>
      </c>
      <c r="B226" s="9" t="s">
        <v>57</v>
      </c>
      <c r="C226" s="9" t="s">
        <v>246</v>
      </c>
      <c r="D226" s="9" t="s">
        <v>230</v>
      </c>
      <c r="E226" s="9" t="s">
        <v>41</v>
      </c>
      <c r="F226" s="9" t="s">
        <v>227</v>
      </c>
      <c r="G226" s="9"/>
      <c r="H226" s="9" t="s">
        <v>44</v>
      </c>
      <c r="I226" s="9"/>
      <c r="J226" s="9"/>
      <c r="K226" s="9"/>
      <c r="L226" s="9"/>
      <c r="M226" s="9"/>
      <c r="N226" s="9"/>
      <c r="O226" s="9"/>
      <c r="P226" s="10">
        <f>IF(H226&lt;&gt;"","a","")</f>
        <v>0</v>
      </c>
      <c r="Q226" s="10">
        <f>IF(I226&lt;&gt;"","b","")</f>
        <v>0</v>
      </c>
      <c r="R226" s="10">
        <f>IF(J226&lt;&gt;"","c","")</f>
        <v>0</v>
      </c>
      <c r="S226" s="10">
        <f>IF(K226&lt;&gt;"","d","")</f>
        <v>0</v>
      </c>
      <c r="T226" s="10">
        <f>IF(L226&lt;&gt;"","e","")</f>
        <v>0</v>
      </c>
      <c r="U226" s="10">
        <f>IF(M226&lt;&gt;"","f","")</f>
        <v>0</v>
      </c>
      <c r="V226" s="10">
        <f>IF(N226&lt;&gt;"","g","")</f>
        <v>0</v>
      </c>
      <c r="W226" s="10">
        <f>P226&amp;Q226&amp;R226&amp;S226&amp;T226&amp;U226&amp;V226</f>
        <v>0</v>
      </c>
      <c r="X226" s="10">
        <f>IF(W226="","",VLOOKUP(W226,AA2:AD58,2,0))</f>
        <v>0</v>
      </c>
      <c r="Y226" s="10">
        <f>IF(X226="","",VLOOKUP(W226,AA2:AD58,3,0))</f>
        <v>0</v>
      </c>
      <c r="Z226" s="10">
        <f>IF(Y226="","",VLOOKUP(W226,AA2:AD58,4,0))</f>
        <v>0</v>
      </c>
    </row>
    <row r="227" spans="1:26" ht="30" customHeight="1">
      <c r="A227" s="9">
        <v>224</v>
      </c>
      <c r="B227" s="9" t="s">
        <v>59</v>
      </c>
      <c r="C227" s="9" t="s">
        <v>242</v>
      </c>
      <c r="D227" s="9" t="s">
        <v>226</v>
      </c>
      <c r="E227" s="9" t="s">
        <v>41</v>
      </c>
      <c r="F227" s="9" t="s">
        <v>227</v>
      </c>
      <c r="G227" s="9"/>
      <c r="H227" s="9" t="s">
        <v>44</v>
      </c>
      <c r="I227" s="9"/>
      <c r="J227" s="9"/>
      <c r="K227" s="9"/>
      <c r="L227" s="9"/>
      <c r="M227" s="9"/>
      <c r="N227" s="9"/>
      <c r="O227" s="9"/>
      <c r="P227" s="10">
        <f>IF(H227&lt;&gt;"","a","")</f>
        <v>0</v>
      </c>
      <c r="Q227" s="10">
        <f>IF(I227&lt;&gt;"","b","")</f>
        <v>0</v>
      </c>
      <c r="R227" s="10">
        <f>IF(J227&lt;&gt;"","c","")</f>
        <v>0</v>
      </c>
      <c r="S227" s="10">
        <f>IF(K227&lt;&gt;"","d","")</f>
        <v>0</v>
      </c>
      <c r="T227" s="10">
        <f>IF(L227&lt;&gt;"","e","")</f>
        <v>0</v>
      </c>
      <c r="U227" s="10">
        <f>IF(M227&lt;&gt;"","f","")</f>
        <v>0</v>
      </c>
      <c r="V227" s="10">
        <f>IF(N227&lt;&gt;"","g","")</f>
        <v>0</v>
      </c>
      <c r="W227" s="10">
        <f>P227&amp;Q227&amp;R227&amp;S227&amp;T227&amp;U227&amp;V227</f>
        <v>0</v>
      </c>
      <c r="X227" s="10">
        <f>IF(W227="","",VLOOKUP(W227,AA2:AD58,2,0))</f>
        <v>0</v>
      </c>
      <c r="Y227" s="10">
        <f>IF(X227="","",VLOOKUP(W227,AA2:AD58,3,0))</f>
        <v>0</v>
      </c>
      <c r="Z227" s="10">
        <f>IF(Y227="","",VLOOKUP(W227,AA2:AD58,4,0))</f>
        <v>0</v>
      </c>
    </row>
    <row r="228" spans="1:26" ht="30" customHeight="1">
      <c r="A228" s="9">
        <v>225</v>
      </c>
      <c r="B228" s="9" t="s">
        <v>59</v>
      </c>
      <c r="C228" s="9" t="s">
        <v>243</v>
      </c>
      <c r="D228" s="9" t="s">
        <v>226</v>
      </c>
      <c r="E228" s="9" t="s">
        <v>41</v>
      </c>
      <c r="F228" s="9" t="s">
        <v>227</v>
      </c>
      <c r="G228" s="9"/>
      <c r="H228" s="9" t="s">
        <v>44</v>
      </c>
      <c r="I228" s="9"/>
      <c r="J228" s="9"/>
      <c r="K228" s="9"/>
      <c r="L228" s="9"/>
      <c r="M228" s="9"/>
      <c r="N228" s="9"/>
      <c r="O228" s="9"/>
      <c r="P228" s="10">
        <f>IF(H228&lt;&gt;"","a","")</f>
        <v>0</v>
      </c>
      <c r="Q228" s="10">
        <f>IF(I228&lt;&gt;"","b","")</f>
        <v>0</v>
      </c>
      <c r="R228" s="10">
        <f>IF(J228&lt;&gt;"","c","")</f>
        <v>0</v>
      </c>
      <c r="S228" s="10">
        <f>IF(K228&lt;&gt;"","d","")</f>
        <v>0</v>
      </c>
      <c r="T228" s="10">
        <f>IF(L228&lt;&gt;"","e","")</f>
        <v>0</v>
      </c>
      <c r="U228" s="10">
        <f>IF(M228&lt;&gt;"","f","")</f>
        <v>0</v>
      </c>
      <c r="V228" s="10">
        <f>IF(N228&lt;&gt;"","g","")</f>
        <v>0</v>
      </c>
      <c r="W228" s="10">
        <f>P228&amp;Q228&amp;R228&amp;S228&amp;T228&amp;U228&amp;V228</f>
        <v>0</v>
      </c>
      <c r="X228" s="10">
        <f>IF(W228="","",VLOOKUP(W228,AA2:AD58,2,0))</f>
        <v>0</v>
      </c>
      <c r="Y228" s="10">
        <f>IF(X228="","",VLOOKUP(W228,AA2:AD58,3,0))</f>
        <v>0</v>
      </c>
      <c r="Z228" s="10">
        <f>IF(Y228="","",VLOOKUP(W228,AA2:AD58,4,0))</f>
        <v>0</v>
      </c>
    </row>
    <row r="229" spans="1:26" ht="30" customHeight="1">
      <c r="A229" s="9">
        <v>226</v>
      </c>
      <c r="B229" s="9" t="s">
        <v>59</v>
      </c>
      <c r="C229" s="9" t="s">
        <v>244</v>
      </c>
      <c r="D229" s="9" t="s">
        <v>226</v>
      </c>
      <c r="E229" s="9" t="s">
        <v>41</v>
      </c>
      <c r="F229" s="9" t="s">
        <v>227</v>
      </c>
      <c r="G229" s="9"/>
      <c r="H229" s="9" t="s">
        <v>44</v>
      </c>
      <c r="I229" s="9"/>
      <c r="J229" s="9"/>
      <c r="K229" s="9"/>
      <c r="L229" s="9"/>
      <c r="M229" s="9"/>
      <c r="N229" s="9"/>
      <c r="O229" s="9"/>
      <c r="P229" s="10">
        <f>IF(H229&lt;&gt;"","a","")</f>
        <v>0</v>
      </c>
      <c r="Q229" s="10">
        <f>IF(I229&lt;&gt;"","b","")</f>
        <v>0</v>
      </c>
      <c r="R229" s="10">
        <f>IF(J229&lt;&gt;"","c","")</f>
        <v>0</v>
      </c>
      <c r="S229" s="10">
        <f>IF(K229&lt;&gt;"","d","")</f>
        <v>0</v>
      </c>
      <c r="T229" s="10">
        <f>IF(L229&lt;&gt;"","e","")</f>
        <v>0</v>
      </c>
      <c r="U229" s="10">
        <f>IF(M229&lt;&gt;"","f","")</f>
        <v>0</v>
      </c>
      <c r="V229" s="10">
        <f>IF(N229&lt;&gt;"","g","")</f>
        <v>0</v>
      </c>
      <c r="W229" s="10">
        <f>P229&amp;Q229&amp;R229&amp;S229&amp;T229&amp;U229&amp;V229</f>
        <v>0</v>
      </c>
      <c r="X229" s="10">
        <f>IF(W229="","",VLOOKUP(W229,AA2:AD58,2,0))</f>
        <v>0</v>
      </c>
      <c r="Y229" s="10">
        <f>IF(X229="","",VLOOKUP(W229,AA2:AD58,3,0))</f>
        <v>0</v>
      </c>
      <c r="Z229" s="10">
        <f>IF(Y229="","",VLOOKUP(W229,AA2:AD58,4,0))</f>
        <v>0</v>
      </c>
    </row>
    <row r="230" spans="1:26" ht="30" customHeight="1">
      <c r="A230" s="9">
        <v>227</v>
      </c>
      <c r="B230" s="9" t="s">
        <v>59</v>
      </c>
      <c r="C230" s="9" t="s">
        <v>245</v>
      </c>
      <c r="D230" s="9" t="s">
        <v>226</v>
      </c>
      <c r="E230" s="9" t="s">
        <v>41</v>
      </c>
      <c r="F230" s="9" t="s">
        <v>227</v>
      </c>
      <c r="G230" s="9"/>
      <c r="H230" s="9" t="s">
        <v>44</v>
      </c>
      <c r="I230" s="9"/>
      <c r="J230" s="9"/>
      <c r="K230" s="9"/>
      <c r="L230" s="9"/>
      <c r="M230" s="9"/>
      <c r="N230" s="9"/>
      <c r="O230" s="9"/>
      <c r="P230" s="10">
        <f>IF(H230&lt;&gt;"","a","")</f>
        <v>0</v>
      </c>
      <c r="Q230" s="10">
        <f>IF(I230&lt;&gt;"","b","")</f>
        <v>0</v>
      </c>
      <c r="R230" s="10">
        <f>IF(J230&lt;&gt;"","c","")</f>
        <v>0</v>
      </c>
      <c r="S230" s="10">
        <f>IF(K230&lt;&gt;"","d","")</f>
        <v>0</v>
      </c>
      <c r="T230" s="10">
        <f>IF(L230&lt;&gt;"","e","")</f>
        <v>0</v>
      </c>
      <c r="U230" s="10">
        <f>IF(M230&lt;&gt;"","f","")</f>
        <v>0</v>
      </c>
      <c r="V230" s="10">
        <f>IF(N230&lt;&gt;"","g","")</f>
        <v>0</v>
      </c>
      <c r="W230" s="10">
        <f>P230&amp;Q230&amp;R230&amp;S230&amp;T230&amp;U230&amp;V230</f>
        <v>0</v>
      </c>
      <c r="X230" s="10">
        <f>IF(W230="","",VLOOKUP(W230,AA2:AD58,2,0))</f>
        <v>0</v>
      </c>
      <c r="Y230" s="10">
        <f>IF(X230="","",VLOOKUP(W230,AA2:AD58,3,0))</f>
        <v>0</v>
      </c>
      <c r="Z230" s="10">
        <f>IF(Y230="","",VLOOKUP(W230,AA2:AD58,4,0))</f>
        <v>0</v>
      </c>
    </row>
    <row r="231" spans="1:26" ht="30" customHeight="1">
      <c r="A231" s="9">
        <v>228</v>
      </c>
      <c r="B231" s="9" t="s">
        <v>69</v>
      </c>
      <c r="C231" s="9" t="s">
        <v>247</v>
      </c>
      <c r="D231" s="9" t="s">
        <v>248</v>
      </c>
      <c r="E231" s="9" t="s">
        <v>41</v>
      </c>
      <c r="F231" s="9" t="s">
        <v>227</v>
      </c>
      <c r="G231" s="9"/>
      <c r="H231" s="9" t="s">
        <v>44</v>
      </c>
      <c r="I231" s="9"/>
      <c r="J231" s="9"/>
      <c r="K231" s="9"/>
      <c r="L231" s="9"/>
      <c r="M231" s="9"/>
      <c r="N231" s="9"/>
      <c r="O231" s="9"/>
      <c r="P231" s="10">
        <f>IF(H231&lt;&gt;"","a","")</f>
        <v>0</v>
      </c>
      <c r="Q231" s="10">
        <f>IF(I231&lt;&gt;"","b","")</f>
        <v>0</v>
      </c>
      <c r="R231" s="10">
        <f>IF(J231&lt;&gt;"","c","")</f>
        <v>0</v>
      </c>
      <c r="S231" s="10">
        <f>IF(K231&lt;&gt;"","d","")</f>
        <v>0</v>
      </c>
      <c r="T231" s="10">
        <f>IF(L231&lt;&gt;"","e","")</f>
        <v>0</v>
      </c>
      <c r="U231" s="10">
        <f>IF(M231&lt;&gt;"","f","")</f>
        <v>0</v>
      </c>
      <c r="V231" s="10">
        <f>IF(N231&lt;&gt;"","g","")</f>
        <v>0</v>
      </c>
      <c r="W231" s="10">
        <f>P231&amp;Q231&amp;R231&amp;S231&amp;T231&amp;U231&amp;V231</f>
        <v>0</v>
      </c>
      <c r="X231" s="10">
        <f>IF(W231="","",VLOOKUP(W231,AA2:AD58,2,0))</f>
        <v>0</v>
      </c>
      <c r="Y231" s="10">
        <f>IF(X231="","",VLOOKUP(W231,AA2:AD58,3,0))</f>
        <v>0</v>
      </c>
      <c r="Z231" s="10">
        <f>IF(Y231="","",VLOOKUP(W231,AA2:AD58,4,0))</f>
        <v>0</v>
      </c>
    </row>
    <row r="232" spans="1:26" ht="30" customHeight="1">
      <c r="A232" s="9">
        <v>229</v>
      </c>
      <c r="B232" s="9" t="s">
        <v>38</v>
      </c>
      <c r="C232" s="9" t="s">
        <v>247</v>
      </c>
      <c r="D232" s="9" t="s">
        <v>248</v>
      </c>
      <c r="E232" s="9" t="s">
        <v>41</v>
      </c>
      <c r="F232" s="9" t="s">
        <v>227</v>
      </c>
      <c r="G232" s="9"/>
      <c r="H232" s="9" t="s">
        <v>44</v>
      </c>
      <c r="I232" s="9"/>
      <c r="J232" s="9"/>
      <c r="K232" s="9"/>
      <c r="L232" s="9"/>
      <c r="M232" s="9"/>
      <c r="N232" s="9"/>
      <c r="O232" s="9"/>
      <c r="P232" s="10">
        <f>IF(H232&lt;&gt;"","a","")</f>
        <v>0</v>
      </c>
      <c r="Q232" s="10">
        <f>IF(I232&lt;&gt;"","b","")</f>
        <v>0</v>
      </c>
      <c r="R232" s="10">
        <f>IF(J232&lt;&gt;"","c","")</f>
        <v>0</v>
      </c>
      <c r="S232" s="10">
        <f>IF(K232&lt;&gt;"","d","")</f>
        <v>0</v>
      </c>
      <c r="T232" s="10">
        <f>IF(L232&lt;&gt;"","e","")</f>
        <v>0</v>
      </c>
      <c r="U232" s="10">
        <f>IF(M232&lt;&gt;"","f","")</f>
        <v>0</v>
      </c>
      <c r="V232" s="10">
        <f>IF(N232&lt;&gt;"","g","")</f>
        <v>0</v>
      </c>
      <c r="W232" s="10">
        <f>P232&amp;Q232&amp;R232&amp;S232&amp;T232&amp;U232&amp;V232</f>
        <v>0</v>
      </c>
      <c r="X232" s="10">
        <f>IF(W232="","",VLOOKUP(W232,AA2:AD58,2,0))</f>
        <v>0</v>
      </c>
      <c r="Y232" s="10">
        <f>IF(X232="","",VLOOKUP(W232,AA2:AD58,3,0))</f>
        <v>0</v>
      </c>
      <c r="Z232" s="10">
        <f>IF(Y232="","",VLOOKUP(W232,AA2:AD58,4,0))</f>
        <v>0</v>
      </c>
    </row>
    <row r="233" spans="1:26" ht="30" customHeight="1">
      <c r="A233" s="9">
        <v>230</v>
      </c>
      <c r="B233" s="9" t="s">
        <v>38</v>
      </c>
      <c r="C233" s="9" t="s">
        <v>249</v>
      </c>
      <c r="D233" s="9" t="s">
        <v>250</v>
      </c>
      <c r="E233" s="9" t="s">
        <v>41</v>
      </c>
      <c r="F233" s="9" t="s">
        <v>227</v>
      </c>
      <c r="G233" s="9"/>
      <c r="H233" s="9" t="s">
        <v>44</v>
      </c>
      <c r="I233" s="9"/>
      <c r="J233" s="9"/>
      <c r="K233" s="9"/>
      <c r="L233" s="9"/>
      <c r="M233" s="9"/>
      <c r="N233" s="9"/>
      <c r="O233" s="9"/>
      <c r="P233" s="10">
        <f>IF(H233&lt;&gt;"","a","")</f>
        <v>0</v>
      </c>
      <c r="Q233" s="10">
        <f>IF(I233&lt;&gt;"","b","")</f>
        <v>0</v>
      </c>
      <c r="R233" s="10">
        <f>IF(J233&lt;&gt;"","c","")</f>
        <v>0</v>
      </c>
      <c r="S233" s="10">
        <f>IF(K233&lt;&gt;"","d","")</f>
        <v>0</v>
      </c>
      <c r="T233" s="10">
        <f>IF(L233&lt;&gt;"","e","")</f>
        <v>0</v>
      </c>
      <c r="U233" s="10">
        <f>IF(M233&lt;&gt;"","f","")</f>
        <v>0</v>
      </c>
      <c r="V233" s="10">
        <f>IF(N233&lt;&gt;"","g","")</f>
        <v>0</v>
      </c>
      <c r="W233" s="10">
        <f>P233&amp;Q233&amp;R233&amp;S233&amp;T233&amp;U233&amp;V233</f>
        <v>0</v>
      </c>
      <c r="X233" s="10">
        <f>IF(W233="","",VLOOKUP(W233,AA2:AD58,2,0))</f>
        <v>0</v>
      </c>
      <c r="Y233" s="10">
        <f>IF(X233="","",VLOOKUP(W233,AA2:AD58,3,0))</f>
        <v>0</v>
      </c>
      <c r="Z233" s="10">
        <f>IF(Y233="","",VLOOKUP(W233,AA2:AD58,4,0))</f>
        <v>0</v>
      </c>
    </row>
    <row r="234" spans="1:26" ht="30" customHeight="1">
      <c r="A234" s="9">
        <v>231</v>
      </c>
      <c r="B234" s="9" t="s">
        <v>76</v>
      </c>
      <c r="C234" s="9" t="s">
        <v>251</v>
      </c>
      <c r="D234" s="9" t="s">
        <v>248</v>
      </c>
      <c r="E234" s="9" t="s">
        <v>41</v>
      </c>
      <c r="F234" s="9" t="s">
        <v>227</v>
      </c>
      <c r="G234" s="9"/>
      <c r="H234" s="9" t="s">
        <v>44</v>
      </c>
      <c r="I234" s="9"/>
      <c r="J234" s="9"/>
      <c r="K234" s="9"/>
      <c r="L234" s="9"/>
      <c r="M234" s="9"/>
      <c r="N234" s="9"/>
      <c r="O234" s="9"/>
      <c r="P234" s="10">
        <f>IF(H234&lt;&gt;"","a","")</f>
        <v>0</v>
      </c>
      <c r="Q234" s="10">
        <f>IF(I234&lt;&gt;"","b","")</f>
        <v>0</v>
      </c>
      <c r="R234" s="10">
        <f>IF(J234&lt;&gt;"","c","")</f>
        <v>0</v>
      </c>
      <c r="S234" s="10">
        <f>IF(K234&lt;&gt;"","d","")</f>
        <v>0</v>
      </c>
      <c r="T234" s="10">
        <f>IF(L234&lt;&gt;"","e","")</f>
        <v>0</v>
      </c>
      <c r="U234" s="10">
        <f>IF(M234&lt;&gt;"","f","")</f>
        <v>0</v>
      </c>
      <c r="V234" s="10">
        <f>IF(N234&lt;&gt;"","g","")</f>
        <v>0</v>
      </c>
      <c r="W234" s="10">
        <f>P234&amp;Q234&amp;R234&amp;S234&amp;T234&amp;U234&amp;V234</f>
        <v>0</v>
      </c>
      <c r="X234" s="10">
        <f>IF(W234="","",VLOOKUP(W234,AA2:AD58,2,0))</f>
        <v>0</v>
      </c>
      <c r="Y234" s="10">
        <f>IF(X234="","",VLOOKUP(W234,AA2:AD58,3,0))</f>
        <v>0</v>
      </c>
      <c r="Z234" s="10">
        <f>IF(Y234="","",VLOOKUP(W234,AA2:AD58,4,0))</f>
        <v>0</v>
      </c>
    </row>
    <row r="235" spans="1:26" ht="30" customHeight="1">
      <c r="A235" s="9">
        <v>232</v>
      </c>
      <c r="B235" s="9" t="s">
        <v>76</v>
      </c>
      <c r="C235" s="9" t="s">
        <v>247</v>
      </c>
      <c r="D235" s="9" t="s">
        <v>248</v>
      </c>
      <c r="E235" s="9" t="s">
        <v>41</v>
      </c>
      <c r="F235" s="9" t="s">
        <v>227</v>
      </c>
      <c r="G235" s="9"/>
      <c r="H235" s="9" t="s">
        <v>44</v>
      </c>
      <c r="I235" s="9"/>
      <c r="J235" s="9"/>
      <c r="K235" s="9"/>
      <c r="L235" s="9"/>
      <c r="M235" s="9"/>
      <c r="N235" s="9"/>
      <c r="O235" s="9"/>
      <c r="P235" s="10">
        <f>IF(H235&lt;&gt;"","a","")</f>
        <v>0</v>
      </c>
      <c r="Q235" s="10">
        <f>IF(I235&lt;&gt;"","b","")</f>
        <v>0</v>
      </c>
      <c r="R235" s="10">
        <f>IF(J235&lt;&gt;"","c","")</f>
        <v>0</v>
      </c>
      <c r="S235" s="10">
        <f>IF(K235&lt;&gt;"","d","")</f>
        <v>0</v>
      </c>
      <c r="T235" s="10">
        <f>IF(L235&lt;&gt;"","e","")</f>
        <v>0</v>
      </c>
      <c r="U235" s="10">
        <f>IF(M235&lt;&gt;"","f","")</f>
        <v>0</v>
      </c>
      <c r="V235" s="10">
        <f>IF(N235&lt;&gt;"","g","")</f>
        <v>0</v>
      </c>
      <c r="W235" s="10">
        <f>P235&amp;Q235&amp;R235&amp;S235&amp;T235&amp;U235&amp;V235</f>
        <v>0</v>
      </c>
      <c r="X235" s="10">
        <f>IF(W235="","",VLOOKUP(W235,AA2:AD58,2,0))</f>
        <v>0</v>
      </c>
      <c r="Y235" s="10">
        <f>IF(X235="","",VLOOKUP(W235,AA2:AD58,3,0))</f>
        <v>0</v>
      </c>
      <c r="Z235" s="10">
        <f>IF(Y235="","",VLOOKUP(W235,AA2:AD58,4,0))</f>
        <v>0</v>
      </c>
    </row>
    <row r="236" spans="1:26" ht="30" customHeight="1">
      <c r="A236" s="9">
        <v>233</v>
      </c>
      <c r="B236" s="9" t="s">
        <v>76</v>
      </c>
      <c r="C236" s="9" t="s">
        <v>247</v>
      </c>
      <c r="D236" s="9" t="s">
        <v>248</v>
      </c>
      <c r="E236" s="9" t="s">
        <v>41</v>
      </c>
      <c r="F236" s="9" t="s">
        <v>227</v>
      </c>
      <c r="G236" s="9"/>
      <c r="H236" s="9" t="s">
        <v>44</v>
      </c>
      <c r="I236" s="9"/>
      <c r="J236" s="9"/>
      <c r="K236" s="9"/>
      <c r="L236" s="9"/>
      <c r="M236" s="9"/>
      <c r="N236" s="9"/>
      <c r="O236" s="9"/>
      <c r="P236" s="10">
        <f>IF(H236&lt;&gt;"","a","")</f>
        <v>0</v>
      </c>
      <c r="Q236" s="10">
        <f>IF(I236&lt;&gt;"","b","")</f>
        <v>0</v>
      </c>
      <c r="R236" s="10">
        <f>IF(J236&lt;&gt;"","c","")</f>
        <v>0</v>
      </c>
      <c r="S236" s="10">
        <f>IF(K236&lt;&gt;"","d","")</f>
        <v>0</v>
      </c>
      <c r="T236" s="10">
        <f>IF(L236&lt;&gt;"","e","")</f>
        <v>0</v>
      </c>
      <c r="U236" s="10">
        <f>IF(M236&lt;&gt;"","f","")</f>
        <v>0</v>
      </c>
      <c r="V236" s="10">
        <f>IF(N236&lt;&gt;"","g","")</f>
        <v>0</v>
      </c>
      <c r="W236" s="10">
        <f>P236&amp;Q236&amp;R236&amp;S236&amp;T236&amp;U236&amp;V236</f>
        <v>0</v>
      </c>
      <c r="X236" s="10">
        <f>IF(W236="","",VLOOKUP(W236,AA2:AD58,2,0))</f>
        <v>0</v>
      </c>
      <c r="Y236" s="10">
        <f>IF(X236="","",VLOOKUP(W236,AA2:AD58,3,0))</f>
        <v>0</v>
      </c>
      <c r="Z236" s="10">
        <f>IF(Y236="","",VLOOKUP(W236,AA2:AD58,4,0))</f>
        <v>0</v>
      </c>
    </row>
    <row r="237" spans="1:26" ht="30" customHeight="1">
      <c r="A237" s="9">
        <v>234</v>
      </c>
      <c r="B237" s="9" t="s">
        <v>76</v>
      </c>
      <c r="C237" s="9" t="s">
        <v>247</v>
      </c>
      <c r="D237" s="9" t="s">
        <v>248</v>
      </c>
      <c r="E237" s="9" t="s">
        <v>41</v>
      </c>
      <c r="F237" s="9" t="s">
        <v>227</v>
      </c>
      <c r="G237" s="9"/>
      <c r="H237" s="9" t="s">
        <v>44</v>
      </c>
      <c r="I237" s="9"/>
      <c r="J237" s="9"/>
      <c r="K237" s="9"/>
      <c r="L237" s="9"/>
      <c r="M237" s="9"/>
      <c r="N237" s="9"/>
      <c r="O237" s="9"/>
      <c r="P237" s="10">
        <f>IF(H237&lt;&gt;"","a","")</f>
        <v>0</v>
      </c>
      <c r="Q237" s="10">
        <f>IF(I237&lt;&gt;"","b","")</f>
        <v>0</v>
      </c>
      <c r="R237" s="10">
        <f>IF(J237&lt;&gt;"","c","")</f>
        <v>0</v>
      </c>
      <c r="S237" s="10">
        <f>IF(K237&lt;&gt;"","d","")</f>
        <v>0</v>
      </c>
      <c r="T237" s="10">
        <f>IF(L237&lt;&gt;"","e","")</f>
        <v>0</v>
      </c>
      <c r="U237" s="10">
        <f>IF(M237&lt;&gt;"","f","")</f>
        <v>0</v>
      </c>
      <c r="V237" s="10">
        <f>IF(N237&lt;&gt;"","g","")</f>
        <v>0</v>
      </c>
      <c r="W237" s="10">
        <f>P237&amp;Q237&amp;R237&amp;S237&amp;T237&amp;U237&amp;V237</f>
        <v>0</v>
      </c>
      <c r="X237" s="10">
        <f>IF(W237="","",VLOOKUP(W237,AA2:AD58,2,0))</f>
        <v>0</v>
      </c>
      <c r="Y237" s="10">
        <f>IF(X237="","",VLOOKUP(W237,AA2:AD58,3,0))</f>
        <v>0</v>
      </c>
      <c r="Z237" s="10">
        <f>IF(Y237="","",VLOOKUP(W237,AA2:AD58,4,0))</f>
        <v>0</v>
      </c>
    </row>
    <row r="238" spans="1:26" ht="30" customHeight="1">
      <c r="A238" s="9">
        <v>235</v>
      </c>
      <c r="B238" s="9" t="s">
        <v>76</v>
      </c>
      <c r="C238" s="9" t="s">
        <v>252</v>
      </c>
      <c r="D238" s="9" t="s">
        <v>248</v>
      </c>
      <c r="E238" s="9" t="s">
        <v>41</v>
      </c>
      <c r="F238" s="9" t="s">
        <v>227</v>
      </c>
      <c r="G238" s="9"/>
      <c r="H238" s="9" t="s">
        <v>44</v>
      </c>
      <c r="I238" s="9"/>
      <c r="J238" s="9"/>
      <c r="K238" s="9"/>
      <c r="L238" s="9"/>
      <c r="M238" s="9"/>
      <c r="N238" s="9"/>
      <c r="O238" s="9"/>
      <c r="P238" s="10">
        <f>IF(H238&lt;&gt;"","a","")</f>
        <v>0</v>
      </c>
      <c r="Q238" s="10">
        <f>IF(I238&lt;&gt;"","b","")</f>
        <v>0</v>
      </c>
      <c r="R238" s="10">
        <f>IF(J238&lt;&gt;"","c","")</f>
        <v>0</v>
      </c>
      <c r="S238" s="10">
        <f>IF(K238&lt;&gt;"","d","")</f>
        <v>0</v>
      </c>
      <c r="T238" s="10">
        <f>IF(L238&lt;&gt;"","e","")</f>
        <v>0</v>
      </c>
      <c r="U238" s="10">
        <f>IF(M238&lt;&gt;"","f","")</f>
        <v>0</v>
      </c>
      <c r="V238" s="10">
        <f>IF(N238&lt;&gt;"","g","")</f>
        <v>0</v>
      </c>
      <c r="W238" s="10">
        <f>P238&amp;Q238&amp;R238&amp;S238&amp;T238&amp;U238&amp;V238</f>
        <v>0</v>
      </c>
      <c r="X238" s="10">
        <f>IF(W238="","",VLOOKUP(W238,AA2:AD58,2,0))</f>
        <v>0</v>
      </c>
      <c r="Y238" s="10">
        <f>IF(X238="","",VLOOKUP(W238,AA2:AD58,3,0))</f>
        <v>0</v>
      </c>
      <c r="Z238" s="10">
        <f>IF(Y238="","",VLOOKUP(W238,AA2:AD58,4,0))</f>
        <v>0</v>
      </c>
    </row>
    <row r="239" spans="1:26" ht="30" customHeight="1">
      <c r="A239" s="9">
        <v>236</v>
      </c>
      <c r="B239" s="9" t="s">
        <v>76</v>
      </c>
      <c r="C239" s="9" t="s">
        <v>253</v>
      </c>
      <c r="D239" s="9" t="s">
        <v>250</v>
      </c>
      <c r="E239" s="9" t="s">
        <v>41</v>
      </c>
      <c r="F239" s="9" t="s">
        <v>227</v>
      </c>
      <c r="G239" s="9"/>
      <c r="H239" s="9" t="s">
        <v>44</v>
      </c>
      <c r="I239" s="9"/>
      <c r="J239" s="9"/>
      <c r="K239" s="9"/>
      <c r="L239" s="9"/>
      <c r="M239" s="9"/>
      <c r="N239" s="9"/>
      <c r="O239" s="9"/>
      <c r="P239" s="10">
        <f>IF(H239&lt;&gt;"","a","")</f>
        <v>0</v>
      </c>
      <c r="Q239" s="10">
        <f>IF(I239&lt;&gt;"","b","")</f>
        <v>0</v>
      </c>
      <c r="R239" s="10">
        <f>IF(J239&lt;&gt;"","c","")</f>
        <v>0</v>
      </c>
      <c r="S239" s="10">
        <f>IF(K239&lt;&gt;"","d","")</f>
        <v>0</v>
      </c>
      <c r="T239" s="10">
        <f>IF(L239&lt;&gt;"","e","")</f>
        <v>0</v>
      </c>
      <c r="U239" s="10">
        <f>IF(M239&lt;&gt;"","f","")</f>
        <v>0</v>
      </c>
      <c r="V239" s="10">
        <f>IF(N239&lt;&gt;"","g","")</f>
        <v>0</v>
      </c>
      <c r="W239" s="10">
        <f>P239&amp;Q239&amp;R239&amp;S239&amp;T239&amp;U239&amp;V239</f>
        <v>0</v>
      </c>
      <c r="X239" s="10">
        <f>IF(W239="","",VLOOKUP(W239,AA2:AD58,2,0))</f>
        <v>0</v>
      </c>
      <c r="Y239" s="10">
        <f>IF(X239="","",VLOOKUP(W239,AA2:AD58,3,0))</f>
        <v>0</v>
      </c>
      <c r="Z239" s="10">
        <f>IF(Y239="","",VLOOKUP(W239,AA2:AD58,4,0))</f>
        <v>0</v>
      </c>
    </row>
    <row r="240" spans="1:26" ht="30" customHeight="1">
      <c r="A240" s="9">
        <v>237</v>
      </c>
      <c r="B240" s="9" t="s">
        <v>76</v>
      </c>
      <c r="C240" s="9" t="s">
        <v>254</v>
      </c>
      <c r="D240" s="9" t="s">
        <v>255</v>
      </c>
      <c r="E240" s="9" t="s">
        <v>41</v>
      </c>
      <c r="F240" s="9" t="s">
        <v>227</v>
      </c>
      <c r="G240" s="9"/>
      <c r="H240" s="9" t="s">
        <v>44</v>
      </c>
      <c r="I240" s="9"/>
      <c r="J240" s="9"/>
      <c r="K240" s="9"/>
      <c r="L240" s="9"/>
      <c r="M240" s="9"/>
      <c r="N240" s="9"/>
      <c r="O240" s="9"/>
      <c r="P240" s="10">
        <f>IF(H240&lt;&gt;"","a","")</f>
        <v>0</v>
      </c>
      <c r="Q240" s="10">
        <f>IF(I240&lt;&gt;"","b","")</f>
        <v>0</v>
      </c>
      <c r="R240" s="10">
        <f>IF(J240&lt;&gt;"","c","")</f>
        <v>0</v>
      </c>
      <c r="S240" s="10">
        <f>IF(K240&lt;&gt;"","d","")</f>
        <v>0</v>
      </c>
      <c r="T240" s="10">
        <f>IF(L240&lt;&gt;"","e","")</f>
        <v>0</v>
      </c>
      <c r="U240" s="10">
        <f>IF(M240&lt;&gt;"","f","")</f>
        <v>0</v>
      </c>
      <c r="V240" s="10">
        <f>IF(N240&lt;&gt;"","g","")</f>
        <v>0</v>
      </c>
      <c r="W240" s="10">
        <f>P240&amp;Q240&amp;R240&amp;S240&amp;T240&amp;U240&amp;V240</f>
        <v>0</v>
      </c>
      <c r="X240" s="10">
        <f>IF(W240="","",VLOOKUP(W240,AA2:AD58,2,0))</f>
        <v>0</v>
      </c>
      <c r="Y240" s="10">
        <f>IF(X240="","",VLOOKUP(W240,AA2:AD58,3,0))</f>
        <v>0</v>
      </c>
      <c r="Z240" s="10">
        <f>IF(Y240="","",VLOOKUP(W240,AA2:AD58,4,0))</f>
        <v>0</v>
      </c>
    </row>
    <row r="241" spans="1:26" ht="30" customHeight="1">
      <c r="A241" s="9">
        <v>238</v>
      </c>
      <c r="B241" s="9" t="s">
        <v>76</v>
      </c>
      <c r="C241" s="9" t="s">
        <v>256</v>
      </c>
      <c r="D241" s="9" t="s">
        <v>257</v>
      </c>
      <c r="E241" s="9" t="s">
        <v>41</v>
      </c>
      <c r="F241" s="9" t="s">
        <v>227</v>
      </c>
      <c r="G241" s="9"/>
      <c r="H241" s="9" t="s">
        <v>44</v>
      </c>
      <c r="I241" s="9"/>
      <c r="J241" s="9"/>
      <c r="K241" s="9"/>
      <c r="L241" s="9"/>
      <c r="M241" s="9"/>
      <c r="N241" s="9"/>
      <c r="O241" s="9"/>
      <c r="P241" s="10">
        <f>IF(H241&lt;&gt;"","a","")</f>
        <v>0</v>
      </c>
      <c r="Q241" s="10">
        <f>IF(I241&lt;&gt;"","b","")</f>
        <v>0</v>
      </c>
      <c r="R241" s="10">
        <f>IF(J241&lt;&gt;"","c","")</f>
        <v>0</v>
      </c>
      <c r="S241" s="10">
        <f>IF(K241&lt;&gt;"","d","")</f>
        <v>0</v>
      </c>
      <c r="T241" s="10">
        <f>IF(L241&lt;&gt;"","e","")</f>
        <v>0</v>
      </c>
      <c r="U241" s="10">
        <f>IF(M241&lt;&gt;"","f","")</f>
        <v>0</v>
      </c>
      <c r="V241" s="10">
        <f>IF(N241&lt;&gt;"","g","")</f>
        <v>0</v>
      </c>
      <c r="W241" s="10">
        <f>P241&amp;Q241&amp;R241&amp;S241&amp;T241&amp;U241&amp;V241</f>
        <v>0</v>
      </c>
      <c r="X241" s="10">
        <f>IF(W241="","",VLOOKUP(W241,AA2:AD58,2,0))</f>
        <v>0</v>
      </c>
      <c r="Y241" s="10">
        <f>IF(X241="","",VLOOKUP(W241,AA2:AD58,3,0))</f>
        <v>0</v>
      </c>
      <c r="Z241" s="10">
        <f>IF(Y241="","",VLOOKUP(W241,AA2:AD58,4,0))</f>
        <v>0</v>
      </c>
    </row>
    <row r="242" spans="1:26" ht="30" customHeight="1">
      <c r="A242" s="9">
        <v>239</v>
      </c>
      <c r="B242" s="9" t="s">
        <v>76</v>
      </c>
      <c r="C242" s="9" t="s">
        <v>258</v>
      </c>
      <c r="D242" s="9" t="s">
        <v>255</v>
      </c>
      <c r="E242" s="9" t="s">
        <v>41</v>
      </c>
      <c r="F242" s="9" t="s">
        <v>227</v>
      </c>
      <c r="G242" s="9"/>
      <c r="H242" s="9" t="s">
        <v>44</v>
      </c>
      <c r="I242" s="9"/>
      <c r="J242" s="9"/>
      <c r="K242" s="9"/>
      <c r="L242" s="9"/>
      <c r="M242" s="9"/>
      <c r="N242" s="9"/>
      <c r="O242" s="9"/>
      <c r="P242" s="10">
        <f>IF(H242&lt;&gt;"","a","")</f>
        <v>0</v>
      </c>
      <c r="Q242" s="10">
        <f>IF(I242&lt;&gt;"","b","")</f>
        <v>0</v>
      </c>
      <c r="R242" s="10">
        <f>IF(J242&lt;&gt;"","c","")</f>
        <v>0</v>
      </c>
      <c r="S242" s="10">
        <f>IF(K242&lt;&gt;"","d","")</f>
        <v>0</v>
      </c>
      <c r="T242" s="10">
        <f>IF(L242&lt;&gt;"","e","")</f>
        <v>0</v>
      </c>
      <c r="U242" s="10">
        <f>IF(M242&lt;&gt;"","f","")</f>
        <v>0</v>
      </c>
      <c r="V242" s="10">
        <f>IF(N242&lt;&gt;"","g","")</f>
        <v>0</v>
      </c>
      <c r="W242" s="10">
        <f>P242&amp;Q242&amp;R242&amp;S242&amp;T242&amp;U242&amp;V242</f>
        <v>0</v>
      </c>
      <c r="X242" s="10">
        <f>IF(W242="","",VLOOKUP(W242,AA2:AD58,2,0))</f>
        <v>0</v>
      </c>
      <c r="Y242" s="10">
        <f>IF(X242="","",VLOOKUP(W242,AA2:AD58,3,0))</f>
        <v>0</v>
      </c>
      <c r="Z242" s="10">
        <f>IF(Y242="","",VLOOKUP(W242,AA2:AD58,4,0))</f>
        <v>0</v>
      </c>
    </row>
    <row r="243" spans="1:26" ht="30" customHeight="1">
      <c r="A243" s="9">
        <v>240</v>
      </c>
      <c r="B243" s="9" t="s">
        <v>45</v>
      </c>
      <c r="C243" s="9" t="s">
        <v>259</v>
      </c>
      <c r="D243" s="9" t="s">
        <v>248</v>
      </c>
      <c r="E243" s="9" t="s">
        <v>41</v>
      </c>
      <c r="F243" s="9" t="s">
        <v>227</v>
      </c>
      <c r="G243" s="9"/>
      <c r="H243" s="9" t="s">
        <v>44</v>
      </c>
      <c r="I243" s="9"/>
      <c r="J243" s="9"/>
      <c r="K243" s="9"/>
      <c r="L243" s="9"/>
      <c r="M243" s="9"/>
      <c r="N243" s="9"/>
      <c r="O243" s="9"/>
      <c r="P243" s="10">
        <f>IF(H243&lt;&gt;"","a","")</f>
        <v>0</v>
      </c>
      <c r="Q243" s="10">
        <f>IF(I243&lt;&gt;"","b","")</f>
        <v>0</v>
      </c>
      <c r="R243" s="10">
        <f>IF(J243&lt;&gt;"","c","")</f>
        <v>0</v>
      </c>
      <c r="S243" s="10">
        <f>IF(K243&lt;&gt;"","d","")</f>
        <v>0</v>
      </c>
      <c r="T243" s="10">
        <f>IF(L243&lt;&gt;"","e","")</f>
        <v>0</v>
      </c>
      <c r="U243" s="10">
        <f>IF(M243&lt;&gt;"","f","")</f>
        <v>0</v>
      </c>
      <c r="V243" s="10">
        <f>IF(N243&lt;&gt;"","g","")</f>
        <v>0</v>
      </c>
      <c r="W243" s="10">
        <f>P243&amp;Q243&amp;R243&amp;S243&amp;T243&amp;U243&amp;V243</f>
        <v>0</v>
      </c>
      <c r="X243" s="10">
        <f>IF(W243="","",VLOOKUP(W243,AA2:AD58,2,0))</f>
        <v>0</v>
      </c>
      <c r="Y243" s="10">
        <f>IF(X243="","",VLOOKUP(W243,AA2:AD58,3,0))</f>
        <v>0</v>
      </c>
      <c r="Z243" s="10">
        <f>IF(Y243="","",VLOOKUP(W243,AA2:AD58,4,0))</f>
        <v>0</v>
      </c>
    </row>
    <row r="244" spans="1:26" ht="30" customHeight="1">
      <c r="A244" s="9">
        <v>241</v>
      </c>
      <c r="B244" s="9" t="s">
        <v>45</v>
      </c>
      <c r="C244" s="9" t="s">
        <v>260</v>
      </c>
      <c r="D244" s="9" t="s">
        <v>250</v>
      </c>
      <c r="E244" s="9" t="s">
        <v>41</v>
      </c>
      <c r="F244" s="9" t="s">
        <v>227</v>
      </c>
      <c r="G244" s="9"/>
      <c r="H244" s="9" t="s">
        <v>44</v>
      </c>
      <c r="I244" s="9"/>
      <c r="J244" s="9"/>
      <c r="K244" s="9"/>
      <c r="L244" s="9"/>
      <c r="M244" s="9"/>
      <c r="N244" s="9"/>
      <c r="O244" s="9"/>
      <c r="P244" s="10">
        <f>IF(H244&lt;&gt;"","a","")</f>
        <v>0</v>
      </c>
      <c r="Q244" s="10">
        <f>IF(I244&lt;&gt;"","b","")</f>
        <v>0</v>
      </c>
      <c r="R244" s="10">
        <f>IF(J244&lt;&gt;"","c","")</f>
        <v>0</v>
      </c>
      <c r="S244" s="10">
        <f>IF(K244&lt;&gt;"","d","")</f>
        <v>0</v>
      </c>
      <c r="T244" s="10">
        <f>IF(L244&lt;&gt;"","e","")</f>
        <v>0</v>
      </c>
      <c r="U244" s="10">
        <f>IF(M244&lt;&gt;"","f","")</f>
        <v>0</v>
      </c>
      <c r="V244" s="10">
        <f>IF(N244&lt;&gt;"","g","")</f>
        <v>0</v>
      </c>
      <c r="W244" s="10">
        <f>P244&amp;Q244&amp;R244&amp;S244&amp;T244&amp;U244&amp;V244</f>
        <v>0</v>
      </c>
      <c r="X244" s="10">
        <f>IF(W244="","",VLOOKUP(W244,AA2:AD58,2,0))</f>
        <v>0</v>
      </c>
      <c r="Y244" s="10">
        <f>IF(X244="","",VLOOKUP(W244,AA2:AD58,3,0))</f>
        <v>0</v>
      </c>
      <c r="Z244" s="10">
        <f>IF(Y244="","",VLOOKUP(W244,AA2:AD58,4,0))</f>
        <v>0</v>
      </c>
    </row>
    <row r="245" spans="1:26" ht="30" customHeight="1">
      <c r="A245" s="9">
        <v>242</v>
      </c>
      <c r="B245" s="9" t="s">
        <v>47</v>
      </c>
      <c r="C245" s="9" t="s">
        <v>261</v>
      </c>
      <c r="D245" s="9" t="s">
        <v>250</v>
      </c>
      <c r="E245" s="9" t="s">
        <v>41</v>
      </c>
      <c r="F245" s="9" t="s">
        <v>227</v>
      </c>
      <c r="G245" s="9"/>
      <c r="H245" s="9" t="s">
        <v>44</v>
      </c>
      <c r="I245" s="9"/>
      <c r="J245" s="9"/>
      <c r="K245" s="9"/>
      <c r="L245" s="9"/>
      <c r="M245" s="9"/>
      <c r="N245" s="9"/>
      <c r="O245" s="9"/>
      <c r="P245" s="10">
        <f>IF(H245&lt;&gt;"","a","")</f>
        <v>0</v>
      </c>
      <c r="Q245" s="10">
        <f>IF(I245&lt;&gt;"","b","")</f>
        <v>0</v>
      </c>
      <c r="R245" s="10">
        <f>IF(J245&lt;&gt;"","c","")</f>
        <v>0</v>
      </c>
      <c r="S245" s="10">
        <f>IF(K245&lt;&gt;"","d","")</f>
        <v>0</v>
      </c>
      <c r="T245" s="10">
        <f>IF(L245&lt;&gt;"","e","")</f>
        <v>0</v>
      </c>
      <c r="U245" s="10">
        <f>IF(M245&lt;&gt;"","f","")</f>
        <v>0</v>
      </c>
      <c r="V245" s="10">
        <f>IF(N245&lt;&gt;"","g","")</f>
        <v>0</v>
      </c>
      <c r="W245" s="10">
        <f>P245&amp;Q245&amp;R245&amp;S245&amp;T245&amp;U245&amp;V245</f>
        <v>0</v>
      </c>
      <c r="X245" s="10">
        <f>IF(W245="","",VLOOKUP(W245,AA2:AD58,2,0))</f>
        <v>0</v>
      </c>
      <c r="Y245" s="10">
        <f>IF(X245="","",VLOOKUP(W245,AA2:AD58,3,0))</f>
        <v>0</v>
      </c>
      <c r="Z245" s="10">
        <f>IF(Y245="","",VLOOKUP(W245,AA2:AD58,4,0))</f>
        <v>0</v>
      </c>
    </row>
    <row r="246" spans="1:26" ht="30" customHeight="1">
      <c r="A246" s="9">
        <v>243</v>
      </c>
      <c r="B246" s="9" t="s">
        <v>47</v>
      </c>
      <c r="C246" s="9" t="s">
        <v>262</v>
      </c>
      <c r="D246" s="9" t="s">
        <v>250</v>
      </c>
      <c r="E246" s="9" t="s">
        <v>41</v>
      </c>
      <c r="F246" s="9" t="s">
        <v>227</v>
      </c>
      <c r="G246" s="9"/>
      <c r="H246" s="9" t="s">
        <v>44</v>
      </c>
      <c r="I246" s="9"/>
      <c r="J246" s="9"/>
      <c r="K246" s="9"/>
      <c r="L246" s="9"/>
      <c r="M246" s="9"/>
      <c r="N246" s="9"/>
      <c r="O246" s="9"/>
      <c r="P246" s="10">
        <f>IF(H246&lt;&gt;"","a","")</f>
        <v>0</v>
      </c>
      <c r="Q246" s="10">
        <f>IF(I246&lt;&gt;"","b","")</f>
        <v>0</v>
      </c>
      <c r="R246" s="10">
        <f>IF(J246&lt;&gt;"","c","")</f>
        <v>0</v>
      </c>
      <c r="S246" s="10">
        <f>IF(K246&lt;&gt;"","d","")</f>
        <v>0</v>
      </c>
      <c r="T246" s="10">
        <f>IF(L246&lt;&gt;"","e","")</f>
        <v>0</v>
      </c>
      <c r="U246" s="10">
        <f>IF(M246&lt;&gt;"","f","")</f>
        <v>0</v>
      </c>
      <c r="V246" s="10">
        <f>IF(N246&lt;&gt;"","g","")</f>
        <v>0</v>
      </c>
      <c r="W246" s="10">
        <f>P246&amp;Q246&amp;R246&amp;S246&amp;T246&amp;U246&amp;V246</f>
        <v>0</v>
      </c>
      <c r="X246" s="10">
        <f>IF(W246="","",VLOOKUP(W246,AA2:AD58,2,0))</f>
        <v>0</v>
      </c>
      <c r="Y246" s="10">
        <f>IF(X246="","",VLOOKUP(W246,AA2:AD58,3,0))</f>
        <v>0</v>
      </c>
      <c r="Z246" s="10">
        <f>IF(Y246="","",VLOOKUP(W246,AA2:AD58,4,0))</f>
        <v>0</v>
      </c>
    </row>
    <row r="247" spans="1:26" ht="30" customHeight="1">
      <c r="A247" s="9">
        <v>244</v>
      </c>
      <c r="B247" s="9" t="s">
        <v>47</v>
      </c>
      <c r="C247" s="9" t="s">
        <v>263</v>
      </c>
      <c r="D247" s="9" t="s">
        <v>248</v>
      </c>
      <c r="E247" s="9" t="s">
        <v>41</v>
      </c>
      <c r="F247" s="9" t="s">
        <v>227</v>
      </c>
      <c r="G247" s="9"/>
      <c r="H247" s="9" t="s">
        <v>44</v>
      </c>
      <c r="I247" s="9"/>
      <c r="J247" s="9"/>
      <c r="K247" s="9"/>
      <c r="L247" s="9"/>
      <c r="M247" s="9"/>
      <c r="N247" s="9"/>
      <c r="O247" s="9"/>
      <c r="P247" s="10">
        <f>IF(H247&lt;&gt;"","a","")</f>
        <v>0</v>
      </c>
      <c r="Q247" s="10">
        <f>IF(I247&lt;&gt;"","b","")</f>
        <v>0</v>
      </c>
      <c r="R247" s="10">
        <f>IF(J247&lt;&gt;"","c","")</f>
        <v>0</v>
      </c>
      <c r="S247" s="10">
        <f>IF(K247&lt;&gt;"","d","")</f>
        <v>0</v>
      </c>
      <c r="T247" s="10">
        <f>IF(L247&lt;&gt;"","e","")</f>
        <v>0</v>
      </c>
      <c r="U247" s="10">
        <f>IF(M247&lt;&gt;"","f","")</f>
        <v>0</v>
      </c>
      <c r="V247" s="10">
        <f>IF(N247&lt;&gt;"","g","")</f>
        <v>0</v>
      </c>
      <c r="W247" s="10">
        <f>P247&amp;Q247&amp;R247&amp;S247&amp;T247&amp;U247&amp;V247</f>
        <v>0</v>
      </c>
      <c r="X247" s="10">
        <f>IF(W247="","",VLOOKUP(W247,AA2:AD58,2,0))</f>
        <v>0</v>
      </c>
      <c r="Y247" s="10">
        <f>IF(X247="","",VLOOKUP(W247,AA2:AD58,3,0))</f>
        <v>0</v>
      </c>
      <c r="Z247" s="10">
        <f>IF(Y247="","",VLOOKUP(W247,AA2:AD58,4,0))</f>
        <v>0</v>
      </c>
    </row>
    <row r="248" spans="1:26" ht="30" customHeight="1">
      <c r="A248" s="9">
        <v>245</v>
      </c>
      <c r="B248" s="9" t="s">
        <v>47</v>
      </c>
      <c r="C248" s="9" t="s">
        <v>264</v>
      </c>
      <c r="D248" s="9" t="s">
        <v>248</v>
      </c>
      <c r="E248" s="9" t="s">
        <v>41</v>
      </c>
      <c r="F248" s="9" t="s">
        <v>227</v>
      </c>
      <c r="G248" s="9"/>
      <c r="H248" s="9" t="s">
        <v>44</v>
      </c>
      <c r="I248" s="9"/>
      <c r="J248" s="9"/>
      <c r="K248" s="9"/>
      <c r="L248" s="9"/>
      <c r="M248" s="9"/>
      <c r="N248" s="9"/>
      <c r="O248" s="9"/>
      <c r="P248" s="10">
        <f>IF(H248&lt;&gt;"","a","")</f>
        <v>0</v>
      </c>
      <c r="Q248" s="10">
        <f>IF(I248&lt;&gt;"","b","")</f>
        <v>0</v>
      </c>
      <c r="R248" s="10">
        <f>IF(J248&lt;&gt;"","c","")</f>
        <v>0</v>
      </c>
      <c r="S248" s="10">
        <f>IF(K248&lt;&gt;"","d","")</f>
        <v>0</v>
      </c>
      <c r="T248" s="10">
        <f>IF(L248&lt;&gt;"","e","")</f>
        <v>0</v>
      </c>
      <c r="U248" s="10">
        <f>IF(M248&lt;&gt;"","f","")</f>
        <v>0</v>
      </c>
      <c r="V248" s="10">
        <f>IF(N248&lt;&gt;"","g","")</f>
        <v>0</v>
      </c>
      <c r="W248" s="10">
        <f>P248&amp;Q248&amp;R248&amp;S248&amp;T248&amp;U248&amp;V248</f>
        <v>0</v>
      </c>
      <c r="X248" s="10">
        <f>IF(W248="","",VLOOKUP(W248,AA2:AD58,2,0))</f>
        <v>0</v>
      </c>
      <c r="Y248" s="10">
        <f>IF(X248="","",VLOOKUP(W248,AA2:AD58,3,0))</f>
        <v>0</v>
      </c>
      <c r="Z248" s="10">
        <f>IF(Y248="","",VLOOKUP(W248,AA2:AD58,4,0))</f>
        <v>0</v>
      </c>
    </row>
    <row r="249" spans="1:26" ht="30" customHeight="1">
      <c r="A249" s="9">
        <v>246</v>
      </c>
      <c r="B249" s="9" t="s">
        <v>47</v>
      </c>
      <c r="C249" s="9" t="s">
        <v>265</v>
      </c>
      <c r="D249" s="9" t="s">
        <v>248</v>
      </c>
      <c r="E249" s="9" t="s">
        <v>41</v>
      </c>
      <c r="F249" s="9" t="s">
        <v>227</v>
      </c>
      <c r="G249" s="9"/>
      <c r="H249" s="9" t="s">
        <v>44</v>
      </c>
      <c r="I249" s="9"/>
      <c r="J249" s="9"/>
      <c r="K249" s="9"/>
      <c r="L249" s="9"/>
      <c r="M249" s="9"/>
      <c r="N249" s="9"/>
      <c r="O249" s="9"/>
      <c r="P249" s="10">
        <f>IF(H249&lt;&gt;"","a","")</f>
        <v>0</v>
      </c>
      <c r="Q249" s="10">
        <f>IF(I249&lt;&gt;"","b","")</f>
        <v>0</v>
      </c>
      <c r="R249" s="10">
        <f>IF(J249&lt;&gt;"","c","")</f>
        <v>0</v>
      </c>
      <c r="S249" s="10">
        <f>IF(K249&lt;&gt;"","d","")</f>
        <v>0</v>
      </c>
      <c r="T249" s="10">
        <f>IF(L249&lt;&gt;"","e","")</f>
        <v>0</v>
      </c>
      <c r="U249" s="10">
        <f>IF(M249&lt;&gt;"","f","")</f>
        <v>0</v>
      </c>
      <c r="V249" s="10">
        <f>IF(N249&lt;&gt;"","g","")</f>
        <v>0</v>
      </c>
      <c r="W249" s="10">
        <f>P249&amp;Q249&amp;R249&amp;S249&amp;T249&amp;U249&amp;V249</f>
        <v>0</v>
      </c>
      <c r="X249" s="10">
        <f>IF(W249="","",VLOOKUP(W249,AA2:AD58,2,0))</f>
        <v>0</v>
      </c>
      <c r="Y249" s="10">
        <f>IF(X249="","",VLOOKUP(W249,AA2:AD58,3,0))</f>
        <v>0</v>
      </c>
      <c r="Z249" s="10">
        <f>IF(Y249="","",VLOOKUP(W249,AA2:AD58,4,0))</f>
        <v>0</v>
      </c>
    </row>
    <row r="250" spans="1:26" ht="30" customHeight="1">
      <c r="A250" s="9">
        <v>247</v>
      </c>
      <c r="B250" s="9" t="s">
        <v>38</v>
      </c>
      <c r="C250" s="9" t="s">
        <v>266</v>
      </c>
      <c r="D250" s="9" t="s">
        <v>241</v>
      </c>
      <c r="E250" s="9" t="s">
        <v>41</v>
      </c>
      <c r="F250" s="9" t="s">
        <v>227</v>
      </c>
      <c r="G250" s="9"/>
      <c r="H250" s="9" t="s">
        <v>44</v>
      </c>
      <c r="I250" s="9"/>
      <c r="J250" s="9"/>
      <c r="K250" s="9"/>
      <c r="L250" s="9"/>
      <c r="M250" s="9"/>
      <c r="N250" s="9"/>
      <c r="O250" s="9"/>
      <c r="P250" s="10">
        <f>IF(H250&lt;&gt;"","a","")</f>
        <v>0</v>
      </c>
      <c r="Q250" s="10">
        <f>IF(I250&lt;&gt;"","b","")</f>
        <v>0</v>
      </c>
      <c r="R250" s="10">
        <f>IF(J250&lt;&gt;"","c","")</f>
        <v>0</v>
      </c>
      <c r="S250" s="10">
        <f>IF(K250&lt;&gt;"","d","")</f>
        <v>0</v>
      </c>
      <c r="T250" s="10">
        <f>IF(L250&lt;&gt;"","e","")</f>
        <v>0</v>
      </c>
      <c r="U250" s="10">
        <f>IF(M250&lt;&gt;"","f","")</f>
        <v>0</v>
      </c>
      <c r="V250" s="10">
        <f>IF(N250&lt;&gt;"","g","")</f>
        <v>0</v>
      </c>
      <c r="W250" s="10">
        <f>P250&amp;Q250&amp;R250&amp;S250&amp;T250&amp;U250&amp;V250</f>
        <v>0</v>
      </c>
      <c r="X250" s="10">
        <f>IF(W250="","",VLOOKUP(W250,AA2:AD58,2,0))</f>
        <v>0</v>
      </c>
      <c r="Y250" s="10">
        <f>IF(X250="","",VLOOKUP(W250,AA2:AD58,3,0))</f>
        <v>0</v>
      </c>
      <c r="Z250" s="10">
        <f>IF(Y250="","",VLOOKUP(W250,AA2:AD58,4,0))</f>
        <v>0</v>
      </c>
    </row>
    <row r="251" spans="1:26" ht="30" customHeight="1">
      <c r="A251" s="9">
        <v>248</v>
      </c>
      <c r="B251" s="9" t="s">
        <v>38</v>
      </c>
      <c r="C251" s="9" t="s">
        <v>267</v>
      </c>
      <c r="D251" s="9" t="s">
        <v>255</v>
      </c>
      <c r="E251" s="9" t="s">
        <v>41</v>
      </c>
      <c r="F251" s="9" t="s">
        <v>227</v>
      </c>
      <c r="G251" s="9"/>
      <c r="H251" s="9" t="s">
        <v>44</v>
      </c>
      <c r="I251" s="9"/>
      <c r="J251" s="9"/>
      <c r="K251" s="9"/>
      <c r="L251" s="9"/>
      <c r="M251" s="9"/>
      <c r="N251" s="9"/>
      <c r="O251" s="9"/>
      <c r="P251" s="10">
        <f>IF(H251&lt;&gt;"","a","")</f>
        <v>0</v>
      </c>
      <c r="Q251" s="10">
        <f>IF(I251&lt;&gt;"","b","")</f>
        <v>0</v>
      </c>
      <c r="R251" s="10">
        <f>IF(J251&lt;&gt;"","c","")</f>
        <v>0</v>
      </c>
      <c r="S251" s="10">
        <f>IF(K251&lt;&gt;"","d","")</f>
        <v>0</v>
      </c>
      <c r="T251" s="10">
        <f>IF(L251&lt;&gt;"","e","")</f>
        <v>0</v>
      </c>
      <c r="U251" s="10">
        <f>IF(M251&lt;&gt;"","f","")</f>
        <v>0</v>
      </c>
      <c r="V251" s="10">
        <f>IF(N251&lt;&gt;"","g","")</f>
        <v>0</v>
      </c>
      <c r="W251" s="10">
        <f>P251&amp;Q251&amp;R251&amp;S251&amp;T251&amp;U251&amp;V251</f>
        <v>0</v>
      </c>
      <c r="X251" s="10">
        <f>IF(W251="","",VLOOKUP(W251,AA2:AD58,2,0))</f>
        <v>0</v>
      </c>
      <c r="Y251" s="10">
        <f>IF(X251="","",VLOOKUP(W251,AA2:AD58,3,0))</f>
        <v>0</v>
      </c>
      <c r="Z251" s="10">
        <f>IF(Y251="","",VLOOKUP(W251,AA2:AD58,4,0))</f>
        <v>0</v>
      </c>
    </row>
    <row r="252" spans="1:26" ht="30" customHeight="1">
      <c r="A252" s="9">
        <v>249</v>
      </c>
      <c r="B252" s="9" t="s">
        <v>38</v>
      </c>
      <c r="C252" s="9" t="s">
        <v>247</v>
      </c>
      <c r="D252" s="9" t="s">
        <v>248</v>
      </c>
      <c r="E252" s="9" t="s">
        <v>41</v>
      </c>
      <c r="F252" s="9" t="s">
        <v>227</v>
      </c>
      <c r="G252" s="9"/>
      <c r="H252" s="9" t="s">
        <v>44</v>
      </c>
      <c r="I252" s="9"/>
      <c r="J252" s="9"/>
      <c r="K252" s="9"/>
      <c r="L252" s="9"/>
      <c r="M252" s="9"/>
      <c r="N252" s="9"/>
      <c r="O252" s="9"/>
      <c r="P252" s="10">
        <f>IF(H252&lt;&gt;"","a","")</f>
        <v>0</v>
      </c>
      <c r="Q252" s="10">
        <f>IF(I252&lt;&gt;"","b","")</f>
        <v>0</v>
      </c>
      <c r="R252" s="10">
        <f>IF(J252&lt;&gt;"","c","")</f>
        <v>0</v>
      </c>
      <c r="S252" s="10">
        <f>IF(K252&lt;&gt;"","d","")</f>
        <v>0</v>
      </c>
      <c r="T252" s="10">
        <f>IF(L252&lt;&gt;"","e","")</f>
        <v>0</v>
      </c>
      <c r="U252" s="10">
        <f>IF(M252&lt;&gt;"","f","")</f>
        <v>0</v>
      </c>
      <c r="V252" s="10">
        <f>IF(N252&lt;&gt;"","g","")</f>
        <v>0</v>
      </c>
      <c r="W252" s="10">
        <f>P252&amp;Q252&amp;R252&amp;S252&amp;T252&amp;U252&amp;V252</f>
        <v>0</v>
      </c>
      <c r="X252" s="10">
        <f>IF(W252="","",VLOOKUP(W252,AA2:AD58,2,0))</f>
        <v>0</v>
      </c>
      <c r="Y252" s="10">
        <f>IF(X252="","",VLOOKUP(W252,AA2:AD58,3,0))</f>
        <v>0</v>
      </c>
      <c r="Z252" s="10">
        <f>IF(Y252="","",VLOOKUP(W252,AA2:AD58,4,0))</f>
        <v>0</v>
      </c>
    </row>
    <row r="253" spans="1:26" ht="30" customHeight="1">
      <c r="A253" s="9">
        <v>250</v>
      </c>
      <c r="B253" s="9" t="s">
        <v>76</v>
      </c>
      <c r="C253" s="9" t="s">
        <v>268</v>
      </c>
      <c r="D253" s="9" t="s">
        <v>255</v>
      </c>
      <c r="E253" s="9" t="s">
        <v>41</v>
      </c>
      <c r="F253" s="9" t="s">
        <v>227</v>
      </c>
      <c r="G253" s="9"/>
      <c r="H253" s="9" t="s">
        <v>44</v>
      </c>
      <c r="I253" s="9"/>
      <c r="J253" s="9"/>
      <c r="K253" s="9"/>
      <c r="L253" s="9"/>
      <c r="M253" s="9"/>
      <c r="N253" s="9"/>
      <c r="O253" s="9"/>
      <c r="P253" s="10">
        <f>IF(H253&lt;&gt;"","a","")</f>
        <v>0</v>
      </c>
      <c r="Q253" s="10">
        <f>IF(I253&lt;&gt;"","b","")</f>
        <v>0</v>
      </c>
      <c r="R253" s="10">
        <f>IF(J253&lt;&gt;"","c","")</f>
        <v>0</v>
      </c>
      <c r="S253" s="10">
        <f>IF(K253&lt;&gt;"","d","")</f>
        <v>0</v>
      </c>
      <c r="T253" s="10">
        <f>IF(L253&lt;&gt;"","e","")</f>
        <v>0</v>
      </c>
      <c r="U253" s="10">
        <f>IF(M253&lt;&gt;"","f","")</f>
        <v>0</v>
      </c>
      <c r="V253" s="10">
        <f>IF(N253&lt;&gt;"","g","")</f>
        <v>0</v>
      </c>
      <c r="W253" s="10">
        <f>P253&amp;Q253&amp;R253&amp;S253&amp;T253&amp;U253&amp;V253</f>
        <v>0</v>
      </c>
      <c r="X253" s="10">
        <f>IF(W253="","",VLOOKUP(W253,AA2:AD58,2,0))</f>
        <v>0</v>
      </c>
      <c r="Y253" s="10">
        <f>IF(X253="","",VLOOKUP(W253,AA2:AD58,3,0))</f>
        <v>0</v>
      </c>
      <c r="Z253" s="10">
        <f>IF(Y253="","",VLOOKUP(W253,AA2:AD58,4,0))</f>
        <v>0</v>
      </c>
    </row>
    <row r="254" spans="1:26" ht="30" customHeight="1">
      <c r="A254" s="9">
        <v>251</v>
      </c>
      <c r="B254" s="9" t="s">
        <v>76</v>
      </c>
      <c r="C254" s="9" t="s">
        <v>269</v>
      </c>
      <c r="D254" s="9" t="s">
        <v>248</v>
      </c>
      <c r="E254" s="9" t="s">
        <v>41</v>
      </c>
      <c r="F254" s="9" t="s">
        <v>227</v>
      </c>
      <c r="G254" s="9"/>
      <c r="H254" s="9" t="s">
        <v>44</v>
      </c>
      <c r="I254" s="9"/>
      <c r="J254" s="9"/>
      <c r="K254" s="9"/>
      <c r="L254" s="9"/>
      <c r="M254" s="9"/>
      <c r="N254" s="9"/>
      <c r="O254" s="9"/>
      <c r="P254" s="10">
        <f>IF(H254&lt;&gt;"","a","")</f>
        <v>0</v>
      </c>
      <c r="Q254" s="10">
        <f>IF(I254&lt;&gt;"","b","")</f>
        <v>0</v>
      </c>
      <c r="R254" s="10">
        <f>IF(J254&lt;&gt;"","c","")</f>
        <v>0</v>
      </c>
      <c r="S254" s="10">
        <f>IF(K254&lt;&gt;"","d","")</f>
        <v>0</v>
      </c>
      <c r="T254" s="10">
        <f>IF(L254&lt;&gt;"","e","")</f>
        <v>0</v>
      </c>
      <c r="U254" s="10">
        <f>IF(M254&lt;&gt;"","f","")</f>
        <v>0</v>
      </c>
      <c r="V254" s="10">
        <f>IF(N254&lt;&gt;"","g","")</f>
        <v>0</v>
      </c>
      <c r="W254" s="10">
        <f>P254&amp;Q254&amp;R254&amp;S254&amp;T254&amp;U254&amp;V254</f>
        <v>0</v>
      </c>
      <c r="X254" s="10">
        <f>IF(W254="","",VLOOKUP(W254,AA2:AD58,2,0))</f>
        <v>0</v>
      </c>
      <c r="Y254" s="10">
        <f>IF(X254="","",VLOOKUP(W254,AA2:AD58,3,0))</f>
        <v>0</v>
      </c>
      <c r="Z254" s="10">
        <f>IF(Y254="","",VLOOKUP(W254,AA2:AD58,4,0))</f>
        <v>0</v>
      </c>
    </row>
    <row r="255" spans="1:26" ht="30" customHeight="1">
      <c r="A255" s="9">
        <v>252</v>
      </c>
      <c r="B255" s="9" t="s">
        <v>76</v>
      </c>
      <c r="C255" s="9" t="s">
        <v>270</v>
      </c>
      <c r="D255" s="9" t="s">
        <v>241</v>
      </c>
      <c r="E255" s="9" t="s">
        <v>41</v>
      </c>
      <c r="F255" s="9" t="s">
        <v>227</v>
      </c>
      <c r="G255" s="9"/>
      <c r="H255" s="9" t="s">
        <v>44</v>
      </c>
      <c r="I255" s="9"/>
      <c r="J255" s="9"/>
      <c r="K255" s="9"/>
      <c r="L255" s="9"/>
      <c r="M255" s="9"/>
      <c r="N255" s="9"/>
      <c r="O255" s="9"/>
      <c r="P255" s="10">
        <f>IF(H255&lt;&gt;"","a","")</f>
        <v>0</v>
      </c>
      <c r="Q255" s="10">
        <f>IF(I255&lt;&gt;"","b","")</f>
        <v>0</v>
      </c>
      <c r="R255" s="10">
        <f>IF(J255&lt;&gt;"","c","")</f>
        <v>0</v>
      </c>
      <c r="S255" s="10">
        <f>IF(K255&lt;&gt;"","d","")</f>
        <v>0</v>
      </c>
      <c r="T255" s="10">
        <f>IF(L255&lt;&gt;"","e","")</f>
        <v>0</v>
      </c>
      <c r="U255" s="10">
        <f>IF(M255&lt;&gt;"","f","")</f>
        <v>0</v>
      </c>
      <c r="V255" s="10">
        <f>IF(N255&lt;&gt;"","g","")</f>
        <v>0</v>
      </c>
      <c r="W255" s="10">
        <f>P255&amp;Q255&amp;R255&amp;S255&amp;T255&amp;U255&amp;V255</f>
        <v>0</v>
      </c>
      <c r="X255" s="10">
        <f>IF(W255="","",VLOOKUP(W255,AA2:AD58,2,0))</f>
        <v>0</v>
      </c>
      <c r="Y255" s="10">
        <f>IF(X255="","",VLOOKUP(W255,AA2:AD58,3,0))</f>
        <v>0</v>
      </c>
      <c r="Z255" s="10">
        <f>IF(Y255="","",VLOOKUP(W255,AA2:AD58,4,0))</f>
        <v>0</v>
      </c>
    </row>
    <row r="256" spans="1:26" ht="30" customHeight="1">
      <c r="A256" s="9">
        <v>253</v>
      </c>
      <c r="B256" s="9" t="s">
        <v>45</v>
      </c>
      <c r="C256" s="9" t="s">
        <v>271</v>
      </c>
      <c r="D256" s="9" t="s">
        <v>248</v>
      </c>
      <c r="E256" s="9" t="s">
        <v>41</v>
      </c>
      <c r="F256" s="9" t="s">
        <v>227</v>
      </c>
      <c r="G256" s="9"/>
      <c r="H256" s="9" t="s">
        <v>44</v>
      </c>
      <c r="I256" s="9"/>
      <c r="J256" s="9"/>
      <c r="K256" s="9"/>
      <c r="L256" s="9"/>
      <c r="M256" s="9"/>
      <c r="N256" s="9"/>
      <c r="O256" s="9"/>
      <c r="P256" s="10">
        <f>IF(H256&lt;&gt;"","a","")</f>
        <v>0</v>
      </c>
      <c r="Q256" s="10">
        <f>IF(I256&lt;&gt;"","b","")</f>
        <v>0</v>
      </c>
      <c r="R256" s="10">
        <f>IF(J256&lt;&gt;"","c","")</f>
        <v>0</v>
      </c>
      <c r="S256" s="10">
        <f>IF(K256&lt;&gt;"","d","")</f>
        <v>0</v>
      </c>
      <c r="T256" s="10">
        <f>IF(L256&lt;&gt;"","e","")</f>
        <v>0</v>
      </c>
      <c r="U256" s="10">
        <f>IF(M256&lt;&gt;"","f","")</f>
        <v>0</v>
      </c>
      <c r="V256" s="10">
        <f>IF(N256&lt;&gt;"","g","")</f>
        <v>0</v>
      </c>
      <c r="W256" s="10">
        <f>P256&amp;Q256&amp;R256&amp;S256&amp;T256&amp;U256&amp;V256</f>
        <v>0</v>
      </c>
      <c r="X256" s="10">
        <f>IF(W256="","",VLOOKUP(W256,AA2:AD58,2,0))</f>
        <v>0</v>
      </c>
      <c r="Y256" s="10">
        <f>IF(X256="","",VLOOKUP(W256,AA2:AD58,3,0))</f>
        <v>0</v>
      </c>
      <c r="Z256" s="10">
        <f>IF(Y256="","",VLOOKUP(W256,AA2:AD58,4,0))</f>
        <v>0</v>
      </c>
    </row>
    <row r="257" spans="1:26" ht="30" customHeight="1">
      <c r="A257" s="9">
        <v>254</v>
      </c>
      <c r="B257" s="9" t="s">
        <v>45</v>
      </c>
      <c r="C257" s="9" t="s">
        <v>272</v>
      </c>
      <c r="D257" s="9" t="s">
        <v>255</v>
      </c>
      <c r="E257" s="9" t="s">
        <v>41</v>
      </c>
      <c r="F257" s="9" t="s">
        <v>227</v>
      </c>
      <c r="G257" s="9"/>
      <c r="H257" s="9" t="s">
        <v>44</v>
      </c>
      <c r="I257" s="9"/>
      <c r="J257" s="9"/>
      <c r="K257" s="9"/>
      <c r="L257" s="9"/>
      <c r="M257" s="9"/>
      <c r="N257" s="9"/>
      <c r="O257" s="9"/>
      <c r="P257" s="10">
        <f>IF(H257&lt;&gt;"","a","")</f>
        <v>0</v>
      </c>
      <c r="Q257" s="10">
        <f>IF(I257&lt;&gt;"","b","")</f>
        <v>0</v>
      </c>
      <c r="R257" s="10">
        <f>IF(J257&lt;&gt;"","c","")</f>
        <v>0</v>
      </c>
      <c r="S257" s="10">
        <f>IF(K257&lt;&gt;"","d","")</f>
        <v>0</v>
      </c>
      <c r="T257" s="10">
        <f>IF(L257&lt;&gt;"","e","")</f>
        <v>0</v>
      </c>
      <c r="U257" s="10">
        <f>IF(M257&lt;&gt;"","f","")</f>
        <v>0</v>
      </c>
      <c r="V257" s="10">
        <f>IF(N257&lt;&gt;"","g","")</f>
        <v>0</v>
      </c>
      <c r="W257" s="10">
        <f>P257&amp;Q257&amp;R257&amp;S257&amp;T257&amp;U257&amp;V257</f>
        <v>0</v>
      </c>
      <c r="X257" s="10">
        <f>IF(W257="","",VLOOKUP(W257,AA2:AD58,2,0))</f>
        <v>0</v>
      </c>
      <c r="Y257" s="10">
        <f>IF(X257="","",VLOOKUP(W257,AA2:AD58,3,0))</f>
        <v>0</v>
      </c>
      <c r="Z257" s="10">
        <f>IF(Y257="","",VLOOKUP(W257,AA2:AD58,4,0))</f>
        <v>0</v>
      </c>
    </row>
    <row r="258" spans="1:26" ht="30" customHeight="1">
      <c r="A258" s="9">
        <v>255</v>
      </c>
      <c r="B258" s="9" t="s">
        <v>45</v>
      </c>
      <c r="C258" s="9" t="s">
        <v>273</v>
      </c>
      <c r="D258" s="9" t="s">
        <v>241</v>
      </c>
      <c r="E258" s="9" t="s">
        <v>41</v>
      </c>
      <c r="F258" s="9" t="s">
        <v>227</v>
      </c>
      <c r="G258" s="9"/>
      <c r="H258" s="9" t="s">
        <v>44</v>
      </c>
      <c r="I258" s="9"/>
      <c r="J258" s="9"/>
      <c r="K258" s="9"/>
      <c r="L258" s="9"/>
      <c r="M258" s="9"/>
      <c r="N258" s="9"/>
      <c r="O258" s="9"/>
      <c r="P258" s="10">
        <f>IF(H258&lt;&gt;"","a","")</f>
        <v>0</v>
      </c>
      <c r="Q258" s="10">
        <f>IF(I258&lt;&gt;"","b","")</f>
        <v>0</v>
      </c>
      <c r="R258" s="10">
        <f>IF(J258&lt;&gt;"","c","")</f>
        <v>0</v>
      </c>
      <c r="S258" s="10">
        <f>IF(K258&lt;&gt;"","d","")</f>
        <v>0</v>
      </c>
      <c r="T258" s="10">
        <f>IF(L258&lt;&gt;"","e","")</f>
        <v>0</v>
      </c>
      <c r="U258" s="10">
        <f>IF(M258&lt;&gt;"","f","")</f>
        <v>0</v>
      </c>
      <c r="V258" s="10">
        <f>IF(N258&lt;&gt;"","g","")</f>
        <v>0</v>
      </c>
      <c r="W258" s="10">
        <f>P258&amp;Q258&amp;R258&amp;S258&amp;T258&amp;U258&amp;V258</f>
        <v>0</v>
      </c>
      <c r="X258" s="10">
        <f>IF(W258="","",VLOOKUP(W258,AA2:AD58,2,0))</f>
        <v>0</v>
      </c>
      <c r="Y258" s="10">
        <f>IF(X258="","",VLOOKUP(W258,AA2:AD58,3,0))</f>
        <v>0</v>
      </c>
      <c r="Z258" s="10">
        <f>IF(Y258="","",VLOOKUP(W258,AA2:AD58,4,0))</f>
        <v>0</v>
      </c>
    </row>
    <row r="259" spans="1:26" ht="30" customHeight="1">
      <c r="A259" s="9">
        <v>256</v>
      </c>
      <c r="B259" s="9" t="s">
        <v>47</v>
      </c>
      <c r="C259" s="9" t="s">
        <v>274</v>
      </c>
      <c r="D259" s="9" t="s">
        <v>241</v>
      </c>
      <c r="E259" s="9" t="s">
        <v>41</v>
      </c>
      <c r="F259" s="9" t="s">
        <v>227</v>
      </c>
      <c r="G259" s="9"/>
      <c r="H259" s="9" t="s">
        <v>44</v>
      </c>
      <c r="I259" s="9"/>
      <c r="J259" s="9"/>
      <c r="K259" s="9"/>
      <c r="L259" s="9"/>
      <c r="M259" s="9"/>
      <c r="N259" s="9"/>
      <c r="O259" s="9"/>
      <c r="P259" s="10">
        <f>IF(H259&lt;&gt;"","a","")</f>
        <v>0</v>
      </c>
      <c r="Q259" s="10">
        <f>IF(I259&lt;&gt;"","b","")</f>
        <v>0</v>
      </c>
      <c r="R259" s="10">
        <f>IF(J259&lt;&gt;"","c","")</f>
        <v>0</v>
      </c>
      <c r="S259" s="10">
        <f>IF(K259&lt;&gt;"","d","")</f>
        <v>0</v>
      </c>
      <c r="T259" s="10">
        <f>IF(L259&lt;&gt;"","e","")</f>
        <v>0</v>
      </c>
      <c r="U259" s="10">
        <f>IF(M259&lt;&gt;"","f","")</f>
        <v>0</v>
      </c>
      <c r="V259" s="10">
        <f>IF(N259&lt;&gt;"","g","")</f>
        <v>0</v>
      </c>
      <c r="W259" s="10">
        <f>P259&amp;Q259&amp;R259&amp;S259&amp;T259&amp;U259&amp;V259</f>
        <v>0</v>
      </c>
      <c r="X259" s="10">
        <f>IF(W259="","",VLOOKUP(W259,AA2:AD58,2,0))</f>
        <v>0</v>
      </c>
      <c r="Y259" s="10">
        <f>IF(X259="","",VLOOKUP(W259,AA2:AD58,3,0))</f>
        <v>0</v>
      </c>
      <c r="Z259" s="10">
        <f>IF(Y259="","",VLOOKUP(W259,AA2:AD58,4,0))</f>
        <v>0</v>
      </c>
    </row>
    <row r="260" spans="1:26" ht="30" customHeight="1">
      <c r="A260" s="9">
        <v>257</v>
      </c>
      <c r="B260" s="9" t="s">
        <v>47</v>
      </c>
      <c r="C260" s="9" t="s">
        <v>275</v>
      </c>
      <c r="D260" s="9" t="s">
        <v>255</v>
      </c>
      <c r="E260" s="9" t="s">
        <v>41</v>
      </c>
      <c r="F260" s="9" t="s">
        <v>227</v>
      </c>
      <c r="G260" s="9"/>
      <c r="H260" s="9" t="s">
        <v>44</v>
      </c>
      <c r="I260" s="9"/>
      <c r="J260" s="9"/>
      <c r="K260" s="9"/>
      <c r="L260" s="9"/>
      <c r="M260" s="9"/>
      <c r="N260" s="9"/>
      <c r="O260" s="9"/>
      <c r="P260" s="10">
        <f>IF(H260&lt;&gt;"","a","")</f>
        <v>0</v>
      </c>
      <c r="Q260" s="10">
        <f>IF(I260&lt;&gt;"","b","")</f>
        <v>0</v>
      </c>
      <c r="R260" s="10">
        <f>IF(J260&lt;&gt;"","c","")</f>
        <v>0</v>
      </c>
      <c r="S260" s="10">
        <f>IF(K260&lt;&gt;"","d","")</f>
        <v>0</v>
      </c>
      <c r="T260" s="10">
        <f>IF(L260&lt;&gt;"","e","")</f>
        <v>0</v>
      </c>
      <c r="U260" s="10">
        <f>IF(M260&lt;&gt;"","f","")</f>
        <v>0</v>
      </c>
      <c r="V260" s="10">
        <f>IF(N260&lt;&gt;"","g","")</f>
        <v>0</v>
      </c>
      <c r="W260" s="10">
        <f>P260&amp;Q260&amp;R260&amp;S260&amp;T260&amp;U260&amp;V260</f>
        <v>0</v>
      </c>
      <c r="X260" s="10">
        <f>IF(W260="","",VLOOKUP(W260,AA2:AD58,2,0))</f>
        <v>0</v>
      </c>
      <c r="Y260" s="10">
        <f>IF(X260="","",VLOOKUP(W260,AA2:AD58,3,0))</f>
        <v>0</v>
      </c>
      <c r="Z260" s="10">
        <f>IF(Y260="","",VLOOKUP(W260,AA2:AD58,4,0))</f>
        <v>0</v>
      </c>
    </row>
    <row r="261" spans="1:26" ht="30" customHeight="1">
      <c r="A261" s="9">
        <v>258</v>
      </c>
      <c r="B261" s="9" t="s">
        <v>47</v>
      </c>
      <c r="C261" s="9" t="s">
        <v>276</v>
      </c>
      <c r="D261" s="9" t="s">
        <v>248</v>
      </c>
      <c r="E261" s="9" t="s">
        <v>41</v>
      </c>
      <c r="F261" s="9" t="s">
        <v>227</v>
      </c>
      <c r="G261" s="9"/>
      <c r="H261" s="9" t="s">
        <v>44</v>
      </c>
      <c r="I261" s="9"/>
      <c r="J261" s="9"/>
      <c r="K261" s="9"/>
      <c r="L261" s="9"/>
      <c r="M261" s="9"/>
      <c r="N261" s="9"/>
      <c r="O261" s="9"/>
      <c r="P261" s="10">
        <f>IF(H261&lt;&gt;"","a","")</f>
        <v>0</v>
      </c>
      <c r="Q261" s="10">
        <f>IF(I261&lt;&gt;"","b","")</f>
        <v>0</v>
      </c>
      <c r="R261" s="10">
        <f>IF(J261&lt;&gt;"","c","")</f>
        <v>0</v>
      </c>
      <c r="S261" s="10">
        <f>IF(K261&lt;&gt;"","d","")</f>
        <v>0</v>
      </c>
      <c r="T261" s="10">
        <f>IF(L261&lt;&gt;"","e","")</f>
        <v>0</v>
      </c>
      <c r="U261" s="10">
        <f>IF(M261&lt;&gt;"","f","")</f>
        <v>0</v>
      </c>
      <c r="V261" s="10">
        <f>IF(N261&lt;&gt;"","g","")</f>
        <v>0</v>
      </c>
      <c r="W261" s="10">
        <f>P261&amp;Q261&amp;R261&amp;S261&amp;T261&amp;U261&amp;V261</f>
        <v>0</v>
      </c>
      <c r="X261" s="10">
        <f>IF(W261="","",VLOOKUP(W261,AA2:AD58,2,0))</f>
        <v>0</v>
      </c>
      <c r="Y261" s="10">
        <f>IF(X261="","",VLOOKUP(W261,AA2:AD58,3,0))</f>
        <v>0</v>
      </c>
      <c r="Z261" s="10">
        <f>IF(Y261="","",VLOOKUP(W261,AA2:AD58,4,0))</f>
        <v>0</v>
      </c>
    </row>
    <row r="262" spans="1:26" ht="30" customHeight="1">
      <c r="A262" s="9">
        <v>259</v>
      </c>
      <c r="B262" s="9" t="s">
        <v>57</v>
      </c>
      <c r="C262" s="9" t="s">
        <v>277</v>
      </c>
      <c r="D262" s="9" t="s">
        <v>248</v>
      </c>
      <c r="E262" s="9" t="s">
        <v>41</v>
      </c>
      <c r="F262" s="9" t="s">
        <v>227</v>
      </c>
      <c r="G262" s="9"/>
      <c r="H262" s="9" t="s">
        <v>44</v>
      </c>
      <c r="I262" s="9"/>
      <c r="J262" s="9"/>
      <c r="K262" s="9"/>
      <c r="L262" s="9"/>
      <c r="M262" s="9"/>
      <c r="N262" s="9"/>
      <c r="O262" s="9"/>
      <c r="P262" s="10">
        <f>IF(H262&lt;&gt;"","a","")</f>
        <v>0</v>
      </c>
      <c r="Q262" s="10">
        <f>IF(I262&lt;&gt;"","b","")</f>
        <v>0</v>
      </c>
      <c r="R262" s="10">
        <f>IF(J262&lt;&gt;"","c","")</f>
        <v>0</v>
      </c>
      <c r="S262" s="10">
        <f>IF(K262&lt;&gt;"","d","")</f>
        <v>0</v>
      </c>
      <c r="T262" s="10">
        <f>IF(L262&lt;&gt;"","e","")</f>
        <v>0</v>
      </c>
      <c r="U262" s="10">
        <f>IF(M262&lt;&gt;"","f","")</f>
        <v>0</v>
      </c>
      <c r="V262" s="10">
        <f>IF(N262&lt;&gt;"","g","")</f>
        <v>0</v>
      </c>
      <c r="W262" s="10">
        <f>P262&amp;Q262&amp;R262&amp;S262&amp;T262&amp;U262&amp;V262</f>
        <v>0</v>
      </c>
      <c r="X262" s="10">
        <f>IF(W262="","",VLOOKUP(W262,AA2:AD58,2,0))</f>
        <v>0</v>
      </c>
      <c r="Y262" s="10">
        <f>IF(X262="","",VLOOKUP(W262,AA2:AD58,3,0))</f>
        <v>0</v>
      </c>
      <c r="Z262" s="10">
        <f>IF(Y262="","",VLOOKUP(W262,AA2:AD58,4,0))</f>
        <v>0</v>
      </c>
    </row>
    <row r="263" spans="1:26" ht="30" customHeight="1">
      <c r="A263" s="9">
        <v>260</v>
      </c>
      <c r="B263" s="9" t="s">
        <v>38</v>
      </c>
      <c r="C263" s="9" t="s">
        <v>42</v>
      </c>
      <c r="D263" s="9" t="s">
        <v>278</v>
      </c>
      <c r="E263" s="9" t="s">
        <v>41</v>
      </c>
      <c r="F263" s="9" t="s">
        <v>279</v>
      </c>
      <c r="G263" s="9"/>
      <c r="H263" s="9" t="s">
        <v>44</v>
      </c>
      <c r="I263" s="9"/>
      <c r="J263" s="9"/>
      <c r="K263" s="9"/>
      <c r="L263" s="9"/>
      <c r="M263" s="9"/>
      <c r="N263" s="9"/>
      <c r="O263" s="9"/>
      <c r="P263" s="10">
        <f>IF(H263&lt;&gt;"","a","")</f>
        <v>0</v>
      </c>
      <c r="Q263" s="10">
        <f>IF(I263&lt;&gt;"","b","")</f>
        <v>0</v>
      </c>
      <c r="R263" s="10">
        <f>IF(J263&lt;&gt;"","c","")</f>
        <v>0</v>
      </c>
      <c r="S263" s="10">
        <f>IF(K263&lt;&gt;"","d","")</f>
        <v>0</v>
      </c>
      <c r="T263" s="10">
        <f>IF(L263&lt;&gt;"","e","")</f>
        <v>0</v>
      </c>
      <c r="U263" s="10">
        <f>IF(M263&lt;&gt;"","f","")</f>
        <v>0</v>
      </c>
      <c r="V263" s="10">
        <f>IF(N263&lt;&gt;"","g","")</f>
        <v>0</v>
      </c>
      <c r="W263" s="10">
        <f>P263&amp;Q263&amp;R263&amp;S263&amp;T263&amp;U263&amp;V263</f>
        <v>0</v>
      </c>
      <c r="X263" s="10">
        <f>IF(W263="","",VLOOKUP(W263,AA2:AD58,2,0))</f>
        <v>0</v>
      </c>
      <c r="Y263" s="10">
        <f>IF(X263="","",VLOOKUP(W263,AA2:AD58,3,0))</f>
        <v>0</v>
      </c>
      <c r="Z263" s="10">
        <f>IF(Y263="","",VLOOKUP(W263,AA2:AD58,4,0))</f>
        <v>0</v>
      </c>
    </row>
    <row r="264" spans="1:26" ht="30" customHeight="1">
      <c r="A264" s="9">
        <v>261</v>
      </c>
      <c r="B264" s="9" t="s">
        <v>57</v>
      </c>
      <c r="C264" s="9" t="s">
        <v>280</v>
      </c>
      <c r="D264" s="9" t="s">
        <v>278</v>
      </c>
      <c r="E264" s="9" t="s">
        <v>41</v>
      </c>
      <c r="F264" s="9" t="s">
        <v>279</v>
      </c>
      <c r="G264" s="9"/>
      <c r="H264" s="9" t="s">
        <v>44</v>
      </c>
      <c r="I264" s="9"/>
      <c r="J264" s="9"/>
      <c r="K264" s="9"/>
      <c r="L264" s="9"/>
      <c r="M264" s="9"/>
      <c r="N264" s="9"/>
      <c r="O264" s="9"/>
      <c r="P264" s="10">
        <f>IF(H264&lt;&gt;"","a","")</f>
        <v>0</v>
      </c>
      <c r="Q264" s="10">
        <f>IF(I264&lt;&gt;"","b","")</f>
        <v>0</v>
      </c>
      <c r="R264" s="10">
        <f>IF(J264&lt;&gt;"","c","")</f>
        <v>0</v>
      </c>
      <c r="S264" s="10">
        <f>IF(K264&lt;&gt;"","d","")</f>
        <v>0</v>
      </c>
      <c r="T264" s="10">
        <f>IF(L264&lt;&gt;"","e","")</f>
        <v>0</v>
      </c>
      <c r="U264" s="10">
        <f>IF(M264&lt;&gt;"","f","")</f>
        <v>0</v>
      </c>
      <c r="V264" s="10">
        <f>IF(N264&lt;&gt;"","g","")</f>
        <v>0</v>
      </c>
      <c r="W264" s="10">
        <f>P264&amp;Q264&amp;R264&amp;S264&amp;T264&amp;U264&amp;V264</f>
        <v>0</v>
      </c>
      <c r="X264" s="10">
        <f>IF(W264="","",VLOOKUP(W264,AA2:AD58,2,0))</f>
        <v>0</v>
      </c>
      <c r="Y264" s="10">
        <f>IF(X264="","",VLOOKUP(W264,AA2:AD58,3,0))</f>
        <v>0</v>
      </c>
      <c r="Z264" s="10">
        <f>IF(Y264="","",VLOOKUP(W264,AA2:AD58,4,0))</f>
        <v>0</v>
      </c>
    </row>
    <row r="265" spans="1:26" ht="30" customHeight="1">
      <c r="A265" s="9">
        <v>262</v>
      </c>
      <c r="B265" s="9" t="s">
        <v>38</v>
      </c>
      <c r="C265" s="9" t="s">
        <v>281</v>
      </c>
      <c r="D265" s="9"/>
      <c r="E265" s="9" t="s">
        <v>41</v>
      </c>
      <c r="F265" s="9" t="s">
        <v>279</v>
      </c>
      <c r="G265" s="9"/>
      <c r="H265" s="9" t="s">
        <v>44</v>
      </c>
      <c r="I265" s="9"/>
      <c r="J265" s="9"/>
      <c r="K265" s="9"/>
      <c r="L265" s="9"/>
      <c r="M265" s="9"/>
      <c r="N265" s="9"/>
      <c r="O265" s="9"/>
      <c r="P265" s="10">
        <f>IF(H265&lt;&gt;"","a","")</f>
        <v>0</v>
      </c>
      <c r="Q265" s="10">
        <f>IF(I265&lt;&gt;"","b","")</f>
        <v>0</v>
      </c>
      <c r="R265" s="10">
        <f>IF(J265&lt;&gt;"","c","")</f>
        <v>0</v>
      </c>
      <c r="S265" s="10">
        <f>IF(K265&lt;&gt;"","d","")</f>
        <v>0</v>
      </c>
      <c r="T265" s="10">
        <f>IF(L265&lt;&gt;"","e","")</f>
        <v>0</v>
      </c>
      <c r="U265" s="10">
        <f>IF(M265&lt;&gt;"","f","")</f>
        <v>0</v>
      </c>
      <c r="V265" s="10">
        <f>IF(N265&lt;&gt;"","g","")</f>
        <v>0</v>
      </c>
      <c r="W265" s="10">
        <f>P265&amp;Q265&amp;R265&amp;S265&amp;T265&amp;U265&amp;V265</f>
        <v>0</v>
      </c>
      <c r="X265" s="10">
        <f>IF(W265="","",VLOOKUP(W265,AA2:AD58,2,0))</f>
        <v>0</v>
      </c>
      <c r="Y265" s="10">
        <f>IF(X265="","",VLOOKUP(W265,AA2:AD58,3,0))</f>
        <v>0</v>
      </c>
      <c r="Z265" s="10">
        <f>IF(Y265="","",VLOOKUP(W265,AA2:AD58,4,0))</f>
        <v>0</v>
      </c>
    </row>
    <row r="266" spans="1:26" ht="30" customHeight="1">
      <c r="A266" s="9">
        <v>263</v>
      </c>
      <c r="B266" s="9" t="s">
        <v>38</v>
      </c>
      <c r="C266" s="9" t="s">
        <v>282</v>
      </c>
      <c r="D266" s="9"/>
      <c r="E266" s="9" t="s">
        <v>41</v>
      </c>
      <c r="F266" s="9" t="s">
        <v>279</v>
      </c>
      <c r="G266" s="9"/>
      <c r="H266" s="9" t="s">
        <v>44</v>
      </c>
      <c r="I266" s="9"/>
      <c r="J266" s="9"/>
      <c r="K266" s="9"/>
      <c r="L266" s="9"/>
      <c r="M266" s="9"/>
      <c r="N266" s="9"/>
      <c r="O266" s="9"/>
      <c r="P266" s="10">
        <f>IF(H266&lt;&gt;"","a","")</f>
        <v>0</v>
      </c>
      <c r="Q266" s="10">
        <f>IF(I266&lt;&gt;"","b","")</f>
        <v>0</v>
      </c>
      <c r="R266" s="10">
        <f>IF(J266&lt;&gt;"","c","")</f>
        <v>0</v>
      </c>
      <c r="S266" s="10">
        <f>IF(K266&lt;&gt;"","d","")</f>
        <v>0</v>
      </c>
      <c r="T266" s="10">
        <f>IF(L266&lt;&gt;"","e","")</f>
        <v>0</v>
      </c>
      <c r="U266" s="10">
        <f>IF(M266&lt;&gt;"","f","")</f>
        <v>0</v>
      </c>
      <c r="V266" s="10">
        <f>IF(N266&lt;&gt;"","g","")</f>
        <v>0</v>
      </c>
      <c r="W266" s="10">
        <f>P266&amp;Q266&amp;R266&amp;S266&amp;T266&amp;U266&amp;V266</f>
        <v>0</v>
      </c>
      <c r="X266" s="10">
        <f>IF(W266="","",VLOOKUP(W266,AA2:AD58,2,0))</f>
        <v>0</v>
      </c>
      <c r="Y266" s="10">
        <f>IF(X266="","",VLOOKUP(W266,AA2:AD58,3,0))</f>
        <v>0</v>
      </c>
      <c r="Z266" s="10">
        <f>IF(Y266="","",VLOOKUP(W266,AA2:AD58,4,0))</f>
        <v>0</v>
      </c>
    </row>
    <row r="267" spans="1:26" ht="30" customHeight="1">
      <c r="A267" s="9">
        <v>264</v>
      </c>
      <c r="B267" s="9" t="s">
        <v>76</v>
      </c>
      <c r="C267" s="9" t="s">
        <v>283</v>
      </c>
      <c r="D267" s="9" t="s">
        <v>284</v>
      </c>
      <c r="E267" s="9" t="s">
        <v>41</v>
      </c>
      <c r="F267" s="9" t="s">
        <v>279</v>
      </c>
      <c r="G267" s="9"/>
      <c r="H267" s="9" t="s">
        <v>44</v>
      </c>
      <c r="I267" s="9"/>
      <c r="J267" s="9"/>
      <c r="K267" s="9"/>
      <c r="L267" s="9"/>
      <c r="M267" s="9"/>
      <c r="N267" s="9"/>
      <c r="O267" s="9"/>
      <c r="P267" s="10">
        <f>IF(H267&lt;&gt;"","a","")</f>
        <v>0</v>
      </c>
      <c r="Q267" s="10">
        <f>IF(I267&lt;&gt;"","b","")</f>
        <v>0</v>
      </c>
      <c r="R267" s="10">
        <f>IF(J267&lt;&gt;"","c","")</f>
        <v>0</v>
      </c>
      <c r="S267" s="10">
        <f>IF(K267&lt;&gt;"","d","")</f>
        <v>0</v>
      </c>
      <c r="T267" s="10">
        <f>IF(L267&lt;&gt;"","e","")</f>
        <v>0</v>
      </c>
      <c r="U267" s="10">
        <f>IF(M267&lt;&gt;"","f","")</f>
        <v>0</v>
      </c>
      <c r="V267" s="10">
        <f>IF(N267&lt;&gt;"","g","")</f>
        <v>0</v>
      </c>
      <c r="W267" s="10">
        <f>P267&amp;Q267&amp;R267&amp;S267&amp;T267&amp;U267&amp;V267</f>
        <v>0</v>
      </c>
      <c r="X267" s="10">
        <f>IF(W267="","",VLOOKUP(W267,AA2:AD58,2,0))</f>
        <v>0</v>
      </c>
      <c r="Y267" s="10">
        <f>IF(X267="","",VLOOKUP(W267,AA2:AD58,3,0))</f>
        <v>0</v>
      </c>
      <c r="Z267" s="10">
        <f>IF(Y267="","",VLOOKUP(W267,AA2:AD58,4,0))</f>
        <v>0</v>
      </c>
    </row>
    <row r="268" spans="1:26" ht="30" customHeight="1">
      <c r="A268" s="9">
        <v>265</v>
      </c>
      <c r="B268" s="9" t="s">
        <v>76</v>
      </c>
      <c r="C268" s="9" t="s">
        <v>283</v>
      </c>
      <c r="D268" s="9"/>
      <c r="E268" s="9" t="s">
        <v>41</v>
      </c>
      <c r="F268" s="9" t="s">
        <v>279</v>
      </c>
      <c r="G268" s="9"/>
      <c r="H268" s="9" t="s">
        <v>44</v>
      </c>
      <c r="I268" s="9"/>
      <c r="J268" s="9"/>
      <c r="K268" s="9"/>
      <c r="L268" s="9"/>
      <c r="M268" s="9"/>
      <c r="N268" s="9"/>
      <c r="O268" s="9"/>
      <c r="P268" s="10">
        <f>IF(H268&lt;&gt;"","a","")</f>
        <v>0</v>
      </c>
      <c r="Q268" s="10">
        <f>IF(I268&lt;&gt;"","b","")</f>
        <v>0</v>
      </c>
      <c r="R268" s="10">
        <f>IF(J268&lt;&gt;"","c","")</f>
        <v>0</v>
      </c>
      <c r="S268" s="10">
        <f>IF(K268&lt;&gt;"","d","")</f>
        <v>0</v>
      </c>
      <c r="T268" s="10">
        <f>IF(L268&lt;&gt;"","e","")</f>
        <v>0</v>
      </c>
      <c r="U268" s="10">
        <f>IF(M268&lt;&gt;"","f","")</f>
        <v>0</v>
      </c>
      <c r="V268" s="10">
        <f>IF(N268&lt;&gt;"","g","")</f>
        <v>0</v>
      </c>
      <c r="W268" s="10">
        <f>P268&amp;Q268&amp;R268&amp;S268&amp;T268&amp;U268&amp;V268</f>
        <v>0</v>
      </c>
      <c r="X268" s="10">
        <f>IF(W268="","",VLOOKUP(W268,AA2:AD58,2,0))</f>
        <v>0</v>
      </c>
      <c r="Y268" s="10">
        <f>IF(X268="","",VLOOKUP(W268,AA2:AD58,3,0))</f>
        <v>0</v>
      </c>
      <c r="Z268" s="10">
        <f>IF(Y268="","",VLOOKUP(W268,AA2:AD58,4,0))</f>
        <v>0</v>
      </c>
    </row>
    <row r="269" spans="1:26" ht="30" customHeight="1">
      <c r="A269" s="9">
        <v>266</v>
      </c>
      <c r="B269" s="9" t="s">
        <v>76</v>
      </c>
      <c r="C269" s="9" t="s">
        <v>285</v>
      </c>
      <c r="D269" s="9" t="s">
        <v>284</v>
      </c>
      <c r="E269" s="9" t="s">
        <v>41</v>
      </c>
      <c r="F269" s="9" t="s">
        <v>279</v>
      </c>
      <c r="G269" s="9"/>
      <c r="H269" s="9" t="s">
        <v>44</v>
      </c>
      <c r="I269" s="9"/>
      <c r="J269" s="9"/>
      <c r="K269" s="9"/>
      <c r="L269" s="9"/>
      <c r="M269" s="9"/>
      <c r="N269" s="9"/>
      <c r="O269" s="9"/>
      <c r="P269" s="10">
        <f>IF(H269&lt;&gt;"","a","")</f>
        <v>0</v>
      </c>
      <c r="Q269" s="10">
        <f>IF(I269&lt;&gt;"","b","")</f>
        <v>0</v>
      </c>
      <c r="R269" s="10">
        <f>IF(J269&lt;&gt;"","c","")</f>
        <v>0</v>
      </c>
      <c r="S269" s="10">
        <f>IF(K269&lt;&gt;"","d","")</f>
        <v>0</v>
      </c>
      <c r="T269" s="10">
        <f>IF(L269&lt;&gt;"","e","")</f>
        <v>0</v>
      </c>
      <c r="U269" s="10">
        <f>IF(M269&lt;&gt;"","f","")</f>
        <v>0</v>
      </c>
      <c r="V269" s="10">
        <f>IF(N269&lt;&gt;"","g","")</f>
        <v>0</v>
      </c>
      <c r="W269" s="10">
        <f>P269&amp;Q269&amp;R269&amp;S269&amp;T269&amp;U269&amp;V269</f>
        <v>0</v>
      </c>
      <c r="X269" s="10">
        <f>IF(W269="","",VLOOKUP(W269,AA2:AD58,2,0))</f>
        <v>0</v>
      </c>
      <c r="Y269" s="10">
        <f>IF(X269="","",VLOOKUP(W269,AA2:AD58,3,0))</f>
        <v>0</v>
      </c>
      <c r="Z269" s="10">
        <f>IF(Y269="","",VLOOKUP(W269,AA2:AD58,4,0))</f>
        <v>0</v>
      </c>
    </row>
    <row r="270" spans="1:26" ht="30" customHeight="1">
      <c r="A270" s="9">
        <v>267</v>
      </c>
      <c r="B270" s="9" t="s">
        <v>76</v>
      </c>
      <c r="C270" s="9" t="s">
        <v>285</v>
      </c>
      <c r="D270" s="9" t="s">
        <v>286</v>
      </c>
      <c r="E270" s="9" t="s">
        <v>41</v>
      </c>
      <c r="F270" s="9" t="s">
        <v>279</v>
      </c>
      <c r="G270" s="9"/>
      <c r="H270" s="9" t="s">
        <v>44</v>
      </c>
      <c r="I270" s="9"/>
      <c r="J270" s="9"/>
      <c r="K270" s="9"/>
      <c r="L270" s="9"/>
      <c r="M270" s="9"/>
      <c r="N270" s="9"/>
      <c r="O270" s="9"/>
      <c r="P270" s="10">
        <f>IF(H270&lt;&gt;"","a","")</f>
        <v>0</v>
      </c>
      <c r="Q270" s="10">
        <f>IF(I270&lt;&gt;"","b","")</f>
        <v>0</v>
      </c>
      <c r="R270" s="10">
        <f>IF(J270&lt;&gt;"","c","")</f>
        <v>0</v>
      </c>
      <c r="S270" s="10">
        <f>IF(K270&lt;&gt;"","d","")</f>
        <v>0</v>
      </c>
      <c r="T270" s="10">
        <f>IF(L270&lt;&gt;"","e","")</f>
        <v>0</v>
      </c>
      <c r="U270" s="10">
        <f>IF(M270&lt;&gt;"","f","")</f>
        <v>0</v>
      </c>
      <c r="V270" s="10">
        <f>IF(N270&lt;&gt;"","g","")</f>
        <v>0</v>
      </c>
      <c r="W270" s="10">
        <f>P270&amp;Q270&amp;R270&amp;S270&amp;T270&amp;U270&amp;V270</f>
        <v>0</v>
      </c>
      <c r="X270" s="10">
        <f>IF(W270="","",VLOOKUP(W270,AA2:AD58,2,0))</f>
        <v>0</v>
      </c>
      <c r="Y270" s="10">
        <f>IF(X270="","",VLOOKUP(W270,AA2:AD58,3,0))</f>
        <v>0</v>
      </c>
      <c r="Z270" s="10">
        <f>IF(Y270="","",VLOOKUP(W270,AA2:AD58,4,0))</f>
        <v>0</v>
      </c>
    </row>
    <row r="271" spans="1:26" ht="30" customHeight="1">
      <c r="A271" s="9">
        <v>268</v>
      </c>
      <c r="B271" s="9" t="s">
        <v>45</v>
      </c>
      <c r="C271" s="9" t="s">
        <v>287</v>
      </c>
      <c r="D271" s="9" t="s">
        <v>286</v>
      </c>
      <c r="E271" s="9" t="s">
        <v>41</v>
      </c>
      <c r="F271" s="9" t="s">
        <v>279</v>
      </c>
      <c r="G271" s="9"/>
      <c r="H271" s="9" t="s">
        <v>44</v>
      </c>
      <c r="I271" s="9"/>
      <c r="J271" s="9"/>
      <c r="K271" s="9"/>
      <c r="L271" s="9"/>
      <c r="M271" s="9"/>
      <c r="N271" s="9"/>
      <c r="O271" s="9"/>
      <c r="P271" s="10">
        <f>IF(H271&lt;&gt;"","a","")</f>
        <v>0</v>
      </c>
      <c r="Q271" s="10">
        <f>IF(I271&lt;&gt;"","b","")</f>
        <v>0</v>
      </c>
      <c r="R271" s="10">
        <f>IF(J271&lt;&gt;"","c","")</f>
        <v>0</v>
      </c>
      <c r="S271" s="10">
        <f>IF(K271&lt;&gt;"","d","")</f>
        <v>0</v>
      </c>
      <c r="T271" s="10">
        <f>IF(L271&lt;&gt;"","e","")</f>
        <v>0</v>
      </c>
      <c r="U271" s="10">
        <f>IF(M271&lt;&gt;"","f","")</f>
        <v>0</v>
      </c>
      <c r="V271" s="10">
        <f>IF(N271&lt;&gt;"","g","")</f>
        <v>0</v>
      </c>
      <c r="W271" s="10">
        <f>P271&amp;Q271&amp;R271&amp;S271&amp;T271&amp;U271&amp;V271</f>
        <v>0</v>
      </c>
      <c r="X271" s="10">
        <f>IF(W271="","",VLOOKUP(W271,AA2:AD58,2,0))</f>
        <v>0</v>
      </c>
      <c r="Y271" s="10">
        <f>IF(X271="","",VLOOKUP(W271,AA2:AD58,3,0))</f>
        <v>0</v>
      </c>
      <c r="Z271" s="10">
        <f>IF(Y271="","",VLOOKUP(W271,AA2:AD58,4,0))</f>
        <v>0</v>
      </c>
    </row>
    <row r="272" spans="1:26" ht="30" customHeight="1">
      <c r="A272" s="9">
        <v>269</v>
      </c>
      <c r="B272" s="9" t="s">
        <v>57</v>
      </c>
      <c r="C272" s="9" t="s">
        <v>288</v>
      </c>
      <c r="D272" s="9" t="s">
        <v>286</v>
      </c>
      <c r="E272" s="9" t="s">
        <v>41</v>
      </c>
      <c r="F272" s="9" t="s">
        <v>279</v>
      </c>
      <c r="G272" s="9"/>
      <c r="H272" s="9" t="s">
        <v>44</v>
      </c>
      <c r="I272" s="9"/>
      <c r="J272" s="9"/>
      <c r="K272" s="9"/>
      <c r="L272" s="9"/>
      <c r="M272" s="9"/>
      <c r="N272" s="9"/>
      <c r="O272" s="9"/>
      <c r="P272" s="10">
        <f>IF(H272&lt;&gt;"","a","")</f>
        <v>0</v>
      </c>
      <c r="Q272" s="10">
        <f>IF(I272&lt;&gt;"","b","")</f>
        <v>0</v>
      </c>
      <c r="R272" s="10">
        <f>IF(J272&lt;&gt;"","c","")</f>
        <v>0</v>
      </c>
      <c r="S272" s="10">
        <f>IF(K272&lt;&gt;"","d","")</f>
        <v>0</v>
      </c>
      <c r="T272" s="10">
        <f>IF(L272&lt;&gt;"","e","")</f>
        <v>0</v>
      </c>
      <c r="U272" s="10">
        <f>IF(M272&lt;&gt;"","f","")</f>
        <v>0</v>
      </c>
      <c r="V272" s="10">
        <f>IF(N272&lt;&gt;"","g","")</f>
        <v>0</v>
      </c>
      <c r="W272" s="10">
        <f>P272&amp;Q272&amp;R272&amp;S272&amp;T272&amp;U272&amp;V272</f>
        <v>0</v>
      </c>
      <c r="X272" s="10">
        <f>IF(W272="","",VLOOKUP(W272,AA2:AD58,2,0))</f>
        <v>0</v>
      </c>
      <c r="Y272" s="10">
        <f>IF(X272="","",VLOOKUP(W272,AA2:AD58,3,0))</f>
        <v>0</v>
      </c>
      <c r="Z272" s="10">
        <f>IF(Y272="","",VLOOKUP(W272,AA2:AD58,4,0))</f>
        <v>0</v>
      </c>
    </row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369</v>
      </c>
      <c r="H1" s="7" t="s">
        <v>370</v>
      </c>
      <c r="I1" s="7" t="s">
        <v>371</v>
      </c>
      <c r="J1" s="7" t="s">
        <v>372</v>
      </c>
      <c r="K1" s="7" t="s">
        <v>373</v>
      </c>
      <c r="L1" s="7" t="s">
        <v>374</v>
      </c>
      <c r="M1" s="7" t="s">
        <v>375</v>
      </c>
      <c r="N1" s="7" t="s">
        <v>376</v>
      </c>
      <c r="O1" s="7" t="s">
        <v>377</v>
      </c>
      <c r="P1" s="7" t="s">
        <v>378</v>
      </c>
    </row>
    <row r="2" spans="6:16">
      <c r="F2" s="11" t="s">
        <v>379</v>
      </c>
      <c r="G2" s="9" t="s">
        <v>380</v>
      </c>
      <c r="H2" s="12" t="s">
        <v>381</v>
      </c>
      <c r="I2" s="11" t="s">
        <v>382</v>
      </c>
      <c r="J2" s="11"/>
      <c r="K2" s="11"/>
      <c r="L2" s="11"/>
      <c r="M2" s="11"/>
      <c r="N2" s="11"/>
      <c r="O2" s="11"/>
      <c r="P2" s="11" t="s">
        <v>44</v>
      </c>
    </row>
    <row r="3" spans="6:16">
      <c r="F3" s="11" t="s">
        <v>383</v>
      </c>
      <c r="G3" s="9" t="s">
        <v>384</v>
      </c>
      <c r="H3" s="12" t="s">
        <v>385</v>
      </c>
      <c r="I3" s="11" t="s">
        <v>382</v>
      </c>
      <c r="J3" s="11"/>
      <c r="K3" s="11"/>
      <c r="L3" s="11"/>
      <c r="M3" s="11"/>
      <c r="N3" s="11"/>
      <c r="O3" s="11"/>
      <c r="P3" s="11" t="s">
        <v>44</v>
      </c>
    </row>
    <row r="4" spans="6:16">
      <c r="F4" s="11" t="s">
        <v>386</v>
      </c>
      <c r="G4" s="9" t="s">
        <v>387</v>
      </c>
      <c r="H4" s="12" t="s">
        <v>388</v>
      </c>
      <c r="I4" s="11" t="s">
        <v>382</v>
      </c>
      <c r="J4" s="11"/>
      <c r="K4" s="11"/>
      <c r="L4" s="11"/>
      <c r="M4" s="11"/>
      <c r="N4" s="11"/>
      <c r="O4" s="11"/>
      <c r="P4" s="11" t="s">
        <v>44</v>
      </c>
    </row>
    <row r="5" spans="6:16">
      <c r="F5" s="11" t="s">
        <v>389</v>
      </c>
      <c r="G5" s="9" t="s">
        <v>390</v>
      </c>
      <c r="H5" s="12" t="s">
        <v>391</v>
      </c>
      <c r="I5" s="11" t="s">
        <v>382</v>
      </c>
      <c r="J5" s="11"/>
      <c r="K5" s="11"/>
      <c r="L5" s="11"/>
      <c r="M5" s="11"/>
      <c r="N5" s="11"/>
      <c r="O5" s="11"/>
      <c r="P5" s="11" t="s">
        <v>44</v>
      </c>
    </row>
    <row r="6" spans="6:16">
      <c r="F6" s="11" t="s">
        <v>392</v>
      </c>
      <c r="G6" s="9" t="s">
        <v>393</v>
      </c>
      <c r="H6" s="12" t="s">
        <v>394</v>
      </c>
      <c r="I6" s="11" t="s">
        <v>382</v>
      </c>
      <c r="J6" s="11"/>
      <c r="K6" s="11"/>
      <c r="L6" s="11"/>
      <c r="M6" s="11"/>
      <c r="N6" s="11"/>
      <c r="O6" s="11"/>
      <c r="P6" s="11" t="s">
        <v>44</v>
      </c>
    </row>
    <row r="7" spans="6:16">
      <c r="F7" s="11" t="s">
        <v>395</v>
      </c>
      <c r="G7" s="9" t="s">
        <v>396</v>
      </c>
      <c r="H7" s="12" t="s">
        <v>397</v>
      </c>
      <c r="I7" s="11" t="s">
        <v>382</v>
      </c>
      <c r="J7" s="11"/>
      <c r="K7" s="11"/>
      <c r="L7" s="11"/>
      <c r="M7" s="11"/>
      <c r="N7" s="11"/>
      <c r="O7" s="11"/>
      <c r="P7" s="11" t="s">
        <v>44</v>
      </c>
    </row>
    <row r="8" spans="6:16">
      <c r="F8" s="11" t="s">
        <v>398</v>
      </c>
      <c r="G8" s="9" t="s">
        <v>399</v>
      </c>
      <c r="H8" s="12" t="s">
        <v>400</v>
      </c>
      <c r="I8" s="11" t="s">
        <v>401</v>
      </c>
      <c r="J8" s="11">
        <v>3</v>
      </c>
      <c r="K8" s="11">
        <v>2</v>
      </c>
      <c r="L8" s="11">
        <v>1</v>
      </c>
      <c r="M8" s="11">
        <v>5</v>
      </c>
      <c r="N8" s="11"/>
      <c r="O8" s="11">
        <v>11</v>
      </c>
      <c r="P8" s="11" t="s">
        <v>44</v>
      </c>
    </row>
    <row r="9" spans="6:16">
      <c r="F9" s="11" t="s">
        <v>402</v>
      </c>
      <c r="G9" s="9" t="s">
        <v>403</v>
      </c>
      <c r="H9" s="12" t="s">
        <v>404</v>
      </c>
      <c r="I9" s="11" t="s">
        <v>401</v>
      </c>
      <c r="J9" s="11">
        <v>3</v>
      </c>
      <c r="K9" s="11">
        <v>2</v>
      </c>
      <c r="L9" s="11">
        <v>1</v>
      </c>
      <c r="M9" s="11">
        <v>5</v>
      </c>
      <c r="N9" s="11"/>
      <c r="O9" s="11">
        <v>11</v>
      </c>
      <c r="P9" s="11" t="s">
        <v>44</v>
      </c>
    </row>
    <row r="10" spans="6:16">
      <c r="F10" s="11" t="s">
        <v>405</v>
      </c>
      <c r="G10" s="9" t="s">
        <v>406</v>
      </c>
      <c r="H10" s="12" t="s">
        <v>407</v>
      </c>
      <c r="I10" s="11" t="s">
        <v>401</v>
      </c>
      <c r="J10" s="11">
        <v>1</v>
      </c>
      <c r="K10" s="11">
        <v>2</v>
      </c>
      <c r="L10" s="11">
        <v>4</v>
      </c>
      <c r="M10" s="11">
        <v>5</v>
      </c>
      <c r="N10" s="11"/>
      <c r="O10" s="11">
        <v>12</v>
      </c>
      <c r="P10" s="11" t="s">
        <v>44</v>
      </c>
    </row>
    <row r="11" spans="6:16">
      <c r="F11" s="11" t="s">
        <v>408</v>
      </c>
      <c r="G11" s="9" t="s">
        <v>409</v>
      </c>
      <c r="H11" s="12" t="s">
        <v>410</v>
      </c>
      <c r="I11" s="11" t="s">
        <v>382</v>
      </c>
      <c r="J11" s="11"/>
      <c r="K11" s="11">
        <v>2</v>
      </c>
      <c r="L11" s="11">
        <v>1</v>
      </c>
      <c r="M11" s="11">
        <v>5</v>
      </c>
      <c r="N11" s="11"/>
      <c r="O11" s="11"/>
      <c r="P11" s="11" t="s">
        <v>44</v>
      </c>
    </row>
    <row r="12" spans="6:16">
      <c r="F12" s="11" t="s">
        <v>411</v>
      </c>
      <c r="G12" s="9" t="s">
        <v>412</v>
      </c>
      <c r="H12" s="12" t="s">
        <v>413</v>
      </c>
      <c r="I12" s="11" t="s">
        <v>401</v>
      </c>
      <c r="J12" s="11">
        <v>3</v>
      </c>
      <c r="K12" s="11">
        <v>1</v>
      </c>
      <c r="L12" s="11">
        <v>4</v>
      </c>
      <c r="M12" s="11">
        <v>5</v>
      </c>
      <c r="N12" s="11"/>
      <c r="O12" s="11">
        <v>13</v>
      </c>
      <c r="P12" s="11" t="s">
        <v>44</v>
      </c>
    </row>
    <row r="13" spans="6:16">
      <c r="F13" s="11" t="s">
        <v>414</v>
      </c>
      <c r="G13" s="9" t="s">
        <v>415</v>
      </c>
      <c r="H13" s="12" t="s">
        <v>416</v>
      </c>
      <c r="I13" s="11" t="s">
        <v>382</v>
      </c>
      <c r="J13" s="11"/>
      <c r="K13" s="11">
        <v>2</v>
      </c>
      <c r="L13" s="11">
        <v>1</v>
      </c>
      <c r="M13" s="11">
        <v>5</v>
      </c>
      <c r="N13" s="11"/>
      <c r="O13" s="11"/>
      <c r="P13" s="11" t="s">
        <v>44</v>
      </c>
    </row>
    <row r="14" spans="6:16">
      <c r="F14" s="11" t="s">
        <v>417</v>
      </c>
      <c r="G14" s="9" t="s">
        <v>418</v>
      </c>
      <c r="H14" s="12" t="s">
        <v>419</v>
      </c>
      <c r="I14" s="11" t="s">
        <v>401</v>
      </c>
      <c r="J14" s="11">
        <v>3</v>
      </c>
      <c r="K14" s="11">
        <v>1</v>
      </c>
      <c r="L14" s="11">
        <v>4</v>
      </c>
      <c r="M14" s="11">
        <v>1</v>
      </c>
      <c r="N14" s="11"/>
      <c r="O14" s="11">
        <v>9</v>
      </c>
      <c r="P14" s="11" t="s">
        <v>44</v>
      </c>
    </row>
    <row r="15" spans="6:16">
      <c r="F15" s="11" t="s">
        <v>420</v>
      </c>
      <c r="G15" s="9" t="s">
        <v>421</v>
      </c>
      <c r="H15" s="12" t="s">
        <v>422</v>
      </c>
      <c r="I15" s="11" t="s">
        <v>401</v>
      </c>
      <c r="J15" s="11">
        <v>3</v>
      </c>
      <c r="K15" s="11">
        <v>2</v>
      </c>
      <c r="L15" s="11">
        <v>4</v>
      </c>
      <c r="M15" s="11">
        <v>1</v>
      </c>
      <c r="N15" s="11"/>
      <c r="O15" s="11">
        <v>10</v>
      </c>
      <c r="P15" s="11" t="s">
        <v>44</v>
      </c>
    </row>
    <row r="16" spans="6:16">
      <c r="F16" s="11" t="s">
        <v>423</v>
      </c>
      <c r="G16" s="9" t="s">
        <v>424</v>
      </c>
      <c r="H16" s="12" t="s">
        <v>425</v>
      </c>
      <c r="I16" s="11" t="s">
        <v>401</v>
      </c>
      <c r="J16" s="11">
        <v>1</v>
      </c>
      <c r="K16" s="11">
        <v>2</v>
      </c>
      <c r="L16" s="11">
        <v>1</v>
      </c>
      <c r="M16" s="11">
        <v>1</v>
      </c>
      <c r="N16" s="11"/>
      <c r="O16" s="11">
        <v>5</v>
      </c>
      <c r="P16" s="11" t="s">
        <v>426</v>
      </c>
    </row>
    <row r="17" spans="1:16">
      <c r="F17" s="11" t="s">
        <v>427</v>
      </c>
      <c r="G17" s="9" t="s">
        <v>428</v>
      </c>
      <c r="H17" s="12" t="s">
        <v>429</v>
      </c>
      <c r="I17" s="11" t="s">
        <v>382</v>
      </c>
      <c r="J17" s="11"/>
      <c r="K17" s="11"/>
      <c r="L17" s="11">
        <v>1</v>
      </c>
      <c r="M17" s="11"/>
      <c r="N17" s="11"/>
      <c r="O17" s="11"/>
      <c r="P17" s="11" t="s">
        <v>44</v>
      </c>
    </row>
    <row r="18" spans="1:16">
      <c r="F18" s="11" t="s">
        <v>430</v>
      </c>
      <c r="G18" s="9" t="s">
        <v>431</v>
      </c>
      <c r="H18" s="12" t="s">
        <v>432</v>
      </c>
      <c r="I18" s="11" t="s">
        <v>382</v>
      </c>
      <c r="J18" s="11"/>
      <c r="K18" s="11"/>
      <c r="L18" s="11">
        <v>1</v>
      </c>
      <c r="M18" s="11"/>
      <c r="N18" s="11"/>
      <c r="O18" s="11"/>
      <c r="P18" s="11" t="s">
        <v>44</v>
      </c>
    </row>
    <row r="19" spans="1:16">
      <c r="F19" s="11" t="s">
        <v>433</v>
      </c>
      <c r="G19" s="9" t="s">
        <v>434</v>
      </c>
      <c r="H19" s="12" t="s">
        <v>435</v>
      </c>
      <c r="I19" s="11" t="s">
        <v>401</v>
      </c>
      <c r="J19" s="11">
        <v>1</v>
      </c>
      <c r="K19" s="11">
        <v>2</v>
      </c>
      <c r="L19" s="11">
        <v>1</v>
      </c>
      <c r="M19" s="11">
        <v>1</v>
      </c>
      <c r="N19" s="11"/>
      <c r="O19" s="11">
        <v>5</v>
      </c>
      <c r="P19" s="11" t="s">
        <v>426</v>
      </c>
    </row>
    <row r="20" spans="1:16">
      <c r="F20" s="11" t="s">
        <v>436</v>
      </c>
      <c r="G20" s="9" t="s">
        <v>437</v>
      </c>
      <c r="H20" s="12" t="s">
        <v>438</v>
      </c>
      <c r="I20" s="11" t="s">
        <v>382</v>
      </c>
      <c r="J20" s="11"/>
      <c r="K20" s="11"/>
      <c r="L20" s="11">
        <v>1</v>
      </c>
      <c r="M20" s="11"/>
      <c r="N20" s="11"/>
      <c r="O20" s="11"/>
      <c r="P20" s="11" t="s">
        <v>44</v>
      </c>
    </row>
    <row r="21" spans="1:16">
      <c r="A21" s="13" t="s">
        <v>25</v>
      </c>
      <c r="B21" s="13" t="s">
        <v>341</v>
      </c>
      <c r="C21" s="13" t="s">
        <v>342</v>
      </c>
      <c r="F21" s="11" t="s">
        <v>439</v>
      </c>
      <c r="G21" s="9" t="s">
        <v>440</v>
      </c>
      <c r="H21" s="12" t="s">
        <v>441</v>
      </c>
      <c r="I21" s="11" t="s">
        <v>382</v>
      </c>
      <c r="J21" s="11"/>
      <c r="K21" s="11"/>
      <c r="L21" s="11">
        <v>1</v>
      </c>
      <c r="M21" s="11"/>
      <c r="N21" s="11"/>
      <c r="O21" s="11"/>
      <c r="P21" s="11" t="s">
        <v>44</v>
      </c>
    </row>
    <row r="22" spans="1:16">
      <c r="A22" s="11" t="s">
        <v>343</v>
      </c>
      <c r="B22" s="14" t="s">
        <v>348</v>
      </c>
      <c r="C22" s="11">
        <v>5</v>
      </c>
      <c r="F22" s="11" t="s">
        <v>442</v>
      </c>
      <c r="G22" s="9" t="s">
        <v>443</v>
      </c>
      <c r="H22" s="12" t="s">
        <v>444</v>
      </c>
      <c r="I22" s="11" t="s">
        <v>382</v>
      </c>
      <c r="J22" s="11"/>
      <c r="K22" s="11"/>
      <c r="L22" s="11">
        <v>1</v>
      </c>
      <c r="M22" s="11"/>
      <c r="N22" s="11"/>
      <c r="O22" s="11"/>
      <c r="P22" s="11" t="s">
        <v>44</v>
      </c>
    </row>
    <row r="23" spans="1:16">
      <c r="A23" s="11"/>
      <c r="B23" s="14" t="s">
        <v>349</v>
      </c>
      <c r="C23" s="11">
        <v>3</v>
      </c>
    </row>
    <row r="24" spans="1:16">
      <c r="A24" s="11"/>
      <c r="B24" s="14" t="s">
        <v>350</v>
      </c>
      <c r="C24" s="11">
        <v>1</v>
      </c>
    </row>
    <row r="25" spans="1:16">
      <c r="A25" s="11"/>
      <c r="B25" s="14" t="s">
        <v>350</v>
      </c>
      <c r="C25" s="11">
        <v>0</v>
      </c>
    </row>
    <row r="26" spans="1:16">
      <c r="A26" s="11" t="s">
        <v>344</v>
      </c>
      <c r="B26" s="14" t="s">
        <v>351</v>
      </c>
      <c r="C26" s="11">
        <v>5</v>
      </c>
    </row>
    <row r="27" spans="1:16">
      <c r="A27" s="11"/>
      <c r="B27" s="14" t="s">
        <v>352</v>
      </c>
      <c r="C27" s="11">
        <v>4</v>
      </c>
    </row>
    <row r="28" spans="1:16">
      <c r="A28" s="11"/>
      <c r="B28" s="14" t="s">
        <v>353</v>
      </c>
      <c r="C28" s="11">
        <v>3</v>
      </c>
    </row>
    <row r="29" spans="1:16">
      <c r="A29" s="11"/>
      <c r="B29" s="14" t="s">
        <v>354</v>
      </c>
      <c r="C29" s="11">
        <v>2</v>
      </c>
    </row>
    <row r="30" spans="1:16">
      <c r="A30" s="11"/>
      <c r="B30" s="14" t="s">
        <v>355</v>
      </c>
      <c r="C30" s="11">
        <v>1</v>
      </c>
    </row>
    <row r="31" spans="1:16">
      <c r="A31" s="11"/>
      <c r="B31" s="14" t="s">
        <v>356</v>
      </c>
      <c r="C31" s="11">
        <v>0</v>
      </c>
    </row>
    <row r="32" spans="1:16">
      <c r="A32" s="11" t="s">
        <v>345</v>
      </c>
      <c r="B32" s="14" t="s">
        <v>357</v>
      </c>
      <c r="C32" s="11">
        <v>5</v>
      </c>
    </row>
    <row r="33" spans="1:3">
      <c r="A33" s="11"/>
      <c r="B33" s="14" t="s">
        <v>358</v>
      </c>
      <c r="C33" s="11">
        <v>4</v>
      </c>
    </row>
    <row r="34" spans="1:3">
      <c r="A34" s="11"/>
      <c r="B34" s="14" t="s">
        <v>359</v>
      </c>
      <c r="C34" s="11">
        <v>3</v>
      </c>
    </row>
    <row r="35" spans="1:3">
      <c r="A35" s="11"/>
      <c r="B35" s="14" t="s">
        <v>360</v>
      </c>
      <c r="C35" s="11">
        <v>2</v>
      </c>
    </row>
    <row r="36" spans="1:3">
      <c r="A36" s="11"/>
      <c r="B36" s="14" t="s">
        <v>361</v>
      </c>
      <c r="C36" s="11">
        <v>1</v>
      </c>
    </row>
    <row r="37" spans="1:3">
      <c r="A37" s="11" t="s">
        <v>346</v>
      </c>
      <c r="B37" s="14" t="s">
        <v>362</v>
      </c>
      <c r="C37" s="11">
        <v>5</v>
      </c>
    </row>
    <row r="38" spans="1:3">
      <c r="A38" s="11"/>
      <c r="B38" s="14" t="s">
        <v>363</v>
      </c>
      <c r="C38" s="11">
        <v>3</v>
      </c>
    </row>
    <row r="39" spans="1:3">
      <c r="A39" s="11"/>
      <c r="B39" s="14" t="s">
        <v>364</v>
      </c>
      <c r="C39" s="11">
        <v>1</v>
      </c>
    </row>
    <row r="40" spans="1:3">
      <c r="A40" s="11"/>
      <c r="B40" s="14" t="s">
        <v>365</v>
      </c>
      <c r="C40" s="11">
        <v>0</v>
      </c>
    </row>
    <row r="41" spans="1:3">
      <c r="A41" s="11" t="s">
        <v>347</v>
      </c>
      <c r="B41" s="14" t="s">
        <v>366</v>
      </c>
      <c r="C41" s="11">
        <v>5</v>
      </c>
    </row>
    <row r="42" spans="1:3">
      <c r="A42" s="11"/>
      <c r="B42" s="14" t="s">
        <v>367</v>
      </c>
      <c r="C42" s="11">
        <v>3</v>
      </c>
    </row>
    <row r="43" spans="1:3">
      <c r="A43" s="11"/>
      <c r="B43" s="14" t="s">
        <v>368</v>
      </c>
      <c r="C43" s="11">
        <v>1</v>
      </c>
    </row>
    <row r="44" spans="1:3">
      <c r="A44" s="11"/>
      <c r="B44" s="14" t="s">
        <v>365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77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9" width="20.7109375" customWidth="1"/>
    <col min="31" max="39" width="0" hidden="1" customWidth="1"/>
  </cols>
  <sheetData>
    <row r="1" spans="1:39">
      <c r="A1" s="7" t="s">
        <v>445</v>
      </c>
      <c r="B1" s="7" t="s">
        <v>446</v>
      </c>
      <c r="C1" s="7" t="s">
        <v>447</v>
      </c>
      <c r="D1" s="7" t="s">
        <v>448</v>
      </c>
      <c r="E1" s="7" t="s">
        <v>449</v>
      </c>
      <c r="F1" s="7" t="s">
        <v>450</v>
      </c>
      <c r="G1" s="7" t="s">
        <v>452</v>
      </c>
      <c r="H1" s="7" t="s">
        <v>453</v>
      </c>
      <c r="I1" s="7" t="s">
        <v>454</v>
      </c>
      <c r="J1" s="7" t="s">
        <v>457</v>
      </c>
      <c r="K1" s="7"/>
      <c r="L1" s="7"/>
      <c r="M1" s="7"/>
      <c r="N1" s="7"/>
      <c r="O1" s="7"/>
      <c r="P1" s="7" t="s">
        <v>463</v>
      </c>
      <c r="Q1" s="7"/>
      <c r="R1" s="7"/>
      <c r="S1" s="7"/>
      <c r="T1" s="7"/>
      <c r="U1" s="7"/>
      <c r="V1" s="7" t="s">
        <v>464</v>
      </c>
      <c r="W1" s="7"/>
      <c r="X1" s="7"/>
      <c r="Y1" s="7"/>
      <c r="Z1" s="7"/>
      <c r="AA1" s="7"/>
      <c r="AB1" s="7" t="s">
        <v>455</v>
      </c>
      <c r="AC1" s="7" t="s">
        <v>455</v>
      </c>
      <c r="AD1" s="7" t="s">
        <v>456</v>
      </c>
    </row>
    <row r="2" spans="1:39">
      <c r="A2" s="7"/>
      <c r="B2" s="7"/>
      <c r="C2" s="7"/>
      <c r="D2" s="7"/>
      <c r="E2" s="7"/>
      <c r="F2" s="7" t="s">
        <v>451</v>
      </c>
      <c r="G2" s="7" t="s">
        <v>29</v>
      </c>
      <c r="H2" s="7"/>
      <c r="I2" s="7"/>
      <c r="J2" s="7" t="s">
        <v>457</v>
      </c>
      <c r="K2" s="7" t="s">
        <v>458</v>
      </c>
      <c r="L2" s="7" t="s">
        <v>459</v>
      </c>
      <c r="M2" s="7" t="s">
        <v>460</v>
      </c>
      <c r="N2" s="7" t="s">
        <v>461</v>
      </c>
      <c r="O2" s="7" t="s">
        <v>462</v>
      </c>
      <c r="P2" s="7" t="s">
        <v>463</v>
      </c>
      <c r="Q2" s="7" t="s">
        <v>458</v>
      </c>
      <c r="R2" s="7" t="s">
        <v>459</v>
      </c>
      <c r="S2" s="7" t="s">
        <v>460</v>
      </c>
      <c r="T2" s="7" t="s">
        <v>461</v>
      </c>
      <c r="U2" s="7" t="s">
        <v>462</v>
      </c>
      <c r="V2" s="7" t="s">
        <v>464</v>
      </c>
      <c r="W2" s="7" t="s">
        <v>458</v>
      </c>
      <c r="X2" s="7" t="s">
        <v>459</v>
      </c>
      <c r="Y2" s="7" t="s">
        <v>460</v>
      </c>
      <c r="Z2" s="7" t="s">
        <v>461</v>
      </c>
      <c r="AA2" s="7" t="s">
        <v>462</v>
      </c>
      <c r="AB2" s="7"/>
      <c r="AC2" s="7"/>
      <c r="AD2" s="7"/>
    </row>
    <row r="3" spans="1:39" ht="30" customHeight="1">
      <c r="A3" s="8">
        <f>IF('2-Controllo qualitativo'!A4&lt;&gt;"",'2-Controllo qualitativo'!A4,"")</f>
        <v>0</v>
      </c>
      <c r="B3" s="8">
        <f>IF('2-Controllo qualitativo'!B4&lt;&gt;"",'2-Controllo qualitativo'!B4,"")</f>
        <v>0</v>
      </c>
      <c r="C3" s="8">
        <f>IF('2-Controllo qualitativo'!C4&lt;&gt;"",'2-Controllo qualitativo'!C4,"")</f>
        <v>0</v>
      </c>
      <c r="D3" s="8">
        <f>IF('2-Controllo qualitativo'!D4&lt;&gt;"",'2-Controllo qualitativo'!D4,"")</f>
        <v>0</v>
      </c>
      <c r="E3" s="8">
        <f>IF('2-Controllo qualitativo'!E4&lt;&gt;"",'2-Controllo qualitativo'!E4,"")</f>
        <v>0</v>
      </c>
      <c r="F3" s="8">
        <f>IF('2-Controllo qualitativo'!F4&lt;&gt;"",'2-Controllo qualitativo'!F4,"")</f>
        <v>0</v>
      </c>
      <c r="G3" s="8">
        <f>IF('2-Controllo qualitativo'!G4&lt;&gt;"",'2-Controllo qualitativo'!G4,"")</f>
        <v>0</v>
      </c>
      <c r="H3" s="11" t="s">
        <v>465</v>
      </c>
      <c r="I3" s="11" t="s">
        <v>466</v>
      </c>
      <c r="J3" s="8">
        <f>IF('2-Controllo qualitativo'!X4&lt;&gt;"",IF('2-Controllo qualitativo'!X4&lt;&gt;0,'2-Controllo qualitativo'!X4,""),"")</f>
        <v>0</v>
      </c>
      <c r="K3" s="15">
        <f>'3.1-Coefficienti di emissione'!F3</f>
        <v>0</v>
      </c>
      <c r="L3" s="11">
        <f>'3.1-Coefficienti di emissione'!G3</f>
        <v>0</v>
      </c>
      <c r="M3" s="16">
        <f>IF(J3="","",H3*K3)</f>
        <v>0</v>
      </c>
      <c r="N3" s="11">
        <f>'Appendice 2, GWP dei HFCs'!G3</f>
        <v>0</v>
      </c>
      <c r="O3" s="16">
        <f>IF(M3="","",M3*N3)</f>
        <v>0</v>
      </c>
      <c r="P3" s="8">
        <f>IF('2-Controllo qualitativo'!Y4&lt;&gt;"",IF('2-Controllo qualitativo'!Y4&lt;&gt;0,'2-Controllo qualitativo'!Y4,""),"")</f>
        <v>0</v>
      </c>
      <c r="Q3" s="15">
        <f>IF('3.1-Coefficienti di emissione'!J3="", "", '3.1-Coefficienti di emissione'!J3)</f>
        <v>0</v>
      </c>
      <c r="R3" s="11">
        <f>IF(Q3="","",'3.1-Coefficienti di emissione'!K3)</f>
        <v>0</v>
      </c>
      <c r="S3" s="16">
        <f>IF(P3="","",H3*Q3)</f>
        <v>0</v>
      </c>
      <c r="T3" s="11">
        <f>IF(S3="", "", 'Appendice 2, GWP dei HFCs'!G4)</f>
        <v>0</v>
      </c>
      <c r="U3" s="16">
        <f>IF(S3="","",S3*T3)</f>
        <v>0</v>
      </c>
      <c r="V3" s="8">
        <f>IF('2-Controllo qualitativo'!Z4&lt;&gt;"",IF('2-Controllo qualitativo'!Z4&lt;&gt;0,'2-Controllo qualitativo'!Z4,""),"")</f>
        <v>0</v>
      </c>
      <c r="W3" s="15">
        <f>IF('3.1-Coefficienti di emissione'!N3 ="", "", '3.1-Coefficienti di emissione'!N3)</f>
        <v>0</v>
      </c>
      <c r="X3" s="11">
        <f>IF(W3="","",'3.1-Coefficienti di emissione'!O3)</f>
        <v>0</v>
      </c>
      <c r="Y3" s="16">
        <f>IF(V3="","",H3*W3)</f>
        <v>0</v>
      </c>
      <c r="Z3" s="11">
        <f>IF(Y3="", "", 'Appendice 2, GWP dei HFCs'!G5)</f>
        <v>0</v>
      </c>
      <c r="AA3" s="16">
        <f>IF(Y3="","",Y3*Z3)</f>
        <v>0</v>
      </c>
      <c r="AB3" s="16">
        <f>IF('2-Controllo qualitativo'!E4="是",IF(J3="CO2",SUM(U3,AA3),SUM(O3,U3,AA3)),IF(SUM(O3,U3,AA3)&lt;&gt;0,SUM(O3,U3,AA3),0))</f>
        <v>0</v>
      </c>
      <c r="AC3" s="16">
        <f>IF('2-Controllo qualitativo'!E4="是",IF(J3="CO2",O3,""),"")</f>
        <v>0</v>
      </c>
      <c r="AD3" s="17">
        <f>IF(AB3&lt;&gt;"",AB3/'6-Tabella di riepilogo'!$J$5,"")</f>
        <v>0</v>
      </c>
    </row>
    <row r="4" spans="1:39" ht="30" customHeight="1">
      <c r="A4" s="8">
        <f>IF('2-Controllo qualitativo'!A5&lt;&gt;"",'2-Controllo qualitativo'!A5,"")</f>
        <v>0</v>
      </c>
      <c r="B4" s="8">
        <f>IF('2-Controllo qualitativo'!B5&lt;&gt;"",'2-Controllo qualitativo'!B5,"")</f>
        <v>0</v>
      </c>
      <c r="C4" s="8">
        <f>IF('2-Controllo qualitativo'!C5&lt;&gt;"",'2-Controllo qualitativo'!C5,"")</f>
        <v>0</v>
      </c>
      <c r="D4" s="8">
        <f>IF('2-Controllo qualitativo'!D5&lt;&gt;"",'2-Controllo qualitativo'!D5,"")</f>
        <v>0</v>
      </c>
      <c r="E4" s="8">
        <f>IF('2-Controllo qualitativo'!E5&lt;&gt;"",'2-Controllo qualitativo'!E5,"")</f>
        <v>0</v>
      </c>
      <c r="F4" s="8">
        <f>IF('2-Controllo qualitativo'!F5&lt;&gt;"",'2-Controllo qualitativo'!F5,"")</f>
        <v>0</v>
      </c>
      <c r="G4" s="8">
        <f>IF('2-Controllo qualitativo'!G5&lt;&gt;"",'2-Controllo qualitativo'!G5,"")</f>
        <v>0</v>
      </c>
      <c r="H4" s="11" t="s">
        <v>467</v>
      </c>
      <c r="I4" s="11"/>
      <c r="J4" s="8">
        <f>IF('2-Controllo qualitativo'!X5&lt;&gt;"",IF('2-Controllo qualitativo'!X5&lt;&gt;0,'2-Controllo qualitativo'!X5,""),"")</f>
        <v>0</v>
      </c>
      <c r="K4" s="15">
        <f>'3.1-Coefficienti di emissione'!F4</f>
        <v>0</v>
      </c>
      <c r="L4" s="11">
        <f>'3.1-Coefficienti di emissione'!G4</f>
        <v>0</v>
      </c>
      <c r="M4" s="16">
        <f>IF(J4="","",H4*K4)</f>
        <v>0</v>
      </c>
      <c r="N4" s="11">
        <f>'Appendice 2, GWP dei HFCs'!G3</f>
        <v>0</v>
      </c>
      <c r="O4" s="16">
        <f>IF(M4="","",M4*N4)</f>
        <v>0</v>
      </c>
      <c r="P4" s="8">
        <f>IF('2-Controllo qualitativo'!Y5&lt;&gt;"",IF('2-Controllo qualitativo'!Y5&lt;&gt;0,'2-Controllo qualitativo'!Y5,""),"")</f>
        <v>0</v>
      </c>
      <c r="Q4" s="15">
        <f>IF('3.1-Coefficienti di emissione'!J4="", "", '3.1-Coefficienti di emissione'!J4)</f>
        <v>0</v>
      </c>
      <c r="R4" s="11">
        <f>IF(Q4="","",'3.1-Coefficienti di emissione'!K4)</f>
        <v>0</v>
      </c>
      <c r="S4" s="16">
        <f>IF(P4="","",H4*Q4)</f>
        <v>0</v>
      </c>
      <c r="T4" s="11">
        <f>IF(S4="", "", 'Appendice 2, GWP dei HFCs'!G4)</f>
        <v>0</v>
      </c>
      <c r="U4" s="16">
        <f>IF(S4="","",S4*T4)</f>
        <v>0</v>
      </c>
      <c r="V4" s="8">
        <f>IF('2-Controllo qualitativo'!Z5&lt;&gt;"",IF('2-Controllo qualitativo'!Z5&lt;&gt;0,'2-Controllo qualitativo'!Z5,""),"")</f>
        <v>0</v>
      </c>
      <c r="W4" s="15">
        <f>IF('3.1-Coefficienti di emissione'!N4 ="", "", '3.1-Coefficienti di emissione'!N4)</f>
        <v>0</v>
      </c>
      <c r="X4" s="11">
        <f>IF(W4="","",'3.1-Coefficienti di emissione'!O4)</f>
        <v>0</v>
      </c>
      <c r="Y4" s="16">
        <f>IF(V4="","",H4*W4)</f>
        <v>0</v>
      </c>
      <c r="Z4" s="11">
        <f>IF(Y4="", "", 'Appendice 2, GWP dei HFCs'!G5)</f>
        <v>0</v>
      </c>
      <c r="AA4" s="16">
        <f>IF(Y4="","",Y4*Z4)</f>
        <v>0</v>
      </c>
      <c r="AB4" s="16">
        <f>IF('2-Controllo qualitativo'!E5="是",IF(J4="CO2",SUM(U4,AA4),SUM(O4,U4,AA4)),IF(SUM(O4,U4,AA4)&lt;&gt;0,SUM(O4,U4,AA4),0))</f>
        <v>0</v>
      </c>
      <c r="AC4" s="16">
        <f>IF('2-Controllo qualitativo'!E5="是",IF(J4="CO2",O4,""),"")</f>
        <v>0</v>
      </c>
      <c r="AD4" s="17">
        <f>IF(AB4&lt;&gt;"",AB4/'6-Tabella di riepilogo'!$J$5,"")</f>
        <v>0</v>
      </c>
    </row>
    <row r="5" spans="1:39" ht="30" customHeight="1">
      <c r="A5" s="8">
        <f>IF('2-Controllo qualitativo'!A6&lt;&gt;"",'2-Controllo qualitativo'!A6,"")</f>
        <v>0</v>
      </c>
      <c r="B5" s="8">
        <f>IF('2-Controllo qualitativo'!B6&lt;&gt;"",'2-Controllo qualitativo'!B6,"")</f>
        <v>0</v>
      </c>
      <c r="C5" s="8">
        <f>IF('2-Controllo qualitativo'!C6&lt;&gt;"",'2-Controllo qualitativo'!C6,"")</f>
        <v>0</v>
      </c>
      <c r="D5" s="8">
        <f>IF('2-Controllo qualitativo'!D6&lt;&gt;"",'2-Controllo qualitativo'!D6,"")</f>
        <v>0</v>
      </c>
      <c r="E5" s="8">
        <f>IF('2-Controllo qualitativo'!E6&lt;&gt;"",'2-Controllo qualitativo'!E6,"")</f>
        <v>0</v>
      </c>
      <c r="F5" s="8">
        <f>IF('2-Controllo qualitativo'!F6&lt;&gt;"",'2-Controllo qualitativo'!F6,"")</f>
        <v>0</v>
      </c>
      <c r="G5" s="8">
        <f>IF('2-Controllo qualitativo'!G6&lt;&gt;"",'2-Controllo qualitativo'!G6,"")</f>
        <v>0</v>
      </c>
      <c r="H5" s="11" t="s">
        <v>467</v>
      </c>
      <c r="I5" s="11"/>
      <c r="J5" s="8">
        <f>IF('2-Controllo qualitativo'!X6&lt;&gt;"",IF('2-Controllo qualitativo'!X6&lt;&gt;0,'2-Controllo qualitativo'!X6,""),"")</f>
        <v>0</v>
      </c>
      <c r="K5" s="15">
        <f>'3.1-Coefficienti di emissione'!F5</f>
        <v>0</v>
      </c>
      <c r="L5" s="11">
        <f>'3.1-Coefficienti di emissione'!G5</f>
        <v>0</v>
      </c>
      <c r="M5" s="16">
        <f>IF(J5="","",H5*K5)</f>
        <v>0</v>
      </c>
      <c r="N5" s="11">
        <f>'Appendice 2, GWP dei HFCs'!G3</f>
        <v>0</v>
      </c>
      <c r="O5" s="16">
        <f>IF(M5="","",M5*N5)</f>
        <v>0</v>
      </c>
      <c r="P5" s="8">
        <f>IF('2-Controllo qualitativo'!Y6&lt;&gt;"",IF('2-Controllo qualitativo'!Y6&lt;&gt;0,'2-Controllo qualitativo'!Y6,""),"")</f>
        <v>0</v>
      </c>
      <c r="Q5" s="15">
        <f>IF('3.1-Coefficienti di emissione'!J5="", "", '3.1-Coefficienti di emissione'!J5)</f>
        <v>0</v>
      </c>
      <c r="R5" s="11">
        <f>IF(Q5="","",'3.1-Coefficienti di emissione'!K5)</f>
        <v>0</v>
      </c>
      <c r="S5" s="16">
        <f>IF(P5="","",H5*Q5)</f>
        <v>0</v>
      </c>
      <c r="T5" s="11">
        <f>IF(S5="", "", 'Appendice 2, GWP dei HFCs'!G4)</f>
        <v>0</v>
      </c>
      <c r="U5" s="16">
        <f>IF(S5="","",S5*T5)</f>
        <v>0</v>
      </c>
      <c r="V5" s="8">
        <f>IF('2-Controllo qualitativo'!Z6&lt;&gt;"",IF('2-Controllo qualitativo'!Z6&lt;&gt;0,'2-Controllo qualitativo'!Z6,""),"")</f>
        <v>0</v>
      </c>
      <c r="W5" s="15">
        <f>IF('3.1-Coefficienti di emissione'!N5 ="", "", '3.1-Coefficienti di emissione'!N5)</f>
        <v>0</v>
      </c>
      <c r="X5" s="11">
        <f>IF(W5="","",'3.1-Coefficienti di emissione'!O5)</f>
        <v>0</v>
      </c>
      <c r="Y5" s="16">
        <f>IF(V5="","",H5*W5)</f>
        <v>0</v>
      </c>
      <c r="Z5" s="11">
        <f>IF(Y5="", "", 'Appendice 2, GWP dei HFCs'!G5)</f>
        <v>0</v>
      </c>
      <c r="AA5" s="16">
        <f>IF(Y5="","",Y5*Z5)</f>
        <v>0</v>
      </c>
      <c r="AB5" s="16">
        <f>IF('2-Controllo qualitativo'!E6="是",IF(J5="CO2",SUM(U5,AA5),SUM(O5,U5,AA5)),IF(SUM(O5,U5,AA5)&lt;&gt;0,SUM(O5,U5,AA5),0))</f>
        <v>0</v>
      </c>
      <c r="AC5" s="16">
        <f>IF('2-Controllo qualitativo'!E6="是",IF(J5="CO2",O5,""),"")</f>
        <v>0</v>
      </c>
      <c r="AD5" s="17">
        <f>IF(AB5&lt;&gt;"",AB5/'6-Tabella di riepilogo'!$J$5,"")</f>
        <v>0</v>
      </c>
    </row>
    <row r="6" spans="1:39" ht="30" customHeight="1">
      <c r="A6" s="8">
        <f>IF('2-Controllo qualitativo'!A7&lt;&gt;"",'2-Controllo qualitativo'!A7,"")</f>
        <v>0</v>
      </c>
      <c r="B6" s="8">
        <f>IF('2-Controllo qualitativo'!B7&lt;&gt;"",'2-Controllo qualitativo'!B7,"")</f>
        <v>0</v>
      </c>
      <c r="C6" s="8">
        <f>IF('2-Controllo qualitativo'!C7&lt;&gt;"",'2-Controllo qualitativo'!C7,"")</f>
        <v>0</v>
      </c>
      <c r="D6" s="8">
        <f>IF('2-Controllo qualitativo'!D7&lt;&gt;"",'2-Controllo qualitativo'!D7,"")</f>
        <v>0</v>
      </c>
      <c r="E6" s="8">
        <f>IF('2-Controllo qualitativo'!E7&lt;&gt;"",'2-Controllo qualitativo'!E7,"")</f>
        <v>0</v>
      </c>
      <c r="F6" s="8">
        <f>IF('2-Controllo qualitativo'!F7&lt;&gt;"",'2-Controllo qualitativo'!F7,"")</f>
        <v>0</v>
      </c>
      <c r="G6" s="8">
        <f>IF('2-Controllo qualitativo'!G7&lt;&gt;"",'2-Controllo qualitativo'!G7,"")</f>
        <v>0</v>
      </c>
      <c r="H6" s="11" t="s">
        <v>467</v>
      </c>
      <c r="I6" s="11"/>
      <c r="J6" s="8">
        <f>IF('2-Controllo qualitativo'!X7&lt;&gt;"",IF('2-Controllo qualitativo'!X7&lt;&gt;0,'2-Controllo qualitativo'!X7,""),"")</f>
        <v>0</v>
      </c>
      <c r="K6" s="15">
        <f>'3.1-Coefficienti di emissione'!F6</f>
        <v>0</v>
      </c>
      <c r="L6" s="11">
        <f>'3.1-Coefficienti di emissione'!G6</f>
        <v>0</v>
      </c>
      <c r="M6" s="16">
        <f>IF(J6="","",H6*K6)</f>
        <v>0</v>
      </c>
      <c r="N6" s="11">
        <f>'Appendice 2, GWP dei HFCs'!G3</f>
        <v>0</v>
      </c>
      <c r="O6" s="16">
        <f>IF(M6="","",M6*N6)</f>
        <v>0</v>
      </c>
      <c r="P6" s="8">
        <f>IF('2-Controllo qualitativo'!Y7&lt;&gt;"",IF('2-Controllo qualitativo'!Y7&lt;&gt;0,'2-Controllo qualitativo'!Y7,""),"")</f>
        <v>0</v>
      </c>
      <c r="Q6" s="15">
        <f>IF('3.1-Coefficienti di emissione'!J6="", "", '3.1-Coefficienti di emissione'!J6)</f>
        <v>0</v>
      </c>
      <c r="R6" s="11">
        <f>IF(Q6="","",'3.1-Coefficienti di emissione'!K6)</f>
        <v>0</v>
      </c>
      <c r="S6" s="16">
        <f>IF(P6="","",H6*Q6)</f>
        <v>0</v>
      </c>
      <c r="T6" s="11">
        <f>IF(S6="", "", 'Appendice 2, GWP dei HFCs'!G4)</f>
        <v>0</v>
      </c>
      <c r="U6" s="16">
        <f>IF(S6="","",S6*T6)</f>
        <v>0</v>
      </c>
      <c r="V6" s="8">
        <f>IF('2-Controllo qualitativo'!Z7&lt;&gt;"",IF('2-Controllo qualitativo'!Z7&lt;&gt;0,'2-Controllo qualitativo'!Z7,""),"")</f>
        <v>0</v>
      </c>
      <c r="W6" s="15">
        <f>IF('3.1-Coefficienti di emissione'!N6 ="", "", '3.1-Coefficienti di emissione'!N6)</f>
        <v>0</v>
      </c>
      <c r="X6" s="11">
        <f>IF(W6="","",'3.1-Coefficienti di emissione'!O6)</f>
        <v>0</v>
      </c>
      <c r="Y6" s="16">
        <f>IF(V6="","",H6*W6)</f>
        <v>0</v>
      </c>
      <c r="Z6" s="11">
        <f>IF(Y6="", "", 'Appendice 2, GWP dei HFCs'!G5)</f>
        <v>0</v>
      </c>
      <c r="AA6" s="16">
        <f>IF(Y6="","",Y6*Z6)</f>
        <v>0</v>
      </c>
      <c r="AB6" s="16">
        <f>IF('2-Controllo qualitativo'!E7="是",IF(J6="CO2",SUM(U6,AA6),SUM(O6,U6,AA6)),IF(SUM(O6,U6,AA6)&lt;&gt;0,SUM(O6,U6,AA6),0))</f>
        <v>0</v>
      </c>
      <c r="AC6" s="16">
        <f>IF('2-Controllo qualitativo'!E7="是",IF(J6="CO2",O6,""),"")</f>
        <v>0</v>
      </c>
      <c r="AD6" s="17">
        <f>IF(AB6&lt;&gt;"",AB6/'6-Tabella di riepilogo'!$J$5,"")</f>
        <v>0</v>
      </c>
    </row>
    <row r="7" spans="1:39" ht="30" customHeight="1">
      <c r="A7" s="8">
        <f>IF('2-Controllo qualitativo'!A8&lt;&gt;"",'2-Controllo qualitativo'!A8,"")</f>
        <v>0</v>
      </c>
      <c r="B7" s="8">
        <f>IF('2-Controllo qualitativo'!B8&lt;&gt;"",'2-Controllo qualitativo'!B8,"")</f>
        <v>0</v>
      </c>
      <c r="C7" s="8">
        <f>IF('2-Controllo qualitativo'!C8&lt;&gt;"",'2-Controllo qualitativo'!C8,"")</f>
        <v>0</v>
      </c>
      <c r="D7" s="8">
        <f>IF('2-Controllo qualitativo'!D8&lt;&gt;"",'2-Controllo qualitativo'!D8,"")</f>
        <v>0</v>
      </c>
      <c r="E7" s="8">
        <f>IF('2-Controllo qualitativo'!E8&lt;&gt;"",'2-Controllo qualitativo'!E8,"")</f>
        <v>0</v>
      </c>
      <c r="F7" s="8">
        <f>IF('2-Controllo qualitativo'!F8&lt;&gt;"",'2-Controllo qualitativo'!F8,"")</f>
        <v>0</v>
      </c>
      <c r="G7" s="8">
        <f>IF('2-Controllo qualitativo'!G8&lt;&gt;"",'2-Controllo qualitativo'!G8,"")</f>
        <v>0</v>
      </c>
      <c r="H7" s="11" t="s">
        <v>467</v>
      </c>
      <c r="I7" s="11"/>
      <c r="J7" s="8">
        <f>IF('2-Controllo qualitativo'!X8&lt;&gt;"",IF('2-Controllo qualitativo'!X8&lt;&gt;0,'2-Controllo qualitativo'!X8,""),"")</f>
        <v>0</v>
      </c>
      <c r="K7" s="15">
        <f>'3.1-Coefficienti di emissione'!F7</f>
        <v>0</v>
      </c>
      <c r="L7" s="11">
        <f>'3.1-Coefficienti di emissione'!G7</f>
        <v>0</v>
      </c>
      <c r="M7" s="16">
        <f>IF(J7="","",H7*K7)</f>
        <v>0</v>
      </c>
      <c r="N7" s="11">
        <f>'Appendice 2, GWP dei HFCs'!G3</f>
        <v>0</v>
      </c>
      <c r="O7" s="16">
        <f>IF(M7="","",M7*N7)</f>
        <v>0</v>
      </c>
      <c r="P7" s="8">
        <f>IF('2-Controllo qualitativo'!Y8&lt;&gt;"",IF('2-Controllo qualitativo'!Y8&lt;&gt;0,'2-Controllo qualitativo'!Y8,""),"")</f>
        <v>0</v>
      </c>
      <c r="Q7" s="15">
        <f>IF('3.1-Coefficienti di emissione'!J7="", "", '3.1-Coefficienti di emissione'!J7)</f>
        <v>0</v>
      </c>
      <c r="R7" s="11">
        <f>IF(Q7="","",'3.1-Coefficienti di emissione'!K7)</f>
        <v>0</v>
      </c>
      <c r="S7" s="16">
        <f>IF(P7="","",H7*Q7)</f>
        <v>0</v>
      </c>
      <c r="T7" s="11">
        <f>IF(S7="", "", 'Appendice 2, GWP dei HFCs'!G4)</f>
        <v>0</v>
      </c>
      <c r="U7" s="16">
        <f>IF(S7="","",S7*T7)</f>
        <v>0</v>
      </c>
      <c r="V7" s="8">
        <f>IF('2-Controllo qualitativo'!Z8&lt;&gt;"",IF('2-Controllo qualitativo'!Z8&lt;&gt;0,'2-Controllo qualitativo'!Z8,""),"")</f>
        <v>0</v>
      </c>
      <c r="W7" s="15">
        <f>IF('3.1-Coefficienti di emissione'!N7 ="", "", '3.1-Coefficienti di emissione'!N7)</f>
        <v>0</v>
      </c>
      <c r="X7" s="11">
        <f>IF(W7="","",'3.1-Coefficienti di emissione'!O7)</f>
        <v>0</v>
      </c>
      <c r="Y7" s="16">
        <f>IF(V7="","",H7*W7)</f>
        <v>0</v>
      </c>
      <c r="Z7" s="11">
        <f>IF(Y7="", "", 'Appendice 2, GWP dei HFCs'!G5)</f>
        <v>0</v>
      </c>
      <c r="AA7" s="16">
        <f>IF(Y7="","",Y7*Z7)</f>
        <v>0</v>
      </c>
      <c r="AB7" s="16">
        <f>IF('2-Controllo qualitativo'!E8="是",IF(J7="CO2",SUM(U7,AA7),SUM(O7,U7,AA7)),IF(SUM(O7,U7,AA7)&lt;&gt;0,SUM(O7,U7,AA7),0))</f>
        <v>0</v>
      </c>
      <c r="AC7" s="16">
        <f>IF('2-Controllo qualitativo'!E8="是",IF(J7="CO2",O7,""),"")</f>
        <v>0</v>
      </c>
      <c r="AD7" s="17">
        <f>IF(AB7&lt;&gt;"",AB7/'6-Tabella di riepilogo'!$J$5,"")</f>
        <v>0</v>
      </c>
    </row>
    <row r="8" spans="1:39" ht="30" customHeight="1">
      <c r="A8" s="8">
        <f>IF('2-Controllo qualitativo'!A9&lt;&gt;"",'2-Controllo qualitativo'!A9,"")</f>
        <v>0</v>
      </c>
      <c r="B8" s="8">
        <f>IF('2-Controllo qualitativo'!B9&lt;&gt;"",'2-Controllo qualitativo'!B9,"")</f>
        <v>0</v>
      </c>
      <c r="C8" s="8">
        <f>IF('2-Controllo qualitativo'!C9&lt;&gt;"",'2-Controllo qualitativo'!C9,"")</f>
        <v>0</v>
      </c>
      <c r="D8" s="8">
        <f>IF('2-Controllo qualitativo'!D9&lt;&gt;"",'2-Controllo qualitativo'!D9,"")</f>
        <v>0</v>
      </c>
      <c r="E8" s="8">
        <f>IF('2-Controllo qualitativo'!E9&lt;&gt;"",'2-Controllo qualitativo'!E9,"")</f>
        <v>0</v>
      </c>
      <c r="F8" s="8">
        <f>IF('2-Controllo qualitativo'!F9&lt;&gt;"",'2-Controllo qualitativo'!F9,"")</f>
        <v>0</v>
      </c>
      <c r="G8" s="8">
        <f>IF('2-Controllo qualitativo'!G9&lt;&gt;"",'2-Controllo qualitativo'!G9,"")</f>
        <v>0</v>
      </c>
      <c r="H8" s="11" t="s">
        <v>467</v>
      </c>
      <c r="I8" s="11"/>
      <c r="J8" s="8">
        <f>IF('2-Controllo qualitativo'!X9&lt;&gt;"",IF('2-Controllo qualitativo'!X9&lt;&gt;0,'2-Controllo qualitativo'!X9,""),"")</f>
        <v>0</v>
      </c>
      <c r="K8" s="15">
        <f>'3.1-Coefficienti di emissione'!F8</f>
        <v>0</v>
      </c>
      <c r="L8" s="11">
        <f>'3.1-Coefficienti di emissione'!G8</f>
        <v>0</v>
      </c>
      <c r="M8" s="16">
        <f>IF(J8="","",H8*K8)</f>
        <v>0</v>
      </c>
      <c r="N8" s="11">
        <f>'Appendice 2, GWP dei HFCs'!G3</f>
        <v>0</v>
      </c>
      <c r="O8" s="16">
        <f>IF(M8="","",M8*N8)</f>
        <v>0</v>
      </c>
      <c r="P8" s="8">
        <f>IF('2-Controllo qualitativo'!Y9&lt;&gt;"",IF('2-Controllo qualitativo'!Y9&lt;&gt;0,'2-Controllo qualitativo'!Y9,""),"")</f>
        <v>0</v>
      </c>
      <c r="Q8" s="15">
        <f>IF('3.1-Coefficienti di emissione'!J8="", "", '3.1-Coefficienti di emissione'!J8)</f>
        <v>0</v>
      </c>
      <c r="R8" s="11">
        <f>IF(Q8="","",'3.1-Coefficienti di emissione'!K8)</f>
        <v>0</v>
      </c>
      <c r="S8" s="16">
        <f>IF(P8="","",H8*Q8)</f>
        <v>0</v>
      </c>
      <c r="T8" s="11">
        <f>IF(S8="", "", 'Appendice 2, GWP dei HFCs'!G4)</f>
        <v>0</v>
      </c>
      <c r="U8" s="16">
        <f>IF(S8="","",S8*T8)</f>
        <v>0</v>
      </c>
      <c r="V8" s="8">
        <f>IF('2-Controllo qualitativo'!Z9&lt;&gt;"",IF('2-Controllo qualitativo'!Z9&lt;&gt;0,'2-Controllo qualitativo'!Z9,""),"")</f>
        <v>0</v>
      </c>
      <c r="W8" s="15">
        <f>IF('3.1-Coefficienti di emissione'!N8 ="", "", '3.1-Coefficienti di emissione'!N8)</f>
        <v>0</v>
      </c>
      <c r="X8" s="11">
        <f>IF(W8="","",'3.1-Coefficienti di emissione'!O8)</f>
        <v>0</v>
      </c>
      <c r="Y8" s="16">
        <f>IF(V8="","",H8*W8)</f>
        <v>0</v>
      </c>
      <c r="Z8" s="11">
        <f>IF(Y8="", "", 'Appendice 2, GWP dei HFCs'!G5)</f>
        <v>0</v>
      </c>
      <c r="AA8" s="16">
        <f>IF(Y8="","",Y8*Z8)</f>
        <v>0</v>
      </c>
      <c r="AB8" s="16">
        <f>IF('2-Controllo qualitativo'!E9="是",IF(J8="CO2",SUM(U8,AA8),SUM(O8,U8,AA8)),IF(SUM(O8,U8,AA8)&lt;&gt;0,SUM(O8,U8,AA8),0))</f>
        <v>0</v>
      </c>
      <c r="AC8" s="16">
        <f>IF('2-Controllo qualitativo'!E9="是",IF(J8="CO2",O8,""),"")</f>
        <v>0</v>
      </c>
      <c r="AD8" s="17">
        <f>IF(AB8&lt;&gt;"",AB8/'6-Tabella di riepilogo'!$J$5,"")</f>
        <v>0</v>
      </c>
      <c r="AE8" s="10" t="s">
        <v>556</v>
      </c>
      <c r="AF8" s="10"/>
      <c r="AG8" s="10"/>
      <c r="AH8" s="10"/>
      <c r="AI8" s="10"/>
      <c r="AJ8" s="10"/>
      <c r="AK8" s="10"/>
      <c r="AL8" s="10"/>
      <c r="AM8" s="10" t="s">
        <v>557</v>
      </c>
    </row>
    <row r="9" spans="1:39" ht="30" customHeight="1">
      <c r="A9" s="8">
        <f>IF('2-Controllo qualitativo'!A10&lt;&gt;"",'2-Controllo qualitativo'!A10,"")</f>
        <v>0</v>
      </c>
      <c r="B9" s="8">
        <f>IF('2-Controllo qualitativo'!B10&lt;&gt;"",'2-Controllo qualitativo'!B10,"")</f>
        <v>0</v>
      </c>
      <c r="C9" s="8">
        <f>IF('2-Controllo qualitativo'!C10&lt;&gt;"",'2-Controllo qualitativo'!C10,"")</f>
        <v>0</v>
      </c>
      <c r="D9" s="8">
        <f>IF('2-Controllo qualitativo'!D10&lt;&gt;"",'2-Controllo qualitativo'!D10,"")</f>
        <v>0</v>
      </c>
      <c r="E9" s="8">
        <f>IF('2-Controllo qualitativo'!E10&lt;&gt;"",'2-Controllo qualitativo'!E10,"")</f>
        <v>0</v>
      </c>
      <c r="F9" s="8">
        <f>IF('2-Controllo qualitativo'!F10&lt;&gt;"",'2-Controllo qualitativo'!F10,"")</f>
        <v>0</v>
      </c>
      <c r="G9" s="8">
        <f>IF('2-Controllo qualitativo'!G10&lt;&gt;"",'2-Controllo qualitativo'!G10,"")</f>
        <v>0</v>
      </c>
      <c r="H9" s="11" t="s">
        <v>467</v>
      </c>
      <c r="I9" s="11"/>
      <c r="J9" s="8">
        <f>IF('2-Controllo qualitativo'!X10&lt;&gt;"",IF('2-Controllo qualitativo'!X10&lt;&gt;0,'2-Controllo qualitativo'!X10,""),"")</f>
        <v>0</v>
      </c>
      <c r="K9" s="15">
        <f>'3.1-Coefficienti di emissione'!F9</f>
        <v>0</v>
      </c>
      <c r="L9" s="11">
        <f>'3.1-Coefficienti di emissione'!G9</f>
        <v>0</v>
      </c>
      <c r="M9" s="16">
        <f>IF(J9="","",H9*K9)</f>
        <v>0</v>
      </c>
      <c r="N9" s="11">
        <f>'Appendice 2, GWP dei HFCs'!G3</f>
        <v>0</v>
      </c>
      <c r="O9" s="16">
        <f>IF(M9="","",M9*N9)</f>
        <v>0</v>
      </c>
      <c r="P9" s="8">
        <f>IF('2-Controllo qualitativo'!Y10&lt;&gt;"",IF('2-Controllo qualitativo'!Y10&lt;&gt;0,'2-Controllo qualitativo'!Y10,""),"")</f>
        <v>0</v>
      </c>
      <c r="Q9" s="15">
        <f>IF('3.1-Coefficienti di emissione'!J9="", "", '3.1-Coefficienti di emissione'!J9)</f>
        <v>0</v>
      </c>
      <c r="R9" s="11">
        <f>IF(Q9="","",'3.1-Coefficienti di emissione'!K9)</f>
        <v>0</v>
      </c>
      <c r="S9" s="16">
        <f>IF(P9="","",H9*Q9)</f>
        <v>0</v>
      </c>
      <c r="T9" s="11">
        <f>IF(S9="", "", 'Appendice 2, GWP dei HFCs'!G4)</f>
        <v>0</v>
      </c>
      <c r="U9" s="16">
        <f>IF(S9="","",S9*T9)</f>
        <v>0</v>
      </c>
      <c r="V9" s="8">
        <f>IF('2-Controllo qualitativo'!Z10&lt;&gt;"",IF('2-Controllo qualitativo'!Z10&lt;&gt;0,'2-Controllo qualitativo'!Z10,""),"")</f>
        <v>0</v>
      </c>
      <c r="W9" s="15">
        <f>IF('3.1-Coefficienti di emissione'!N9 ="", "", '3.1-Coefficienti di emissione'!N9)</f>
        <v>0</v>
      </c>
      <c r="X9" s="11">
        <f>IF(W9="","",'3.1-Coefficienti di emissione'!O9)</f>
        <v>0</v>
      </c>
      <c r="Y9" s="16">
        <f>IF(V9="","",H9*W9)</f>
        <v>0</v>
      </c>
      <c r="Z9" s="11">
        <f>IF(Y9="", "", 'Appendice 2, GWP dei HFCs'!G5)</f>
        <v>0</v>
      </c>
      <c r="AA9" s="16">
        <f>IF(Y9="","",Y9*Z9)</f>
        <v>0</v>
      </c>
      <c r="AB9" s="16">
        <f>IF('2-Controllo qualitativo'!E10="是",IF(J9="CO2",SUM(U9,AA9),SUM(O9,U9,AA9)),IF(SUM(O9,U9,AA9)&lt;&gt;0,SUM(O9,U9,AA9),0))</f>
        <v>0</v>
      </c>
      <c r="AC9" s="16">
        <f>IF('2-Controllo qualitativo'!E10="是",IF(J9="CO2",O9,""),"")</f>
        <v>0</v>
      </c>
      <c r="AD9" s="17">
        <f>IF(AB9&lt;&gt;"",AB9/'6-Tabella di riepilogo'!$J$5,"")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IF('2-Controllo qualitativo'!A11&lt;&gt;"",'2-Controllo qualitativo'!A11,"")</f>
        <v>0</v>
      </c>
      <c r="B10" s="8">
        <f>IF('2-Controllo qualitativo'!B11&lt;&gt;"",'2-Controllo qualitativo'!B11,"")</f>
        <v>0</v>
      </c>
      <c r="C10" s="8">
        <f>IF('2-Controllo qualitativo'!C11&lt;&gt;"",'2-Controllo qualitativo'!C11,"")</f>
        <v>0</v>
      </c>
      <c r="D10" s="8">
        <f>IF('2-Controllo qualitativo'!D11&lt;&gt;"",'2-Controllo qualitativo'!D11,"")</f>
        <v>0</v>
      </c>
      <c r="E10" s="8">
        <f>IF('2-Controllo qualitativo'!E11&lt;&gt;"",'2-Controllo qualitativo'!E11,"")</f>
        <v>0</v>
      </c>
      <c r="F10" s="8">
        <f>IF('2-Controllo qualitativo'!F11&lt;&gt;"",'2-Controllo qualitativo'!F11,"")</f>
        <v>0</v>
      </c>
      <c r="G10" s="8">
        <f>IF('2-Controllo qualitativo'!G11&lt;&gt;"",'2-Controllo qualitativo'!G11,"")</f>
        <v>0</v>
      </c>
      <c r="H10" s="11" t="s">
        <v>467</v>
      </c>
      <c r="I10" s="11"/>
      <c r="J10" s="8">
        <f>IF('2-Controllo qualitativo'!X11&lt;&gt;"",IF('2-Controllo qualitativo'!X11&lt;&gt;0,'2-Controllo qualitativo'!X11,""),"")</f>
        <v>0</v>
      </c>
      <c r="K10" s="15">
        <f>'3.1-Coefficienti di emissione'!F10</f>
        <v>0</v>
      </c>
      <c r="L10" s="11">
        <f>'3.1-Coefficienti di emissione'!G10</f>
        <v>0</v>
      </c>
      <c r="M10" s="16">
        <f>IF(J10="","",H10*K10)</f>
        <v>0</v>
      </c>
      <c r="N10" s="11">
        <f>'Appendice 2, GWP dei HFCs'!G3</f>
        <v>0</v>
      </c>
      <c r="O10" s="16">
        <f>IF(M10="","",M10*N10)</f>
        <v>0</v>
      </c>
      <c r="P10" s="8">
        <f>IF('2-Controllo qualitativo'!Y11&lt;&gt;"",IF('2-Controllo qualitativo'!Y11&lt;&gt;0,'2-Controllo qualitativo'!Y11,""),"")</f>
        <v>0</v>
      </c>
      <c r="Q10" s="15">
        <f>IF('3.1-Coefficienti di emissione'!J10="", "", '3.1-Coefficienti di emissione'!J10)</f>
        <v>0</v>
      </c>
      <c r="R10" s="11">
        <f>IF(Q10="","",'3.1-Coefficienti di emissione'!K10)</f>
        <v>0</v>
      </c>
      <c r="S10" s="16">
        <f>IF(P10="","",H10*Q10)</f>
        <v>0</v>
      </c>
      <c r="T10" s="11">
        <f>IF(S10="", "", 'Appendice 2, GWP dei HFCs'!G4)</f>
        <v>0</v>
      </c>
      <c r="U10" s="16">
        <f>IF(S10="","",S10*T10)</f>
        <v>0</v>
      </c>
      <c r="V10" s="8">
        <f>IF('2-Controllo qualitativo'!Z11&lt;&gt;"",IF('2-Controllo qualitativo'!Z11&lt;&gt;0,'2-Controllo qualitativo'!Z11,""),"")</f>
        <v>0</v>
      </c>
      <c r="W10" s="15">
        <f>IF('3.1-Coefficienti di emissione'!N10 ="", "", '3.1-Coefficienti di emissione'!N10)</f>
        <v>0</v>
      </c>
      <c r="X10" s="11">
        <f>IF(W10="","",'3.1-Coefficienti di emissione'!O10)</f>
        <v>0</v>
      </c>
      <c r="Y10" s="16">
        <f>IF(V10="","",H10*W10)</f>
        <v>0</v>
      </c>
      <c r="Z10" s="11">
        <f>IF(Y10="", "", 'Appendice 2, GWP dei HFCs'!G5)</f>
        <v>0</v>
      </c>
      <c r="AA10" s="16">
        <f>IF(Y10="","",Y10*Z10)</f>
        <v>0</v>
      </c>
      <c r="AB10" s="16">
        <f>IF('2-Controllo qualitativo'!E11="是",IF(J10="CO2",SUM(U10,AA10),SUM(O10,U10,AA10)),IF(SUM(O10,U10,AA10)&lt;&gt;0,SUM(O10,U10,AA10),0))</f>
        <v>0</v>
      </c>
      <c r="AC10" s="16">
        <f>IF('2-Controllo qualitativo'!E11="是",IF(J10="CO2",O10,""),"")</f>
        <v>0</v>
      </c>
      <c r="AD10" s="17">
        <f>IF(AB10&lt;&gt;"",AB10/'6-Tabella di riepilogo'!$J$5,"")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IF('2-Controllo qualitativo'!A12&lt;&gt;"",'2-Controllo qualitativo'!A12,"")</f>
        <v>0</v>
      </c>
      <c r="B11" s="8">
        <f>IF('2-Controllo qualitativo'!B12&lt;&gt;"",'2-Controllo qualitativo'!B12,"")</f>
        <v>0</v>
      </c>
      <c r="C11" s="8">
        <f>IF('2-Controllo qualitativo'!C12&lt;&gt;"",'2-Controllo qualitativo'!C12,"")</f>
        <v>0</v>
      </c>
      <c r="D11" s="8">
        <f>IF('2-Controllo qualitativo'!D12&lt;&gt;"",'2-Controllo qualitativo'!D12,"")</f>
        <v>0</v>
      </c>
      <c r="E11" s="8">
        <f>IF('2-Controllo qualitativo'!E12&lt;&gt;"",'2-Controllo qualitativo'!E12,"")</f>
        <v>0</v>
      </c>
      <c r="F11" s="8">
        <f>IF('2-Controllo qualitativo'!F12&lt;&gt;"",'2-Controllo qualitativo'!F12,"")</f>
        <v>0</v>
      </c>
      <c r="G11" s="8">
        <f>IF('2-Controllo qualitativo'!G12&lt;&gt;"",'2-Controllo qualitativo'!G12,"")</f>
        <v>0</v>
      </c>
      <c r="H11" s="11" t="s">
        <v>467</v>
      </c>
      <c r="I11" s="11"/>
      <c r="J11" s="8">
        <f>IF('2-Controllo qualitativo'!X12&lt;&gt;"",IF('2-Controllo qualitativo'!X12&lt;&gt;0,'2-Controllo qualitativo'!X12,""),"")</f>
        <v>0</v>
      </c>
      <c r="K11" s="15">
        <f>'3.1-Coefficienti di emissione'!F11</f>
        <v>0</v>
      </c>
      <c r="L11" s="11">
        <f>'3.1-Coefficienti di emissione'!G11</f>
        <v>0</v>
      </c>
      <c r="M11" s="16">
        <f>IF(J11="","",H11*K11)</f>
        <v>0</v>
      </c>
      <c r="N11" s="11">
        <f>'Appendice 2, GWP dei HFCs'!G3</f>
        <v>0</v>
      </c>
      <c r="O11" s="16">
        <f>IF(M11="","",M11*N11)</f>
        <v>0</v>
      </c>
      <c r="P11" s="8">
        <f>IF('2-Controllo qualitativo'!Y12&lt;&gt;"",IF('2-Controllo qualitativo'!Y12&lt;&gt;0,'2-Controllo qualitativo'!Y12,""),"")</f>
        <v>0</v>
      </c>
      <c r="Q11" s="15">
        <f>IF('3.1-Coefficienti di emissione'!J11="", "", '3.1-Coefficienti di emissione'!J11)</f>
        <v>0</v>
      </c>
      <c r="R11" s="11">
        <f>IF(Q11="","",'3.1-Coefficienti di emissione'!K11)</f>
        <v>0</v>
      </c>
      <c r="S11" s="16">
        <f>IF(P11="","",H11*Q11)</f>
        <v>0</v>
      </c>
      <c r="T11" s="11">
        <f>IF(S11="", "", 'Appendice 2, GWP dei HFCs'!G4)</f>
        <v>0</v>
      </c>
      <c r="U11" s="16">
        <f>IF(S11="","",S11*T11)</f>
        <v>0</v>
      </c>
      <c r="V11" s="8">
        <f>IF('2-Controllo qualitativo'!Z12&lt;&gt;"",IF('2-Controllo qualitativo'!Z12&lt;&gt;0,'2-Controllo qualitativo'!Z12,""),"")</f>
        <v>0</v>
      </c>
      <c r="W11" s="15">
        <f>IF('3.1-Coefficienti di emissione'!N11 ="", "", '3.1-Coefficienti di emissione'!N11)</f>
        <v>0</v>
      </c>
      <c r="X11" s="11">
        <f>IF(W11="","",'3.1-Coefficienti di emissione'!O11)</f>
        <v>0</v>
      </c>
      <c r="Y11" s="16">
        <f>IF(V11="","",H11*W11)</f>
        <v>0</v>
      </c>
      <c r="Z11" s="11">
        <f>IF(Y11="", "", 'Appendice 2, GWP dei HFCs'!G5)</f>
        <v>0</v>
      </c>
      <c r="AA11" s="16">
        <f>IF(Y11="","",Y11*Z11)</f>
        <v>0</v>
      </c>
      <c r="AB11" s="16">
        <f>IF('2-Controllo qualitativo'!E12="是",IF(J11="CO2",SUM(U11,AA11),SUM(O11,U11,AA11)),IF(SUM(O11,U11,AA11)&lt;&gt;0,SUM(O11,U11,AA11),0))</f>
        <v>0</v>
      </c>
      <c r="AC11" s="16">
        <f>IF('2-Controllo qualitativo'!E12="是",IF(J11="CO2",O11,""),"")</f>
        <v>0</v>
      </c>
      <c r="AD11" s="17">
        <f>IF(AB11&lt;&gt;"",AB11/'6-Tabella di riepilogo'!$J$5,"")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IF('2-Controllo qualitativo'!A13&lt;&gt;"",'2-Controllo qualitativo'!A13,"")</f>
        <v>0</v>
      </c>
      <c r="B12" s="8">
        <f>IF('2-Controllo qualitativo'!B13&lt;&gt;"",'2-Controllo qualitativo'!B13,"")</f>
        <v>0</v>
      </c>
      <c r="C12" s="8">
        <f>IF('2-Controllo qualitativo'!C13&lt;&gt;"",'2-Controllo qualitativo'!C13,"")</f>
        <v>0</v>
      </c>
      <c r="D12" s="8">
        <f>IF('2-Controllo qualitativo'!D13&lt;&gt;"",'2-Controllo qualitativo'!D13,"")</f>
        <v>0</v>
      </c>
      <c r="E12" s="8">
        <f>IF('2-Controllo qualitativo'!E13&lt;&gt;"",'2-Controllo qualitativo'!E13,"")</f>
        <v>0</v>
      </c>
      <c r="F12" s="8">
        <f>IF('2-Controllo qualitativo'!F13&lt;&gt;"",'2-Controllo qualitativo'!F13,"")</f>
        <v>0</v>
      </c>
      <c r="G12" s="8">
        <f>IF('2-Controllo qualitativo'!G13&lt;&gt;"",'2-Controllo qualitativo'!G13,"")</f>
        <v>0</v>
      </c>
      <c r="H12" s="11" t="s">
        <v>467</v>
      </c>
      <c r="I12" s="11"/>
      <c r="J12" s="8">
        <f>IF('2-Controllo qualitativo'!X13&lt;&gt;"",IF('2-Controllo qualitativo'!X13&lt;&gt;0,'2-Controllo qualitativo'!X13,""),"")</f>
        <v>0</v>
      </c>
      <c r="K12" s="15">
        <f>'3.1-Coefficienti di emissione'!F12</f>
        <v>0</v>
      </c>
      <c r="L12" s="11">
        <f>'3.1-Coefficienti di emissione'!G12</f>
        <v>0</v>
      </c>
      <c r="M12" s="16">
        <f>IF(J12="","",H12*K12)</f>
        <v>0</v>
      </c>
      <c r="N12" s="11">
        <f>'Appendice 2, GWP dei HFCs'!G3</f>
        <v>0</v>
      </c>
      <c r="O12" s="16">
        <f>IF(M12="","",M12*N12)</f>
        <v>0</v>
      </c>
      <c r="P12" s="8">
        <f>IF('2-Controllo qualitativo'!Y13&lt;&gt;"",IF('2-Controllo qualitativo'!Y13&lt;&gt;0,'2-Controllo qualitativo'!Y13,""),"")</f>
        <v>0</v>
      </c>
      <c r="Q12" s="15">
        <f>IF('3.1-Coefficienti di emissione'!J12="", "", '3.1-Coefficienti di emissione'!J12)</f>
        <v>0</v>
      </c>
      <c r="R12" s="11">
        <f>IF(Q12="","",'3.1-Coefficienti di emissione'!K12)</f>
        <v>0</v>
      </c>
      <c r="S12" s="16">
        <f>IF(P12="","",H12*Q12)</f>
        <v>0</v>
      </c>
      <c r="T12" s="11">
        <f>IF(S12="", "", 'Appendice 2, GWP dei HFCs'!G4)</f>
        <v>0</v>
      </c>
      <c r="U12" s="16">
        <f>IF(S12="","",S12*T12)</f>
        <v>0</v>
      </c>
      <c r="V12" s="8">
        <f>IF('2-Controllo qualitativo'!Z13&lt;&gt;"",IF('2-Controllo qualitativo'!Z13&lt;&gt;0,'2-Controllo qualitativo'!Z13,""),"")</f>
        <v>0</v>
      </c>
      <c r="W12" s="15">
        <f>IF('3.1-Coefficienti di emissione'!N12 ="", "", '3.1-Coefficienti di emissione'!N12)</f>
        <v>0</v>
      </c>
      <c r="X12" s="11">
        <f>IF(W12="","",'3.1-Coefficienti di emissione'!O12)</f>
        <v>0</v>
      </c>
      <c r="Y12" s="16">
        <f>IF(V12="","",H12*W12)</f>
        <v>0</v>
      </c>
      <c r="Z12" s="11">
        <f>IF(Y12="", "", 'Appendice 2, GWP dei HFCs'!G5)</f>
        <v>0</v>
      </c>
      <c r="AA12" s="16">
        <f>IF(Y12="","",Y12*Z12)</f>
        <v>0</v>
      </c>
      <c r="AB12" s="16">
        <f>IF('2-Controllo qualitativo'!E13="是",IF(J12="CO2",SUM(U12,AA12),SUM(O12,U12,AA12)),IF(SUM(O12,U12,AA12)&lt;&gt;0,SUM(O12,U12,AA12),0))</f>
        <v>0</v>
      </c>
      <c r="AC12" s="16">
        <f>IF('2-Controllo qualitativo'!E13="是",IF(J12="CO2",O12,""),"")</f>
        <v>0</v>
      </c>
      <c r="AD12" s="17">
        <f>IF(AB12&lt;&gt;"",AB12/'6-Tabella di riepilogo'!$J$5,"")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IF('2-Controllo qualitativo'!A14&lt;&gt;"",'2-Controllo qualitativo'!A14,"")</f>
        <v>0</v>
      </c>
      <c r="B13" s="8">
        <f>IF('2-Controllo qualitativo'!B14&lt;&gt;"",'2-Controllo qualitativo'!B14,"")</f>
        <v>0</v>
      </c>
      <c r="C13" s="8">
        <f>IF('2-Controllo qualitativo'!C14&lt;&gt;"",'2-Controllo qualitativo'!C14,"")</f>
        <v>0</v>
      </c>
      <c r="D13" s="8">
        <f>IF('2-Controllo qualitativo'!D14&lt;&gt;"",'2-Controllo qualitativo'!D14,"")</f>
        <v>0</v>
      </c>
      <c r="E13" s="8">
        <f>IF('2-Controllo qualitativo'!E14&lt;&gt;"",'2-Controllo qualitativo'!E14,"")</f>
        <v>0</v>
      </c>
      <c r="F13" s="8">
        <f>IF('2-Controllo qualitativo'!F14&lt;&gt;"",'2-Controllo qualitativo'!F14,"")</f>
        <v>0</v>
      </c>
      <c r="G13" s="8">
        <f>IF('2-Controllo qualitativo'!G14&lt;&gt;"",'2-Controllo qualitativo'!G14,"")</f>
        <v>0</v>
      </c>
      <c r="H13" s="11" t="s">
        <v>467</v>
      </c>
      <c r="I13" s="11"/>
      <c r="J13" s="8">
        <f>IF('2-Controllo qualitativo'!X14&lt;&gt;"",IF('2-Controllo qualitativo'!X14&lt;&gt;0,'2-Controllo qualitativo'!X14,""),"")</f>
        <v>0</v>
      </c>
      <c r="K13" s="15">
        <f>'3.1-Coefficienti di emissione'!F13</f>
        <v>0</v>
      </c>
      <c r="L13" s="11">
        <f>'3.1-Coefficienti di emissione'!G13</f>
        <v>0</v>
      </c>
      <c r="M13" s="16">
        <f>IF(J13="","",H13*K13)</f>
        <v>0</v>
      </c>
      <c r="N13" s="11">
        <f>'Appendice 2, GWP dei HFCs'!G3</f>
        <v>0</v>
      </c>
      <c r="O13" s="16">
        <f>IF(M13="","",M13*N13)</f>
        <v>0</v>
      </c>
      <c r="P13" s="8">
        <f>IF('2-Controllo qualitativo'!Y14&lt;&gt;"",IF('2-Controllo qualitativo'!Y14&lt;&gt;0,'2-Controllo qualitativo'!Y14,""),"")</f>
        <v>0</v>
      </c>
      <c r="Q13" s="15">
        <f>IF('3.1-Coefficienti di emissione'!J13="", "", '3.1-Coefficienti di emissione'!J13)</f>
        <v>0</v>
      </c>
      <c r="R13" s="11">
        <f>IF(Q13="","",'3.1-Coefficienti di emissione'!K13)</f>
        <v>0</v>
      </c>
      <c r="S13" s="16">
        <f>IF(P13="","",H13*Q13)</f>
        <v>0</v>
      </c>
      <c r="T13" s="11">
        <f>IF(S13="", "", 'Appendice 2, GWP dei HFCs'!G4)</f>
        <v>0</v>
      </c>
      <c r="U13" s="16">
        <f>IF(S13="","",S13*T13)</f>
        <v>0</v>
      </c>
      <c r="V13" s="8">
        <f>IF('2-Controllo qualitativo'!Z14&lt;&gt;"",IF('2-Controllo qualitativo'!Z14&lt;&gt;0,'2-Controllo qualitativo'!Z14,""),"")</f>
        <v>0</v>
      </c>
      <c r="W13" s="15">
        <f>IF('3.1-Coefficienti di emissione'!N13 ="", "", '3.1-Coefficienti di emissione'!N13)</f>
        <v>0</v>
      </c>
      <c r="X13" s="11">
        <f>IF(W13="","",'3.1-Coefficienti di emissione'!O13)</f>
        <v>0</v>
      </c>
      <c r="Y13" s="16">
        <f>IF(V13="","",H13*W13)</f>
        <v>0</v>
      </c>
      <c r="Z13" s="11">
        <f>IF(Y13="", "", 'Appendice 2, GWP dei HFCs'!G5)</f>
        <v>0</v>
      </c>
      <c r="AA13" s="16">
        <f>IF(Y13="","",Y13*Z13)</f>
        <v>0</v>
      </c>
      <c r="AB13" s="16">
        <f>IF('2-Controllo qualitativo'!E14="是",IF(J13="CO2",SUM(U13,AA13),SUM(O13,U13,AA13)),IF(SUM(O13,U13,AA13)&lt;&gt;0,SUM(O13,U13,AA13),0))</f>
        <v>0</v>
      </c>
      <c r="AC13" s="16">
        <f>IF('2-Controllo qualitativo'!E14="是",IF(J13="CO2",O13,""),"")</f>
        <v>0</v>
      </c>
      <c r="AD13" s="17">
        <f>IF(AB13&lt;&gt;"",AB13/'6-Tabella di riepilogo'!$J$5,"")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IF('2-Controllo qualitativo'!A15&lt;&gt;"",'2-Controllo qualitativo'!A15,"")</f>
        <v>0</v>
      </c>
      <c r="B14" s="8">
        <f>IF('2-Controllo qualitativo'!B15&lt;&gt;"",'2-Controllo qualitativo'!B15,"")</f>
        <v>0</v>
      </c>
      <c r="C14" s="8">
        <f>IF('2-Controllo qualitativo'!C15&lt;&gt;"",'2-Controllo qualitativo'!C15,"")</f>
        <v>0</v>
      </c>
      <c r="D14" s="8">
        <f>IF('2-Controllo qualitativo'!D15&lt;&gt;"",'2-Controllo qualitativo'!D15,"")</f>
        <v>0</v>
      </c>
      <c r="E14" s="8">
        <f>IF('2-Controllo qualitativo'!E15&lt;&gt;"",'2-Controllo qualitativo'!E15,"")</f>
        <v>0</v>
      </c>
      <c r="F14" s="8">
        <f>IF('2-Controllo qualitativo'!F15&lt;&gt;"",'2-Controllo qualitativo'!F15,"")</f>
        <v>0</v>
      </c>
      <c r="G14" s="8">
        <f>IF('2-Controllo qualitativo'!G15&lt;&gt;"",'2-Controllo qualitativo'!G15,"")</f>
        <v>0</v>
      </c>
      <c r="H14" s="11" t="s">
        <v>467</v>
      </c>
      <c r="I14" s="11"/>
      <c r="J14" s="8">
        <f>IF('2-Controllo qualitativo'!X15&lt;&gt;"",IF('2-Controllo qualitativo'!X15&lt;&gt;0,'2-Controllo qualitativo'!X15,""),"")</f>
        <v>0</v>
      </c>
      <c r="K14" s="15">
        <f>'3.1-Coefficienti di emissione'!F14</f>
        <v>0</v>
      </c>
      <c r="L14" s="11">
        <f>'3.1-Coefficienti di emissione'!G14</f>
        <v>0</v>
      </c>
      <c r="M14" s="16">
        <f>IF(J14="","",H14*K14)</f>
        <v>0</v>
      </c>
      <c r="N14" s="11">
        <f>'Appendice 2, GWP dei HFCs'!G3</f>
        <v>0</v>
      </c>
      <c r="O14" s="16">
        <f>IF(M14="","",M14*N14)</f>
        <v>0</v>
      </c>
      <c r="P14" s="8">
        <f>IF('2-Controllo qualitativo'!Y15&lt;&gt;"",IF('2-Controllo qualitativo'!Y15&lt;&gt;0,'2-Controllo qualitativo'!Y15,""),"")</f>
        <v>0</v>
      </c>
      <c r="Q14" s="15">
        <f>IF('3.1-Coefficienti di emissione'!J14="", "", '3.1-Coefficienti di emissione'!J14)</f>
        <v>0</v>
      </c>
      <c r="R14" s="11">
        <f>IF(Q14="","",'3.1-Coefficienti di emissione'!K14)</f>
        <v>0</v>
      </c>
      <c r="S14" s="16">
        <f>IF(P14="","",H14*Q14)</f>
        <v>0</v>
      </c>
      <c r="T14" s="11">
        <f>IF(S14="", "", 'Appendice 2, GWP dei HFCs'!G4)</f>
        <v>0</v>
      </c>
      <c r="U14" s="16">
        <f>IF(S14="","",S14*T14)</f>
        <v>0</v>
      </c>
      <c r="V14" s="8">
        <f>IF('2-Controllo qualitativo'!Z15&lt;&gt;"",IF('2-Controllo qualitativo'!Z15&lt;&gt;0,'2-Controllo qualitativo'!Z15,""),"")</f>
        <v>0</v>
      </c>
      <c r="W14" s="15">
        <f>IF('3.1-Coefficienti di emissione'!N14 ="", "", '3.1-Coefficienti di emissione'!N14)</f>
        <v>0</v>
      </c>
      <c r="X14" s="11">
        <f>IF(W14="","",'3.1-Coefficienti di emissione'!O14)</f>
        <v>0</v>
      </c>
      <c r="Y14" s="16">
        <f>IF(V14="","",H14*W14)</f>
        <v>0</v>
      </c>
      <c r="Z14" s="11">
        <f>IF(Y14="", "", 'Appendice 2, GWP dei HFCs'!G5)</f>
        <v>0</v>
      </c>
      <c r="AA14" s="16">
        <f>IF(Y14="","",Y14*Z14)</f>
        <v>0</v>
      </c>
      <c r="AB14" s="16">
        <f>IF('2-Controllo qualitativo'!E15="是",IF(J14="CO2",SUM(U14,AA14),SUM(O14,U14,AA14)),IF(SUM(O14,U14,AA14)&lt;&gt;0,SUM(O14,U14,AA14),0))</f>
        <v>0</v>
      </c>
      <c r="AC14" s="16">
        <f>IF('2-Controllo qualitativo'!E15="是",IF(J14="CO2",O14,""),"")</f>
        <v>0</v>
      </c>
      <c r="AD14" s="17">
        <f>IF(AB14&lt;&gt;"",AB14/'6-Tabella di riepilogo'!$J$5,"")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IF('2-Controllo qualitativo'!A16&lt;&gt;"",'2-Controllo qualitativo'!A16,"")</f>
        <v>0</v>
      </c>
      <c r="B15" s="8">
        <f>IF('2-Controllo qualitativo'!B16&lt;&gt;"",'2-Controllo qualitativo'!B16,"")</f>
        <v>0</v>
      </c>
      <c r="C15" s="8">
        <f>IF('2-Controllo qualitativo'!C16&lt;&gt;"",'2-Controllo qualitativo'!C16,"")</f>
        <v>0</v>
      </c>
      <c r="D15" s="8">
        <f>IF('2-Controllo qualitativo'!D16&lt;&gt;"",'2-Controllo qualitativo'!D16,"")</f>
        <v>0</v>
      </c>
      <c r="E15" s="8">
        <f>IF('2-Controllo qualitativo'!E16&lt;&gt;"",'2-Controllo qualitativo'!E16,"")</f>
        <v>0</v>
      </c>
      <c r="F15" s="8">
        <f>IF('2-Controllo qualitativo'!F16&lt;&gt;"",'2-Controllo qualitativo'!F16,"")</f>
        <v>0</v>
      </c>
      <c r="G15" s="8">
        <f>IF('2-Controllo qualitativo'!G16&lt;&gt;"",'2-Controllo qualitativo'!G16,"")</f>
        <v>0</v>
      </c>
      <c r="H15" s="11" t="s">
        <v>467</v>
      </c>
      <c r="I15" s="11" t="s">
        <v>466</v>
      </c>
      <c r="J15" s="8">
        <f>IF('2-Controllo qualitativo'!X16&lt;&gt;"",IF('2-Controllo qualitativo'!X16&lt;&gt;0,'2-Controllo qualitativo'!X16,""),"")</f>
        <v>0</v>
      </c>
      <c r="K15" s="15">
        <f>'3.1-Coefficienti di emissione'!F15</f>
        <v>0</v>
      </c>
      <c r="L15" s="11">
        <f>'3.1-Coefficienti di emissione'!G15</f>
        <v>0</v>
      </c>
      <c r="M15" s="16">
        <f>IF(J15="","",H15*K15)</f>
        <v>0</v>
      </c>
      <c r="N15" s="11">
        <f>'Appendice 2, GWP dei HFCs'!G3</f>
        <v>0</v>
      </c>
      <c r="O15" s="16">
        <f>IF(M15="","",M15*N15)</f>
        <v>0</v>
      </c>
      <c r="P15" s="8">
        <f>IF('2-Controllo qualitativo'!Y16&lt;&gt;"",IF('2-Controllo qualitativo'!Y16&lt;&gt;0,'2-Controllo qualitativo'!Y16,""),"")</f>
        <v>0</v>
      </c>
      <c r="Q15" s="15">
        <f>IF('3.1-Coefficienti di emissione'!J15="", "", '3.1-Coefficienti di emissione'!J15)</f>
        <v>0</v>
      </c>
      <c r="R15" s="11">
        <f>IF(Q15="","",'3.1-Coefficienti di emissione'!K15)</f>
        <v>0</v>
      </c>
      <c r="S15" s="16">
        <f>IF(P15="","",H15*Q15)</f>
        <v>0</v>
      </c>
      <c r="T15" s="11">
        <f>IF(S15="", "", 'Appendice 2, GWP dei HFCs'!G4)</f>
        <v>0</v>
      </c>
      <c r="U15" s="16">
        <f>IF(S15="","",S15*T15)</f>
        <v>0</v>
      </c>
      <c r="V15" s="8">
        <f>IF('2-Controllo qualitativo'!Z16&lt;&gt;"",IF('2-Controllo qualitativo'!Z16&lt;&gt;0,'2-Controllo qualitativo'!Z16,""),"")</f>
        <v>0</v>
      </c>
      <c r="W15" s="15">
        <f>IF('3.1-Coefficienti di emissione'!N15 ="", "", '3.1-Coefficienti di emissione'!N15)</f>
        <v>0</v>
      </c>
      <c r="X15" s="11">
        <f>IF(W15="","",'3.1-Coefficienti di emissione'!O15)</f>
        <v>0</v>
      </c>
      <c r="Y15" s="16">
        <f>IF(V15="","",H15*W15)</f>
        <v>0</v>
      </c>
      <c r="Z15" s="11">
        <f>IF(Y15="", "", 'Appendice 2, GWP dei HFCs'!G5)</f>
        <v>0</v>
      </c>
      <c r="AA15" s="16">
        <f>IF(Y15="","",Y15*Z15)</f>
        <v>0</v>
      </c>
      <c r="AB15" s="16">
        <f>IF('2-Controllo qualitativo'!E16="是",IF(J15="CO2",SUM(U15,AA15),SUM(O15,U15,AA15)),IF(SUM(O15,U15,AA15)&lt;&gt;0,SUM(O15,U15,AA15),0))</f>
        <v>0</v>
      </c>
      <c r="AC15" s="16">
        <f>IF('2-Controllo qualitativo'!E16="是",IF(J15="CO2",O15,""),"")</f>
        <v>0</v>
      </c>
      <c r="AD15" s="17">
        <f>IF(AB15&lt;&gt;"",AB15/'6-Tabella di riepilogo'!$J$5,"")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IF('2-Controllo qualitativo'!A17&lt;&gt;"",'2-Controllo qualitativo'!A17,"")</f>
        <v>0</v>
      </c>
      <c r="B16" s="8">
        <f>IF('2-Controllo qualitativo'!B17&lt;&gt;"",'2-Controllo qualitativo'!B17,"")</f>
        <v>0</v>
      </c>
      <c r="C16" s="8">
        <f>IF('2-Controllo qualitativo'!C17&lt;&gt;"",'2-Controllo qualitativo'!C17,"")</f>
        <v>0</v>
      </c>
      <c r="D16" s="8">
        <f>IF('2-Controllo qualitativo'!D17&lt;&gt;"",'2-Controllo qualitativo'!D17,"")</f>
        <v>0</v>
      </c>
      <c r="E16" s="8">
        <f>IF('2-Controllo qualitativo'!E17&lt;&gt;"",'2-Controllo qualitativo'!E17,"")</f>
        <v>0</v>
      </c>
      <c r="F16" s="8">
        <f>IF('2-Controllo qualitativo'!F17&lt;&gt;"",'2-Controllo qualitativo'!F17,"")</f>
        <v>0</v>
      </c>
      <c r="G16" s="8">
        <f>IF('2-Controllo qualitativo'!G17&lt;&gt;"",'2-Controllo qualitativo'!G17,"")</f>
        <v>0</v>
      </c>
      <c r="H16" s="11" t="s">
        <v>468</v>
      </c>
      <c r="I16" s="11" t="s">
        <v>466</v>
      </c>
      <c r="J16" s="8">
        <f>IF('2-Controllo qualitativo'!X17&lt;&gt;"",IF('2-Controllo qualitativo'!X17&lt;&gt;0,'2-Controllo qualitativo'!X17,""),"")</f>
        <v>0</v>
      </c>
      <c r="K16" s="15">
        <f>'3.1-Coefficienti di emissione'!F16</f>
        <v>0</v>
      </c>
      <c r="L16" s="11">
        <f>'3.1-Coefficienti di emissione'!G16</f>
        <v>0</v>
      </c>
      <c r="M16" s="16">
        <f>IF(J16="","",H16*K16)</f>
        <v>0</v>
      </c>
      <c r="N16" s="11">
        <f>'Appendice 2, GWP dei HFCs'!G3</f>
        <v>0</v>
      </c>
      <c r="O16" s="16">
        <f>IF(M16="","",M16*N16)</f>
        <v>0</v>
      </c>
      <c r="P16" s="8">
        <f>IF('2-Controllo qualitativo'!Y17&lt;&gt;"",IF('2-Controllo qualitativo'!Y17&lt;&gt;0,'2-Controllo qualitativo'!Y17,""),"")</f>
        <v>0</v>
      </c>
      <c r="Q16" s="15">
        <f>IF('3.1-Coefficienti di emissione'!J16="", "", '3.1-Coefficienti di emissione'!J16)</f>
        <v>0</v>
      </c>
      <c r="R16" s="11">
        <f>IF(Q16="","",'3.1-Coefficienti di emissione'!K16)</f>
        <v>0</v>
      </c>
      <c r="S16" s="16">
        <f>IF(P16="","",H16*Q16)</f>
        <v>0</v>
      </c>
      <c r="T16" s="11">
        <f>IF(S16="", "", 'Appendice 2, GWP dei HFCs'!G4)</f>
        <v>0</v>
      </c>
      <c r="U16" s="16">
        <f>IF(S16="","",S16*T16)</f>
        <v>0</v>
      </c>
      <c r="V16" s="8">
        <f>IF('2-Controllo qualitativo'!Z17&lt;&gt;"",IF('2-Controllo qualitativo'!Z17&lt;&gt;0,'2-Controllo qualitativo'!Z17,""),"")</f>
        <v>0</v>
      </c>
      <c r="W16" s="15">
        <f>IF('3.1-Coefficienti di emissione'!N16 ="", "", '3.1-Coefficienti di emissione'!N16)</f>
        <v>0</v>
      </c>
      <c r="X16" s="11">
        <f>IF(W16="","",'3.1-Coefficienti di emissione'!O16)</f>
        <v>0</v>
      </c>
      <c r="Y16" s="16">
        <f>IF(V16="","",H16*W16)</f>
        <v>0</v>
      </c>
      <c r="Z16" s="11">
        <f>IF(Y16="", "", 'Appendice 2, GWP dei HFCs'!G5)</f>
        <v>0</v>
      </c>
      <c r="AA16" s="16">
        <f>IF(Y16="","",Y16*Z16)</f>
        <v>0</v>
      </c>
      <c r="AB16" s="16">
        <f>IF('2-Controllo qualitativo'!E17="是",IF(J16="CO2",SUM(U16,AA16),SUM(O16,U16,AA16)),IF(SUM(O16,U16,AA16)&lt;&gt;0,SUM(O16,U16,AA16),0))</f>
        <v>0</v>
      </c>
      <c r="AC16" s="16">
        <f>IF('2-Controllo qualitativo'!E17="是",IF(J16="CO2",O16,""),"")</f>
        <v>0</v>
      </c>
      <c r="AD16" s="17">
        <f>IF(AB16&lt;&gt;"",AB16/'6-Tabella di riepilogo'!$J$5,"")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IF('2-Controllo qualitativo'!A18&lt;&gt;"",'2-Controllo qualitativo'!A18,"")</f>
        <v>0</v>
      </c>
      <c r="B17" s="8">
        <f>IF('2-Controllo qualitativo'!B18&lt;&gt;"",'2-Controllo qualitativo'!B18,"")</f>
        <v>0</v>
      </c>
      <c r="C17" s="8">
        <f>IF('2-Controllo qualitativo'!C18&lt;&gt;"",'2-Controllo qualitativo'!C18,"")</f>
        <v>0</v>
      </c>
      <c r="D17" s="8">
        <f>IF('2-Controllo qualitativo'!D18&lt;&gt;"",'2-Controllo qualitativo'!D18,"")</f>
        <v>0</v>
      </c>
      <c r="E17" s="8">
        <f>IF('2-Controllo qualitativo'!E18&lt;&gt;"",'2-Controllo qualitativo'!E18,"")</f>
        <v>0</v>
      </c>
      <c r="F17" s="8">
        <f>IF('2-Controllo qualitativo'!F18&lt;&gt;"",'2-Controllo qualitativo'!F18,"")</f>
        <v>0</v>
      </c>
      <c r="G17" s="8">
        <f>IF('2-Controllo qualitativo'!G18&lt;&gt;"",'2-Controllo qualitativo'!G18,"")</f>
        <v>0</v>
      </c>
      <c r="H17" s="11" t="s">
        <v>467</v>
      </c>
      <c r="I17" s="11" t="s">
        <v>466</v>
      </c>
      <c r="J17" s="8">
        <f>IF('2-Controllo qualitativo'!X18&lt;&gt;"",IF('2-Controllo qualitativo'!X18&lt;&gt;0,'2-Controllo qualitativo'!X18,""),"")</f>
        <v>0</v>
      </c>
      <c r="K17" s="15">
        <f>'3.1-Coefficienti di emissione'!F17</f>
        <v>0</v>
      </c>
      <c r="L17" s="11">
        <f>'3.1-Coefficienti di emissione'!G17</f>
        <v>0</v>
      </c>
      <c r="M17" s="16">
        <f>IF(J17="","",H17*K17)</f>
        <v>0</v>
      </c>
      <c r="N17" s="11">
        <f>'Appendice 2, GWP dei HFCs'!G3</f>
        <v>0</v>
      </c>
      <c r="O17" s="16">
        <f>IF(M17="","",M17*N17)</f>
        <v>0</v>
      </c>
      <c r="P17" s="8">
        <f>IF('2-Controllo qualitativo'!Y18&lt;&gt;"",IF('2-Controllo qualitativo'!Y18&lt;&gt;0,'2-Controllo qualitativo'!Y18,""),"")</f>
        <v>0</v>
      </c>
      <c r="Q17" s="15">
        <f>IF('3.1-Coefficienti di emissione'!J17="", "", '3.1-Coefficienti di emissione'!J17)</f>
        <v>0</v>
      </c>
      <c r="R17" s="11">
        <f>IF(Q17="","",'3.1-Coefficienti di emissione'!K17)</f>
        <v>0</v>
      </c>
      <c r="S17" s="16">
        <f>IF(P17="","",H17*Q17)</f>
        <v>0</v>
      </c>
      <c r="T17" s="11">
        <f>IF(S17="", "", 'Appendice 2, GWP dei HFCs'!G4)</f>
        <v>0</v>
      </c>
      <c r="U17" s="16">
        <f>IF(S17="","",S17*T17)</f>
        <v>0</v>
      </c>
      <c r="V17" s="8">
        <f>IF('2-Controllo qualitativo'!Z18&lt;&gt;"",IF('2-Controllo qualitativo'!Z18&lt;&gt;0,'2-Controllo qualitativo'!Z18,""),"")</f>
        <v>0</v>
      </c>
      <c r="W17" s="15">
        <f>IF('3.1-Coefficienti di emissione'!N17 ="", "", '3.1-Coefficienti di emissione'!N17)</f>
        <v>0</v>
      </c>
      <c r="X17" s="11">
        <f>IF(W17="","",'3.1-Coefficienti di emissione'!O17)</f>
        <v>0</v>
      </c>
      <c r="Y17" s="16">
        <f>IF(V17="","",H17*W17)</f>
        <v>0</v>
      </c>
      <c r="Z17" s="11">
        <f>IF(Y17="", "", 'Appendice 2, GWP dei HFCs'!G5)</f>
        <v>0</v>
      </c>
      <c r="AA17" s="16">
        <f>IF(Y17="","",Y17*Z17)</f>
        <v>0</v>
      </c>
      <c r="AB17" s="16">
        <f>IF('2-Controllo qualitativo'!E18="是",IF(J17="CO2",SUM(U17,AA17),SUM(O17,U17,AA17)),IF(SUM(O17,U17,AA17)&lt;&gt;0,SUM(O17,U17,AA17),0))</f>
        <v>0</v>
      </c>
      <c r="AC17" s="16">
        <f>IF('2-Controllo qualitativo'!E18="是",IF(J17="CO2",O17,""),"")</f>
        <v>0</v>
      </c>
      <c r="AD17" s="17">
        <f>IF(AB17&lt;&gt;"",AB17/'6-Tabella di riepilogo'!$J$5,"")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IF('2-Controllo qualitativo'!A19&lt;&gt;"",'2-Controllo qualitativo'!A19,"")</f>
        <v>0</v>
      </c>
      <c r="B18" s="8">
        <f>IF('2-Controllo qualitativo'!B19&lt;&gt;"",'2-Controllo qualitativo'!B19,"")</f>
        <v>0</v>
      </c>
      <c r="C18" s="8">
        <f>IF('2-Controllo qualitativo'!C19&lt;&gt;"",'2-Controllo qualitativo'!C19,"")</f>
        <v>0</v>
      </c>
      <c r="D18" s="8">
        <f>IF('2-Controllo qualitativo'!D19&lt;&gt;"",'2-Controllo qualitativo'!D19,"")</f>
        <v>0</v>
      </c>
      <c r="E18" s="8">
        <f>IF('2-Controllo qualitativo'!E19&lt;&gt;"",'2-Controllo qualitativo'!E19,"")</f>
        <v>0</v>
      </c>
      <c r="F18" s="8">
        <f>IF('2-Controllo qualitativo'!F19&lt;&gt;"",'2-Controllo qualitativo'!F19,"")</f>
        <v>0</v>
      </c>
      <c r="G18" s="8">
        <f>IF('2-Controllo qualitativo'!G19&lt;&gt;"",'2-Controllo qualitativo'!G19,"")</f>
        <v>0</v>
      </c>
      <c r="H18" s="11" t="s">
        <v>467</v>
      </c>
      <c r="I18" s="11" t="s">
        <v>466</v>
      </c>
      <c r="J18" s="8">
        <f>IF('2-Controllo qualitativo'!X19&lt;&gt;"",IF('2-Controllo qualitativo'!X19&lt;&gt;0,'2-Controllo qualitativo'!X19,""),"")</f>
        <v>0</v>
      </c>
      <c r="K18" s="15">
        <f>'3.1-Coefficienti di emissione'!F18</f>
        <v>0</v>
      </c>
      <c r="L18" s="11">
        <f>'3.1-Coefficienti di emissione'!G18</f>
        <v>0</v>
      </c>
      <c r="M18" s="16">
        <f>IF(J18="","",H18*K18)</f>
        <v>0</v>
      </c>
      <c r="N18" s="11">
        <f>'Appendice 2, GWP dei HFCs'!G3</f>
        <v>0</v>
      </c>
      <c r="O18" s="16">
        <f>IF(M18="","",M18*N18)</f>
        <v>0</v>
      </c>
      <c r="P18" s="8">
        <f>IF('2-Controllo qualitativo'!Y19&lt;&gt;"",IF('2-Controllo qualitativo'!Y19&lt;&gt;0,'2-Controllo qualitativo'!Y19,""),"")</f>
        <v>0</v>
      </c>
      <c r="Q18" s="15">
        <f>IF('3.1-Coefficienti di emissione'!J18="", "", '3.1-Coefficienti di emissione'!J18)</f>
        <v>0</v>
      </c>
      <c r="R18" s="11">
        <f>IF(Q18="","",'3.1-Coefficienti di emissione'!K18)</f>
        <v>0</v>
      </c>
      <c r="S18" s="16">
        <f>IF(P18="","",H18*Q18)</f>
        <v>0</v>
      </c>
      <c r="T18" s="11">
        <f>IF(S18="", "", 'Appendice 2, GWP dei HFCs'!G4)</f>
        <v>0</v>
      </c>
      <c r="U18" s="16">
        <f>IF(S18="","",S18*T18)</f>
        <v>0</v>
      </c>
      <c r="V18" s="8">
        <f>IF('2-Controllo qualitativo'!Z19&lt;&gt;"",IF('2-Controllo qualitativo'!Z19&lt;&gt;0,'2-Controllo qualitativo'!Z19,""),"")</f>
        <v>0</v>
      </c>
      <c r="W18" s="15">
        <f>IF('3.1-Coefficienti di emissione'!N18 ="", "", '3.1-Coefficienti di emissione'!N18)</f>
        <v>0</v>
      </c>
      <c r="X18" s="11">
        <f>IF(W18="","",'3.1-Coefficienti di emissione'!O18)</f>
        <v>0</v>
      </c>
      <c r="Y18" s="16">
        <f>IF(V18="","",H18*W18)</f>
        <v>0</v>
      </c>
      <c r="Z18" s="11">
        <f>IF(Y18="", "", 'Appendice 2, GWP dei HFCs'!G5)</f>
        <v>0</v>
      </c>
      <c r="AA18" s="16">
        <f>IF(Y18="","",Y18*Z18)</f>
        <v>0</v>
      </c>
      <c r="AB18" s="16">
        <f>IF('2-Controllo qualitativo'!E19="是",IF(J18="CO2",SUM(U18,AA18),SUM(O18,U18,AA18)),IF(SUM(O18,U18,AA18)&lt;&gt;0,SUM(O18,U18,AA18),0))</f>
        <v>0</v>
      </c>
      <c r="AC18" s="16">
        <f>IF('2-Controllo qualitativo'!E19="是",IF(J18="CO2",O18,""),"")</f>
        <v>0</v>
      </c>
      <c r="AD18" s="17">
        <f>IF(AB18&lt;&gt;"",AB18/'6-Tabella di riepilogo'!$J$5,"")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IF('2-Controllo qualitativo'!A20&lt;&gt;"",'2-Controllo qualitativo'!A20,"")</f>
        <v>0</v>
      </c>
      <c r="B19" s="8">
        <f>IF('2-Controllo qualitativo'!B20&lt;&gt;"",'2-Controllo qualitativo'!B20,"")</f>
        <v>0</v>
      </c>
      <c r="C19" s="8">
        <f>IF('2-Controllo qualitativo'!C20&lt;&gt;"",'2-Controllo qualitativo'!C20,"")</f>
        <v>0</v>
      </c>
      <c r="D19" s="8">
        <f>IF('2-Controllo qualitativo'!D20&lt;&gt;"",'2-Controllo qualitativo'!D20,"")</f>
        <v>0</v>
      </c>
      <c r="E19" s="8">
        <f>IF('2-Controllo qualitativo'!E20&lt;&gt;"",'2-Controllo qualitativo'!E20,"")</f>
        <v>0</v>
      </c>
      <c r="F19" s="8">
        <f>IF('2-Controllo qualitativo'!F20&lt;&gt;"",'2-Controllo qualitativo'!F20,"")</f>
        <v>0</v>
      </c>
      <c r="G19" s="8">
        <f>IF('2-Controllo qualitativo'!G20&lt;&gt;"",'2-Controllo qualitativo'!G20,"")</f>
        <v>0</v>
      </c>
      <c r="H19" s="11" t="s">
        <v>469</v>
      </c>
      <c r="I19" s="11" t="s">
        <v>466</v>
      </c>
      <c r="J19" s="8">
        <f>IF('2-Controllo qualitativo'!X20&lt;&gt;"",IF('2-Controllo qualitativo'!X20&lt;&gt;0,'2-Controllo qualitativo'!X20,""),"")</f>
        <v>0</v>
      </c>
      <c r="K19" s="15">
        <f>'3.1-Coefficienti di emissione'!F19</f>
        <v>0</v>
      </c>
      <c r="L19" s="11">
        <f>'3.1-Coefficienti di emissione'!G19</f>
        <v>0</v>
      </c>
      <c r="M19" s="16">
        <f>IF(J19="","",H19*K19)</f>
        <v>0</v>
      </c>
      <c r="N19" s="11">
        <f>'Appendice 2, GWP dei HFCs'!G3</f>
        <v>0</v>
      </c>
      <c r="O19" s="16">
        <f>IF(M19="","",M19*N19)</f>
        <v>0</v>
      </c>
      <c r="P19" s="8">
        <f>IF('2-Controllo qualitativo'!Y20&lt;&gt;"",IF('2-Controllo qualitativo'!Y20&lt;&gt;0,'2-Controllo qualitativo'!Y20,""),"")</f>
        <v>0</v>
      </c>
      <c r="Q19" s="15">
        <f>IF('3.1-Coefficienti di emissione'!J19="", "", '3.1-Coefficienti di emissione'!J19)</f>
        <v>0</v>
      </c>
      <c r="R19" s="11">
        <f>IF(Q19="","",'3.1-Coefficienti di emissione'!K19)</f>
        <v>0</v>
      </c>
      <c r="S19" s="16">
        <f>IF(P19="","",H19*Q19)</f>
        <v>0</v>
      </c>
      <c r="T19" s="11">
        <f>IF(S19="", "", 'Appendice 2, GWP dei HFCs'!G4)</f>
        <v>0</v>
      </c>
      <c r="U19" s="16">
        <f>IF(S19="","",S19*T19)</f>
        <v>0</v>
      </c>
      <c r="V19" s="8">
        <f>IF('2-Controllo qualitativo'!Z20&lt;&gt;"",IF('2-Controllo qualitativo'!Z20&lt;&gt;0,'2-Controllo qualitativo'!Z20,""),"")</f>
        <v>0</v>
      </c>
      <c r="W19" s="15">
        <f>IF('3.1-Coefficienti di emissione'!N19 ="", "", '3.1-Coefficienti di emissione'!N19)</f>
        <v>0</v>
      </c>
      <c r="X19" s="11">
        <f>IF(W19="","",'3.1-Coefficienti di emissione'!O19)</f>
        <v>0</v>
      </c>
      <c r="Y19" s="16">
        <f>IF(V19="","",H19*W19)</f>
        <v>0</v>
      </c>
      <c r="Z19" s="11">
        <f>IF(Y19="", "", 'Appendice 2, GWP dei HFCs'!G5)</f>
        <v>0</v>
      </c>
      <c r="AA19" s="16">
        <f>IF(Y19="","",Y19*Z19)</f>
        <v>0</v>
      </c>
      <c r="AB19" s="16">
        <f>IF('2-Controllo qualitativo'!E20="是",IF(J19="CO2",SUM(U19,AA19),SUM(O19,U19,AA19)),IF(SUM(O19,U19,AA19)&lt;&gt;0,SUM(O19,U19,AA19),0))</f>
        <v>0</v>
      </c>
      <c r="AC19" s="16">
        <f>IF('2-Controllo qualitativo'!E20="是",IF(J19="CO2",O19,""),"")</f>
        <v>0</v>
      </c>
      <c r="AD19" s="17">
        <f>IF(AB19&lt;&gt;"",AB19/'6-Tabella di riepilogo'!$J$5,"")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IF('2-Controllo qualitativo'!A21&lt;&gt;"",'2-Controllo qualitativo'!A21,"")</f>
        <v>0</v>
      </c>
      <c r="B20" s="8">
        <f>IF('2-Controllo qualitativo'!B21&lt;&gt;"",'2-Controllo qualitativo'!B21,"")</f>
        <v>0</v>
      </c>
      <c r="C20" s="8">
        <f>IF('2-Controllo qualitativo'!C21&lt;&gt;"",'2-Controllo qualitativo'!C21,"")</f>
        <v>0</v>
      </c>
      <c r="D20" s="8">
        <f>IF('2-Controllo qualitativo'!D21&lt;&gt;"",'2-Controllo qualitativo'!D21,"")</f>
        <v>0</v>
      </c>
      <c r="E20" s="8">
        <f>IF('2-Controllo qualitativo'!E21&lt;&gt;"",'2-Controllo qualitativo'!E21,"")</f>
        <v>0</v>
      </c>
      <c r="F20" s="8">
        <f>IF('2-Controllo qualitativo'!F21&lt;&gt;"",'2-Controllo qualitativo'!F21,"")</f>
        <v>0</v>
      </c>
      <c r="G20" s="8">
        <f>IF('2-Controllo qualitativo'!G21&lt;&gt;"",'2-Controllo qualitativo'!G21,"")</f>
        <v>0</v>
      </c>
      <c r="H20" s="11" t="s">
        <v>470</v>
      </c>
      <c r="I20" s="11" t="s">
        <v>466</v>
      </c>
      <c r="J20" s="8">
        <f>IF('2-Controllo qualitativo'!X21&lt;&gt;"",IF('2-Controllo qualitativo'!X21&lt;&gt;0,'2-Controllo qualitativo'!X21,""),"")</f>
        <v>0</v>
      </c>
      <c r="K20" s="15">
        <f>'3.1-Coefficienti di emissione'!F20</f>
        <v>0</v>
      </c>
      <c r="L20" s="11">
        <f>'3.1-Coefficienti di emissione'!G20</f>
        <v>0</v>
      </c>
      <c r="M20" s="16">
        <f>IF(J20="","",H20*K20)</f>
        <v>0</v>
      </c>
      <c r="N20" s="11">
        <f>'Appendice 2, GWP dei HFCs'!G3</f>
        <v>0</v>
      </c>
      <c r="O20" s="16">
        <f>IF(M20="","",M20*N20)</f>
        <v>0</v>
      </c>
      <c r="P20" s="8">
        <f>IF('2-Controllo qualitativo'!Y21&lt;&gt;"",IF('2-Controllo qualitativo'!Y21&lt;&gt;0,'2-Controllo qualitativo'!Y21,""),"")</f>
        <v>0</v>
      </c>
      <c r="Q20" s="15">
        <f>IF('3.1-Coefficienti di emissione'!J20="", "", '3.1-Coefficienti di emissione'!J20)</f>
        <v>0</v>
      </c>
      <c r="R20" s="11">
        <f>IF(Q20="","",'3.1-Coefficienti di emissione'!K20)</f>
        <v>0</v>
      </c>
      <c r="S20" s="16">
        <f>IF(P20="","",H20*Q20)</f>
        <v>0</v>
      </c>
      <c r="T20" s="11">
        <f>IF(S20="", "", 'Appendice 2, GWP dei HFCs'!G4)</f>
        <v>0</v>
      </c>
      <c r="U20" s="16">
        <f>IF(S20="","",S20*T20)</f>
        <v>0</v>
      </c>
      <c r="V20" s="8">
        <f>IF('2-Controllo qualitativo'!Z21&lt;&gt;"",IF('2-Controllo qualitativo'!Z21&lt;&gt;0,'2-Controllo qualitativo'!Z21,""),"")</f>
        <v>0</v>
      </c>
      <c r="W20" s="15">
        <f>IF('3.1-Coefficienti di emissione'!N20 ="", "", '3.1-Coefficienti di emissione'!N20)</f>
        <v>0</v>
      </c>
      <c r="X20" s="11">
        <f>IF(W20="","",'3.1-Coefficienti di emissione'!O20)</f>
        <v>0</v>
      </c>
      <c r="Y20" s="16">
        <f>IF(V20="","",H20*W20)</f>
        <v>0</v>
      </c>
      <c r="Z20" s="11">
        <f>IF(Y20="", "", 'Appendice 2, GWP dei HFCs'!G5)</f>
        <v>0</v>
      </c>
      <c r="AA20" s="16">
        <f>IF(Y20="","",Y20*Z20)</f>
        <v>0</v>
      </c>
      <c r="AB20" s="16">
        <f>IF('2-Controllo qualitativo'!E21="是",IF(J20="CO2",SUM(U20,AA20),SUM(O20,U20,AA20)),IF(SUM(O20,U20,AA20)&lt;&gt;0,SUM(O20,U20,AA20),0))</f>
        <v>0</v>
      </c>
      <c r="AC20" s="16">
        <f>IF('2-Controllo qualitativo'!E21="是",IF(J20="CO2",O20,""),"")</f>
        <v>0</v>
      </c>
      <c r="AD20" s="17">
        <f>IF(AB20&lt;&gt;"",AB20/'6-Tabella di riepilogo'!$J$5,"")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IF('2-Controllo qualitativo'!A22&lt;&gt;"",'2-Controllo qualitativo'!A22,"")</f>
        <v>0</v>
      </c>
      <c r="B21" s="8">
        <f>IF('2-Controllo qualitativo'!B22&lt;&gt;"",'2-Controllo qualitativo'!B22,"")</f>
        <v>0</v>
      </c>
      <c r="C21" s="8">
        <f>IF('2-Controllo qualitativo'!C22&lt;&gt;"",'2-Controllo qualitativo'!C22,"")</f>
        <v>0</v>
      </c>
      <c r="D21" s="8">
        <f>IF('2-Controllo qualitativo'!D22&lt;&gt;"",'2-Controllo qualitativo'!D22,"")</f>
        <v>0</v>
      </c>
      <c r="E21" s="8">
        <f>IF('2-Controllo qualitativo'!E22&lt;&gt;"",'2-Controllo qualitativo'!E22,"")</f>
        <v>0</v>
      </c>
      <c r="F21" s="8">
        <f>IF('2-Controllo qualitativo'!F22&lt;&gt;"",'2-Controllo qualitativo'!F22,"")</f>
        <v>0</v>
      </c>
      <c r="G21" s="8">
        <f>IF('2-Controllo qualitativo'!G22&lt;&gt;"",'2-Controllo qualitativo'!G22,"")</f>
        <v>0</v>
      </c>
      <c r="H21" s="11" t="s">
        <v>471</v>
      </c>
      <c r="I21" s="11" t="s">
        <v>466</v>
      </c>
      <c r="J21" s="8">
        <f>IF('2-Controllo qualitativo'!X22&lt;&gt;"",IF('2-Controllo qualitativo'!X22&lt;&gt;0,'2-Controllo qualitativo'!X22,""),"")</f>
        <v>0</v>
      </c>
      <c r="K21" s="15">
        <f>'3.1-Coefficienti di emissione'!F21</f>
        <v>0</v>
      </c>
      <c r="L21" s="11">
        <f>'3.1-Coefficienti di emissione'!G21</f>
        <v>0</v>
      </c>
      <c r="M21" s="16">
        <f>IF(J21="","",H21*K21)</f>
        <v>0</v>
      </c>
      <c r="N21" s="11">
        <f>'Appendice 2, GWP dei HFCs'!G3</f>
        <v>0</v>
      </c>
      <c r="O21" s="16">
        <f>IF(M21="","",M21*N21)</f>
        <v>0</v>
      </c>
      <c r="P21" s="8">
        <f>IF('2-Controllo qualitativo'!Y22&lt;&gt;"",IF('2-Controllo qualitativo'!Y22&lt;&gt;0,'2-Controllo qualitativo'!Y22,""),"")</f>
        <v>0</v>
      </c>
      <c r="Q21" s="15">
        <f>IF('3.1-Coefficienti di emissione'!J21="", "", '3.1-Coefficienti di emissione'!J21)</f>
        <v>0</v>
      </c>
      <c r="R21" s="11">
        <f>IF(Q21="","",'3.1-Coefficienti di emissione'!K21)</f>
        <v>0</v>
      </c>
      <c r="S21" s="16">
        <f>IF(P21="","",H21*Q21)</f>
        <v>0</v>
      </c>
      <c r="T21" s="11">
        <f>IF(S21="", "", 'Appendice 2, GWP dei HFCs'!G4)</f>
        <v>0</v>
      </c>
      <c r="U21" s="16">
        <f>IF(S21="","",S21*T21)</f>
        <v>0</v>
      </c>
      <c r="V21" s="8">
        <f>IF('2-Controllo qualitativo'!Z22&lt;&gt;"",IF('2-Controllo qualitativo'!Z22&lt;&gt;0,'2-Controllo qualitativo'!Z22,""),"")</f>
        <v>0</v>
      </c>
      <c r="W21" s="15">
        <f>IF('3.1-Coefficienti di emissione'!N21 ="", "", '3.1-Coefficienti di emissione'!N21)</f>
        <v>0</v>
      </c>
      <c r="X21" s="11">
        <f>IF(W21="","",'3.1-Coefficienti di emissione'!O21)</f>
        <v>0</v>
      </c>
      <c r="Y21" s="16">
        <f>IF(V21="","",H21*W21)</f>
        <v>0</v>
      </c>
      <c r="Z21" s="11">
        <f>IF(Y21="", "", 'Appendice 2, GWP dei HFCs'!G5)</f>
        <v>0</v>
      </c>
      <c r="AA21" s="16">
        <f>IF(Y21="","",Y21*Z21)</f>
        <v>0</v>
      </c>
      <c r="AB21" s="16">
        <f>IF('2-Controllo qualitativo'!E22="是",IF(J21="CO2",SUM(U21,AA21),SUM(O21,U21,AA21)),IF(SUM(O21,U21,AA21)&lt;&gt;0,SUM(O21,U21,AA21),0))</f>
        <v>0</v>
      </c>
      <c r="AC21" s="16">
        <f>IF('2-Controllo qualitativo'!E22="是",IF(J21="CO2",O21,""),"")</f>
        <v>0</v>
      </c>
      <c r="AD21" s="17">
        <f>IF(AB21&lt;&gt;"",AB21/'6-Tabella di riepilogo'!$J$5,"")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IF('2-Controllo qualitativo'!A23&lt;&gt;"",'2-Controllo qualitativo'!A23,"")</f>
        <v>0</v>
      </c>
      <c r="B22" s="8">
        <f>IF('2-Controllo qualitativo'!B23&lt;&gt;"",'2-Controllo qualitativo'!B23,"")</f>
        <v>0</v>
      </c>
      <c r="C22" s="8">
        <f>IF('2-Controllo qualitativo'!C23&lt;&gt;"",'2-Controllo qualitativo'!C23,"")</f>
        <v>0</v>
      </c>
      <c r="D22" s="8">
        <f>IF('2-Controllo qualitativo'!D23&lt;&gt;"",'2-Controllo qualitativo'!D23,"")</f>
        <v>0</v>
      </c>
      <c r="E22" s="8">
        <f>IF('2-Controllo qualitativo'!E23&lt;&gt;"",'2-Controllo qualitativo'!E23,"")</f>
        <v>0</v>
      </c>
      <c r="F22" s="8">
        <f>IF('2-Controllo qualitativo'!F23&lt;&gt;"",'2-Controllo qualitativo'!F23,"")</f>
        <v>0</v>
      </c>
      <c r="G22" s="8">
        <f>IF('2-Controllo qualitativo'!G23&lt;&gt;"",'2-Controllo qualitativo'!G23,"")</f>
        <v>0</v>
      </c>
      <c r="H22" s="11" t="s">
        <v>467</v>
      </c>
      <c r="I22" s="11"/>
      <c r="J22" s="8">
        <f>IF('2-Controllo qualitativo'!X23&lt;&gt;"",IF('2-Controllo qualitativo'!X23&lt;&gt;0,'2-Controllo qualitativo'!X23,""),"")</f>
        <v>0</v>
      </c>
      <c r="K22" s="15">
        <f>'3.1-Coefficienti di emissione'!F22</f>
        <v>0</v>
      </c>
      <c r="L22" s="11">
        <f>'3.1-Coefficienti di emissione'!G22</f>
        <v>0</v>
      </c>
      <c r="M22" s="16">
        <f>IF(J22="","",H22*K22)</f>
        <v>0</v>
      </c>
      <c r="N22" s="11">
        <f>'Appendice 2, GWP dei HFCs'!G3</f>
        <v>0</v>
      </c>
      <c r="O22" s="16">
        <f>IF(M22="","",M22*N22)</f>
        <v>0</v>
      </c>
      <c r="P22" s="8">
        <f>IF('2-Controllo qualitativo'!Y23&lt;&gt;"",IF('2-Controllo qualitativo'!Y23&lt;&gt;0,'2-Controllo qualitativo'!Y23,""),"")</f>
        <v>0</v>
      </c>
      <c r="Q22" s="15">
        <f>IF('3.1-Coefficienti di emissione'!J22="", "", '3.1-Coefficienti di emissione'!J22)</f>
        <v>0</v>
      </c>
      <c r="R22" s="11">
        <f>IF(Q22="","",'3.1-Coefficienti di emissione'!K22)</f>
        <v>0</v>
      </c>
      <c r="S22" s="16">
        <f>IF(P22="","",H22*Q22)</f>
        <v>0</v>
      </c>
      <c r="T22" s="11">
        <f>IF(S22="", "", 'Appendice 2, GWP dei HFCs'!G4)</f>
        <v>0</v>
      </c>
      <c r="U22" s="16">
        <f>IF(S22="","",S22*T22)</f>
        <v>0</v>
      </c>
      <c r="V22" s="8">
        <f>IF('2-Controllo qualitativo'!Z23&lt;&gt;"",IF('2-Controllo qualitativo'!Z23&lt;&gt;0,'2-Controllo qualitativo'!Z23,""),"")</f>
        <v>0</v>
      </c>
      <c r="W22" s="15">
        <f>IF('3.1-Coefficienti di emissione'!N22 ="", "", '3.1-Coefficienti di emissione'!N22)</f>
        <v>0</v>
      </c>
      <c r="X22" s="11">
        <f>IF(W22="","",'3.1-Coefficienti di emissione'!O22)</f>
        <v>0</v>
      </c>
      <c r="Y22" s="16">
        <f>IF(V22="","",H22*W22)</f>
        <v>0</v>
      </c>
      <c r="Z22" s="11">
        <f>IF(Y22="", "", 'Appendice 2, GWP dei HFCs'!G5)</f>
        <v>0</v>
      </c>
      <c r="AA22" s="16">
        <f>IF(Y22="","",Y22*Z22)</f>
        <v>0</v>
      </c>
      <c r="AB22" s="16">
        <f>IF('2-Controllo qualitativo'!E23="是",IF(J22="CO2",SUM(U22,AA22),SUM(O22,U22,AA22)),IF(SUM(O22,U22,AA22)&lt;&gt;0,SUM(O22,U22,AA22),0))</f>
        <v>0</v>
      </c>
      <c r="AC22" s="16">
        <f>IF('2-Controllo qualitativo'!E23="是",IF(J22="CO2",O22,""),"")</f>
        <v>0</v>
      </c>
      <c r="AD22" s="17">
        <f>IF(AB22&lt;&gt;"",AB22/'6-Tabella di riepilogo'!$J$5,"")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IF('2-Controllo qualitativo'!A24&lt;&gt;"",'2-Controllo qualitativo'!A24,"")</f>
        <v>0</v>
      </c>
      <c r="B23" s="8">
        <f>IF('2-Controllo qualitativo'!B24&lt;&gt;"",'2-Controllo qualitativo'!B24,"")</f>
        <v>0</v>
      </c>
      <c r="C23" s="8">
        <f>IF('2-Controllo qualitativo'!C24&lt;&gt;"",'2-Controllo qualitativo'!C24,"")</f>
        <v>0</v>
      </c>
      <c r="D23" s="8">
        <f>IF('2-Controllo qualitativo'!D24&lt;&gt;"",'2-Controllo qualitativo'!D24,"")</f>
        <v>0</v>
      </c>
      <c r="E23" s="8">
        <f>IF('2-Controllo qualitativo'!E24&lt;&gt;"",'2-Controllo qualitativo'!E24,"")</f>
        <v>0</v>
      </c>
      <c r="F23" s="8">
        <f>IF('2-Controllo qualitativo'!F24&lt;&gt;"",'2-Controllo qualitativo'!F24,"")</f>
        <v>0</v>
      </c>
      <c r="G23" s="8">
        <f>IF('2-Controllo qualitativo'!G24&lt;&gt;"",'2-Controllo qualitativo'!G24,"")</f>
        <v>0</v>
      </c>
      <c r="H23" s="11" t="s">
        <v>472</v>
      </c>
      <c r="I23" s="11" t="s">
        <v>466</v>
      </c>
      <c r="J23" s="8">
        <f>IF('2-Controllo qualitativo'!X24&lt;&gt;"",IF('2-Controllo qualitativo'!X24&lt;&gt;0,'2-Controllo qualitativo'!X24,""),"")</f>
        <v>0</v>
      </c>
      <c r="K23" s="15">
        <f>'3.1-Coefficienti di emissione'!F23</f>
        <v>0</v>
      </c>
      <c r="L23" s="11">
        <f>'3.1-Coefficienti di emissione'!G23</f>
        <v>0</v>
      </c>
      <c r="M23" s="16">
        <f>IF(J23="","",H23*K23)</f>
        <v>0</v>
      </c>
      <c r="N23" s="11">
        <f>'Appendice 2, GWP dei HFCs'!G3</f>
        <v>0</v>
      </c>
      <c r="O23" s="16">
        <f>IF(M23="","",M23*N23)</f>
        <v>0</v>
      </c>
      <c r="P23" s="8">
        <f>IF('2-Controllo qualitativo'!Y24&lt;&gt;"",IF('2-Controllo qualitativo'!Y24&lt;&gt;0,'2-Controllo qualitativo'!Y24,""),"")</f>
        <v>0</v>
      </c>
      <c r="Q23" s="15">
        <f>IF('3.1-Coefficienti di emissione'!J23="", "", '3.1-Coefficienti di emissione'!J23)</f>
        <v>0</v>
      </c>
      <c r="R23" s="11">
        <f>IF(Q23="","",'3.1-Coefficienti di emissione'!K23)</f>
        <v>0</v>
      </c>
      <c r="S23" s="16">
        <f>IF(P23="","",H23*Q23)</f>
        <v>0</v>
      </c>
      <c r="T23" s="11">
        <f>IF(S23="", "", 'Appendice 2, GWP dei HFCs'!G4)</f>
        <v>0</v>
      </c>
      <c r="U23" s="16">
        <f>IF(S23="","",S23*T23)</f>
        <v>0</v>
      </c>
      <c r="V23" s="8">
        <f>IF('2-Controllo qualitativo'!Z24&lt;&gt;"",IF('2-Controllo qualitativo'!Z24&lt;&gt;0,'2-Controllo qualitativo'!Z24,""),"")</f>
        <v>0</v>
      </c>
      <c r="W23" s="15">
        <f>IF('3.1-Coefficienti di emissione'!N23 ="", "", '3.1-Coefficienti di emissione'!N23)</f>
        <v>0</v>
      </c>
      <c r="X23" s="11">
        <f>IF(W23="","",'3.1-Coefficienti di emissione'!O23)</f>
        <v>0</v>
      </c>
      <c r="Y23" s="16">
        <f>IF(V23="","",H23*W23)</f>
        <v>0</v>
      </c>
      <c r="Z23" s="11">
        <f>IF(Y23="", "", 'Appendice 2, GWP dei HFCs'!G5)</f>
        <v>0</v>
      </c>
      <c r="AA23" s="16">
        <f>IF(Y23="","",Y23*Z23)</f>
        <v>0</v>
      </c>
      <c r="AB23" s="16">
        <f>IF('2-Controllo qualitativo'!E24="是",IF(J23="CO2",SUM(U23,AA23),SUM(O23,U23,AA23)),IF(SUM(O23,U23,AA23)&lt;&gt;0,SUM(O23,U23,AA23),0))</f>
        <v>0</v>
      </c>
      <c r="AC23" s="16">
        <f>IF('2-Controllo qualitativo'!E24="是",IF(J23="CO2",O23,""),"")</f>
        <v>0</v>
      </c>
      <c r="AD23" s="17">
        <f>IF(AB23&lt;&gt;"",AB23/'6-Tabella di riepilogo'!$J$5,"")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 ht="30" customHeight="1">
      <c r="A24" s="8">
        <f>IF('2-Controllo qualitativo'!A25&lt;&gt;"",'2-Controllo qualitativo'!A25,"")</f>
        <v>0</v>
      </c>
      <c r="B24" s="8">
        <f>IF('2-Controllo qualitativo'!B25&lt;&gt;"",'2-Controllo qualitativo'!B25,"")</f>
        <v>0</v>
      </c>
      <c r="C24" s="8">
        <f>IF('2-Controllo qualitativo'!C25&lt;&gt;"",'2-Controllo qualitativo'!C25,"")</f>
        <v>0</v>
      </c>
      <c r="D24" s="8">
        <f>IF('2-Controllo qualitativo'!D25&lt;&gt;"",'2-Controllo qualitativo'!D25,"")</f>
        <v>0</v>
      </c>
      <c r="E24" s="8">
        <f>IF('2-Controllo qualitativo'!E25&lt;&gt;"",'2-Controllo qualitativo'!E25,"")</f>
        <v>0</v>
      </c>
      <c r="F24" s="8">
        <f>IF('2-Controllo qualitativo'!F25&lt;&gt;"",'2-Controllo qualitativo'!F25,"")</f>
        <v>0</v>
      </c>
      <c r="G24" s="8">
        <f>IF('2-Controllo qualitativo'!G25&lt;&gt;"",'2-Controllo qualitativo'!G25,"")</f>
        <v>0</v>
      </c>
      <c r="H24" s="11" t="s">
        <v>473</v>
      </c>
      <c r="I24" s="11" t="s">
        <v>466</v>
      </c>
      <c r="J24" s="8">
        <f>IF('2-Controllo qualitativo'!X25&lt;&gt;"",IF('2-Controllo qualitativo'!X25&lt;&gt;0,'2-Controllo qualitativo'!X25,""),"")</f>
        <v>0</v>
      </c>
      <c r="K24" s="15">
        <f>'3.1-Coefficienti di emissione'!F24</f>
        <v>0</v>
      </c>
      <c r="L24" s="11">
        <f>'3.1-Coefficienti di emissione'!G24</f>
        <v>0</v>
      </c>
      <c r="M24" s="16">
        <f>IF(J24="","",H24*K24)</f>
        <v>0</v>
      </c>
      <c r="N24" s="11">
        <f>'Appendice 2, GWP dei HFCs'!G3</f>
        <v>0</v>
      </c>
      <c r="O24" s="16">
        <f>IF(M24="","",M24*N24)</f>
        <v>0</v>
      </c>
      <c r="P24" s="8">
        <f>IF('2-Controllo qualitativo'!Y25&lt;&gt;"",IF('2-Controllo qualitativo'!Y25&lt;&gt;0,'2-Controllo qualitativo'!Y25,""),"")</f>
        <v>0</v>
      </c>
      <c r="Q24" s="15">
        <f>IF('3.1-Coefficienti di emissione'!J24="", "", '3.1-Coefficienti di emissione'!J24)</f>
        <v>0</v>
      </c>
      <c r="R24" s="11">
        <f>IF(Q24="","",'3.1-Coefficienti di emissione'!K24)</f>
        <v>0</v>
      </c>
      <c r="S24" s="16">
        <f>IF(P24="","",H24*Q24)</f>
        <v>0</v>
      </c>
      <c r="T24" s="11">
        <f>IF(S24="", "", 'Appendice 2, GWP dei HFCs'!G4)</f>
        <v>0</v>
      </c>
      <c r="U24" s="16">
        <f>IF(S24="","",S24*T24)</f>
        <v>0</v>
      </c>
      <c r="V24" s="8">
        <f>IF('2-Controllo qualitativo'!Z25&lt;&gt;"",IF('2-Controllo qualitativo'!Z25&lt;&gt;0,'2-Controllo qualitativo'!Z25,""),"")</f>
        <v>0</v>
      </c>
      <c r="W24" s="15">
        <f>IF('3.1-Coefficienti di emissione'!N24 ="", "", '3.1-Coefficienti di emissione'!N24)</f>
        <v>0</v>
      </c>
      <c r="X24" s="11">
        <f>IF(W24="","",'3.1-Coefficienti di emissione'!O24)</f>
        <v>0</v>
      </c>
      <c r="Y24" s="16">
        <f>IF(V24="","",H24*W24)</f>
        <v>0</v>
      </c>
      <c r="Z24" s="11">
        <f>IF(Y24="", "", 'Appendice 2, GWP dei HFCs'!G5)</f>
        <v>0</v>
      </c>
      <c r="AA24" s="16">
        <f>IF(Y24="","",Y24*Z24)</f>
        <v>0</v>
      </c>
      <c r="AB24" s="16">
        <f>IF('2-Controllo qualitativo'!E25="是",IF(J24="CO2",SUM(U24,AA24),SUM(O24,U24,AA24)),IF(SUM(O24,U24,AA24)&lt;&gt;0,SUM(O24,U24,AA24),0))</f>
        <v>0</v>
      </c>
      <c r="AC24" s="16">
        <f>IF('2-Controllo qualitativo'!E25="是",IF(J24="CO2",O24,""),"")</f>
        <v>0</v>
      </c>
      <c r="AD24" s="17">
        <f>IF(AB24&lt;&gt;"",AB24/'6-Tabella di riepilogo'!$J$5,"")</f>
        <v>0</v>
      </c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 ht="30" customHeight="1">
      <c r="A25" s="8">
        <f>IF('2-Controllo qualitativo'!A26&lt;&gt;"",'2-Controllo qualitativo'!A26,"")</f>
        <v>0</v>
      </c>
      <c r="B25" s="8">
        <f>IF('2-Controllo qualitativo'!B26&lt;&gt;"",'2-Controllo qualitativo'!B26,"")</f>
        <v>0</v>
      </c>
      <c r="C25" s="8">
        <f>IF('2-Controllo qualitativo'!C26&lt;&gt;"",'2-Controllo qualitativo'!C26,"")</f>
        <v>0</v>
      </c>
      <c r="D25" s="8">
        <f>IF('2-Controllo qualitativo'!D26&lt;&gt;"",'2-Controllo qualitativo'!D26,"")</f>
        <v>0</v>
      </c>
      <c r="E25" s="8">
        <f>IF('2-Controllo qualitativo'!E26&lt;&gt;"",'2-Controllo qualitativo'!E26,"")</f>
        <v>0</v>
      </c>
      <c r="F25" s="8">
        <f>IF('2-Controllo qualitativo'!F26&lt;&gt;"",'2-Controllo qualitativo'!F26,"")</f>
        <v>0</v>
      </c>
      <c r="G25" s="8">
        <f>IF('2-Controllo qualitativo'!G26&lt;&gt;"",'2-Controllo qualitativo'!G26,"")</f>
        <v>0</v>
      </c>
      <c r="H25" s="11" t="s">
        <v>474</v>
      </c>
      <c r="I25" s="11" t="s">
        <v>466</v>
      </c>
      <c r="J25" s="8">
        <f>IF('2-Controllo qualitativo'!X26&lt;&gt;"",IF('2-Controllo qualitativo'!X26&lt;&gt;0,'2-Controllo qualitativo'!X26,""),"")</f>
        <v>0</v>
      </c>
      <c r="K25" s="15">
        <f>'3.1-Coefficienti di emissione'!F25</f>
        <v>0</v>
      </c>
      <c r="L25" s="11">
        <f>'3.1-Coefficienti di emissione'!G25</f>
        <v>0</v>
      </c>
      <c r="M25" s="16">
        <f>IF(J25="","",H25*K25)</f>
        <v>0</v>
      </c>
      <c r="N25" s="11">
        <f>'Appendice 2, GWP dei HFCs'!G3</f>
        <v>0</v>
      </c>
      <c r="O25" s="16">
        <f>IF(M25="","",M25*N25)</f>
        <v>0</v>
      </c>
      <c r="P25" s="8">
        <f>IF('2-Controllo qualitativo'!Y26&lt;&gt;"",IF('2-Controllo qualitativo'!Y26&lt;&gt;0,'2-Controllo qualitativo'!Y26,""),"")</f>
        <v>0</v>
      </c>
      <c r="Q25" s="15">
        <f>IF('3.1-Coefficienti di emissione'!J25="", "", '3.1-Coefficienti di emissione'!J25)</f>
        <v>0</v>
      </c>
      <c r="R25" s="11">
        <f>IF(Q25="","",'3.1-Coefficienti di emissione'!K25)</f>
        <v>0</v>
      </c>
      <c r="S25" s="16">
        <f>IF(P25="","",H25*Q25)</f>
        <v>0</v>
      </c>
      <c r="T25" s="11">
        <f>IF(S25="", "", 'Appendice 2, GWP dei HFCs'!G4)</f>
        <v>0</v>
      </c>
      <c r="U25" s="16">
        <f>IF(S25="","",S25*T25)</f>
        <v>0</v>
      </c>
      <c r="V25" s="8">
        <f>IF('2-Controllo qualitativo'!Z26&lt;&gt;"",IF('2-Controllo qualitativo'!Z26&lt;&gt;0,'2-Controllo qualitativo'!Z26,""),"")</f>
        <v>0</v>
      </c>
      <c r="W25" s="15">
        <f>IF('3.1-Coefficienti di emissione'!N25 ="", "", '3.1-Coefficienti di emissione'!N25)</f>
        <v>0</v>
      </c>
      <c r="X25" s="11">
        <f>IF(W25="","",'3.1-Coefficienti di emissione'!O25)</f>
        <v>0</v>
      </c>
      <c r="Y25" s="16">
        <f>IF(V25="","",H25*W25)</f>
        <v>0</v>
      </c>
      <c r="Z25" s="11">
        <f>IF(Y25="", "", 'Appendice 2, GWP dei HFCs'!G5)</f>
        <v>0</v>
      </c>
      <c r="AA25" s="16">
        <f>IF(Y25="","",Y25*Z25)</f>
        <v>0</v>
      </c>
      <c r="AB25" s="16">
        <f>IF('2-Controllo qualitativo'!E26="是",IF(J25="CO2",SUM(U25,AA25),SUM(O25,U25,AA25)),IF(SUM(O25,U25,AA25)&lt;&gt;0,SUM(O25,U25,AA25),0))</f>
        <v>0</v>
      </c>
      <c r="AC25" s="16">
        <f>IF('2-Controllo qualitativo'!E26="是",IF(J25="CO2",O25,""),"")</f>
        <v>0</v>
      </c>
      <c r="AD25" s="17">
        <f>IF(AB25&lt;&gt;"",AB25/'6-Tabella di riepilogo'!$J$5,"")</f>
        <v>0</v>
      </c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 ht="30" customHeight="1">
      <c r="A26" s="8">
        <f>IF('2-Controllo qualitativo'!A27&lt;&gt;"",'2-Controllo qualitativo'!A27,"")</f>
        <v>0</v>
      </c>
      <c r="B26" s="8">
        <f>IF('2-Controllo qualitativo'!B27&lt;&gt;"",'2-Controllo qualitativo'!B27,"")</f>
        <v>0</v>
      </c>
      <c r="C26" s="8">
        <f>IF('2-Controllo qualitativo'!C27&lt;&gt;"",'2-Controllo qualitativo'!C27,"")</f>
        <v>0</v>
      </c>
      <c r="D26" s="8">
        <f>IF('2-Controllo qualitativo'!D27&lt;&gt;"",'2-Controllo qualitativo'!D27,"")</f>
        <v>0</v>
      </c>
      <c r="E26" s="8">
        <f>IF('2-Controllo qualitativo'!E27&lt;&gt;"",'2-Controllo qualitativo'!E27,"")</f>
        <v>0</v>
      </c>
      <c r="F26" s="8">
        <f>IF('2-Controllo qualitativo'!F27&lt;&gt;"",'2-Controllo qualitativo'!F27,"")</f>
        <v>0</v>
      </c>
      <c r="G26" s="8">
        <f>IF('2-Controllo qualitativo'!G27&lt;&gt;"",'2-Controllo qualitativo'!G27,"")</f>
        <v>0</v>
      </c>
      <c r="H26" s="11" t="s">
        <v>475</v>
      </c>
      <c r="I26" s="11" t="s">
        <v>466</v>
      </c>
      <c r="J26" s="8">
        <f>IF('2-Controllo qualitativo'!X27&lt;&gt;"",IF('2-Controllo qualitativo'!X27&lt;&gt;0,'2-Controllo qualitativo'!X27,""),"")</f>
        <v>0</v>
      </c>
      <c r="K26" s="15">
        <f>'3.1-Coefficienti di emissione'!F26</f>
        <v>0</v>
      </c>
      <c r="L26" s="11">
        <f>'3.1-Coefficienti di emissione'!G26</f>
        <v>0</v>
      </c>
      <c r="M26" s="16">
        <f>IF(J26="","",H26*K26)</f>
        <v>0</v>
      </c>
      <c r="N26" s="11">
        <f>'Appendice 2, GWP dei HFCs'!G3</f>
        <v>0</v>
      </c>
      <c r="O26" s="16">
        <f>IF(M26="","",M26*N26)</f>
        <v>0</v>
      </c>
      <c r="P26" s="8">
        <f>IF('2-Controllo qualitativo'!Y27&lt;&gt;"",IF('2-Controllo qualitativo'!Y27&lt;&gt;0,'2-Controllo qualitativo'!Y27,""),"")</f>
        <v>0</v>
      </c>
      <c r="Q26" s="15">
        <f>IF('3.1-Coefficienti di emissione'!J26="", "", '3.1-Coefficienti di emissione'!J26)</f>
        <v>0</v>
      </c>
      <c r="R26" s="11">
        <f>IF(Q26="","",'3.1-Coefficienti di emissione'!K26)</f>
        <v>0</v>
      </c>
      <c r="S26" s="16">
        <f>IF(P26="","",H26*Q26)</f>
        <v>0</v>
      </c>
      <c r="T26" s="11">
        <f>IF(S26="", "", 'Appendice 2, GWP dei HFCs'!G4)</f>
        <v>0</v>
      </c>
      <c r="U26" s="16">
        <f>IF(S26="","",S26*T26)</f>
        <v>0</v>
      </c>
      <c r="V26" s="8">
        <f>IF('2-Controllo qualitativo'!Z27&lt;&gt;"",IF('2-Controllo qualitativo'!Z27&lt;&gt;0,'2-Controllo qualitativo'!Z27,""),"")</f>
        <v>0</v>
      </c>
      <c r="W26" s="15">
        <f>IF('3.1-Coefficienti di emissione'!N26 ="", "", '3.1-Coefficienti di emissione'!N26)</f>
        <v>0</v>
      </c>
      <c r="X26" s="11">
        <f>IF(W26="","",'3.1-Coefficienti di emissione'!O26)</f>
        <v>0</v>
      </c>
      <c r="Y26" s="16">
        <f>IF(V26="","",H26*W26)</f>
        <v>0</v>
      </c>
      <c r="Z26" s="11">
        <f>IF(Y26="", "", 'Appendice 2, GWP dei HFCs'!G5)</f>
        <v>0</v>
      </c>
      <c r="AA26" s="16">
        <f>IF(Y26="","",Y26*Z26)</f>
        <v>0</v>
      </c>
      <c r="AB26" s="16">
        <f>IF('2-Controllo qualitativo'!E27="是",IF(J26="CO2",SUM(U26,AA26),SUM(O26,U26,AA26)),IF(SUM(O26,U26,AA26)&lt;&gt;0,SUM(O26,U26,AA26),0))</f>
        <v>0</v>
      </c>
      <c r="AC26" s="16">
        <f>IF('2-Controllo qualitativo'!E27="是",IF(J26="CO2",O26,""),"")</f>
        <v>0</v>
      </c>
      <c r="AD26" s="17">
        <f>IF(AB26&lt;&gt;"",AB26/'6-Tabella di riepilogo'!$J$5,"")</f>
        <v>0</v>
      </c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 ht="30" customHeight="1">
      <c r="A27" s="8">
        <f>IF('2-Controllo qualitativo'!A28&lt;&gt;"",'2-Controllo qualitativo'!A28,"")</f>
        <v>0</v>
      </c>
      <c r="B27" s="8">
        <f>IF('2-Controllo qualitativo'!B28&lt;&gt;"",'2-Controllo qualitativo'!B28,"")</f>
        <v>0</v>
      </c>
      <c r="C27" s="8">
        <f>IF('2-Controllo qualitativo'!C28&lt;&gt;"",'2-Controllo qualitativo'!C28,"")</f>
        <v>0</v>
      </c>
      <c r="D27" s="8">
        <f>IF('2-Controllo qualitativo'!D28&lt;&gt;"",'2-Controllo qualitativo'!D28,"")</f>
        <v>0</v>
      </c>
      <c r="E27" s="8">
        <f>IF('2-Controllo qualitativo'!E28&lt;&gt;"",'2-Controllo qualitativo'!E28,"")</f>
        <v>0</v>
      </c>
      <c r="F27" s="8">
        <f>IF('2-Controllo qualitativo'!F28&lt;&gt;"",'2-Controllo qualitativo'!F28,"")</f>
        <v>0</v>
      </c>
      <c r="G27" s="8">
        <f>IF('2-Controllo qualitativo'!G28&lt;&gt;"",'2-Controllo qualitativo'!G28,"")</f>
        <v>0</v>
      </c>
      <c r="H27" s="11" t="s">
        <v>476</v>
      </c>
      <c r="I27" s="11" t="s">
        <v>466</v>
      </c>
      <c r="J27" s="8">
        <f>IF('2-Controllo qualitativo'!X28&lt;&gt;"",IF('2-Controllo qualitativo'!X28&lt;&gt;0,'2-Controllo qualitativo'!X28,""),"")</f>
        <v>0</v>
      </c>
      <c r="K27" s="15">
        <f>'3.1-Coefficienti di emissione'!F27</f>
        <v>0</v>
      </c>
      <c r="L27" s="11">
        <f>'3.1-Coefficienti di emissione'!G27</f>
        <v>0</v>
      </c>
      <c r="M27" s="16">
        <f>IF(J27="","",H27*K27)</f>
        <v>0</v>
      </c>
      <c r="N27" s="11">
        <f>'Appendice 2, GWP dei HFCs'!G3</f>
        <v>0</v>
      </c>
      <c r="O27" s="16">
        <f>IF(M27="","",M27*N27)</f>
        <v>0</v>
      </c>
      <c r="P27" s="8">
        <f>IF('2-Controllo qualitativo'!Y28&lt;&gt;"",IF('2-Controllo qualitativo'!Y28&lt;&gt;0,'2-Controllo qualitativo'!Y28,""),"")</f>
        <v>0</v>
      </c>
      <c r="Q27" s="15">
        <f>IF('3.1-Coefficienti di emissione'!J27="", "", '3.1-Coefficienti di emissione'!J27)</f>
        <v>0</v>
      </c>
      <c r="R27" s="11">
        <f>IF(Q27="","",'3.1-Coefficienti di emissione'!K27)</f>
        <v>0</v>
      </c>
      <c r="S27" s="16">
        <f>IF(P27="","",H27*Q27)</f>
        <v>0</v>
      </c>
      <c r="T27" s="11">
        <f>IF(S27="", "", 'Appendice 2, GWP dei HFCs'!G4)</f>
        <v>0</v>
      </c>
      <c r="U27" s="16">
        <f>IF(S27="","",S27*T27)</f>
        <v>0</v>
      </c>
      <c r="V27" s="8">
        <f>IF('2-Controllo qualitativo'!Z28&lt;&gt;"",IF('2-Controllo qualitativo'!Z28&lt;&gt;0,'2-Controllo qualitativo'!Z28,""),"")</f>
        <v>0</v>
      </c>
      <c r="W27" s="15">
        <f>IF('3.1-Coefficienti di emissione'!N27 ="", "", '3.1-Coefficienti di emissione'!N27)</f>
        <v>0</v>
      </c>
      <c r="X27" s="11">
        <f>IF(W27="","",'3.1-Coefficienti di emissione'!O27)</f>
        <v>0</v>
      </c>
      <c r="Y27" s="16">
        <f>IF(V27="","",H27*W27)</f>
        <v>0</v>
      </c>
      <c r="Z27" s="11">
        <f>IF(Y27="", "", 'Appendice 2, GWP dei HFCs'!G5)</f>
        <v>0</v>
      </c>
      <c r="AA27" s="16">
        <f>IF(Y27="","",Y27*Z27)</f>
        <v>0</v>
      </c>
      <c r="AB27" s="16">
        <f>IF('2-Controllo qualitativo'!E28="是",IF(J27="CO2",SUM(U27,AA27),SUM(O27,U27,AA27)),IF(SUM(O27,U27,AA27)&lt;&gt;0,SUM(O27,U27,AA27),0))</f>
        <v>0</v>
      </c>
      <c r="AC27" s="16">
        <f>IF('2-Controllo qualitativo'!E28="是",IF(J27="CO2",O27,""),"")</f>
        <v>0</v>
      </c>
      <c r="AD27" s="17">
        <f>IF(AB27&lt;&gt;"",AB27/'6-Tabella di riepilogo'!$J$5,"")</f>
        <v>0</v>
      </c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 ht="30" customHeight="1">
      <c r="A28" s="8">
        <f>IF('2-Controllo qualitativo'!A29&lt;&gt;"",'2-Controllo qualitativo'!A29,"")</f>
        <v>0</v>
      </c>
      <c r="B28" s="8">
        <f>IF('2-Controllo qualitativo'!B29&lt;&gt;"",'2-Controllo qualitativo'!B29,"")</f>
        <v>0</v>
      </c>
      <c r="C28" s="8">
        <f>IF('2-Controllo qualitativo'!C29&lt;&gt;"",'2-Controllo qualitativo'!C29,"")</f>
        <v>0</v>
      </c>
      <c r="D28" s="8">
        <f>IF('2-Controllo qualitativo'!D29&lt;&gt;"",'2-Controllo qualitativo'!D29,"")</f>
        <v>0</v>
      </c>
      <c r="E28" s="8">
        <f>IF('2-Controllo qualitativo'!E29&lt;&gt;"",'2-Controllo qualitativo'!E29,"")</f>
        <v>0</v>
      </c>
      <c r="F28" s="8">
        <f>IF('2-Controllo qualitativo'!F29&lt;&gt;"",'2-Controllo qualitativo'!F29,"")</f>
        <v>0</v>
      </c>
      <c r="G28" s="8">
        <f>IF('2-Controllo qualitativo'!G29&lt;&gt;"",'2-Controllo qualitativo'!G29,"")</f>
        <v>0</v>
      </c>
      <c r="H28" s="11" t="s">
        <v>477</v>
      </c>
      <c r="I28" s="11" t="s">
        <v>466</v>
      </c>
      <c r="J28" s="8">
        <f>IF('2-Controllo qualitativo'!X29&lt;&gt;"",IF('2-Controllo qualitativo'!X29&lt;&gt;0,'2-Controllo qualitativo'!X29,""),"")</f>
        <v>0</v>
      </c>
      <c r="K28" s="15">
        <f>'3.1-Coefficienti di emissione'!F28</f>
        <v>0</v>
      </c>
      <c r="L28" s="11">
        <f>'3.1-Coefficienti di emissione'!G28</f>
        <v>0</v>
      </c>
      <c r="M28" s="16">
        <f>IF(J28="","",H28*K28)</f>
        <v>0</v>
      </c>
      <c r="N28" s="11">
        <f>'Appendice 2, GWP dei HFCs'!G3</f>
        <v>0</v>
      </c>
      <c r="O28" s="16">
        <f>IF(M28="","",M28*N28)</f>
        <v>0</v>
      </c>
      <c r="P28" s="8">
        <f>IF('2-Controllo qualitativo'!Y29&lt;&gt;"",IF('2-Controllo qualitativo'!Y29&lt;&gt;0,'2-Controllo qualitativo'!Y29,""),"")</f>
        <v>0</v>
      </c>
      <c r="Q28" s="15">
        <f>IF('3.1-Coefficienti di emissione'!J28="", "", '3.1-Coefficienti di emissione'!J28)</f>
        <v>0</v>
      </c>
      <c r="R28" s="11">
        <f>IF(Q28="","",'3.1-Coefficienti di emissione'!K28)</f>
        <v>0</v>
      </c>
      <c r="S28" s="16">
        <f>IF(P28="","",H28*Q28)</f>
        <v>0</v>
      </c>
      <c r="T28" s="11">
        <f>IF(S28="", "", 'Appendice 2, GWP dei HFCs'!G4)</f>
        <v>0</v>
      </c>
      <c r="U28" s="16">
        <f>IF(S28="","",S28*T28)</f>
        <v>0</v>
      </c>
      <c r="V28" s="8">
        <f>IF('2-Controllo qualitativo'!Z29&lt;&gt;"",IF('2-Controllo qualitativo'!Z29&lt;&gt;0,'2-Controllo qualitativo'!Z29,""),"")</f>
        <v>0</v>
      </c>
      <c r="W28" s="15">
        <f>IF('3.1-Coefficienti di emissione'!N28 ="", "", '3.1-Coefficienti di emissione'!N28)</f>
        <v>0</v>
      </c>
      <c r="X28" s="11">
        <f>IF(W28="","",'3.1-Coefficienti di emissione'!O28)</f>
        <v>0</v>
      </c>
      <c r="Y28" s="16">
        <f>IF(V28="","",H28*W28)</f>
        <v>0</v>
      </c>
      <c r="Z28" s="11">
        <f>IF(Y28="", "", 'Appendice 2, GWP dei HFCs'!G5)</f>
        <v>0</v>
      </c>
      <c r="AA28" s="16">
        <f>IF(Y28="","",Y28*Z28)</f>
        <v>0</v>
      </c>
      <c r="AB28" s="16">
        <f>IF('2-Controllo qualitativo'!E29="是",IF(J28="CO2",SUM(U28,AA28),SUM(O28,U28,AA28)),IF(SUM(O28,U28,AA28)&lt;&gt;0,SUM(O28,U28,AA28),0))</f>
        <v>0</v>
      </c>
      <c r="AC28" s="16">
        <f>IF('2-Controllo qualitativo'!E29="是",IF(J28="CO2",O28,""),"")</f>
        <v>0</v>
      </c>
      <c r="AD28" s="17">
        <f>IF(AB28&lt;&gt;"",AB28/'6-Tabella di riepilogo'!$J$5,"")</f>
        <v>0</v>
      </c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 ht="30" customHeight="1">
      <c r="A29" s="8">
        <f>IF('2-Controllo qualitativo'!A30&lt;&gt;"",'2-Controllo qualitativo'!A30,"")</f>
        <v>0</v>
      </c>
      <c r="B29" s="8">
        <f>IF('2-Controllo qualitativo'!B30&lt;&gt;"",'2-Controllo qualitativo'!B30,"")</f>
        <v>0</v>
      </c>
      <c r="C29" s="8">
        <f>IF('2-Controllo qualitativo'!C30&lt;&gt;"",'2-Controllo qualitativo'!C30,"")</f>
        <v>0</v>
      </c>
      <c r="D29" s="8">
        <f>IF('2-Controllo qualitativo'!D30&lt;&gt;"",'2-Controllo qualitativo'!D30,"")</f>
        <v>0</v>
      </c>
      <c r="E29" s="8">
        <f>IF('2-Controllo qualitativo'!E30&lt;&gt;"",'2-Controllo qualitativo'!E30,"")</f>
        <v>0</v>
      </c>
      <c r="F29" s="8">
        <f>IF('2-Controllo qualitativo'!F30&lt;&gt;"",'2-Controllo qualitativo'!F30,"")</f>
        <v>0</v>
      </c>
      <c r="G29" s="8">
        <f>IF('2-Controllo qualitativo'!G30&lt;&gt;"",'2-Controllo qualitativo'!G30,"")</f>
        <v>0</v>
      </c>
      <c r="H29" s="11" t="s">
        <v>478</v>
      </c>
      <c r="I29" s="11" t="s">
        <v>466</v>
      </c>
      <c r="J29" s="8">
        <f>IF('2-Controllo qualitativo'!X30&lt;&gt;"",IF('2-Controllo qualitativo'!X30&lt;&gt;0,'2-Controllo qualitativo'!X30,""),"")</f>
        <v>0</v>
      </c>
      <c r="K29" s="15">
        <f>'3.1-Coefficienti di emissione'!F29</f>
        <v>0</v>
      </c>
      <c r="L29" s="11">
        <f>'3.1-Coefficienti di emissione'!G29</f>
        <v>0</v>
      </c>
      <c r="M29" s="16">
        <f>IF(J29="","",H29*K29)</f>
        <v>0</v>
      </c>
      <c r="N29" s="11">
        <f>'Appendice 2, GWP dei HFCs'!G3</f>
        <v>0</v>
      </c>
      <c r="O29" s="16">
        <f>IF(M29="","",M29*N29)</f>
        <v>0</v>
      </c>
      <c r="P29" s="8">
        <f>IF('2-Controllo qualitativo'!Y30&lt;&gt;"",IF('2-Controllo qualitativo'!Y30&lt;&gt;0,'2-Controllo qualitativo'!Y30,""),"")</f>
        <v>0</v>
      </c>
      <c r="Q29" s="15">
        <f>IF('3.1-Coefficienti di emissione'!J29="", "", '3.1-Coefficienti di emissione'!J29)</f>
        <v>0</v>
      </c>
      <c r="R29" s="11">
        <f>IF(Q29="","",'3.1-Coefficienti di emissione'!K29)</f>
        <v>0</v>
      </c>
      <c r="S29" s="16">
        <f>IF(P29="","",H29*Q29)</f>
        <v>0</v>
      </c>
      <c r="T29" s="11">
        <f>IF(S29="", "", 'Appendice 2, GWP dei HFCs'!G4)</f>
        <v>0</v>
      </c>
      <c r="U29" s="16">
        <f>IF(S29="","",S29*T29)</f>
        <v>0</v>
      </c>
      <c r="V29" s="8">
        <f>IF('2-Controllo qualitativo'!Z30&lt;&gt;"",IF('2-Controllo qualitativo'!Z30&lt;&gt;0,'2-Controllo qualitativo'!Z30,""),"")</f>
        <v>0</v>
      </c>
      <c r="W29" s="15">
        <f>IF('3.1-Coefficienti di emissione'!N29 ="", "", '3.1-Coefficienti di emissione'!N29)</f>
        <v>0</v>
      </c>
      <c r="X29" s="11">
        <f>IF(W29="","",'3.1-Coefficienti di emissione'!O29)</f>
        <v>0</v>
      </c>
      <c r="Y29" s="16">
        <f>IF(V29="","",H29*W29)</f>
        <v>0</v>
      </c>
      <c r="Z29" s="11">
        <f>IF(Y29="", "", 'Appendice 2, GWP dei HFCs'!G5)</f>
        <v>0</v>
      </c>
      <c r="AA29" s="16">
        <f>IF(Y29="","",Y29*Z29)</f>
        <v>0</v>
      </c>
      <c r="AB29" s="16">
        <f>IF('2-Controllo qualitativo'!E30="是",IF(J29="CO2",SUM(U29,AA29),SUM(O29,U29,AA29)),IF(SUM(O29,U29,AA29)&lt;&gt;0,SUM(O29,U29,AA29),0))</f>
        <v>0</v>
      </c>
      <c r="AC29" s="16">
        <f>IF('2-Controllo qualitativo'!E30="是",IF(J29="CO2",O29,""),"")</f>
        <v>0</v>
      </c>
      <c r="AD29" s="17">
        <f>IF(AB29&lt;&gt;"",AB29/'6-Tabella di riepilogo'!$J$5,"")</f>
        <v>0</v>
      </c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  <row r="30" spans="1:39" ht="30" customHeight="1">
      <c r="A30" s="8">
        <f>IF('2-Controllo qualitativo'!A31&lt;&gt;"",'2-Controllo qualitativo'!A31,"")</f>
        <v>0</v>
      </c>
      <c r="B30" s="8">
        <f>IF('2-Controllo qualitativo'!B31&lt;&gt;"",'2-Controllo qualitativo'!B31,"")</f>
        <v>0</v>
      </c>
      <c r="C30" s="8">
        <f>IF('2-Controllo qualitativo'!C31&lt;&gt;"",'2-Controllo qualitativo'!C31,"")</f>
        <v>0</v>
      </c>
      <c r="D30" s="8">
        <f>IF('2-Controllo qualitativo'!D31&lt;&gt;"",'2-Controllo qualitativo'!D31,"")</f>
        <v>0</v>
      </c>
      <c r="E30" s="8">
        <f>IF('2-Controllo qualitativo'!E31&lt;&gt;"",'2-Controllo qualitativo'!E31,"")</f>
        <v>0</v>
      </c>
      <c r="F30" s="8">
        <f>IF('2-Controllo qualitativo'!F31&lt;&gt;"",'2-Controllo qualitativo'!F31,"")</f>
        <v>0</v>
      </c>
      <c r="G30" s="8">
        <f>IF('2-Controllo qualitativo'!G31&lt;&gt;"",'2-Controllo qualitativo'!G31,"")</f>
        <v>0</v>
      </c>
      <c r="H30" s="11" t="s">
        <v>479</v>
      </c>
      <c r="I30" s="11" t="s">
        <v>466</v>
      </c>
      <c r="J30" s="8">
        <f>IF('2-Controllo qualitativo'!X31&lt;&gt;"",IF('2-Controllo qualitativo'!X31&lt;&gt;0,'2-Controllo qualitativo'!X31,""),"")</f>
        <v>0</v>
      </c>
      <c r="K30" s="15">
        <f>'3.1-Coefficienti di emissione'!F30</f>
        <v>0</v>
      </c>
      <c r="L30" s="11">
        <f>'3.1-Coefficienti di emissione'!G30</f>
        <v>0</v>
      </c>
      <c r="M30" s="16">
        <f>IF(J30="","",H30*K30)</f>
        <v>0</v>
      </c>
      <c r="N30" s="11">
        <f>'Appendice 2, GWP dei HFCs'!G3</f>
        <v>0</v>
      </c>
      <c r="O30" s="16">
        <f>IF(M30="","",M30*N30)</f>
        <v>0</v>
      </c>
      <c r="P30" s="8">
        <f>IF('2-Controllo qualitativo'!Y31&lt;&gt;"",IF('2-Controllo qualitativo'!Y31&lt;&gt;0,'2-Controllo qualitativo'!Y31,""),"")</f>
        <v>0</v>
      </c>
      <c r="Q30" s="15">
        <f>IF('3.1-Coefficienti di emissione'!J30="", "", '3.1-Coefficienti di emissione'!J30)</f>
        <v>0</v>
      </c>
      <c r="R30" s="11">
        <f>IF(Q30="","",'3.1-Coefficienti di emissione'!K30)</f>
        <v>0</v>
      </c>
      <c r="S30" s="16">
        <f>IF(P30="","",H30*Q30)</f>
        <v>0</v>
      </c>
      <c r="T30" s="11">
        <f>IF(S30="", "", 'Appendice 2, GWP dei HFCs'!G4)</f>
        <v>0</v>
      </c>
      <c r="U30" s="16">
        <f>IF(S30="","",S30*T30)</f>
        <v>0</v>
      </c>
      <c r="V30" s="8">
        <f>IF('2-Controllo qualitativo'!Z31&lt;&gt;"",IF('2-Controllo qualitativo'!Z31&lt;&gt;0,'2-Controllo qualitativo'!Z31,""),"")</f>
        <v>0</v>
      </c>
      <c r="W30" s="15">
        <f>IF('3.1-Coefficienti di emissione'!N30 ="", "", '3.1-Coefficienti di emissione'!N30)</f>
        <v>0</v>
      </c>
      <c r="X30" s="11">
        <f>IF(W30="","",'3.1-Coefficienti di emissione'!O30)</f>
        <v>0</v>
      </c>
      <c r="Y30" s="16">
        <f>IF(V30="","",H30*W30)</f>
        <v>0</v>
      </c>
      <c r="Z30" s="11">
        <f>IF(Y30="", "", 'Appendice 2, GWP dei HFCs'!G5)</f>
        <v>0</v>
      </c>
      <c r="AA30" s="16">
        <f>IF(Y30="","",Y30*Z30)</f>
        <v>0</v>
      </c>
      <c r="AB30" s="16">
        <f>IF('2-Controllo qualitativo'!E31="是",IF(J30="CO2",SUM(U30,AA30),SUM(O30,U30,AA30)),IF(SUM(O30,U30,AA30)&lt;&gt;0,SUM(O30,U30,AA30),0))</f>
        <v>0</v>
      </c>
      <c r="AC30" s="16">
        <f>IF('2-Controllo qualitativo'!E31="是",IF(J30="CO2",O30,""),"")</f>
        <v>0</v>
      </c>
      <c r="AD30" s="17">
        <f>IF(AB30&lt;&gt;"",AB30/'6-Tabella di riepilogo'!$J$5,"")</f>
        <v>0</v>
      </c>
      <c r="AE30" s="10">
        <f>F24&amp;J24&amp;E24</f>
        <v>0</v>
      </c>
      <c r="AF30" s="10">
        <f>F24&amp;J24</f>
        <v>0</v>
      </c>
      <c r="AG30" s="10">
        <f>F24&amp;P24</f>
        <v>0</v>
      </c>
      <c r="AH30" s="10">
        <f>F24&amp;V24</f>
        <v>0</v>
      </c>
      <c r="AI30" s="10">
        <f>F24&amp;G24</f>
        <v>0</v>
      </c>
      <c r="AJ30" s="10">
        <f>F24&amp;G24</f>
        <v>0</v>
      </c>
      <c r="AK30" s="10">
        <f>F24&amp;G24</f>
        <v>0</v>
      </c>
      <c r="AL30" s="10">
        <f>F24&amp;J24&amp;G24&amp;E24</f>
        <v>0</v>
      </c>
      <c r="AM30" s="10">
        <f>IFERROR(ABS(AB24),"")</f>
        <v>0</v>
      </c>
    </row>
    <row r="31" spans="1:39" ht="30" customHeight="1">
      <c r="A31" s="8">
        <f>IF('2-Controllo qualitativo'!A32&lt;&gt;"",'2-Controllo qualitativo'!A32,"")</f>
        <v>0</v>
      </c>
      <c r="B31" s="8">
        <f>IF('2-Controllo qualitativo'!B32&lt;&gt;"",'2-Controllo qualitativo'!B32,"")</f>
        <v>0</v>
      </c>
      <c r="C31" s="8">
        <f>IF('2-Controllo qualitativo'!C32&lt;&gt;"",'2-Controllo qualitativo'!C32,"")</f>
        <v>0</v>
      </c>
      <c r="D31" s="8">
        <f>IF('2-Controllo qualitativo'!D32&lt;&gt;"",'2-Controllo qualitativo'!D32,"")</f>
        <v>0</v>
      </c>
      <c r="E31" s="8">
        <f>IF('2-Controllo qualitativo'!E32&lt;&gt;"",'2-Controllo qualitativo'!E32,"")</f>
        <v>0</v>
      </c>
      <c r="F31" s="8">
        <f>IF('2-Controllo qualitativo'!F32&lt;&gt;"",'2-Controllo qualitativo'!F32,"")</f>
        <v>0</v>
      </c>
      <c r="G31" s="8">
        <f>IF('2-Controllo qualitativo'!G32&lt;&gt;"",'2-Controllo qualitativo'!G32,"")</f>
        <v>0</v>
      </c>
      <c r="H31" s="11" t="s">
        <v>480</v>
      </c>
      <c r="I31" s="11" t="s">
        <v>466</v>
      </c>
      <c r="J31" s="8">
        <f>IF('2-Controllo qualitativo'!X32&lt;&gt;"",IF('2-Controllo qualitativo'!X32&lt;&gt;0,'2-Controllo qualitativo'!X32,""),"")</f>
        <v>0</v>
      </c>
      <c r="K31" s="15">
        <f>'3.1-Coefficienti di emissione'!F31</f>
        <v>0</v>
      </c>
      <c r="L31" s="11">
        <f>'3.1-Coefficienti di emissione'!G31</f>
        <v>0</v>
      </c>
      <c r="M31" s="16">
        <f>IF(J31="","",H31*K31)</f>
        <v>0</v>
      </c>
      <c r="N31" s="11">
        <f>'Appendice 2, GWP dei HFCs'!G3</f>
        <v>0</v>
      </c>
      <c r="O31" s="16">
        <f>IF(M31="","",M31*N31)</f>
        <v>0</v>
      </c>
      <c r="P31" s="8">
        <f>IF('2-Controllo qualitativo'!Y32&lt;&gt;"",IF('2-Controllo qualitativo'!Y32&lt;&gt;0,'2-Controllo qualitativo'!Y32,""),"")</f>
        <v>0</v>
      </c>
      <c r="Q31" s="15">
        <f>IF('3.1-Coefficienti di emissione'!J31="", "", '3.1-Coefficienti di emissione'!J31)</f>
        <v>0</v>
      </c>
      <c r="R31" s="11">
        <f>IF(Q31="","",'3.1-Coefficienti di emissione'!K31)</f>
        <v>0</v>
      </c>
      <c r="S31" s="16">
        <f>IF(P31="","",H31*Q31)</f>
        <v>0</v>
      </c>
      <c r="T31" s="11">
        <f>IF(S31="", "", 'Appendice 2, GWP dei HFCs'!G4)</f>
        <v>0</v>
      </c>
      <c r="U31" s="16">
        <f>IF(S31="","",S31*T31)</f>
        <v>0</v>
      </c>
      <c r="V31" s="8">
        <f>IF('2-Controllo qualitativo'!Z32&lt;&gt;"",IF('2-Controllo qualitativo'!Z32&lt;&gt;0,'2-Controllo qualitativo'!Z32,""),"")</f>
        <v>0</v>
      </c>
      <c r="W31" s="15">
        <f>IF('3.1-Coefficienti di emissione'!N31 ="", "", '3.1-Coefficienti di emissione'!N31)</f>
        <v>0</v>
      </c>
      <c r="X31" s="11">
        <f>IF(W31="","",'3.1-Coefficienti di emissione'!O31)</f>
        <v>0</v>
      </c>
      <c r="Y31" s="16">
        <f>IF(V31="","",H31*W31)</f>
        <v>0</v>
      </c>
      <c r="Z31" s="11">
        <f>IF(Y31="", "", 'Appendice 2, GWP dei HFCs'!G5)</f>
        <v>0</v>
      </c>
      <c r="AA31" s="16">
        <f>IF(Y31="","",Y31*Z31)</f>
        <v>0</v>
      </c>
      <c r="AB31" s="16">
        <f>IF('2-Controllo qualitativo'!E32="是",IF(J31="CO2",SUM(U31,AA31),SUM(O31,U31,AA31)),IF(SUM(O31,U31,AA31)&lt;&gt;0,SUM(O31,U31,AA31),0))</f>
        <v>0</v>
      </c>
      <c r="AC31" s="16">
        <f>IF('2-Controllo qualitativo'!E32="是",IF(J31="CO2",O31,""),"")</f>
        <v>0</v>
      </c>
      <c r="AD31" s="17">
        <f>IF(AB31&lt;&gt;"",AB31/'6-Tabella di riepilogo'!$J$5,"")</f>
        <v>0</v>
      </c>
      <c r="AE31" s="10">
        <f>F25&amp;J25&amp;E25</f>
        <v>0</v>
      </c>
      <c r="AF31" s="10">
        <f>F25&amp;J25</f>
        <v>0</v>
      </c>
      <c r="AG31" s="10">
        <f>F25&amp;P25</f>
        <v>0</v>
      </c>
      <c r="AH31" s="10">
        <f>F25&amp;V25</f>
        <v>0</v>
      </c>
      <c r="AI31" s="10">
        <f>F25&amp;G25</f>
        <v>0</v>
      </c>
      <c r="AJ31" s="10">
        <f>F25&amp;G25</f>
        <v>0</v>
      </c>
      <c r="AK31" s="10">
        <f>F25&amp;G25</f>
        <v>0</v>
      </c>
      <c r="AL31" s="10">
        <f>F25&amp;J25&amp;G25&amp;E25</f>
        <v>0</v>
      </c>
      <c r="AM31" s="10">
        <f>IFERROR(ABS(AB25),"")</f>
        <v>0</v>
      </c>
    </row>
    <row r="32" spans="1:39" ht="30" customHeight="1">
      <c r="A32" s="8">
        <f>IF('2-Controllo qualitativo'!A33&lt;&gt;"",'2-Controllo qualitativo'!A33,"")</f>
        <v>0</v>
      </c>
      <c r="B32" s="8">
        <f>IF('2-Controllo qualitativo'!B33&lt;&gt;"",'2-Controllo qualitativo'!B33,"")</f>
        <v>0</v>
      </c>
      <c r="C32" s="8">
        <f>IF('2-Controllo qualitativo'!C33&lt;&gt;"",'2-Controllo qualitativo'!C33,"")</f>
        <v>0</v>
      </c>
      <c r="D32" s="8">
        <f>IF('2-Controllo qualitativo'!D33&lt;&gt;"",'2-Controllo qualitativo'!D33,"")</f>
        <v>0</v>
      </c>
      <c r="E32" s="8">
        <f>IF('2-Controllo qualitativo'!E33&lt;&gt;"",'2-Controllo qualitativo'!E33,"")</f>
        <v>0</v>
      </c>
      <c r="F32" s="8">
        <f>IF('2-Controllo qualitativo'!F33&lt;&gt;"",'2-Controllo qualitativo'!F33,"")</f>
        <v>0</v>
      </c>
      <c r="G32" s="8">
        <f>IF('2-Controllo qualitativo'!G33&lt;&gt;"",'2-Controllo qualitativo'!G33,"")</f>
        <v>0</v>
      </c>
      <c r="H32" s="11" t="s">
        <v>467</v>
      </c>
      <c r="I32" s="11"/>
      <c r="J32" s="8">
        <f>IF('2-Controllo qualitativo'!X33&lt;&gt;"",IF('2-Controllo qualitativo'!X33&lt;&gt;0,'2-Controllo qualitativo'!X33,""),"")</f>
        <v>0</v>
      </c>
      <c r="K32" s="15">
        <f>'3.1-Coefficienti di emissione'!F32</f>
        <v>0</v>
      </c>
      <c r="L32" s="11">
        <f>'3.1-Coefficienti di emissione'!G32</f>
        <v>0</v>
      </c>
      <c r="M32" s="16">
        <f>IF(J32="","",H32*K32)</f>
        <v>0</v>
      </c>
      <c r="N32" s="11">
        <f>'Appendice 2, GWP dei HFCs'!G3</f>
        <v>0</v>
      </c>
      <c r="O32" s="16">
        <f>IF(M32="","",M32*N32)</f>
        <v>0</v>
      </c>
      <c r="P32" s="8">
        <f>IF('2-Controllo qualitativo'!Y33&lt;&gt;"",IF('2-Controllo qualitativo'!Y33&lt;&gt;0,'2-Controllo qualitativo'!Y33,""),"")</f>
        <v>0</v>
      </c>
      <c r="Q32" s="15">
        <f>IF('3.1-Coefficienti di emissione'!J32="", "", '3.1-Coefficienti di emissione'!J32)</f>
        <v>0</v>
      </c>
      <c r="R32" s="11">
        <f>IF(Q32="","",'3.1-Coefficienti di emissione'!K32)</f>
        <v>0</v>
      </c>
      <c r="S32" s="16">
        <f>IF(P32="","",H32*Q32)</f>
        <v>0</v>
      </c>
      <c r="T32" s="11">
        <f>IF(S32="", "", 'Appendice 2, GWP dei HFCs'!G4)</f>
        <v>0</v>
      </c>
      <c r="U32" s="16">
        <f>IF(S32="","",S32*T32)</f>
        <v>0</v>
      </c>
      <c r="V32" s="8">
        <f>IF('2-Controllo qualitativo'!Z33&lt;&gt;"",IF('2-Controllo qualitativo'!Z33&lt;&gt;0,'2-Controllo qualitativo'!Z33,""),"")</f>
        <v>0</v>
      </c>
      <c r="W32" s="15">
        <f>IF('3.1-Coefficienti di emissione'!N32 ="", "", '3.1-Coefficienti di emissione'!N32)</f>
        <v>0</v>
      </c>
      <c r="X32" s="11">
        <f>IF(W32="","",'3.1-Coefficienti di emissione'!O32)</f>
        <v>0</v>
      </c>
      <c r="Y32" s="16">
        <f>IF(V32="","",H32*W32)</f>
        <v>0</v>
      </c>
      <c r="Z32" s="11">
        <f>IF(Y32="", "", 'Appendice 2, GWP dei HFCs'!G5)</f>
        <v>0</v>
      </c>
      <c r="AA32" s="16">
        <f>IF(Y32="","",Y32*Z32)</f>
        <v>0</v>
      </c>
      <c r="AB32" s="16">
        <f>IF('2-Controllo qualitativo'!E33="是",IF(J32="CO2",SUM(U32,AA32),SUM(O32,U32,AA32)),IF(SUM(O32,U32,AA32)&lt;&gt;0,SUM(O32,U32,AA32),0))</f>
        <v>0</v>
      </c>
      <c r="AC32" s="16">
        <f>IF('2-Controllo qualitativo'!E33="是",IF(J32="CO2",O32,""),"")</f>
        <v>0</v>
      </c>
      <c r="AD32" s="17">
        <f>IF(AB32&lt;&gt;"",AB32/'6-Tabella di riepilogo'!$J$5,"")</f>
        <v>0</v>
      </c>
      <c r="AE32" s="10">
        <f>F26&amp;J26&amp;E26</f>
        <v>0</v>
      </c>
      <c r="AF32" s="10">
        <f>F26&amp;J26</f>
        <v>0</v>
      </c>
      <c r="AG32" s="10">
        <f>F26&amp;P26</f>
        <v>0</v>
      </c>
      <c r="AH32" s="10">
        <f>F26&amp;V26</f>
        <v>0</v>
      </c>
      <c r="AI32" s="10">
        <f>F26&amp;G26</f>
        <v>0</v>
      </c>
      <c r="AJ32" s="10">
        <f>F26&amp;G26</f>
        <v>0</v>
      </c>
      <c r="AK32" s="10">
        <f>F26&amp;G26</f>
        <v>0</v>
      </c>
      <c r="AL32" s="10">
        <f>F26&amp;J26&amp;G26&amp;E26</f>
        <v>0</v>
      </c>
      <c r="AM32" s="10">
        <f>IFERROR(ABS(AB26),"")</f>
        <v>0</v>
      </c>
    </row>
    <row r="33" spans="1:39" ht="30" customHeight="1">
      <c r="A33" s="8">
        <f>IF('2-Controllo qualitativo'!A34&lt;&gt;"",'2-Controllo qualitativo'!A34,"")</f>
        <v>0</v>
      </c>
      <c r="B33" s="8">
        <f>IF('2-Controllo qualitativo'!B34&lt;&gt;"",'2-Controllo qualitativo'!B34,"")</f>
        <v>0</v>
      </c>
      <c r="C33" s="8">
        <f>IF('2-Controllo qualitativo'!C34&lt;&gt;"",'2-Controllo qualitativo'!C34,"")</f>
        <v>0</v>
      </c>
      <c r="D33" s="8">
        <f>IF('2-Controllo qualitativo'!D34&lt;&gt;"",'2-Controllo qualitativo'!D34,"")</f>
        <v>0</v>
      </c>
      <c r="E33" s="8">
        <f>IF('2-Controllo qualitativo'!E34&lt;&gt;"",'2-Controllo qualitativo'!E34,"")</f>
        <v>0</v>
      </c>
      <c r="F33" s="8">
        <f>IF('2-Controllo qualitativo'!F34&lt;&gt;"",'2-Controllo qualitativo'!F34,"")</f>
        <v>0</v>
      </c>
      <c r="G33" s="8">
        <f>IF('2-Controllo qualitativo'!G34&lt;&gt;"",'2-Controllo qualitativo'!G34,"")</f>
        <v>0</v>
      </c>
      <c r="H33" s="11" t="s">
        <v>467</v>
      </c>
      <c r="I33" s="11"/>
      <c r="J33" s="8">
        <f>IF('2-Controllo qualitativo'!X34&lt;&gt;"",IF('2-Controllo qualitativo'!X34&lt;&gt;0,'2-Controllo qualitativo'!X34,""),"")</f>
        <v>0</v>
      </c>
      <c r="K33" s="15">
        <f>'3.1-Coefficienti di emissione'!F33</f>
        <v>0</v>
      </c>
      <c r="L33" s="11">
        <f>'3.1-Coefficienti di emissione'!G33</f>
        <v>0</v>
      </c>
      <c r="M33" s="16">
        <f>IF(J33="","",H33*K33)</f>
        <v>0</v>
      </c>
      <c r="N33" s="11">
        <f>'Appendice 2, GWP dei HFCs'!G3</f>
        <v>0</v>
      </c>
      <c r="O33" s="16">
        <f>IF(M33="","",M33*N33)</f>
        <v>0</v>
      </c>
      <c r="P33" s="8">
        <f>IF('2-Controllo qualitativo'!Y34&lt;&gt;"",IF('2-Controllo qualitativo'!Y34&lt;&gt;0,'2-Controllo qualitativo'!Y34,""),"")</f>
        <v>0</v>
      </c>
      <c r="Q33" s="15">
        <f>IF('3.1-Coefficienti di emissione'!J33="", "", '3.1-Coefficienti di emissione'!J33)</f>
        <v>0</v>
      </c>
      <c r="R33" s="11">
        <f>IF(Q33="","",'3.1-Coefficienti di emissione'!K33)</f>
        <v>0</v>
      </c>
      <c r="S33" s="16">
        <f>IF(P33="","",H33*Q33)</f>
        <v>0</v>
      </c>
      <c r="T33" s="11">
        <f>IF(S33="", "", 'Appendice 2, GWP dei HFCs'!G4)</f>
        <v>0</v>
      </c>
      <c r="U33" s="16">
        <f>IF(S33="","",S33*T33)</f>
        <v>0</v>
      </c>
      <c r="V33" s="8">
        <f>IF('2-Controllo qualitativo'!Z34&lt;&gt;"",IF('2-Controllo qualitativo'!Z34&lt;&gt;0,'2-Controllo qualitativo'!Z34,""),"")</f>
        <v>0</v>
      </c>
      <c r="W33" s="15">
        <f>IF('3.1-Coefficienti di emissione'!N33 ="", "", '3.1-Coefficienti di emissione'!N33)</f>
        <v>0</v>
      </c>
      <c r="X33" s="11">
        <f>IF(W33="","",'3.1-Coefficienti di emissione'!O33)</f>
        <v>0</v>
      </c>
      <c r="Y33" s="16">
        <f>IF(V33="","",H33*W33)</f>
        <v>0</v>
      </c>
      <c r="Z33" s="11">
        <f>IF(Y33="", "", 'Appendice 2, GWP dei HFCs'!G5)</f>
        <v>0</v>
      </c>
      <c r="AA33" s="16">
        <f>IF(Y33="","",Y33*Z33)</f>
        <v>0</v>
      </c>
      <c r="AB33" s="16">
        <f>IF('2-Controllo qualitativo'!E34="是",IF(J33="CO2",SUM(U33,AA33),SUM(O33,U33,AA33)),IF(SUM(O33,U33,AA33)&lt;&gt;0,SUM(O33,U33,AA33),0))</f>
        <v>0</v>
      </c>
      <c r="AC33" s="16">
        <f>IF('2-Controllo qualitativo'!E34="是",IF(J33="CO2",O33,""),"")</f>
        <v>0</v>
      </c>
      <c r="AD33" s="17">
        <f>IF(AB33&lt;&gt;"",AB33/'6-Tabella di riepilogo'!$J$5,"")</f>
        <v>0</v>
      </c>
      <c r="AE33" s="10">
        <f>F27&amp;J27&amp;E27</f>
        <v>0</v>
      </c>
      <c r="AF33" s="10">
        <f>F27&amp;J27</f>
        <v>0</v>
      </c>
      <c r="AG33" s="10">
        <f>F27&amp;P27</f>
        <v>0</v>
      </c>
      <c r="AH33" s="10">
        <f>F27&amp;V27</f>
        <v>0</v>
      </c>
      <c r="AI33" s="10">
        <f>F27&amp;G27</f>
        <v>0</v>
      </c>
      <c r="AJ33" s="10">
        <f>F27&amp;G27</f>
        <v>0</v>
      </c>
      <c r="AK33" s="10">
        <f>F27&amp;G27</f>
        <v>0</v>
      </c>
      <c r="AL33" s="10">
        <f>F27&amp;J27&amp;G27&amp;E27</f>
        <v>0</v>
      </c>
      <c r="AM33" s="10">
        <f>IFERROR(ABS(AB27),"")</f>
        <v>0</v>
      </c>
    </row>
    <row r="34" spans="1:39" ht="30" customHeight="1">
      <c r="A34" s="8">
        <f>IF('2-Controllo qualitativo'!A35&lt;&gt;"",'2-Controllo qualitativo'!A35,"")</f>
        <v>0</v>
      </c>
      <c r="B34" s="8">
        <f>IF('2-Controllo qualitativo'!B35&lt;&gt;"",'2-Controllo qualitativo'!B35,"")</f>
        <v>0</v>
      </c>
      <c r="C34" s="8">
        <f>IF('2-Controllo qualitativo'!C35&lt;&gt;"",'2-Controllo qualitativo'!C35,"")</f>
        <v>0</v>
      </c>
      <c r="D34" s="8">
        <f>IF('2-Controllo qualitativo'!D35&lt;&gt;"",'2-Controllo qualitativo'!D35,"")</f>
        <v>0</v>
      </c>
      <c r="E34" s="8">
        <f>IF('2-Controllo qualitativo'!E35&lt;&gt;"",'2-Controllo qualitativo'!E35,"")</f>
        <v>0</v>
      </c>
      <c r="F34" s="8">
        <f>IF('2-Controllo qualitativo'!F35&lt;&gt;"",'2-Controllo qualitativo'!F35,"")</f>
        <v>0</v>
      </c>
      <c r="G34" s="8">
        <f>IF('2-Controllo qualitativo'!G35&lt;&gt;"",'2-Controllo qualitativo'!G35,"")</f>
        <v>0</v>
      </c>
      <c r="H34" s="11" t="s">
        <v>467</v>
      </c>
      <c r="I34" s="11"/>
      <c r="J34" s="8">
        <f>IF('2-Controllo qualitativo'!X35&lt;&gt;"",IF('2-Controllo qualitativo'!X35&lt;&gt;0,'2-Controllo qualitativo'!X35,""),"")</f>
        <v>0</v>
      </c>
      <c r="K34" s="15">
        <f>'3.1-Coefficienti di emissione'!F34</f>
        <v>0</v>
      </c>
      <c r="L34" s="11">
        <f>'3.1-Coefficienti di emissione'!G34</f>
        <v>0</v>
      </c>
      <c r="M34" s="16">
        <f>IF(J34="","",H34*K34)</f>
        <v>0</v>
      </c>
      <c r="N34" s="11">
        <f>'Appendice 2, GWP dei HFCs'!G3</f>
        <v>0</v>
      </c>
      <c r="O34" s="16">
        <f>IF(M34="","",M34*N34)</f>
        <v>0</v>
      </c>
      <c r="P34" s="8">
        <f>IF('2-Controllo qualitativo'!Y35&lt;&gt;"",IF('2-Controllo qualitativo'!Y35&lt;&gt;0,'2-Controllo qualitativo'!Y35,""),"")</f>
        <v>0</v>
      </c>
      <c r="Q34" s="15">
        <f>IF('3.1-Coefficienti di emissione'!J34="", "", '3.1-Coefficienti di emissione'!J34)</f>
        <v>0</v>
      </c>
      <c r="R34" s="11">
        <f>IF(Q34="","",'3.1-Coefficienti di emissione'!K34)</f>
        <v>0</v>
      </c>
      <c r="S34" s="16">
        <f>IF(P34="","",H34*Q34)</f>
        <v>0</v>
      </c>
      <c r="T34" s="11">
        <f>IF(S34="", "", 'Appendice 2, GWP dei HFCs'!G4)</f>
        <v>0</v>
      </c>
      <c r="U34" s="16">
        <f>IF(S34="","",S34*T34)</f>
        <v>0</v>
      </c>
      <c r="V34" s="8">
        <f>IF('2-Controllo qualitativo'!Z35&lt;&gt;"",IF('2-Controllo qualitativo'!Z35&lt;&gt;0,'2-Controllo qualitativo'!Z35,""),"")</f>
        <v>0</v>
      </c>
      <c r="W34" s="15">
        <f>IF('3.1-Coefficienti di emissione'!N34 ="", "", '3.1-Coefficienti di emissione'!N34)</f>
        <v>0</v>
      </c>
      <c r="X34" s="11">
        <f>IF(W34="","",'3.1-Coefficienti di emissione'!O34)</f>
        <v>0</v>
      </c>
      <c r="Y34" s="16">
        <f>IF(V34="","",H34*W34)</f>
        <v>0</v>
      </c>
      <c r="Z34" s="11">
        <f>IF(Y34="", "", 'Appendice 2, GWP dei HFCs'!G5)</f>
        <v>0</v>
      </c>
      <c r="AA34" s="16">
        <f>IF(Y34="","",Y34*Z34)</f>
        <v>0</v>
      </c>
      <c r="AB34" s="16">
        <f>IF('2-Controllo qualitativo'!E35="是",IF(J34="CO2",SUM(U34,AA34),SUM(O34,U34,AA34)),IF(SUM(O34,U34,AA34)&lt;&gt;0,SUM(O34,U34,AA34),0))</f>
        <v>0</v>
      </c>
      <c r="AC34" s="16">
        <f>IF('2-Controllo qualitativo'!E35="是",IF(J34="CO2",O34,""),"")</f>
        <v>0</v>
      </c>
      <c r="AD34" s="17">
        <f>IF(AB34&lt;&gt;"",AB34/'6-Tabella di riepilogo'!$J$5,"")</f>
        <v>0</v>
      </c>
      <c r="AE34" s="10">
        <f>F28&amp;J28&amp;E28</f>
        <v>0</v>
      </c>
      <c r="AF34" s="10">
        <f>F28&amp;J28</f>
        <v>0</v>
      </c>
      <c r="AG34" s="10">
        <f>F28&amp;P28</f>
        <v>0</v>
      </c>
      <c r="AH34" s="10">
        <f>F28&amp;V28</f>
        <v>0</v>
      </c>
      <c r="AI34" s="10">
        <f>F28&amp;G28</f>
        <v>0</v>
      </c>
      <c r="AJ34" s="10">
        <f>F28&amp;G28</f>
        <v>0</v>
      </c>
      <c r="AK34" s="10">
        <f>F28&amp;G28</f>
        <v>0</v>
      </c>
      <c r="AL34" s="10">
        <f>F28&amp;J28&amp;G28&amp;E28</f>
        <v>0</v>
      </c>
      <c r="AM34" s="10">
        <f>IFERROR(ABS(AB28),"")</f>
        <v>0</v>
      </c>
    </row>
    <row r="35" spans="1:39" ht="30" customHeight="1">
      <c r="A35" s="8">
        <f>IF('2-Controllo qualitativo'!A36&lt;&gt;"",'2-Controllo qualitativo'!A36,"")</f>
        <v>0</v>
      </c>
      <c r="B35" s="8">
        <f>IF('2-Controllo qualitativo'!B36&lt;&gt;"",'2-Controllo qualitativo'!B36,"")</f>
        <v>0</v>
      </c>
      <c r="C35" s="8">
        <f>IF('2-Controllo qualitativo'!C36&lt;&gt;"",'2-Controllo qualitativo'!C36,"")</f>
        <v>0</v>
      </c>
      <c r="D35" s="8">
        <f>IF('2-Controllo qualitativo'!D36&lt;&gt;"",'2-Controllo qualitativo'!D36,"")</f>
        <v>0</v>
      </c>
      <c r="E35" s="8">
        <f>IF('2-Controllo qualitativo'!E36&lt;&gt;"",'2-Controllo qualitativo'!E36,"")</f>
        <v>0</v>
      </c>
      <c r="F35" s="8">
        <f>IF('2-Controllo qualitativo'!F36&lt;&gt;"",'2-Controllo qualitativo'!F36,"")</f>
        <v>0</v>
      </c>
      <c r="G35" s="8">
        <f>IF('2-Controllo qualitativo'!G36&lt;&gt;"",'2-Controllo qualitativo'!G36,"")</f>
        <v>0</v>
      </c>
      <c r="H35" s="11" t="s">
        <v>467</v>
      </c>
      <c r="I35" s="11"/>
      <c r="J35" s="8">
        <f>IF('2-Controllo qualitativo'!X36&lt;&gt;"",IF('2-Controllo qualitativo'!X36&lt;&gt;0,'2-Controllo qualitativo'!X36,""),"")</f>
        <v>0</v>
      </c>
      <c r="K35" s="15">
        <f>'3.1-Coefficienti di emissione'!F35</f>
        <v>0</v>
      </c>
      <c r="L35" s="11">
        <f>'3.1-Coefficienti di emissione'!G35</f>
        <v>0</v>
      </c>
      <c r="M35" s="16">
        <f>IF(J35="","",H35*K35)</f>
        <v>0</v>
      </c>
      <c r="N35" s="11">
        <f>'Appendice 2, GWP dei HFCs'!G3</f>
        <v>0</v>
      </c>
      <c r="O35" s="16">
        <f>IF(M35="","",M35*N35)</f>
        <v>0</v>
      </c>
      <c r="P35" s="8">
        <f>IF('2-Controllo qualitativo'!Y36&lt;&gt;"",IF('2-Controllo qualitativo'!Y36&lt;&gt;0,'2-Controllo qualitativo'!Y36,""),"")</f>
        <v>0</v>
      </c>
      <c r="Q35" s="15">
        <f>IF('3.1-Coefficienti di emissione'!J35="", "", '3.1-Coefficienti di emissione'!J35)</f>
        <v>0</v>
      </c>
      <c r="R35" s="11">
        <f>IF(Q35="","",'3.1-Coefficienti di emissione'!K35)</f>
        <v>0</v>
      </c>
      <c r="S35" s="16">
        <f>IF(P35="","",H35*Q35)</f>
        <v>0</v>
      </c>
      <c r="T35" s="11">
        <f>IF(S35="", "", 'Appendice 2, GWP dei HFCs'!G4)</f>
        <v>0</v>
      </c>
      <c r="U35" s="16">
        <f>IF(S35="","",S35*T35)</f>
        <v>0</v>
      </c>
      <c r="V35" s="8">
        <f>IF('2-Controllo qualitativo'!Z36&lt;&gt;"",IF('2-Controllo qualitativo'!Z36&lt;&gt;0,'2-Controllo qualitativo'!Z36,""),"")</f>
        <v>0</v>
      </c>
      <c r="W35" s="15">
        <f>IF('3.1-Coefficienti di emissione'!N35 ="", "", '3.1-Coefficienti di emissione'!N35)</f>
        <v>0</v>
      </c>
      <c r="X35" s="11">
        <f>IF(W35="","",'3.1-Coefficienti di emissione'!O35)</f>
        <v>0</v>
      </c>
      <c r="Y35" s="16">
        <f>IF(V35="","",H35*W35)</f>
        <v>0</v>
      </c>
      <c r="Z35" s="11">
        <f>IF(Y35="", "", 'Appendice 2, GWP dei HFCs'!G5)</f>
        <v>0</v>
      </c>
      <c r="AA35" s="16">
        <f>IF(Y35="","",Y35*Z35)</f>
        <v>0</v>
      </c>
      <c r="AB35" s="16">
        <f>IF('2-Controllo qualitativo'!E36="是",IF(J35="CO2",SUM(U35,AA35),SUM(O35,U35,AA35)),IF(SUM(O35,U35,AA35)&lt;&gt;0,SUM(O35,U35,AA35),0))</f>
        <v>0</v>
      </c>
      <c r="AC35" s="16">
        <f>IF('2-Controllo qualitativo'!E36="是",IF(J35="CO2",O35,""),"")</f>
        <v>0</v>
      </c>
      <c r="AD35" s="17">
        <f>IF(AB35&lt;&gt;"",AB35/'6-Tabella di riepilogo'!$J$5,"")</f>
        <v>0</v>
      </c>
      <c r="AE35" s="10">
        <f>F29&amp;J29&amp;E29</f>
        <v>0</v>
      </c>
      <c r="AF35" s="10">
        <f>F29&amp;J29</f>
        <v>0</v>
      </c>
      <c r="AG35" s="10">
        <f>F29&amp;P29</f>
        <v>0</v>
      </c>
      <c r="AH35" s="10">
        <f>F29&amp;V29</f>
        <v>0</v>
      </c>
      <c r="AI35" s="10">
        <f>F29&amp;G29</f>
        <v>0</v>
      </c>
      <c r="AJ35" s="10">
        <f>F29&amp;G29</f>
        <v>0</v>
      </c>
      <c r="AK35" s="10">
        <f>F29&amp;G29</f>
        <v>0</v>
      </c>
      <c r="AL35" s="10">
        <f>F29&amp;J29&amp;G29&amp;E29</f>
        <v>0</v>
      </c>
      <c r="AM35" s="10">
        <f>IFERROR(ABS(AB29),"")</f>
        <v>0</v>
      </c>
    </row>
    <row r="36" spans="1:39" ht="30" customHeight="1">
      <c r="A36" s="8">
        <f>IF('2-Controllo qualitativo'!A37&lt;&gt;"",'2-Controllo qualitativo'!A37,"")</f>
        <v>0</v>
      </c>
      <c r="B36" s="8">
        <f>IF('2-Controllo qualitativo'!B37&lt;&gt;"",'2-Controllo qualitativo'!B37,"")</f>
        <v>0</v>
      </c>
      <c r="C36" s="8">
        <f>IF('2-Controllo qualitativo'!C37&lt;&gt;"",'2-Controllo qualitativo'!C37,"")</f>
        <v>0</v>
      </c>
      <c r="D36" s="8">
        <f>IF('2-Controllo qualitativo'!D37&lt;&gt;"",'2-Controllo qualitativo'!D37,"")</f>
        <v>0</v>
      </c>
      <c r="E36" s="8">
        <f>IF('2-Controllo qualitativo'!E37&lt;&gt;"",'2-Controllo qualitativo'!E37,"")</f>
        <v>0</v>
      </c>
      <c r="F36" s="8">
        <f>IF('2-Controllo qualitativo'!F37&lt;&gt;"",'2-Controllo qualitativo'!F37,"")</f>
        <v>0</v>
      </c>
      <c r="G36" s="8">
        <f>IF('2-Controllo qualitativo'!G37&lt;&gt;"",'2-Controllo qualitativo'!G37,"")</f>
        <v>0</v>
      </c>
      <c r="H36" s="11" t="s">
        <v>481</v>
      </c>
      <c r="I36" s="11" t="s">
        <v>466</v>
      </c>
      <c r="J36" s="8">
        <f>IF('2-Controllo qualitativo'!X37&lt;&gt;"",IF('2-Controllo qualitativo'!X37&lt;&gt;0,'2-Controllo qualitativo'!X37,""),"")</f>
        <v>0</v>
      </c>
      <c r="K36" s="15">
        <f>'3.1-Coefficienti di emissione'!F36</f>
        <v>0</v>
      </c>
      <c r="L36" s="11">
        <f>'3.1-Coefficienti di emissione'!G36</f>
        <v>0</v>
      </c>
      <c r="M36" s="16">
        <f>IF(J36="","",H36*K36)</f>
        <v>0</v>
      </c>
      <c r="N36" s="11">
        <f>'Appendice 2, GWP dei HFCs'!G3</f>
        <v>0</v>
      </c>
      <c r="O36" s="16">
        <f>IF(M36="","",M36*N36)</f>
        <v>0</v>
      </c>
      <c r="P36" s="8">
        <f>IF('2-Controllo qualitativo'!Y37&lt;&gt;"",IF('2-Controllo qualitativo'!Y37&lt;&gt;0,'2-Controllo qualitativo'!Y37,""),"")</f>
        <v>0</v>
      </c>
      <c r="Q36" s="15">
        <f>IF('3.1-Coefficienti di emissione'!J36="", "", '3.1-Coefficienti di emissione'!J36)</f>
        <v>0</v>
      </c>
      <c r="R36" s="11">
        <f>IF(Q36="","",'3.1-Coefficienti di emissione'!K36)</f>
        <v>0</v>
      </c>
      <c r="S36" s="16">
        <f>IF(P36="","",H36*Q36)</f>
        <v>0</v>
      </c>
      <c r="T36" s="11">
        <f>IF(S36="", "", 'Appendice 2, GWP dei HFCs'!G4)</f>
        <v>0</v>
      </c>
      <c r="U36" s="16">
        <f>IF(S36="","",S36*T36)</f>
        <v>0</v>
      </c>
      <c r="V36" s="8">
        <f>IF('2-Controllo qualitativo'!Z37&lt;&gt;"",IF('2-Controllo qualitativo'!Z37&lt;&gt;0,'2-Controllo qualitativo'!Z37,""),"")</f>
        <v>0</v>
      </c>
      <c r="W36" s="15">
        <f>IF('3.1-Coefficienti di emissione'!N36 ="", "", '3.1-Coefficienti di emissione'!N36)</f>
        <v>0</v>
      </c>
      <c r="X36" s="11">
        <f>IF(W36="","",'3.1-Coefficienti di emissione'!O36)</f>
        <v>0</v>
      </c>
      <c r="Y36" s="16">
        <f>IF(V36="","",H36*W36)</f>
        <v>0</v>
      </c>
      <c r="Z36" s="11">
        <f>IF(Y36="", "", 'Appendice 2, GWP dei HFCs'!G5)</f>
        <v>0</v>
      </c>
      <c r="AA36" s="16">
        <f>IF(Y36="","",Y36*Z36)</f>
        <v>0</v>
      </c>
      <c r="AB36" s="16">
        <f>IF('2-Controllo qualitativo'!E37="是",IF(J36="CO2",SUM(U36,AA36),SUM(O36,U36,AA36)),IF(SUM(O36,U36,AA36)&lt;&gt;0,SUM(O36,U36,AA36),0))</f>
        <v>0</v>
      </c>
      <c r="AC36" s="16">
        <f>IF('2-Controllo qualitativo'!E37="是",IF(J36="CO2",O36,""),"")</f>
        <v>0</v>
      </c>
      <c r="AD36" s="17">
        <f>IF(AB36&lt;&gt;"",AB36/'6-Tabella di riepilogo'!$J$5,"")</f>
        <v>0</v>
      </c>
      <c r="AE36" s="10">
        <f>F30&amp;J30&amp;E30</f>
        <v>0</v>
      </c>
      <c r="AF36" s="10">
        <f>F30&amp;J30</f>
        <v>0</v>
      </c>
      <c r="AG36" s="10">
        <f>F30&amp;P30</f>
        <v>0</v>
      </c>
      <c r="AH36" s="10">
        <f>F30&amp;V30</f>
        <v>0</v>
      </c>
      <c r="AI36" s="10">
        <f>F30&amp;G30</f>
        <v>0</v>
      </c>
      <c r="AJ36" s="10">
        <f>F30&amp;G30</f>
        <v>0</v>
      </c>
      <c r="AK36" s="10">
        <f>F30&amp;G30</f>
        <v>0</v>
      </c>
      <c r="AL36" s="10">
        <f>F30&amp;J30&amp;G30&amp;E30</f>
        <v>0</v>
      </c>
      <c r="AM36" s="10">
        <f>IFERROR(ABS(AB30),"")</f>
        <v>0</v>
      </c>
    </row>
    <row r="37" spans="1:39" ht="30" customHeight="1">
      <c r="A37" s="8">
        <f>IF('2-Controllo qualitativo'!A38&lt;&gt;"",'2-Controllo qualitativo'!A38,"")</f>
        <v>0</v>
      </c>
      <c r="B37" s="8">
        <f>IF('2-Controllo qualitativo'!B38&lt;&gt;"",'2-Controllo qualitativo'!B38,"")</f>
        <v>0</v>
      </c>
      <c r="C37" s="8">
        <f>IF('2-Controllo qualitativo'!C38&lt;&gt;"",'2-Controllo qualitativo'!C38,"")</f>
        <v>0</v>
      </c>
      <c r="D37" s="8">
        <f>IF('2-Controllo qualitativo'!D38&lt;&gt;"",'2-Controllo qualitativo'!D38,"")</f>
        <v>0</v>
      </c>
      <c r="E37" s="8">
        <f>IF('2-Controllo qualitativo'!E38&lt;&gt;"",'2-Controllo qualitativo'!E38,"")</f>
        <v>0</v>
      </c>
      <c r="F37" s="8">
        <f>IF('2-Controllo qualitativo'!F38&lt;&gt;"",'2-Controllo qualitativo'!F38,"")</f>
        <v>0</v>
      </c>
      <c r="G37" s="8">
        <f>IF('2-Controllo qualitativo'!G38&lt;&gt;"",'2-Controllo qualitativo'!G38,"")</f>
        <v>0</v>
      </c>
      <c r="H37" s="11" t="s">
        <v>482</v>
      </c>
      <c r="I37" s="11" t="s">
        <v>466</v>
      </c>
      <c r="J37" s="8">
        <f>IF('2-Controllo qualitativo'!X38&lt;&gt;"",IF('2-Controllo qualitativo'!X38&lt;&gt;0,'2-Controllo qualitativo'!X38,""),"")</f>
        <v>0</v>
      </c>
      <c r="K37" s="15">
        <f>'3.1-Coefficienti di emissione'!F37</f>
        <v>0</v>
      </c>
      <c r="L37" s="11">
        <f>'3.1-Coefficienti di emissione'!G37</f>
        <v>0</v>
      </c>
      <c r="M37" s="16">
        <f>IF(J37="","",H37*K37)</f>
        <v>0</v>
      </c>
      <c r="N37" s="11">
        <f>'Appendice 2, GWP dei HFCs'!G3</f>
        <v>0</v>
      </c>
      <c r="O37" s="16">
        <f>IF(M37="","",M37*N37)</f>
        <v>0</v>
      </c>
      <c r="P37" s="8">
        <f>IF('2-Controllo qualitativo'!Y38&lt;&gt;"",IF('2-Controllo qualitativo'!Y38&lt;&gt;0,'2-Controllo qualitativo'!Y38,""),"")</f>
        <v>0</v>
      </c>
      <c r="Q37" s="15">
        <f>IF('3.1-Coefficienti di emissione'!J37="", "", '3.1-Coefficienti di emissione'!J37)</f>
        <v>0</v>
      </c>
      <c r="R37" s="11">
        <f>IF(Q37="","",'3.1-Coefficienti di emissione'!K37)</f>
        <v>0</v>
      </c>
      <c r="S37" s="16">
        <f>IF(P37="","",H37*Q37)</f>
        <v>0</v>
      </c>
      <c r="T37" s="11">
        <f>IF(S37="", "", 'Appendice 2, GWP dei HFCs'!G4)</f>
        <v>0</v>
      </c>
      <c r="U37" s="16">
        <f>IF(S37="","",S37*T37)</f>
        <v>0</v>
      </c>
      <c r="V37" s="8">
        <f>IF('2-Controllo qualitativo'!Z38&lt;&gt;"",IF('2-Controllo qualitativo'!Z38&lt;&gt;0,'2-Controllo qualitativo'!Z38,""),"")</f>
        <v>0</v>
      </c>
      <c r="W37" s="15">
        <f>IF('3.1-Coefficienti di emissione'!N37 ="", "", '3.1-Coefficienti di emissione'!N37)</f>
        <v>0</v>
      </c>
      <c r="X37" s="11">
        <f>IF(W37="","",'3.1-Coefficienti di emissione'!O37)</f>
        <v>0</v>
      </c>
      <c r="Y37" s="16">
        <f>IF(V37="","",H37*W37)</f>
        <v>0</v>
      </c>
      <c r="Z37" s="11">
        <f>IF(Y37="", "", 'Appendice 2, GWP dei HFCs'!G5)</f>
        <v>0</v>
      </c>
      <c r="AA37" s="16">
        <f>IF(Y37="","",Y37*Z37)</f>
        <v>0</v>
      </c>
      <c r="AB37" s="16">
        <f>IF('2-Controllo qualitativo'!E38="是",IF(J37="CO2",SUM(U37,AA37),SUM(O37,U37,AA37)),IF(SUM(O37,U37,AA37)&lt;&gt;0,SUM(O37,U37,AA37),0))</f>
        <v>0</v>
      </c>
      <c r="AC37" s="16">
        <f>IF('2-Controllo qualitativo'!E38="是",IF(J37="CO2",O37,""),"")</f>
        <v>0</v>
      </c>
      <c r="AD37" s="17">
        <f>IF(AB37&lt;&gt;"",AB37/'6-Tabella di riepilogo'!$J$5,"")</f>
        <v>0</v>
      </c>
      <c r="AE37" s="10">
        <f>F31&amp;J31&amp;E31</f>
        <v>0</v>
      </c>
      <c r="AF37" s="10">
        <f>F31&amp;J31</f>
        <v>0</v>
      </c>
      <c r="AG37" s="10">
        <f>F31&amp;P31</f>
        <v>0</v>
      </c>
      <c r="AH37" s="10">
        <f>F31&amp;V31</f>
        <v>0</v>
      </c>
      <c r="AI37" s="10">
        <f>F31&amp;G31</f>
        <v>0</v>
      </c>
      <c r="AJ37" s="10">
        <f>F31&amp;G31</f>
        <v>0</v>
      </c>
      <c r="AK37" s="10">
        <f>F31&amp;G31</f>
        <v>0</v>
      </c>
      <c r="AL37" s="10">
        <f>F31&amp;J31&amp;G31&amp;E31</f>
        <v>0</v>
      </c>
      <c r="AM37" s="10">
        <f>IFERROR(ABS(AB31),"")</f>
        <v>0</v>
      </c>
    </row>
    <row r="38" spans="1:39" ht="30" customHeight="1">
      <c r="A38" s="8">
        <f>IF('2-Controllo qualitativo'!A39&lt;&gt;"",'2-Controllo qualitativo'!A39,"")</f>
        <v>0</v>
      </c>
      <c r="B38" s="8">
        <f>IF('2-Controllo qualitativo'!B39&lt;&gt;"",'2-Controllo qualitativo'!B39,"")</f>
        <v>0</v>
      </c>
      <c r="C38" s="8">
        <f>IF('2-Controllo qualitativo'!C39&lt;&gt;"",'2-Controllo qualitativo'!C39,"")</f>
        <v>0</v>
      </c>
      <c r="D38" s="8">
        <f>IF('2-Controllo qualitativo'!D39&lt;&gt;"",'2-Controllo qualitativo'!D39,"")</f>
        <v>0</v>
      </c>
      <c r="E38" s="8">
        <f>IF('2-Controllo qualitativo'!E39&lt;&gt;"",'2-Controllo qualitativo'!E39,"")</f>
        <v>0</v>
      </c>
      <c r="F38" s="8">
        <f>IF('2-Controllo qualitativo'!F39&lt;&gt;"",'2-Controllo qualitativo'!F39,"")</f>
        <v>0</v>
      </c>
      <c r="G38" s="8">
        <f>IF('2-Controllo qualitativo'!G39&lt;&gt;"",'2-Controllo qualitativo'!G39,"")</f>
        <v>0</v>
      </c>
      <c r="H38" s="11" t="s">
        <v>483</v>
      </c>
      <c r="I38" s="11" t="s">
        <v>466</v>
      </c>
      <c r="J38" s="8">
        <f>IF('2-Controllo qualitativo'!X39&lt;&gt;"",IF('2-Controllo qualitativo'!X39&lt;&gt;0,'2-Controllo qualitativo'!X39,""),"")</f>
        <v>0</v>
      </c>
      <c r="K38" s="15">
        <f>'3.1-Coefficienti di emissione'!F38</f>
        <v>0</v>
      </c>
      <c r="L38" s="11">
        <f>'3.1-Coefficienti di emissione'!G38</f>
        <v>0</v>
      </c>
      <c r="M38" s="16">
        <f>IF(J38="","",H38*K38)</f>
        <v>0</v>
      </c>
      <c r="N38" s="11">
        <f>'Appendice 2, GWP dei HFCs'!G3</f>
        <v>0</v>
      </c>
      <c r="O38" s="16">
        <f>IF(M38="","",M38*N38)</f>
        <v>0</v>
      </c>
      <c r="P38" s="8">
        <f>IF('2-Controllo qualitativo'!Y39&lt;&gt;"",IF('2-Controllo qualitativo'!Y39&lt;&gt;0,'2-Controllo qualitativo'!Y39,""),"")</f>
        <v>0</v>
      </c>
      <c r="Q38" s="15">
        <f>IF('3.1-Coefficienti di emissione'!J38="", "", '3.1-Coefficienti di emissione'!J38)</f>
        <v>0</v>
      </c>
      <c r="R38" s="11">
        <f>IF(Q38="","",'3.1-Coefficienti di emissione'!K38)</f>
        <v>0</v>
      </c>
      <c r="S38" s="16">
        <f>IF(P38="","",H38*Q38)</f>
        <v>0</v>
      </c>
      <c r="T38" s="11">
        <f>IF(S38="", "", 'Appendice 2, GWP dei HFCs'!G4)</f>
        <v>0</v>
      </c>
      <c r="U38" s="16">
        <f>IF(S38="","",S38*T38)</f>
        <v>0</v>
      </c>
      <c r="V38" s="8">
        <f>IF('2-Controllo qualitativo'!Z39&lt;&gt;"",IF('2-Controllo qualitativo'!Z39&lt;&gt;0,'2-Controllo qualitativo'!Z39,""),"")</f>
        <v>0</v>
      </c>
      <c r="W38" s="15">
        <f>IF('3.1-Coefficienti di emissione'!N38 ="", "", '3.1-Coefficienti di emissione'!N38)</f>
        <v>0</v>
      </c>
      <c r="X38" s="11">
        <f>IF(W38="","",'3.1-Coefficienti di emissione'!O38)</f>
        <v>0</v>
      </c>
      <c r="Y38" s="16">
        <f>IF(V38="","",H38*W38)</f>
        <v>0</v>
      </c>
      <c r="Z38" s="11">
        <f>IF(Y38="", "", 'Appendice 2, GWP dei HFCs'!G5)</f>
        <v>0</v>
      </c>
      <c r="AA38" s="16">
        <f>IF(Y38="","",Y38*Z38)</f>
        <v>0</v>
      </c>
      <c r="AB38" s="16">
        <f>IF('2-Controllo qualitativo'!E39="是",IF(J38="CO2",SUM(U38,AA38),SUM(O38,U38,AA38)),IF(SUM(O38,U38,AA38)&lt;&gt;0,SUM(O38,U38,AA38),0))</f>
        <v>0</v>
      </c>
      <c r="AC38" s="16">
        <f>IF('2-Controllo qualitativo'!E39="是",IF(J38="CO2",O38,""),"")</f>
        <v>0</v>
      </c>
      <c r="AD38" s="17">
        <f>IF(AB38&lt;&gt;"",AB38/'6-Tabella di riepilogo'!$J$5,"")</f>
        <v>0</v>
      </c>
      <c r="AE38" s="10">
        <f>F32&amp;J32&amp;E32</f>
        <v>0</v>
      </c>
      <c r="AF38" s="10">
        <f>F32&amp;J32</f>
        <v>0</v>
      </c>
      <c r="AG38" s="10">
        <f>F32&amp;P32</f>
        <v>0</v>
      </c>
      <c r="AH38" s="10">
        <f>F32&amp;V32</f>
        <v>0</v>
      </c>
      <c r="AI38" s="10">
        <f>F32&amp;G32</f>
        <v>0</v>
      </c>
      <c r="AJ38" s="10">
        <f>F32&amp;G32</f>
        <v>0</v>
      </c>
      <c r="AK38" s="10">
        <f>F32&amp;G32</f>
        <v>0</v>
      </c>
      <c r="AL38" s="10">
        <f>F32&amp;J32&amp;G32&amp;E32</f>
        <v>0</v>
      </c>
      <c r="AM38" s="10">
        <f>IFERROR(ABS(AB32),"")</f>
        <v>0</v>
      </c>
    </row>
    <row r="39" spans="1:39" ht="30" customHeight="1">
      <c r="A39" s="8">
        <f>IF('2-Controllo qualitativo'!A40&lt;&gt;"",'2-Controllo qualitativo'!A40,"")</f>
        <v>0</v>
      </c>
      <c r="B39" s="8">
        <f>IF('2-Controllo qualitativo'!B40&lt;&gt;"",'2-Controllo qualitativo'!B40,"")</f>
        <v>0</v>
      </c>
      <c r="C39" s="8">
        <f>IF('2-Controllo qualitativo'!C40&lt;&gt;"",'2-Controllo qualitativo'!C40,"")</f>
        <v>0</v>
      </c>
      <c r="D39" s="8">
        <f>IF('2-Controllo qualitativo'!D40&lt;&gt;"",'2-Controllo qualitativo'!D40,"")</f>
        <v>0</v>
      </c>
      <c r="E39" s="8">
        <f>IF('2-Controllo qualitativo'!E40&lt;&gt;"",'2-Controllo qualitativo'!E40,"")</f>
        <v>0</v>
      </c>
      <c r="F39" s="8">
        <f>IF('2-Controllo qualitativo'!F40&lt;&gt;"",'2-Controllo qualitativo'!F40,"")</f>
        <v>0</v>
      </c>
      <c r="G39" s="8">
        <f>IF('2-Controllo qualitativo'!G40&lt;&gt;"",'2-Controllo qualitativo'!G40,"")</f>
        <v>0</v>
      </c>
      <c r="H39" s="11" t="s">
        <v>467</v>
      </c>
      <c r="I39" s="11" t="s">
        <v>484</v>
      </c>
      <c r="J39" s="8">
        <f>IF('2-Controllo qualitativo'!X40&lt;&gt;"",IF('2-Controllo qualitativo'!X40&lt;&gt;0,'2-Controllo qualitativo'!X40,""),"")</f>
        <v>0</v>
      </c>
      <c r="K39" s="15">
        <f>'3.1-Coefficienti di emissione'!F39</f>
        <v>0</v>
      </c>
      <c r="L39" s="11">
        <f>'3.1-Coefficienti di emissione'!G39</f>
        <v>0</v>
      </c>
      <c r="M39" s="16">
        <f>IF(J39="","",H39*K39)</f>
        <v>0</v>
      </c>
      <c r="N39" s="11">
        <f>'Appendice 2, GWP dei HFCs'!G3</f>
        <v>0</v>
      </c>
      <c r="O39" s="16">
        <f>IF(M39="","",M39*N39)</f>
        <v>0</v>
      </c>
      <c r="P39" s="8">
        <f>IF('2-Controllo qualitativo'!Y40&lt;&gt;"",IF('2-Controllo qualitativo'!Y40&lt;&gt;0,'2-Controllo qualitativo'!Y40,""),"")</f>
        <v>0</v>
      </c>
      <c r="Q39" s="15">
        <f>IF('3.1-Coefficienti di emissione'!J39="", "", '3.1-Coefficienti di emissione'!J39)</f>
        <v>0</v>
      </c>
      <c r="R39" s="11">
        <f>IF(Q39="","",'3.1-Coefficienti di emissione'!K39)</f>
        <v>0</v>
      </c>
      <c r="S39" s="16">
        <f>IF(P39="","",H39*Q39)</f>
        <v>0</v>
      </c>
      <c r="T39" s="11">
        <f>IF(S39="", "", 'Appendice 2, GWP dei HFCs'!G4)</f>
        <v>0</v>
      </c>
      <c r="U39" s="16">
        <f>IF(S39="","",S39*T39)</f>
        <v>0</v>
      </c>
      <c r="V39" s="8">
        <f>IF('2-Controllo qualitativo'!Z40&lt;&gt;"",IF('2-Controllo qualitativo'!Z40&lt;&gt;0,'2-Controllo qualitativo'!Z40,""),"")</f>
        <v>0</v>
      </c>
      <c r="W39" s="15">
        <f>IF('3.1-Coefficienti di emissione'!N39 ="", "", '3.1-Coefficienti di emissione'!N39)</f>
        <v>0</v>
      </c>
      <c r="X39" s="11">
        <f>IF(W39="","",'3.1-Coefficienti di emissione'!O39)</f>
        <v>0</v>
      </c>
      <c r="Y39" s="16">
        <f>IF(V39="","",H39*W39)</f>
        <v>0</v>
      </c>
      <c r="Z39" s="11">
        <f>IF(Y39="", "", 'Appendice 2, GWP dei HFCs'!G5)</f>
        <v>0</v>
      </c>
      <c r="AA39" s="16">
        <f>IF(Y39="","",Y39*Z39)</f>
        <v>0</v>
      </c>
      <c r="AB39" s="16">
        <f>IF('2-Controllo qualitativo'!E40="是",IF(J39="CO2",SUM(U39,AA39),SUM(O39,U39,AA39)),IF(SUM(O39,U39,AA39)&lt;&gt;0,SUM(O39,U39,AA39),0))</f>
        <v>0</v>
      </c>
      <c r="AC39" s="16">
        <f>IF('2-Controllo qualitativo'!E40="是",IF(J39="CO2",O39,""),"")</f>
        <v>0</v>
      </c>
      <c r="AD39" s="17">
        <f>IF(AB39&lt;&gt;"",AB39/'6-Tabella di riepilogo'!$J$5,"")</f>
        <v>0</v>
      </c>
      <c r="AE39" s="10">
        <f>F33&amp;J33&amp;E33</f>
        <v>0</v>
      </c>
      <c r="AF39" s="10">
        <f>F33&amp;J33</f>
        <v>0</v>
      </c>
      <c r="AG39" s="10">
        <f>F33&amp;P33</f>
        <v>0</v>
      </c>
      <c r="AH39" s="10">
        <f>F33&amp;V33</f>
        <v>0</v>
      </c>
      <c r="AI39" s="10">
        <f>F33&amp;G33</f>
        <v>0</v>
      </c>
      <c r="AJ39" s="10">
        <f>F33&amp;G33</f>
        <v>0</v>
      </c>
      <c r="AK39" s="10">
        <f>F33&amp;G33</f>
        <v>0</v>
      </c>
      <c r="AL39" s="10">
        <f>F33&amp;J33&amp;G33&amp;E33</f>
        <v>0</v>
      </c>
      <c r="AM39" s="10">
        <f>IFERROR(ABS(AB33),"")</f>
        <v>0</v>
      </c>
    </row>
    <row r="40" spans="1:39" ht="30" customHeight="1">
      <c r="A40" s="8">
        <f>IF('2-Controllo qualitativo'!A41&lt;&gt;"",'2-Controllo qualitativo'!A41,"")</f>
        <v>0</v>
      </c>
      <c r="B40" s="8">
        <f>IF('2-Controllo qualitativo'!B41&lt;&gt;"",'2-Controllo qualitativo'!B41,"")</f>
        <v>0</v>
      </c>
      <c r="C40" s="8">
        <f>IF('2-Controllo qualitativo'!C41&lt;&gt;"",'2-Controllo qualitativo'!C41,"")</f>
        <v>0</v>
      </c>
      <c r="D40" s="8">
        <f>IF('2-Controllo qualitativo'!D41&lt;&gt;"",'2-Controllo qualitativo'!D41,"")</f>
        <v>0</v>
      </c>
      <c r="E40" s="8">
        <f>IF('2-Controllo qualitativo'!E41&lt;&gt;"",'2-Controllo qualitativo'!E41,"")</f>
        <v>0</v>
      </c>
      <c r="F40" s="8">
        <f>IF('2-Controllo qualitativo'!F41&lt;&gt;"",'2-Controllo qualitativo'!F41,"")</f>
        <v>0</v>
      </c>
      <c r="G40" s="8">
        <f>IF('2-Controllo qualitativo'!G41&lt;&gt;"",'2-Controllo qualitativo'!G41,"")</f>
        <v>0</v>
      </c>
      <c r="H40" s="11" t="s">
        <v>467</v>
      </c>
      <c r="I40" s="11"/>
      <c r="J40" s="8">
        <f>IF('2-Controllo qualitativo'!X41&lt;&gt;"",IF('2-Controllo qualitativo'!X41&lt;&gt;0,'2-Controllo qualitativo'!X41,""),"")</f>
        <v>0</v>
      </c>
      <c r="K40" s="15">
        <f>'3.1-Coefficienti di emissione'!F40</f>
        <v>0</v>
      </c>
      <c r="L40" s="11">
        <f>'3.1-Coefficienti di emissione'!G40</f>
        <v>0</v>
      </c>
      <c r="M40" s="16">
        <f>IF(J40="","",H40*K40)</f>
        <v>0</v>
      </c>
      <c r="N40" s="11">
        <f>'Appendice 2, GWP dei HFCs'!G3</f>
        <v>0</v>
      </c>
      <c r="O40" s="16">
        <f>IF(M40="","",M40*N40)</f>
        <v>0</v>
      </c>
      <c r="P40" s="8">
        <f>IF('2-Controllo qualitativo'!Y41&lt;&gt;"",IF('2-Controllo qualitativo'!Y41&lt;&gt;0,'2-Controllo qualitativo'!Y41,""),"")</f>
        <v>0</v>
      </c>
      <c r="Q40" s="15">
        <f>IF('3.1-Coefficienti di emissione'!J40="", "", '3.1-Coefficienti di emissione'!J40)</f>
        <v>0</v>
      </c>
      <c r="R40" s="11">
        <f>IF(Q40="","",'3.1-Coefficienti di emissione'!K40)</f>
        <v>0</v>
      </c>
      <c r="S40" s="16">
        <f>IF(P40="","",H40*Q40)</f>
        <v>0</v>
      </c>
      <c r="T40" s="11">
        <f>IF(S40="", "", 'Appendice 2, GWP dei HFCs'!G4)</f>
        <v>0</v>
      </c>
      <c r="U40" s="16">
        <f>IF(S40="","",S40*T40)</f>
        <v>0</v>
      </c>
      <c r="V40" s="8">
        <f>IF('2-Controllo qualitativo'!Z41&lt;&gt;"",IF('2-Controllo qualitativo'!Z41&lt;&gt;0,'2-Controllo qualitativo'!Z41,""),"")</f>
        <v>0</v>
      </c>
      <c r="W40" s="15">
        <f>IF('3.1-Coefficienti di emissione'!N40 ="", "", '3.1-Coefficienti di emissione'!N40)</f>
        <v>0</v>
      </c>
      <c r="X40" s="11">
        <f>IF(W40="","",'3.1-Coefficienti di emissione'!O40)</f>
        <v>0</v>
      </c>
      <c r="Y40" s="16">
        <f>IF(V40="","",H40*W40)</f>
        <v>0</v>
      </c>
      <c r="Z40" s="11">
        <f>IF(Y40="", "", 'Appendice 2, GWP dei HFCs'!G5)</f>
        <v>0</v>
      </c>
      <c r="AA40" s="16">
        <f>IF(Y40="","",Y40*Z40)</f>
        <v>0</v>
      </c>
      <c r="AB40" s="16">
        <f>IF('2-Controllo qualitativo'!E41="是",IF(J40="CO2",SUM(U40,AA40),SUM(O40,U40,AA40)),IF(SUM(O40,U40,AA40)&lt;&gt;0,SUM(O40,U40,AA40),0))</f>
        <v>0</v>
      </c>
      <c r="AC40" s="16">
        <f>IF('2-Controllo qualitativo'!E41="是",IF(J40="CO2",O40,""),"")</f>
        <v>0</v>
      </c>
      <c r="AD40" s="17">
        <f>IF(AB40&lt;&gt;"",AB40/'6-Tabella di riepilogo'!$J$5,"")</f>
        <v>0</v>
      </c>
      <c r="AE40" s="10">
        <f>F34&amp;J34&amp;E34</f>
        <v>0</v>
      </c>
      <c r="AF40" s="10">
        <f>F34&amp;J34</f>
        <v>0</v>
      </c>
      <c r="AG40" s="10">
        <f>F34&amp;P34</f>
        <v>0</v>
      </c>
      <c r="AH40" s="10">
        <f>F34&amp;V34</f>
        <v>0</v>
      </c>
      <c r="AI40" s="10">
        <f>F34&amp;G34</f>
        <v>0</v>
      </c>
      <c r="AJ40" s="10">
        <f>F34&amp;G34</f>
        <v>0</v>
      </c>
      <c r="AK40" s="10">
        <f>F34&amp;G34</f>
        <v>0</v>
      </c>
      <c r="AL40" s="10">
        <f>F34&amp;J34&amp;G34&amp;E34</f>
        <v>0</v>
      </c>
      <c r="AM40" s="10">
        <f>IFERROR(ABS(AB34),"")</f>
        <v>0</v>
      </c>
    </row>
    <row r="41" spans="1:39" ht="30" customHeight="1">
      <c r="A41" s="8">
        <f>IF('2-Controllo qualitativo'!A42&lt;&gt;"",'2-Controllo qualitativo'!A42,"")</f>
        <v>0</v>
      </c>
      <c r="B41" s="8">
        <f>IF('2-Controllo qualitativo'!B42&lt;&gt;"",'2-Controllo qualitativo'!B42,"")</f>
        <v>0</v>
      </c>
      <c r="C41" s="8">
        <f>IF('2-Controllo qualitativo'!C42&lt;&gt;"",'2-Controllo qualitativo'!C42,"")</f>
        <v>0</v>
      </c>
      <c r="D41" s="8">
        <f>IF('2-Controllo qualitativo'!D42&lt;&gt;"",'2-Controllo qualitativo'!D42,"")</f>
        <v>0</v>
      </c>
      <c r="E41" s="8">
        <f>IF('2-Controllo qualitativo'!E42&lt;&gt;"",'2-Controllo qualitativo'!E42,"")</f>
        <v>0</v>
      </c>
      <c r="F41" s="8">
        <f>IF('2-Controllo qualitativo'!F42&lt;&gt;"",'2-Controllo qualitativo'!F42,"")</f>
        <v>0</v>
      </c>
      <c r="G41" s="8">
        <f>IF('2-Controllo qualitativo'!G42&lt;&gt;"",'2-Controllo qualitativo'!G42,"")</f>
        <v>0</v>
      </c>
      <c r="H41" s="11" t="s">
        <v>467</v>
      </c>
      <c r="I41" s="11"/>
      <c r="J41" s="8">
        <f>IF('2-Controllo qualitativo'!X42&lt;&gt;"",IF('2-Controllo qualitativo'!X42&lt;&gt;0,'2-Controllo qualitativo'!X42,""),"")</f>
        <v>0</v>
      </c>
      <c r="K41" s="15">
        <f>'3.1-Coefficienti di emissione'!F41</f>
        <v>0</v>
      </c>
      <c r="L41" s="11">
        <f>'3.1-Coefficienti di emissione'!G41</f>
        <v>0</v>
      </c>
      <c r="M41" s="16">
        <f>IF(J41="","",H41*K41)</f>
        <v>0</v>
      </c>
      <c r="N41" s="11">
        <f>'Appendice 2, GWP dei HFCs'!G3</f>
        <v>0</v>
      </c>
      <c r="O41" s="16">
        <f>IF(M41="","",M41*N41)</f>
        <v>0</v>
      </c>
      <c r="P41" s="8">
        <f>IF('2-Controllo qualitativo'!Y42&lt;&gt;"",IF('2-Controllo qualitativo'!Y42&lt;&gt;0,'2-Controllo qualitativo'!Y42,""),"")</f>
        <v>0</v>
      </c>
      <c r="Q41" s="15">
        <f>IF('3.1-Coefficienti di emissione'!J41="", "", '3.1-Coefficienti di emissione'!J41)</f>
        <v>0</v>
      </c>
      <c r="R41" s="11">
        <f>IF(Q41="","",'3.1-Coefficienti di emissione'!K41)</f>
        <v>0</v>
      </c>
      <c r="S41" s="16">
        <f>IF(P41="","",H41*Q41)</f>
        <v>0</v>
      </c>
      <c r="T41" s="11">
        <f>IF(S41="", "", 'Appendice 2, GWP dei HFCs'!G4)</f>
        <v>0</v>
      </c>
      <c r="U41" s="16">
        <f>IF(S41="","",S41*T41)</f>
        <v>0</v>
      </c>
      <c r="V41" s="8">
        <f>IF('2-Controllo qualitativo'!Z42&lt;&gt;"",IF('2-Controllo qualitativo'!Z42&lt;&gt;0,'2-Controllo qualitativo'!Z42,""),"")</f>
        <v>0</v>
      </c>
      <c r="W41" s="15">
        <f>IF('3.1-Coefficienti di emissione'!N41 ="", "", '3.1-Coefficienti di emissione'!N41)</f>
        <v>0</v>
      </c>
      <c r="X41" s="11">
        <f>IF(W41="","",'3.1-Coefficienti di emissione'!O41)</f>
        <v>0</v>
      </c>
      <c r="Y41" s="16">
        <f>IF(V41="","",H41*W41)</f>
        <v>0</v>
      </c>
      <c r="Z41" s="11">
        <f>IF(Y41="", "", 'Appendice 2, GWP dei HFCs'!G5)</f>
        <v>0</v>
      </c>
      <c r="AA41" s="16">
        <f>IF(Y41="","",Y41*Z41)</f>
        <v>0</v>
      </c>
      <c r="AB41" s="16">
        <f>IF('2-Controllo qualitativo'!E42="是",IF(J41="CO2",SUM(U41,AA41),SUM(O41,U41,AA41)),IF(SUM(O41,U41,AA41)&lt;&gt;0,SUM(O41,U41,AA41),0))</f>
        <v>0</v>
      </c>
      <c r="AC41" s="16">
        <f>IF('2-Controllo qualitativo'!E42="是",IF(J41="CO2",O41,""),"")</f>
        <v>0</v>
      </c>
      <c r="AD41" s="17">
        <f>IF(AB41&lt;&gt;"",AB41/'6-Tabella di riepilogo'!$J$5,"")</f>
        <v>0</v>
      </c>
      <c r="AE41" s="10">
        <f>F35&amp;J35&amp;E35</f>
        <v>0</v>
      </c>
      <c r="AF41" s="10">
        <f>F35&amp;J35</f>
        <v>0</v>
      </c>
      <c r="AG41" s="10">
        <f>F35&amp;P35</f>
        <v>0</v>
      </c>
      <c r="AH41" s="10">
        <f>F35&amp;V35</f>
        <v>0</v>
      </c>
      <c r="AI41" s="10">
        <f>F35&amp;G35</f>
        <v>0</v>
      </c>
      <c r="AJ41" s="10">
        <f>F35&amp;G35</f>
        <v>0</v>
      </c>
      <c r="AK41" s="10">
        <f>F35&amp;G35</f>
        <v>0</v>
      </c>
      <c r="AL41" s="10">
        <f>F35&amp;J35&amp;G35&amp;E35</f>
        <v>0</v>
      </c>
      <c r="AM41" s="10">
        <f>IFERROR(ABS(AB35),"")</f>
        <v>0</v>
      </c>
    </row>
    <row r="42" spans="1:39" ht="30" customHeight="1">
      <c r="A42" s="8">
        <f>IF('2-Controllo qualitativo'!A43&lt;&gt;"",'2-Controllo qualitativo'!A43,"")</f>
        <v>0</v>
      </c>
      <c r="B42" s="8">
        <f>IF('2-Controllo qualitativo'!B43&lt;&gt;"",'2-Controllo qualitativo'!B43,"")</f>
        <v>0</v>
      </c>
      <c r="C42" s="8">
        <f>IF('2-Controllo qualitativo'!C43&lt;&gt;"",'2-Controllo qualitativo'!C43,"")</f>
        <v>0</v>
      </c>
      <c r="D42" s="8">
        <f>IF('2-Controllo qualitativo'!D43&lt;&gt;"",'2-Controllo qualitativo'!D43,"")</f>
        <v>0</v>
      </c>
      <c r="E42" s="8">
        <f>IF('2-Controllo qualitativo'!E43&lt;&gt;"",'2-Controllo qualitativo'!E43,"")</f>
        <v>0</v>
      </c>
      <c r="F42" s="8">
        <f>IF('2-Controllo qualitativo'!F43&lt;&gt;"",'2-Controllo qualitativo'!F43,"")</f>
        <v>0</v>
      </c>
      <c r="G42" s="8">
        <f>IF('2-Controllo qualitativo'!G43&lt;&gt;"",'2-Controllo qualitativo'!G43,"")</f>
        <v>0</v>
      </c>
      <c r="H42" s="11" t="s">
        <v>467</v>
      </c>
      <c r="I42" s="11"/>
      <c r="J42" s="8">
        <f>IF('2-Controllo qualitativo'!X43&lt;&gt;"",IF('2-Controllo qualitativo'!X43&lt;&gt;0,'2-Controllo qualitativo'!X43,""),"")</f>
        <v>0</v>
      </c>
      <c r="K42" s="15">
        <f>'3.1-Coefficienti di emissione'!F42</f>
        <v>0</v>
      </c>
      <c r="L42" s="11">
        <f>'3.1-Coefficienti di emissione'!G42</f>
        <v>0</v>
      </c>
      <c r="M42" s="16">
        <f>IF(J42="","",H42*K42)</f>
        <v>0</v>
      </c>
      <c r="N42" s="11">
        <f>'Appendice 2, GWP dei HFCs'!G3</f>
        <v>0</v>
      </c>
      <c r="O42" s="16">
        <f>IF(M42="","",M42*N42)</f>
        <v>0</v>
      </c>
      <c r="P42" s="8">
        <f>IF('2-Controllo qualitativo'!Y43&lt;&gt;"",IF('2-Controllo qualitativo'!Y43&lt;&gt;0,'2-Controllo qualitativo'!Y43,""),"")</f>
        <v>0</v>
      </c>
      <c r="Q42" s="15">
        <f>IF('3.1-Coefficienti di emissione'!J42="", "", '3.1-Coefficienti di emissione'!J42)</f>
        <v>0</v>
      </c>
      <c r="R42" s="11">
        <f>IF(Q42="","",'3.1-Coefficienti di emissione'!K42)</f>
        <v>0</v>
      </c>
      <c r="S42" s="16">
        <f>IF(P42="","",H42*Q42)</f>
        <v>0</v>
      </c>
      <c r="T42" s="11">
        <f>IF(S42="", "", 'Appendice 2, GWP dei HFCs'!G4)</f>
        <v>0</v>
      </c>
      <c r="U42" s="16">
        <f>IF(S42="","",S42*T42)</f>
        <v>0</v>
      </c>
      <c r="V42" s="8">
        <f>IF('2-Controllo qualitativo'!Z43&lt;&gt;"",IF('2-Controllo qualitativo'!Z43&lt;&gt;0,'2-Controllo qualitativo'!Z43,""),"")</f>
        <v>0</v>
      </c>
      <c r="W42" s="15">
        <f>IF('3.1-Coefficienti di emissione'!N42 ="", "", '3.1-Coefficienti di emissione'!N42)</f>
        <v>0</v>
      </c>
      <c r="X42" s="11">
        <f>IF(W42="","",'3.1-Coefficienti di emissione'!O42)</f>
        <v>0</v>
      </c>
      <c r="Y42" s="16">
        <f>IF(V42="","",H42*W42)</f>
        <v>0</v>
      </c>
      <c r="Z42" s="11">
        <f>IF(Y42="", "", 'Appendice 2, GWP dei HFCs'!G5)</f>
        <v>0</v>
      </c>
      <c r="AA42" s="16">
        <f>IF(Y42="","",Y42*Z42)</f>
        <v>0</v>
      </c>
      <c r="AB42" s="16">
        <f>IF('2-Controllo qualitativo'!E43="是",IF(J42="CO2",SUM(U42,AA42),SUM(O42,U42,AA42)),IF(SUM(O42,U42,AA42)&lt;&gt;0,SUM(O42,U42,AA42),0))</f>
        <v>0</v>
      </c>
      <c r="AC42" s="16">
        <f>IF('2-Controllo qualitativo'!E43="是",IF(J42="CO2",O42,""),"")</f>
        <v>0</v>
      </c>
      <c r="AD42" s="17">
        <f>IF(AB42&lt;&gt;"",AB42/'6-Tabella di riepilogo'!$J$5,"")</f>
        <v>0</v>
      </c>
      <c r="AE42" s="10">
        <f>F36&amp;J36&amp;E36</f>
        <v>0</v>
      </c>
      <c r="AF42" s="10">
        <f>F36&amp;J36</f>
        <v>0</v>
      </c>
      <c r="AG42" s="10">
        <f>F36&amp;P36</f>
        <v>0</v>
      </c>
      <c r="AH42" s="10">
        <f>F36&amp;V36</f>
        <v>0</v>
      </c>
      <c r="AI42" s="10">
        <f>F36&amp;G36</f>
        <v>0</v>
      </c>
      <c r="AJ42" s="10">
        <f>F36&amp;G36</f>
        <v>0</v>
      </c>
      <c r="AK42" s="10">
        <f>F36&amp;G36</f>
        <v>0</v>
      </c>
      <c r="AL42" s="10">
        <f>F36&amp;J36&amp;G36&amp;E36</f>
        <v>0</v>
      </c>
      <c r="AM42" s="10">
        <f>IFERROR(ABS(AB36),"")</f>
        <v>0</v>
      </c>
    </row>
    <row r="43" spans="1:39" ht="30" customHeight="1">
      <c r="A43" s="8">
        <f>IF('2-Controllo qualitativo'!A44&lt;&gt;"",'2-Controllo qualitativo'!A44,"")</f>
        <v>0</v>
      </c>
      <c r="B43" s="8">
        <f>IF('2-Controllo qualitativo'!B44&lt;&gt;"",'2-Controllo qualitativo'!B44,"")</f>
        <v>0</v>
      </c>
      <c r="C43" s="8">
        <f>IF('2-Controllo qualitativo'!C44&lt;&gt;"",'2-Controllo qualitativo'!C44,"")</f>
        <v>0</v>
      </c>
      <c r="D43" s="8">
        <f>IF('2-Controllo qualitativo'!D44&lt;&gt;"",'2-Controllo qualitativo'!D44,"")</f>
        <v>0</v>
      </c>
      <c r="E43" s="8">
        <f>IF('2-Controllo qualitativo'!E44&lt;&gt;"",'2-Controllo qualitativo'!E44,"")</f>
        <v>0</v>
      </c>
      <c r="F43" s="8">
        <f>IF('2-Controllo qualitativo'!F44&lt;&gt;"",'2-Controllo qualitativo'!F44,"")</f>
        <v>0</v>
      </c>
      <c r="G43" s="8">
        <f>IF('2-Controllo qualitativo'!G44&lt;&gt;"",'2-Controllo qualitativo'!G44,"")</f>
        <v>0</v>
      </c>
      <c r="H43" s="11" t="s">
        <v>467</v>
      </c>
      <c r="I43" s="11" t="s">
        <v>485</v>
      </c>
      <c r="J43" s="8">
        <f>IF('2-Controllo qualitativo'!X44&lt;&gt;"",IF('2-Controllo qualitativo'!X44&lt;&gt;0,'2-Controllo qualitativo'!X44,""),"")</f>
        <v>0</v>
      </c>
      <c r="K43" s="15">
        <f>'3.1-Coefficienti di emissione'!F43</f>
        <v>0</v>
      </c>
      <c r="L43" s="11">
        <f>'3.1-Coefficienti di emissione'!G43</f>
        <v>0</v>
      </c>
      <c r="M43" s="16">
        <f>IF(J43="","",H43*K43)</f>
        <v>0</v>
      </c>
      <c r="N43" s="11">
        <f>'Appendice 2, GWP dei HFCs'!G3</f>
        <v>0</v>
      </c>
      <c r="O43" s="16">
        <f>IF(M43="","",M43*N43)</f>
        <v>0</v>
      </c>
      <c r="P43" s="8">
        <f>IF('2-Controllo qualitativo'!Y44&lt;&gt;"",IF('2-Controllo qualitativo'!Y44&lt;&gt;0,'2-Controllo qualitativo'!Y44,""),"")</f>
        <v>0</v>
      </c>
      <c r="Q43" s="15">
        <f>IF('3.1-Coefficienti di emissione'!J43="", "", '3.1-Coefficienti di emissione'!J43)</f>
        <v>0</v>
      </c>
      <c r="R43" s="11">
        <f>IF(Q43="","",'3.1-Coefficienti di emissione'!K43)</f>
        <v>0</v>
      </c>
      <c r="S43" s="16">
        <f>IF(P43="","",H43*Q43)</f>
        <v>0</v>
      </c>
      <c r="T43" s="11">
        <f>IF(S43="", "", 'Appendice 2, GWP dei HFCs'!G4)</f>
        <v>0</v>
      </c>
      <c r="U43" s="16">
        <f>IF(S43="","",S43*T43)</f>
        <v>0</v>
      </c>
      <c r="V43" s="8">
        <f>IF('2-Controllo qualitativo'!Z44&lt;&gt;"",IF('2-Controllo qualitativo'!Z44&lt;&gt;0,'2-Controllo qualitativo'!Z44,""),"")</f>
        <v>0</v>
      </c>
      <c r="W43" s="15">
        <f>IF('3.1-Coefficienti di emissione'!N43 ="", "", '3.1-Coefficienti di emissione'!N43)</f>
        <v>0</v>
      </c>
      <c r="X43" s="11">
        <f>IF(W43="","",'3.1-Coefficienti di emissione'!O43)</f>
        <v>0</v>
      </c>
      <c r="Y43" s="16">
        <f>IF(V43="","",H43*W43)</f>
        <v>0</v>
      </c>
      <c r="Z43" s="11">
        <f>IF(Y43="", "", 'Appendice 2, GWP dei HFCs'!G5)</f>
        <v>0</v>
      </c>
      <c r="AA43" s="16">
        <f>IF(Y43="","",Y43*Z43)</f>
        <v>0</v>
      </c>
      <c r="AB43" s="16">
        <f>IF('2-Controllo qualitativo'!E44="是",IF(J43="CO2",SUM(U43,AA43),SUM(O43,U43,AA43)),IF(SUM(O43,U43,AA43)&lt;&gt;0,SUM(O43,U43,AA43),0))</f>
        <v>0</v>
      </c>
      <c r="AC43" s="16">
        <f>IF('2-Controllo qualitativo'!E44="是",IF(J43="CO2",O43,""),"")</f>
        <v>0</v>
      </c>
      <c r="AD43" s="17">
        <f>IF(AB43&lt;&gt;"",AB43/'6-Tabella di riepilogo'!$J$5,"")</f>
        <v>0</v>
      </c>
      <c r="AE43" s="10">
        <f>F37&amp;J37&amp;E37</f>
        <v>0</v>
      </c>
      <c r="AF43" s="10">
        <f>F37&amp;J37</f>
        <v>0</v>
      </c>
      <c r="AG43" s="10">
        <f>F37&amp;P37</f>
        <v>0</v>
      </c>
      <c r="AH43" s="10">
        <f>F37&amp;V37</f>
        <v>0</v>
      </c>
      <c r="AI43" s="10">
        <f>F37&amp;G37</f>
        <v>0</v>
      </c>
      <c r="AJ43" s="10">
        <f>F37&amp;G37</f>
        <v>0</v>
      </c>
      <c r="AK43" s="10">
        <f>F37&amp;G37</f>
        <v>0</v>
      </c>
      <c r="AL43" s="10">
        <f>F37&amp;J37&amp;G37&amp;E37</f>
        <v>0</v>
      </c>
      <c r="AM43" s="10">
        <f>IFERROR(ABS(AB37),"")</f>
        <v>0</v>
      </c>
    </row>
    <row r="44" spans="1:39" ht="30" customHeight="1">
      <c r="A44" s="8">
        <f>IF('2-Controllo qualitativo'!A45&lt;&gt;"",'2-Controllo qualitativo'!A45,"")</f>
        <v>0</v>
      </c>
      <c r="B44" s="8">
        <f>IF('2-Controllo qualitativo'!B45&lt;&gt;"",'2-Controllo qualitativo'!B45,"")</f>
        <v>0</v>
      </c>
      <c r="C44" s="8">
        <f>IF('2-Controllo qualitativo'!C45&lt;&gt;"",'2-Controllo qualitativo'!C45,"")</f>
        <v>0</v>
      </c>
      <c r="D44" s="8">
        <f>IF('2-Controllo qualitativo'!D45&lt;&gt;"",'2-Controllo qualitativo'!D45,"")</f>
        <v>0</v>
      </c>
      <c r="E44" s="8">
        <f>IF('2-Controllo qualitativo'!E45&lt;&gt;"",'2-Controllo qualitativo'!E45,"")</f>
        <v>0</v>
      </c>
      <c r="F44" s="8">
        <f>IF('2-Controllo qualitativo'!F45&lt;&gt;"",'2-Controllo qualitativo'!F45,"")</f>
        <v>0</v>
      </c>
      <c r="G44" s="8">
        <f>IF('2-Controllo qualitativo'!G45&lt;&gt;"",'2-Controllo qualitativo'!G45,"")</f>
        <v>0</v>
      </c>
      <c r="H44" s="11" t="s">
        <v>467</v>
      </c>
      <c r="I44" s="11" t="s">
        <v>485</v>
      </c>
      <c r="J44" s="8">
        <f>IF('2-Controllo qualitativo'!X45&lt;&gt;"",IF('2-Controllo qualitativo'!X45&lt;&gt;0,'2-Controllo qualitativo'!X45,""),"")</f>
        <v>0</v>
      </c>
      <c r="K44" s="15">
        <f>'3.1-Coefficienti di emissione'!F44</f>
        <v>0</v>
      </c>
      <c r="L44" s="11">
        <f>'3.1-Coefficienti di emissione'!G44</f>
        <v>0</v>
      </c>
      <c r="M44" s="16">
        <f>IF(J44="","",H44*K44)</f>
        <v>0</v>
      </c>
      <c r="N44" s="11">
        <f>'Appendice 2, GWP dei HFCs'!G3</f>
        <v>0</v>
      </c>
      <c r="O44" s="16">
        <f>IF(M44="","",M44*N44)</f>
        <v>0</v>
      </c>
      <c r="P44" s="8">
        <f>IF('2-Controllo qualitativo'!Y45&lt;&gt;"",IF('2-Controllo qualitativo'!Y45&lt;&gt;0,'2-Controllo qualitativo'!Y45,""),"")</f>
        <v>0</v>
      </c>
      <c r="Q44" s="15">
        <f>IF('3.1-Coefficienti di emissione'!J44="", "", '3.1-Coefficienti di emissione'!J44)</f>
        <v>0</v>
      </c>
      <c r="R44" s="11">
        <f>IF(Q44="","",'3.1-Coefficienti di emissione'!K44)</f>
        <v>0</v>
      </c>
      <c r="S44" s="16">
        <f>IF(P44="","",H44*Q44)</f>
        <v>0</v>
      </c>
      <c r="T44" s="11">
        <f>IF(S44="", "", 'Appendice 2, GWP dei HFCs'!G4)</f>
        <v>0</v>
      </c>
      <c r="U44" s="16">
        <f>IF(S44="","",S44*T44)</f>
        <v>0</v>
      </c>
      <c r="V44" s="8">
        <f>IF('2-Controllo qualitativo'!Z45&lt;&gt;"",IF('2-Controllo qualitativo'!Z45&lt;&gt;0,'2-Controllo qualitativo'!Z45,""),"")</f>
        <v>0</v>
      </c>
      <c r="W44" s="15">
        <f>IF('3.1-Coefficienti di emissione'!N44 ="", "", '3.1-Coefficienti di emissione'!N44)</f>
        <v>0</v>
      </c>
      <c r="X44" s="11">
        <f>IF(W44="","",'3.1-Coefficienti di emissione'!O44)</f>
        <v>0</v>
      </c>
      <c r="Y44" s="16">
        <f>IF(V44="","",H44*W44)</f>
        <v>0</v>
      </c>
      <c r="Z44" s="11">
        <f>IF(Y44="", "", 'Appendice 2, GWP dei HFCs'!G5)</f>
        <v>0</v>
      </c>
      <c r="AA44" s="16">
        <f>IF(Y44="","",Y44*Z44)</f>
        <v>0</v>
      </c>
      <c r="AB44" s="16">
        <f>IF('2-Controllo qualitativo'!E45="是",IF(J44="CO2",SUM(U44,AA44),SUM(O44,U44,AA44)),IF(SUM(O44,U44,AA44)&lt;&gt;0,SUM(O44,U44,AA44),0))</f>
        <v>0</v>
      </c>
      <c r="AC44" s="16">
        <f>IF('2-Controllo qualitativo'!E45="是",IF(J44="CO2",O44,""),"")</f>
        <v>0</v>
      </c>
      <c r="AD44" s="17">
        <f>IF(AB44&lt;&gt;"",AB44/'6-Tabella di riepilogo'!$J$5,"")</f>
        <v>0</v>
      </c>
      <c r="AE44" s="10">
        <f>F38&amp;J38&amp;E38</f>
        <v>0</v>
      </c>
      <c r="AF44" s="10">
        <f>F38&amp;J38</f>
        <v>0</v>
      </c>
      <c r="AG44" s="10">
        <f>F38&amp;P38</f>
        <v>0</v>
      </c>
      <c r="AH44" s="10">
        <f>F38&amp;V38</f>
        <v>0</v>
      </c>
      <c r="AI44" s="10">
        <f>F38&amp;G38</f>
        <v>0</v>
      </c>
      <c r="AJ44" s="10">
        <f>F38&amp;G38</f>
        <v>0</v>
      </c>
      <c r="AK44" s="10">
        <f>F38&amp;G38</f>
        <v>0</v>
      </c>
      <c r="AL44" s="10">
        <f>F38&amp;J38&amp;G38&amp;E38</f>
        <v>0</v>
      </c>
      <c r="AM44" s="10">
        <f>IFERROR(ABS(AB38),"")</f>
        <v>0</v>
      </c>
    </row>
    <row r="45" spans="1:39" ht="30" customHeight="1">
      <c r="A45" s="8">
        <f>IF('2-Controllo qualitativo'!A46&lt;&gt;"",'2-Controllo qualitativo'!A46,"")</f>
        <v>0</v>
      </c>
      <c r="B45" s="8">
        <f>IF('2-Controllo qualitativo'!B46&lt;&gt;"",'2-Controllo qualitativo'!B46,"")</f>
        <v>0</v>
      </c>
      <c r="C45" s="8">
        <f>IF('2-Controllo qualitativo'!C46&lt;&gt;"",'2-Controllo qualitativo'!C46,"")</f>
        <v>0</v>
      </c>
      <c r="D45" s="8">
        <f>IF('2-Controllo qualitativo'!D46&lt;&gt;"",'2-Controllo qualitativo'!D46,"")</f>
        <v>0</v>
      </c>
      <c r="E45" s="8">
        <f>IF('2-Controllo qualitativo'!E46&lt;&gt;"",'2-Controllo qualitativo'!E46,"")</f>
        <v>0</v>
      </c>
      <c r="F45" s="8">
        <f>IF('2-Controllo qualitativo'!F46&lt;&gt;"",'2-Controllo qualitativo'!F46,"")</f>
        <v>0</v>
      </c>
      <c r="G45" s="8">
        <f>IF('2-Controllo qualitativo'!G46&lt;&gt;"",'2-Controllo qualitativo'!G46,"")</f>
        <v>0</v>
      </c>
      <c r="H45" s="11" t="s">
        <v>467</v>
      </c>
      <c r="I45" s="11" t="s">
        <v>485</v>
      </c>
      <c r="J45" s="8">
        <f>IF('2-Controllo qualitativo'!X46&lt;&gt;"",IF('2-Controllo qualitativo'!X46&lt;&gt;0,'2-Controllo qualitativo'!X46,""),"")</f>
        <v>0</v>
      </c>
      <c r="K45" s="15">
        <f>'3.1-Coefficienti di emissione'!F45</f>
        <v>0</v>
      </c>
      <c r="L45" s="11">
        <f>'3.1-Coefficienti di emissione'!G45</f>
        <v>0</v>
      </c>
      <c r="M45" s="16">
        <f>IF(J45="","",H45*K45)</f>
        <v>0</v>
      </c>
      <c r="N45" s="11">
        <f>'Appendice 2, GWP dei HFCs'!G3</f>
        <v>0</v>
      </c>
      <c r="O45" s="16">
        <f>IF(M45="","",M45*N45)</f>
        <v>0</v>
      </c>
      <c r="P45" s="8">
        <f>IF('2-Controllo qualitativo'!Y46&lt;&gt;"",IF('2-Controllo qualitativo'!Y46&lt;&gt;0,'2-Controllo qualitativo'!Y46,""),"")</f>
        <v>0</v>
      </c>
      <c r="Q45" s="15">
        <f>IF('3.1-Coefficienti di emissione'!J45="", "", '3.1-Coefficienti di emissione'!J45)</f>
        <v>0</v>
      </c>
      <c r="R45" s="11">
        <f>IF(Q45="","",'3.1-Coefficienti di emissione'!K45)</f>
        <v>0</v>
      </c>
      <c r="S45" s="16">
        <f>IF(P45="","",H45*Q45)</f>
        <v>0</v>
      </c>
      <c r="T45" s="11">
        <f>IF(S45="", "", 'Appendice 2, GWP dei HFCs'!G4)</f>
        <v>0</v>
      </c>
      <c r="U45" s="16">
        <f>IF(S45="","",S45*T45)</f>
        <v>0</v>
      </c>
      <c r="V45" s="8">
        <f>IF('2-Controllo qualitativo'!Z46&lt;&gt;"",IF('2-Controllo qualitativo'!Z46&lt;&gt;0,'2-Controllo qualitativo'!Z46,""),"")</f>
        <v>0</v>
      </c>
      <c r="W45" s="15">
        <f>IF('3.1-Coefficienti di emissione'!N45 ="", "", '3.1-Coefficienti di emissione'!N45)</f>
        <v>0</v>
      </c>
      <c r="X45" s="11">
        <f>IF(W45="","",'3.1-Coefficienti di emissione'!O45)</f>
        <v>0</v>
      </c>
      <c r="Y45" s="16">
        <f>IF(V45="","",H45*W45)</f>
        <v>0</v>
      </c>
      <c r="Z45" s="11">
        <f>IF(Y45="", "", 'Appendice 2, GWP dei HFCs'!G5)</f>
        <v>0</v>
      </c>
      <c r="AA45" s="16">
        <f>IF(Y45="","",Y45*Z45)</f>
        <v>0</v>
      </c>
      <c r="AB45" s="16">
        <f>IF('2-Controllo qualitativo'!E46="是",IF(J45="CO2",SUM(U45,AA45),SUM(O45,U45,AA45)),IF(SUM(O45,U45,AA45)&lt;&gt;0,SUM(O45,U45,AA45),0))</f>
        <v>0</v>
      </c>
      <c r="AC45" s="16">
        <f>IF('2-Controllo qualitativo'!E46="是",IF(J45="CO2",O45,""),"")</f>
        <v>0</v>
      </c>
      <c r="AD45" s="17">
        <f>IF(AB45&lt;&gt;"",AB45/'6-Tabella di riepilogo'!$J$5,"")</f>
        <v>0</v>
      </c>
      <c r="AE45" s="10">
        <f>F39&amp;J39&amp;E39</f>
        <v>0</v>
      </c>
      <c r="AF45" s="10">
        <f>F39&amp;J39</f>
        <v>0</v>
      </c>
      <c r="AG45" s="10">
        <f>F39&amp;P39</f>
        <v>0</v>
      </c>
      <c r="AH45" s="10">
        <f>F39&amp;V39</f>
        <v>0</v>
      </c>
      <c r="AI45" s="10">
        <f>F39&amp;G39</f>
        <v>0</v>
      </c>
      <c r="AJ45" s="10">
        <f>F39&amp;G39</f>
        <v>0</v>
      </c>
      <c r="AK45" s="10">
        <f>F39&amp;G39</f>
        <v>0</v>
      </c>
      <c r="AL45" s="10">
        <f>F39&amp;J39&amp;G39&amp;E39</f>
        <v>0</v>
      </c>
      <c r="AM45" s="10">
        <f>IFERROR(ABS(AB39),"")</f>
        <v>0</v>
      </c>
    </row>
    <row r="46" spans="1:39" ht="30" customHeight="1">
      <c r="A46" s="8">
        <f>IF('2-Controllo qualitativo'!A47&lt;&gt;"",'2-Controllo qualitativo'!A47,"")</f>
        <v>0</v>
      </c>
      <c r="B46" s="8">
        <f>IF('2-Controllo qualitativo'!B47&lt;&gt;"",'2-Controllo qualitativo'!B47,"")</f>
        <v>0</v>
      </c>
      <c r="C46" s="8">
        <f>IF('2-Controllo qualitativo'!C47&lt;&gt;"",'2-Controllo qualitativo'!C47,"")</f>
        <v>0</v>
      </c>
      <c r="D46" s="8">
        <f>IF('2-Controllo qualitativo'!D47&lt;&gt;"",'2-Controllo qualitativo'!D47,"")</f>
        <v>0</v>
      </c>
      <c r="E46" s="8">
        <f>IF('2-Controllo qualitativo'!E47&lt;&gt;"",'2-Controllo qualitativo'!E47,"")</f>
        <v>0</v>
      </c>
      <c r="F46" s="8">
        <f>IF('2-Controllo qualitativo'!F47&lt;&gt;"",'2-Controllo qualitativo'!F47,"")</f>
        <v>0</v>
      </c>
      <c r="G46" s="8">
        <f>IF('2-Controllo qualitativo'!G47&lt;&gt;"",'2-Controllo qualitativo'!G47,"")</f>
        <v>0</v>
      </c>
      <c r="H46" s="11" t="s">
        <v>467</v>
      </c>
      <c r="I46" s="11" t="s">
        <v>485</v>
      </c>
      <c r="J46" s="8">
        <f>IF('2-Controllo qualitativo'!X47&lt;&gt;"",IF('2-Controllo qualitativo'!X47&lt;&gt;0,'2-Controllo qualitativo'!X47,""),"")</f>
        <v>0</v>
      </c>
      <c r="K46" s="15">
        <f>'3.1-Coefficienti di emissione'!F46</f>
        <v>0</v>
      </c>
      <c r="L46" s="11">
        <f>'3.1-Coefficienti di emissione'!G46</f>
        <v>0</v>
      </c>
      <c r="M46" s="16">
        <f>IF(J46="","",H46*K46)</f>
        <v>0</v>
      </c>
      <c r="N46" s="11">
        <f>'Appendice 2, GWP dei HFCs'!G3</f>
        <v>0</v>
      </c>
      <c r="O46" s="16">
        <f>IF(M46="","",M46*N46)</f>
        <v>0</v>
      </c>
      <c r="P46" s="8">
        <f>IF('2-Controllo qualitativo'!Y47&lt;&gt;"",IF('2-Controllo qualitativo'!Y47&lt;&gt;0,'2-Controllo qualitativo'!Y47,""),"")</f>
        <v>0</v>
      </c>
      <c r="Q46" s="15">
        <f>IF('3.1-Coefficienti di emissione'!J46="", "", '3.1-Coefficienti di emissione'!J46)</f>
        <v>0</v>
      </c>
      <c r="R46" s="11">
        <f>IF(Q46="","",'3.1-Coefficienti di emissione'!K46)</f>
        <v>0</v>
      </c>
      <c r="S46" s="16">
        <f>IF(P46="","",H46*Q46)</f>
        <v>0</v>
      </c>
      <c r="T46" s="11">
        <f>IF(S46="", "", 'Appendice 2, GWP dei HFCs'!G4)</f>
        <v>0</v>
      </c>
      <c r="U46" s="16">
        <f>IF(S46="","",S46*T46)</f>
        <v>0</v>
      </c>
      <c r="V46" s="8">
        <f>IF('2-Controllo qualitativo'!Z47&lt;&gt;"",IF('2-Controllo qualitativo'!Z47&lt;&gt;0,'2-Controllo qualitativo'!Z47,""),"")</f>
        <v>0</v>
      </c>
      <c r="W46" s="15">
        <f>IF('3.1-Coefficienti di emissione'!N46 ="", "", '3.1-Coefficienti di emissione'!N46)</f>
        <v>0</v>
      </c>
      <c r="X46" s="11">
        <f>IF(W46="","",'3.1-Coefficienti di emissione'!O46)</f>
        <v>0</v>
      </c>
      <c r="Y46" s="16">
        <f>IF(V46="","",H46*W46)</f>
        <v>0</v>
      </c>
      <c r="Z46" s="11">
        <f>IF(Y46="", "", 'Appendice 2, GWP dei HFCs'!G5)</f>
        <v>0</v>
      </c>
      <c r="AA46" s="16">
        <f>IF(Y46="","",Y46*Z46)</f>
        <v>0</v>
      </c>
      <c r="AB46" s="16">
        <f>IF('2-Controllo qualitativo'!E47="是",IF(J46="CO2",SUM(U46,AA46),SUM(O46,U46,AA46)),IF(SUM(O46,U46,AA46)&lt;&gt;0,SUM(O46,U46,AA46),0))</f>
        <v>0</v>
      </c>
      <c r="AC46" s="16">
        <f>IF('2-Controllo qualitativo'!E47="是",IF(J46="CO2",O46,""),"")</f>
        <v>0</v>
      </c>
      <c r="AD46" s="17">
        <f>IF(AB46&lt;&gt;"",AB46/'6-Tabella di riepilogo'!$J$5,"")</f>
        <v>0</v>
      </c>
      <c r="AE46" s="10">
        <f>F40&amp;J40&amp;E40</f>
        <v>0</v>
      </c>
      <c r="AF46" s="10">
        <f>F40&amp;J40</f>
        <v>0</v>
      </c>
      <c r="AG46" s="10">
        <f>F40&amp;P40</f>
        <v>0</v>
      </c>
      <c r="AH46" s="10">
        <f>F40&amp;V40</f>
        <v>0</v>
      </c>
      <c r="AI46" s="10">
        <f>F40&amp;G40</f>
        <v>0</v>
      </c>
      <c r="AJ46" s="10">
        <f>F40&amp;G40</f>
        <v>0</v>
      </c>
      <c r="AK46" s="10">
        <f>F40&amp;G40</f>
        <v>0</v>
      </c>
      <c r="AL46" s="10">
        <f>F40&amp;J40&amp;G40&amp;E40</f>
        <v>0</v>
      </c>
      <c r="AM46" s="10">
        <f>IFERROR(ABS(AB40),"")</f>
        <v>0</v>
      </c>
    </row>
    <row r="47" spans="1:39" ht="30" customHeight="1">
      <c r="A47" s="8">
        <f>IF('2-Controllo qualitativo'!A48&lt;&gt;"",'2-Controllo qualitativo'!A48,"")</f>
        <v>0</v>
      </c>
      <c r="B47" s="8">
        <f>IF('2-Controllo qualitativo'!B48&lt;&gt;"",'2-Controllo qualitativo'!B48,"")</f>
        <v>0</v>
      </c>
      <c r="C47" s="8">
        <f>IF('2-Controllo qualitativo'!C48&lt;&gt;"",'2-Controllo qualitativo'!C48,"")</f>
        <v>0</v>
      </c>
      <c r="D47" s="8">
        <f>IF('2-Controllo qualitativo'!D48&lt;&gt;"",'2-Controllo qualitativo'!D48,"")</f>
        <v>0</v>
      </c>
      <c r="E47" s="8">
        <f>IF('2-Controllo qualitativo'!E48&lt;&gt;"",'2-Controllo qualitativo'!E48,"")</f>
        <v>0</v>
      </c>
      <c r="F47" s="8">
        <f>IF('2-Controllo qualitativo'!F48&lt;&gt;"",'2-Controllo qualitativo'!F48,"")</f>
        <v>0</v>
      </c>
      <c r="G47" s="8">
        <f>IF('2-Controllo qualitativo'!G48&lt;&gt;"",'2-Controllo qualitativo'!G48,"")</f>
        <v>0</v>
      </c>
      <c r="H47" s="11" t="s">
        <v>467</v>
      </c>
      <c r="I47" s="11" t="s">
        <v>485</v>
      </c>
      <c r="J47" s="8">
        <f>IF('2-Controllo qualitativo'!X48&lt;&gt;"",IF('2-Controllo qualitativo'!X48&lt;&gt;0,'2-Controllo qualitativo'!X48,""),"")</f>
        <v>0</v>
      </c>
      <c r="K47" s="15">
        <f>'3.1-Coefficienti di emissione'!F47</f>
        <v>0</v>
      </c>
      <c r="L47" s="11">
        <f>'3.1-Coefficienti di emissione'!G47</f>
        <v>0</v>
      </c>
      <c r="M47" s="16">
        <f>IF(J47="","",H47*K47)</f>
        <v>0</v>
      </c>
      <c r="N47" s="11">
        <f>'Appendice 2, GWP dei HFCs'!G3</f>
        <v>0</v>
      </c>
      <c r="O47" s="16">
        <f>IF(M47="","",M47*N47)</f>
        <v>0</v>
      </c>
      <c r="P47" s="8">
        <f>IF('2-Controllo qualitativo'!Y48&lt;&gt;"",IF('2-Controllo qualitativo'!Y48&lt;&gt;0,'2-Controllo qualitativo'!Y48,""),"")</f>
        <v>0</v>
      </c>
      <c r="Q47" s="15">
        <f>IF('3.1-Coefficienti di emissione'!J47="", "", '3.1-Coefficienti di emissione'!J47)</f>
        <v>0</v>
      </c>
      <c r="R47" s="11">
        <f>IF(Q47="","",'3.1-Coefficienti di emissione'!K47)</f>
        <v>0</v>
      </c>
      <c r="S47" s="16">
        <f>IF(P47="","",H47*Q47)</f>
        <v>0</v>
      </c>
      <c r="T47" s="11">
        <f>IF(S47="", "", 'Appendice 2, GWP dei HFCs'!G4)</f>
        <v>0</v>
      </c>
      <c r="U47" s="16">
        <f>IF(S47="","",S47*T47)</f>
        <v>0</v>
      </c>
      <c r="V47" s="8">
        <f>IF('2-Controllo qualitativo'!Z48&lt;&gt;"",IF('2-Controllo qualitativo'!Z48&lt;&gt;0,'2-Controllo qualitativo'!Z48,""),"")</f>
        <v>0</v>
      </c>
      <c r="W47" s="15">
        <f>IF('3.1-Coefficienti di emissione'!N47 ="", "", '3.1-Coefficienti di emissione'!N47)</f>
        <v>0</v>
      </c>
      <c r="X47" s="11">
        <f>IF(W47="","",'3.1-Coefficienti di emissione'!O47)</f>
        <v>0</v>
      </c>
      <c r="Y47" s="16">
        <f>IF(V47="","",H47*W47)</f>
        <v>0</v>
      </c>
      <c r="Z47" s="11">
        <f>IF(Y47="", "", 'Appendice 2, GWP dei HFCs'!G5)</f>
        <v>0</v>
      </c>
      <c r="AA47" s="16">
        <f>IF(Y47="","",Y47*Z47)</f>
        <v>0</v>
      </c>
      <c r="AB47" s="16">
        <f>IF('2-Controllo qualitativo'!E48="是",IF(J47="CO2",SUM(U47,AA47),SUM(O47,U47,AA47)),IF(SUM(O47,U47,AA47)&lt;&gt;0,SUM(O47,U47,AA47),0))</f>
        <v>0</v>
      </c>
      <c r="AC47" s="16">
        <f>IF('2-Controllo qualitativo'!E48="是",IF(J47="CO2",O47,""),"")</f>
        <v>0</v>
      </c>
      <c r="AD47" s="17">
        <f>IF(AB47&lt;&gt;"",AB47/'6-Tabella di riepilogo'!$J$5,"")</f>
        <v>0</v>
      </c>
      <c r="AE47" s="10">
        <f>F41&amp;J41&amp;E41</f>
        <v>0</v>
      </c>
      <c r="AF47" s="10">
        <f>F41&amp;J41</f>
        <v>0</v>
      </c>
      <c r="AG47" s="10">
        <f>F41&amp;P41</f>
        <v>0</v>
      </c>
      <c r="AH47" s="10">
        <f>F41&amp;V41</f>
        <v>0</v>
      </c>
      <c r="AI47" s="10">
        <f>F41&amp;G41</f>
        <v>0</v>
      </c>
      <c r="AJ47" s="10">
        <f>F41&amp;G41</f>
        <v>0</v>
      </c>
      <c r="AK47" s="10">
        <f>F41&amp;G41</f>
        <v>0</v>
      </c>
      <c r="AL47" s="10">
        <f>F41&amp;J41&amp;G41&amp;E41</f>
        <v>0</v>
      </c>
      <c r="AM47" s="10">
        <f>IFERROR(ABS(AB41),"")</f>
        <v>0</v>
      </c>
    </row>
    <row r="48" spans="1:39" ht="30" customHeight="1">
      <c r="A48" s="8">
        <f>IF('2-Controllo qualitativo'!A49&lt;&gt;"",'2-Controllo qualitativo'!A49,"")</f>
        <v>0</v>
      </c>
      <c r="B48" s="8">
        <f>IF('2-Controllo qualitativo'!B49&lt;&gt;"",'2-Controllo qualitativo'!B49,"")</f>
        <v>0</v>
      </c>
      <c r="C48" s="8">
        <f>IF('2-Controllo qualitativo'!C49&lt;&gt;"",'2-Controllo qualitativo'!C49,"")</f>
        <v>0</v>
      </c>
      <c r="D48" s="8">
        <f>IF('2-Controllo qualitativo'!D49&lt;&gt;"",'2-Controllo qualitativo'!D49,"")</f>
        <v>0</v>
      </c>
      <c r="E48" s="8">
        <f>IF('2-Controllo qualitativo'!E49&lt;&gt;"",'2-Controllo qualitativo'!E49,"")</f>
        <v>0</v>
      </c>
      <c r="F48" s="8">
        <f>IF('2-Controllo qualitativo'!F49&lt;&gt;"",'2-Controllo qualitativo'!F49,"")</f>
        <v>0</v>
      </c>
      <c r="G48" s="8">
        <f>IF('2-Controllo qualitativo'!G49&lt;&gt;"",'2-Controllo qualitativo'!G49,"")</f>
        <v>0</v>
      </c>
      <c r="H48" s="11" t="s">
        <v>467</v>
      </c>
      <c r="I48" s="11" t="s">
        <v>485</v>
      </c>
      <c r="J48" s="8">
        <f>IF('2-Controllo qualitativo'!X49&lt;&gt;"",IF('2-Controllo qualitativo'!X49&lt;&gt;0,'2-Controllo qualitativo'!X49,""),"")</f>
        <v>0</v>
      </c>
      <c r="K48" s="15">
        <f>'3.1-Coefficienti di emissione'!F48</f>
        <v>0</v>
      </c>
      <c r="L48" s="11">
        <f>'3.1-Coefficienti di emissione'!G48</f>
        <v>0</v>
      </c>
      <c r="M48" s="16">
        <f>IF(J48="","",H48*K48)</f>
        <v>0</v>
      </c>
      <c r="N48" s="11">
        <f>'Appendice 2, GWP dei HFCs'!G3</f>
        <v>0</v>
      </c>
      <c r="O48" s="16">
        <f>IF(M48="","",M48*N48)</f>
        <v>0</v>
      </c>
      <c r="P48" s="8">
        <f>IF('2-Controllo qualitativo'!Y49&lt;&gt;"",IF('2-Controllo qualitativo'!Y49&lt;&gt;0,'2-Controllo qualitativo'!Y49,""),"")</f>
        <v>0</v>
      </c>
      <c r="Q48" s="15">
        <f>IF('3.1-Coefficienti di emissione'!J48="", "", '3.1-Coefficienti di emissione'!J48)</f>
        <v>0</v>
      </c>
      <c r="R48" s="11">
        <f>IF(Q48="","",'3.1-Coefficienti di emissione'!K48)</f>
        <v>0</v>
      </c>
      <c r="S48" s="16">
        <f>IF(P48="","",H48*Q48)</f>
        <v>0</v>
      </c>
      <c r="T48" s="11">
        <f>IF(S48="", "", 'Appendice 2, GWP dei HFCs'!G4)</f>
        <v>0</v>
      </c>
      <c r="U48" s="16">
        <f>IF(S48="","",S48*T48)</f>
        <v>0</v>
      </c>
      <c r="V48" s="8">
        <f>IF('2-Controllo qualitativo'!Z49&lt;&gt;"",IF('2-Controllo qualitativo'!Z49&lt;&gt;0,'2-Controllo qualitativo'!Z49,""),"")</f>
        <v>0</v>
      </c>
      <c r="W48" s="15">
        <f>IF('3.1-Coefficienti di emissione'!N48 ="", "", '3.1-Coefficienti di emissione'!N48)</f>
        <v>0</v>
      </c>
      <c r="X48" s="11">
        <f>IF(W48="","",'3.1-Coefficienti di emissione'!O48)</f>
        <v>0</v>
      </c>
      <c r="Y48" s="16">
        <f>IF(V48="","",H48*W48)</f>
        <v>0</v>
      </c>
      <c r="Z48" s="11">
        <f>IF(Y48="", "", 'Appendice 2, GWP dei HFCs'!G5)</f>
        <v>0</v>
      </c>
      <c r="AA48" s="16">
        <f>IF(Y48="","",Y48*Z48)</f>
        <v>0</v>
      </c>
      <c r="AB48" s="16">
        <f>IF('2-Controllo qualitativo'!E49="是",IF(J48="CO2",SUM(U48,AA48),SUM(O48,U48,AA48)),IF(SUM(O48,U48,AA48)&lt;&gt;0,SUM(O48,U48,AA48),0))</f>
        <v>0</v>
      </c>
      <c r="AC48" s="16">
        <f>IF('2-Controllo qualitativo'!E49="是",IF(J48="CO2",O48,""),"")</f>
        <v>0</v>
      </c>
      <c r="AD48" s="17">
        <f>IF(AB48&lt;&gt;"",AB48/'6-Tabella di riepilogo'!$J$5,"")</f>
        <v>0</v>
      </c>
      <c r="AE48" s="10">
        <f>F42&amp;J42&amp;E42</f>
        <v>0</v>
      </c>
      <c r="AF48" s="10">
        <f>F42&amp;J42</f>
        <v>0</v>
      </c>
      <c r="AG48" s="10">
        <f>F42&amp;P42</f>
        <v>0</v>
      </c>
      <c r="AH48" s="10">
        <f>F42&amp;V42</f>
        <v>0</v>
      </c>
      <c r="AI48" s="10">
        <f>F42&amp;G42</f>
        <v>0</v>
      </c>
      <c r="AJ48" s="10">
        <f>F42&amp;G42</f>
        <v>0</v>
      </c>
      <c r="AK48" s="10">
        <f>F42&amp;G42</f>
        <v>0</v>
      </c>
      <c r="AL48" s="10">
        <f>F42&amp;J42&amp;G42&amp;E42</f>
        <v>0</v>
      </c>
      <c r="AM48" s="10">
        <f>IFERROR(ABS(AB42),"")</f>
        <v>0</v>
      </c>
    </row>
    <row r="49" spans="1:39" ht="30" customHeight="1">
      <c r="A49" s="8">
        <f>IF('2-Controllo qualitativo'!A50&lt;&gt;"",'2-Controllo qualitativo'!A50,"")</f>
        <v>0</v>
      </c>
      <c r="B49" s="8">
        <f>IF('2-Controllo qualitativo'!B50&lt;&gt;"",'2-Controllo qualitativo'!B50,"")</f>
        <v>0</v>
      </c>
      <c r="C49" s="8">
        <f>IF('2-Controllo qualitativo'!C50&lt;&gt;"",'2-Controllo qualitativo'!C50,"")</f>
        <v>0</v>
      </c>
      <c r="D49" s="8">
        <f>IF('2-Controllo qualitativo'!D50&lt;&gt;"",'2-Controllo qualitativo'!D50,"")</f>
        <v>0</v>
      </c>
      <c r="E49" s="8">
        <f>IF('2-Controllo qualitativo'!E50&lt;&gt;"",'2-Controllo qualitativo'!E50,"")</f>
        <v>0</v>
      </c>
      <c r="F49" s="8">
        <f>IF('2-Controllo qualitativo'!F50&lt;&gt;"",'2-Controllo qualitativo'!F50,"")</f>
        <v>0</v>
      </c>
      <c r="G49" s="8">
        <f>IF('2-Controllo qualitativo'!G50&lt;&gt;"",'2-Controllo qualitativo'!G50,"")</f>
        <v>0</v>
      </c>
      <c r="H49" s="11" t="s">
        <v>467</v>
      </c>
      <c r="I49" s="11" t="s">
        <v>485</v>
      </c>
      <c r="J49" s="8">
        <f>IF('2-Controllo qualitativo'!X50&lt;&gt;"",IF('2-Controllo qualitativo'!X50&lt;&gt;0,'2-Controllo qualitativo'!X50,""),"")</f>
        <v>0</v>
      </c>
      <c r="K49" s="15">
        <f>'3.1-Coefficienti di emissione'!F49</f>
        <v>0</v>
      </c>
      <c r="L49" s="11">
        <f>'3.1-Coefficienti di emissione'!G49</f>
        <v>0</v>
      </c>
      <c r="M49" s="16">
        <f>IF(J49="","",H49*K49)</f>
        <v>0</v>
      </c>
      <c r="N49" s="11">
        <f>'Appendice 2, GWP dei HFCs'!G3</f>
        <v>0</v>
      </c>
      <c r="O49" s="16">
        <f>IF(M49="","",M49*N49)</f>
        <v>0</v>
      </c>
      <c r="P49" s="8">
        <f>IF('2-Controllo qualitativo'!Y50&lt;&gt;"",IF('2-Controllo qualitativo'!Y50&lt;&gt;0,'2-Controllo qualitativo'!Y50,""),"")</f>
        <v>0</v>
      </c>
      <c r="Q49" s="15">
        <f>IF('3.1-Coefficienti di emissione'!J49="", "", '3.1-Coefficienti di emissione'!J49)</f>
        <v>0</v>
      </c>
      <c r="R49" s="11">
        <f>IF(Q49="","",'3.1-Coefficienti di emissione'!K49)</f>
        <v>0</v>
      </c>
      <c r="S49" s="16">
        <f>IF(P49="","",H49*Q49)</f>
        <v>0</v>
      </c>
      <c r="T49" s="11">
        <f>IF(S49="", "", 'Appendice 2, GWP dei HFCs'!G4)</f>
        <v>0</v>
      </c>
      <c r="U49" s="16">
        <f>IF(S49="","",S49*T49)</f>
        <v>0</v>
      </c>
      <c r="V49" s="8">
        <f>IF('2-Controllo qualitativo'!Z50&lt;&gt;"",IF('2-Controllo qualitativo'!Z50&lt;&gt;0,'2-Controllo qualitativo'!Z50,""),"")</f>
        <v>0</v>
      </c>
      <c r="W49" s="15">
        <f>IF('3.1-Coefficienti di emissione'!N49 ="", "", '3.1-Coefficienti di emissione'!N49)</f>
        <v>0</v>
      </c>
      <c r="X49" s="11">
        <f>IF(W49="","",'3.1-Coefficienti di emissione'!O49)</f>
        <v>0</v>
      </c>
      <c r="Y49" s="16">
        <f>IF(V49="","",H49*W49)</f>
        <v>0</v>
      </c>
      <c r="Z49" s="11">
        <f>IF(Y49="", "", 'Appendice 2, GWP dei HFCs'!G5)</f>
        <v>0</v>
      </c>
      <c r="AA49" s="16">
        <f>IF(Y49="","",Y49*Z49)</f>
        <v>0</v>
      </c>
      <c r="AB49" s="16">
        <f>IF('2-Controllo qualitativo'!E50="是",IF(J49="CO2",SUM(U49,AA49),SUM(O49,U49,AA49)),IF(SUM(O49,U49,AA49)&lt;&gt;0,SUM(O49,U49,AA49),0))</f>
        <v>0</v>
      </c>
      <c r="AC49" s="16">
        <f>IF('2-Controllo qualitativo'!E50="是",IF(J49="CO2",O49,""),"")</f>
        <v>0</v>
      </c>
      <c r="AD49" s="17">
        <f>IF(AB49&lt;&gt;"",AB49/'6-Tabella di riepilogo'!$J$5,"")</f>
        <v>0</v>
      </c>
      <c r="AE49" s="10">
        <f>F43&amp;J43&amp;E43</f>
        <v>0</v>
      </c>
      <c r="AF49" s="10">
        <f>F43&amp;J43</f>
        <v>0</v>
      </c>
      <c r="AG49" s="10">
        <f>F43&amp;P43</f>
        <v>0</v>
      </c>
      <c r="AH49" s="10">
        <f>F43&amp;V43</f>
        <v>0</v>
      </c>
      <c r="AI49" s="10">
        <f>F43&amp;G43</f>
        <v>0</v>
      </c>
      <c r="AJ49" s="10">
        <f>F43&amp;G43</f>
        <v>0</v>
      </c>
      <c r="AK49" s="10">
        <f>F43&amp;G43</f>
        <v>0</v>
      </c>
      <c r="AL49" s="10">
        <f>F43&amp;J43&amp;G43&amp;E43</f>
        <v>0</v>
      </c>
      <c r="AM49" s="10">
        <f>IFERROR(ABS(AB43),"")</f>
        <v>0</v>
      </c>
    </row>
    <row r="50" spans="1:39" ht="30" customHeight="1">
      <c r="A50" s="8">
        <f>IF('2-Controllo qualitativo'!A51&lt;&gt;"",'2-Controllo qualitativo'!A51,"")</f>
        <v>0</v>
      </c>
      <c r="B50" s="8">
        <f>IF('2-Controllo qualitativo'!B51&lt;&gt;"",'2-Controllo qualitativo'!B51,"")</f>
        <v>0</v>
      </c>
      <c r="C50" s="8">
        <f>IF('2-Controllo qualitativo'!C51&lt;&gt;"",'2-Controllo qualitativo'!C51,"")</f>
        <v>0</v>
      </c>
      <c r="D50" s="8">
        <f>IF('2-Controllo qualitativo'!D51&lt;&gt;"",'2-Controllo qualitativo'!D51,"")</f>
        <v>0</v>
      </c>
      <c r="E50" s="8">
        <f>IF('2-Controllo qualitativo'!E51&lt;&gt;"",'2-Controllo qualitativo'!E51,"")</f>
        <v>0</v>
      </c>
      <c r="F50" s="8">
        <f>IF('2-Controllo qualitativo'!F51&lt;&gt;"",'2-Controllo qualitativo'!F51,"")</f>
        <v>0</v>
      </c>
      <c r="G50" s="8">
        <f>IF('2-Controllo qualitativo'!G51&lt;&gt;"",'2-Controllo qualitativo'!G51,"")</f>
        <v>0</v>
      </c>
      <c r="H50" s="11" t="s">
        <v>467</v>
      </c>
      <c r="I50" s="11" t="s">
        <v>485</v>
      </c>
      <c r="J50" s="8">
        <f>IF('2-Controllo qualitativo'!X51&lt;&gt;"",IF('2-Controllo qualitativo'!X51&lt;&gt;0,'2-Controllo qualitativo'!X51,""),"")</f>
        <v>0</v>
      </c>
      <c r="K50" s="15">
        <f>'3.1-Coefficienti di emissione'!F50</f>
        <v>0</v>
      </c>
      <c r="L50" s="11">
        <f>'3.1-Coefficienti di emissione'!G50</f>
        <v>0</v>
      </c>
      <c r="M50" s="16">
        <f>IF(J50="","",H50*K50)</f>
        <v>0</v>
      </c>
      <c r="N50" s="11">
        <f>'Appendice 2, GWP dei HFCs'!G3</f>
        <v>0</v>
      </c>
      <c r="O50" s="16">
        <f>IF(M50="","",M50*N50)</f>
        <v>0</v>
      </c>
      <c r="P50" s="8">
        <f>IF('2-Controllo qualitativo'!Y51&lt;&gt;"",IF('2-Controllo qualitativo'!Y51&lt;&gt;0,'2-Controllo qualitativo'!Y51,""),"")</f>
        <v>0</v>
      </c>
      <c r="Q50" s="15">
        <f>IF('3.1-Coefficienti di emissione'!J50="", "", '3.1-Coefficienti di emissione'!J50)</f>
        <v>0</v>
      </c>
      <c r="R50" s="11">
        <f>IF(Q50="","",'3.1-Coefficienti di emissione'!K50)</f>
        <v>0</v>
      </c>
      <c r="S50" s="16">
        <f>IF(P50="","",H50*Q50)</f>
        <v>0</v>
      </c>
      <c r="T50" s="11">
        <f>IF(S50="", "", 'Appendice 2, GWP dei HFCs'!G4)</f>
        <v>0</v>
      </c>
      <c r="U50" s="16">
        <f>IF(S50="","",S50*T50)</f>
        <v>0</v>
      </c>
      <c r="V50" s="8">
        <f>IF('2-Controllo qualitativo'!Z51&lt;&gt;"",IF('2-Controllo qualitativo'!Z51&lt;&gt;0,'2-Controllo qualitativo'!Z51,""),"")</f>
        <v>0</v>
      </c>
      <c r="W50" s="15">
        <f>IF('3.1-Coefficienti di emissione'!N50 ="", "", '3.1-Coefficienti di emissione'!N50)</f>
        <v>0</v>
      </c>
      <c r="X50" s="11">
        <f>IF(W50="","",'3.1-Coefficienti di emissione'!O50)</f>
        <v>0</v>
      </c>
      <c r="Y50" s="16">
        <f>IF(V50="","",H50*W50)</f>
        <v>0</v>
      </c>
      <c r="Z50" s="11">
        <f>IF(Y50="", "", 'Appendice 2, GWP dei HFCs'!G5)</f>
        <v>0</v>
      </c>
      <c r="AA50" s="16">
        <f>IF(Y50="","",Y50*Z50)</f>
        <v>0</v>
      </c>
      <c r="AB50" s="16">
        <f>IF('2-Controllo qualitativo'!E51="是",IF(J50="CO2",SUM(U50,AA50),SUM(O50,U50,AA50)),IF(SUM(O50,U50,AA50)&lt;&gt;0,SUM(O50,U50,AA50),0))</f>
        <v>0</v>
      </c>
      <c r="AC50" s="16">
        <f>IF('2-Controllo qualitativo'!E51="是",IF(J50="CO2",O50,""),"")</f>
        <v>0</v>
      </c>
      <c r="AD50" s="17">
        <f>IF(AB50&lt;&gt;"",AB50/'6-Tabella di riepilogo'!$J$5,"")</f>
        <v>0</v>
      </c>
      <c r="AE50" s="10">
        <f>F44&amp;J44&amp;E44</f>
        <v>0</v>
      </c>
      <c r="AF50" s="10">
        <f>F44&amp;J44</f>
        <v>0</v>
      </c>
      <c r="AG50" s="10">
        <f>F44&amp;P44</f>
        <v>0</v>
      </c>
      <c r="AH50" s="10">
        <f>F44&amp;V44</f>
        <v>0</v>
      </c>
      <c r="AI50" s="10">
        <f>F44&amp;G44</f>
        <v>0</v>
      </c>
      <c r="AJ50" s="10">
        <f>F44&amp;G44</f>
        <v>0</v>
      </c>
      <c r="AK50" s="10">
        <f>F44&amp;G44</f>
        <v>0</v>
      </c>
      <c r="AL50" s="10">
        <f>F44&amp;J44&amp;G44&amp;E44</f>
        <v>0</v>
      </c>
      <c r="AM50" s="10">
        <f>IFERROR(ABS(AB44),"")</f>
        <v>0</v>
      </c>
    </row>
    <row r="51" spans="1:39" ht="30" customHeight="1">
      <c r="A51" s="8">
        <f>IF('2-Controllo qualitativo'!A52&lt;&gt;"",'2-Controllo qualitativo'!A52,"")</f>
        <v>0</v>
      </c>
      <c r="B51" s="8">
        <f>IF('2-Controllo qualitativo'!B52&lt;&gt;"",'2-Controllo qualitativo'!B52,"")</f>
        <v>0</v>
      </c>
      <c r="C51" s="8">
        <f>IF('2-Controllo qualitativo'!C52&lt;&gt;"",'2-Controllo qualitativo'!C52,"")</f>
        <v>0</v>
      </c>
      <c r="D51" s="8">
        <f>IF('2-Controllo qualitativo'!D52&lt;&gt;"",'2-Controllo qualitativo'!D52,"")</f>
        <v>0</v>
      </c>
      <c r="E51" s="8">
        <f>IF('2-Controllo qualitativo'!E52&lt;&gt;"",'2-Controllo qualitativo'!E52,"")</f>
        <v>0</v>
      </c>
      <c r="F51" s="8">
        <f>IF('2-Controllo qualitativo'!F52&lt;&gt;"",'2-Controllo qualitativo'!F52,"")</f>
        <v>0</v>
      </c>
      <c r="G51" s="8">
        <f>IF('2-Controllo qualitativo'!G52&lt;&gt;"",'2-Controllo qualitativo'!G52,"")</f>
        <v>0</v>
      </c>
      <c r="H51" s="11" t="s">
        <v>467</v>
      </c>
      <c r="I51" s="11" t="s">
        <v>485</v>
      </c>
      <c r="J51" s="8">
        <f>IF('2-Controllo qualitativo'!X52&lt;&gt;"",IF('2-Controllo qualitativo'!X52&lt;&gt;0,'2-Controllo qualitativo'!X52,""),"")</f>
        <v>0</v>
      </c>
      <c r="K51" s="15">
        <f>'3.1-Coefficienti di emissione'!F51</f>
        <v>0</v>
      </c>
      <c r="L51" s="11">
        <f>'3.1-Coefficienti di emissione'!G51</f>
        <v>0</v>
      </c>
      <c r="M51" s="16">
        <f>IF(J51="","",H51*K51)</f>
        <v>0</v>
      </c>
      <c r="N51" s="11">
        <f>'Appendice 2, GWP dei HFCs'!G3</f>
        <v>0</v>
      </c>
      <c r="O51" s="16">
        <f>IF(M51="","",M51*N51)</f>
        <v>0</v>
      </c>
      <c r="P51" s="8">
        <f>IF('2-Controllo qualitativo'!Y52&lt;&gt;"",IF('2-Controllo qualitativo'!Y52&lt;&gt;0,'2-Controllo qualitativo'!Y52,""),"")</f>
        <v>0</v>
      </c>
      <c r="Q51" s="15">
        <f>IF('3.1-Coefficienti di emissione'!J51="", "", '3.1-Coefficienti di emissione'!J51)</f>
        <v>0</v>
      </c>
      <c r="R51" s="11">
        <f>IF(Q51="","",'3.1-Coefficienti di emissione'!K51)</f>
        <v>0</v>
      </c>
      <c r="S51" s="16">
        <f>IF(P51="","",H51*Q51)</f>
        <v>0</v>
      </c>
      <c r="T51" s="11">
        <f>IF(S51="", "", 'Appendice 2, GWP dei HFCs'!G4)</f>
        <v>0</v>
      </c>
      <c r="U51" s="16">
        <f>IF(S51="","",S51*T51)</f>
        <v>0</v>
      </c>
      <c r="V51" s="8">
        <f>IF('2-Controllo qualitativo'!Z52&lt;&gt;"",IF('2-Controllo qualitativo'!Z52&lt;&gt;0,'2-Controllo qualitativo'!Z52,""),"")</f>
        <v>0</v>
      </c>
      <c r="W51" s="15">
        <f>IF('3.1-Coefficienti di emissione'!N51 ="", "", '3.1-Coefficienti di emissione'!N51)</f>
        <v>0</v>
      </c>
      <c r="X51" s="11">
        <f>IF(W51="","",'3.1-Coefficienti di emissione'!O51)</f>
        <v>0</v>
      </c>
      <c r="Y51" s="16">
        <f>IF(V51="","",H51*W51)</f>
        <v>0</v>
      </c>
      <c r="Z51" s="11">
        <f>IF(Y51="", "", 'Appendice 2, GWP dei HFCs'!G5)</f>
        <v>0</v>
      </c>
      <c r="AA51" s="16">
        <f>IF(Y51="","",Y51*Z51)</f>
        <v>0</v>
      </c>
      <c r="AB51" s="16">
        <f>IF('2-Controllo qualitativo'!E52="是",IF(J51="CO2",SUM(U51,AA51),SUM(O51,U51,AA51)),IF(SUM(O51,U51,AA51)&lt;&gt;0,SUM(O51,U51,AA51),0))</f>
        <v>0</v>
      </c>
      <c r="AC51" s="16">
        <f>IF('2-Controllo qualitativo'!E52="是",IF(J51="CO2",O51,""),"")</f>
        <v>0</v>
      </c>
      <c r="AD51" s="17">
        <f>IF(AB51&lt;&gt;"",AB51/'6-Tabella di riepilogo'!$J$5,"")</f>
        <v>0</v>
      </c>
      <c r="AE51" s="10">
        <f>F45&amp;J45&amp;E45</f>
        <v>0</v>
      </c>
      <c r="AF51" s="10">
        <f>F45&amp;J45</f>
        <v>0</v>
      </c>
      <c r="AG51" s="10">
        <f>F45&amp;P45</f>
        <v>0</v>
      </c>
      <c r="AH51" s="10">
        <f>F45&amp;V45</f>
        <v>0</v>
      </c>
      <c r="AI51" s="10">
        <f>F45&amp;G45</f>
        <v>0</v>
      </c>
      <c r="AJ51" s="10">
        <f>F45&amp;G45</f>
        <v>0</v>
      </c>
      <c r="AK51" s="10">
        <f>F45&amp;G45</f>
        <v>0</v>
      </c>
      <c r="AL51" s="10">
        <f>F45&amp;J45&amp;G45&amp;E45</f>
        <v>0</v>
      </c>
      <c r="AM51" s="10">
        <f>IFERROR(ABS(AB45),"")</f>
        <v>0</v>
      </c>
    </row>
    <row r="52" spans="1:39" ht="30" customHeight="1">
      <c r="A52" s="8">
        <f>IF('2-Controllo qualitativo'!A53&lt;&gt;"",'2-Controllo qualitativo'!A53,"")</f>
        <v>0</v>
      </c>
      <c r="B52" s="8">
        <f>IF('2-Controllo qualitativo'!B53&lt;&gt;"",'2-Controllo qualitativo'!B53,"")</f>
        <v>0</v>
      </c>
      <c r="C52" s="8">
        <f>IF('2-Controllo qualitativo'!C53&lt;&gt;"",'2-Controllo qualitativo'!C53,"")</f>
        <v>0</v>
      </c>
      <c r="D52" s="8">
        <f>IF('2-Controllo qualitativo'!D53&lt;&gt;"",'2-Controllo qualitativo'!D53,"")</f>
        <v>0</v>
      </c>
      <c r="E52" s="8">
        <f>IF('2-Controllo qualitativo'!E53&lt;&gt;"",'2-Controllo qualitativo'!E53,"")</f>
        <v>0</v>
      </c>
      <c r="F52" s="8">
        <f>IF('2-Controllo qualitativo'!F53&lt;&gt;"",'2-Controllo qualitativo'!F53,"")</f>
        <v>0</v>
      </c>
      <c r="G52" s="8">
        <f>IF('2-Controllo qualitativo'!G53&lt;&gt;"",'2-Controllo qualitativo'!G53,"")</f>
        <v>0</v>
      </c>
      <c r="H52" s="11" t="s">
        <v>467</v>
      </c>
      <c r="I52" s="11" t="s">
        <v>485</v>
      </c>
      <c r="J52" s="8">
        <f>IF('2-Controllo qualitativo'!X53&lt;&gt;"",IF('2-Controllo qualitativo'!X53&lt;&gt;0,'2-Controllo qualitativo'!X53,""),"")</f>
        <v>0</v>
      </c>
      <c r="K52" s="15">
        <f>'3.1-Coefficienti di emissione'!F52</f>
        <v>0</v>
      </c>
      <c r="L52" s="11">
        <f>'3.1-Coefficienti di emissione'!G52</f>
        <v>0</v>
      </c>
      <c r="M52" s="16">
        <f>IF(J52="","",H52*K52)</f>
        <v>0</v>
      </c>
      <c r="N52" s="11">
        <f>'Appendice 2, GWP dei HFCs'!G3</f>
        <v>0</v>
      </c>
      <c r="O52" s="16">
        <f>IF(M52="","",M52*N52)</f>
        <v>0</v>
      </c>
      <c r="P52" s="8">
        <f>IF('2-Controllo qualitativo'!Y53&lt;&gt;"",IF('2-Controllo qualitativo'!Y53&lt;&gt;0,'2-Controllo qualitativo'!Y53,""),"")</f>
        <v>0</v>
      </c>
      <c r="Q52" s="15">
        <f>IF('3.1-Coefficienti di emissione'!J52="", "", '3.1-Coefficienti di emissione'!J52)</f>
        <v>0</v>
      </c>
      <c r="R52" s="11">
        <f>IF(Q52="","",'3.1-Coefficienti di emissione'!K52)</f>
        <v>0</v>
      </c>
      <c r="S52" s="16">
        <f>IF(P52="","",H52*Q52)</f>
        <v>0</v>
      </c>
      <c r="T52" s="11">
        <f>IF(S52="", "", 'Appendice 2, GWP dei HFCs'!G4)</f>
        <v>0</v>
      </c>
      <c r="U52" s="16">
        <f>IF(S52="","",S52*T52)</f>
        <v>0</v>
      </c>
      <c r="V52" s="8">
        <f>IF('2-Controllo qualitativo'!Z53&lt;&gt;"",IF('2-Controllo qualitativo'!Z53&lt;&gt;0,'2-Controllo qualitativo'!Z53,""),"")</f>
        <v>0</v>
      </c>
      <c r="W52" s="15">
        <f>IF('3.1-Coefficienti di emissione'!N52 ="", "", '3.1-Coefficienti di emissione'!N52)</f>
        <v>0</v>
      </c>
      <c r="X52" s="11">
        <f>IF(W52="","",'3.1-Coefficienti di emissione'!O52)</f>
        <v>0</v>
      </c>
      <c r="Y52" s="16">
        <f>IF(V52="","",H52*W52)</f>
        <v>0</v>
      </c>
      <c r="Z52" s="11">
        <f>IF(Y52="", "", 'Appendice 2, GWP dei HFCs'!G5)</f>
        <v>0</v>
      </c>
      <c r="AA52" s="16">
        <f>IF(Y52="","",Y52*Z52)</f>
        <v>0</v>
      </c>
      <c r="AB52" s="16">
        <f>IF('2-Controllo qualitativo'!E53="是",IF(J52="CO2",SUM(U52,AA52),SUM(O52,U52,AA52)),IF(SUM(O52,U52,AA52)&lt;&gt;0,SUM(O52,U52,AA52),0))</f>
        <v>0</v>
      </c>
      <c r="AC52" s="16">
        <f>IF('2-Controllo qualitativo'!E53="是",IF(J52="CO2",O52,""),"")</f>
        <v>0</v>
      </c>
      <c r="AD52" s="17">
        <f>IF(AB52&lt;&gt;"",AB52/'6-Tabella di riepilogo'!$J$5,"")</f>
        <v>0</v>
      </c>
      <c r="AE52" s="10">
        <f>F46&amp;J46&amp;E46</f>
        <v>0</v>
      </c>
      <c r="AF52" s="10">
        <f>F46&amp;J46</f>
        <v>0</v>
      </c>
      <c r="AG52" s="10">
        <f>F46&amp;P46</f>
        <v>0</v>
      </c>
      <c r="AH52" s="10">
        <f>F46&amp;V46</f>
        <v>0</v>
      </c>
      <c r="AI52" s="10">
        <f>F46&amp;G46</f>
        <v>0</v>
      </c>
      <c r="AJ52" s="10">
        <f>F46&amp;G46</f>
        <v>0</v>
      </c>
      <c r="AK52" s="10">
        <f>F46&amp;G46</f>
        <v>0</v>
      </c>
      <c r="AL52" s="10">
        <f>F46&amp;J46&amp;G46&amp;E46</f>
        <v>0</v>
      </c>
      <c r="AM52" s="10">
        <f>IFERROR(ABS(AB46),"")</f>
        <v>0</v>
      </c>
    </row>
    <row r="53" spans="1:39" ht="30" customHeight="1">
      <c r="A53" s="8">
        <f>IF('2-Controllo qualitativo'!A54&lt;&gt;"",'2-Controllo qualitativo'!A54,"")</f>
        <v>0</v>
      </c>
      <c r="B53" s="8">
        <f>IF('2-Controllo qualitativo'!B54&lt;&gt;"",'2-Controllo qualitativo'!B54,"")</f>
        <v>0</v>
      </c>
      <c r="C53" s="8">
        <f>IF('2-Controllo qualitativo'!C54&lt;&gt;"",'2-Controllo qualitativo'!C54,"")</f>
        <v>0</v>
      </c>
      <c r="D53" s="8">
        <f>IF('2-Controllo qualitativo'!D54&lt;&gt;"",'2-Controllo qualitativo'!D54,"")</f>
        <v>0</v>
      </c>
      <c r="E53" s="8">
        <f>IF('2-Controllo qualitativo'!E54&lt;&gt;"",'2-Controllo qualitativo'!E54,"")</f>
        <v>0</v>
      </c>
      <c r="F53" s="8">
        <f>IF('2-Controllo qualitativo'!F54&lt;&gt;"",'2-Controllo qualitativo'!F54,"")</f>
        <v>0</v>
      </c>
      <c r="G53" s="8">
        <f>IF('2-Controllo qualitativo'!G54&lt;&gt;"",'2-Controllo qualitativo'!G54,"")</f>
        <v>0</v>
      </c>
      <c r="H53" s="11" t="s">
        <v>467</v>
      </c>
      <c r="I53" s="11" t="s">
        <v>485</v>
      </c>
      <c r="J53" s="8">
        <f>IF('2-Controllo qualitativo'!X54&lt;&gt;"",IF('2-Controllo qualitativo'!X54&lt;&gt;0,'2-Controllo qualitativo'!X54,""),"")</f>
        <v>0</v>
      </c>
      <c r="K53" s="15">
        <f>'3.1-Coefficienti di emissione'!F53</f>
        <v>0</v>
      </c>
      <c r="L53" s="11">
        <f>'3.1-Coefficienti di emissione'!G53</f>
        <v>0</v>
      </c>
      <c r="M53" s="16">
        <f>IF(J53="","",H53*K53)</f>
        <v>0</v>
      </c>
      <c r="N53" s="11">
        <f>'Appendice 2, GWP dei HFCs'!G3</f>
        <v>0</v>
      </c>
      <c r="O53" s="16">
        <f>IF(M53="","",M53*N53)</f>
        <v>0</v>
      </c>
      <c r="P53" s="8">
        <f>IF('2-Controllo qualitativo'!Y54&lt;&gt;"",IF('2-Controllo qualitativo'!Y54&lt;&gt;0,'2-Controllo qualitativo'!Y54,""),"")</f>
        <v>0</v>
      </c>
      <c r="Q53" s="15">
        <f>IF('3.1-Coefficienti di emissione'!J53="", "", '3.1-Coefficienti di emissione'!J53)</f>
        <v>0</v>
      </c>
      <c r="R53" s="11">
        <f>IF(Q53="","",'3.1-Coefficienti di emissione'!K53)</f>
        <v>0</v>
      </c>
      <c r="S53" s="16">
        <f>IF(P53="","",H53*Q53)</f>
        <v>0</v>
      </c>
      <c r="T53" s="11">
        <f>IF(S53="", "", 'Appendice 2, GWP dei HFCs'!G4)</f>
        <v>0</v>
      </c>
      <c r="U53" s="16">
        <f>IF(S53="","",S53*T53)</f>
        <v>0</v>
      </c>
      <c r="V53" s="8">
        <f>IF('2-Controllo qualitativo'!Z54&lt;&gt;"",IF('2-Controllo qualitativo'!Z54&lt;&gt;0,'2-Controllo qualitativo'!Z54,""),"")</f>
        <v>0</v>
      </c>
      <c r="W53" s="15">
        <f>IF('3.1-Coefficienti di emissione'!N53 ="", "", '3.1-Coefficienti di emissione'!N53)</f>
        <v>0</v>
      </c>
      <c r="X53" s="11">
        <f>IF(W53="","",'3.1-Coefficienti di emissione'!O53)</f>
        <v>0</v>
      </c>
      <c r="Y53" s="16">
        <f>IF(V53="","",H53*W53)</f>
        <v>0</v>
      </c>
      <c r="Z53" s="11">
        <f>IF(Y53="", "", 'Appendice 2, GWP dei HFCs'!G5)</f>
        <v>0</v>
      </c>
      <c r="AA53" s="16">
        <f>IF(Y53="","",Y53*Z53)</f>
        <v>0</v>
      </c>
      <c r="AB53" s="16">
        <f>IF('2-Controllo qualitativo'!E54="是",IF(J53="CO2",SUM(U53,AA53),SUM(O53,U53,AA53)),IF(SUM(O53,U53,AA53)&lt;&gt;0,SUM(O53,U53,AA53),0))</f>
        <v>0</v>
      </c>
      <c r="AC53" s="16">
        <f>IF('2-Controllo qualitativo'!E54="是",IF(J53="CO2",O53,""),"")</f>
        <v>0</v>
      </c>
      <c r="AD53" s="17">
        <f>IF(AB53&lt;&gt;"",AB53/'6-Tabella di riepilogo'!$J$5,"")</f>
        <v>0</v>
      </c>
      <c r="AE53" s="10">
        <f>F47&amp;J47&amp;E47</f>
        <v>0</v>
      </c>
      <c r="AF53" s="10">
        <f>F47&amp;J47</f>
        <v>0</v>
      </c>
      <c r="AG53" s="10">
        <f>F47&amp;P47</f>
        <v>0</v>
      </c>
      <c r="AH53" s="10">
        <f>F47&amp;V47</f>
        <v>0</v>
      </c>
      <c r="AI53" s="10">
        <f>F47&amp;G47</f>
        <v>0</v>
      </c>
      <c r="AJ53" s="10">
        <f>F47&amp;G47</f>
        <v>0</v>
      </c>
      <c r="AK53" s="10">
        <f>F47&amp;G47</f>
        <v>0</v>
      </c>
      <c r="AL53" s="10">
        <f>F47&amp;J47&amp;G47&amp;E47</f>
        <v>0</v>
      </c>
      <c r="AM53" s="10">
        <f>IFERROR(ABS(AB47),"")</f>
        <v>0</v>
      </c>
    </row>
    <row r="54" spans="1:39" ht="30" customHeight="1">
      <c r="A54" s="8">
        <f>IF('2-Controllo qualitativo'!A55&lt;&gt;"",'2-Controllo qualitativo'!A55,"")</f>
        <v>0</v>
      </c>
      <c r="B54" s="8">
        <f>IF('2-Controllo qualitativo'!B55&lt;&gt;"",'2-Controllo qualitativo'!B55,"")</f>
        <v>0</v>
      </c>
      <c r="C54" s="8">
        <f>IF('2-Controllo qualitativo'!C55&lt;&gt;"",'2-Controllo qualitativo'!C55,"")</f>
        <v>0</v>
      </c>
      <c r="D54" s="8">
        <f>IF('2-Controllo qualitativo'!D55&lt;&gt;"",'2-Controllo qualitativo'!D55,"")</f>
        <v>0</v>
      </c>
      <c r="E54" s="8">
        <f>IF('2-Controllo qualitativo'!E55&lt;&gt;"",'2-Controllo qualitativo'!E55,"")</f>
        <v>0</v>
      </c>
      <c r="F54" s="8">
        <f>IF('2-Controllo qualitativo'!F55&lt;&gt;"",'2-Controllo qualitativo'!F55,"")</f>
        <v>0</v>
      </c>
      <c r="G54" s="8">
        <f>IF('2-Controllo qualitativo'!G55&lt;&gt;"",'2-Controllo qualitativo'!G55,"")</f>
        <v>0</v>
      </c>
      <c r="H54" s="11" t="s">
        <v>467</v>
      </c>
      <c r="I54" s="11" t="s">
        <v>485</v>
      </c>
      <c r="J54" s="8">
        <f>IF('2-Controllo qualitativo'!X55&lt;&gt;"",IF('2-Controllo qualitativo'!X55&lt;&gt;0,'2-Controllo qualitativo'!X55,""),"")</f>
        <v>0</v>
      </c>
      <c r="K54" s="15">
        <f>'3.1-Coefficienti di emissione'!F54</f>
        <v>0</v>
      </c>
      <c r="L54" s="11">
        <f>'3.1-Coefficienti di emissione'!G54</f>
        <v>0</v>
      </c>
      <c r="M54" s="16">
        <f>IF(J54="","",H54*K54)</f>
        <v>0</v>
      </c>
      <c r="N54" s="11">
        <f>'Appendice 2, GWP dei HFCs'!G3</f>
        <v>0</v>
      </c>
      <c r="O54" s="16">
        <f>IF(M54="","",M54*N54)</f>
        <v>0</v>
      </c>
      <c r="P54" s="8">
        <f>IF('2-Controllo qualitativo'!Y55&lt;&gt;"",IF('2-Controllo qualitativo'!Y55&lt;&gt;0,'2-Controllo qualitativo'!Y55,""),"")</f>
        <v>0</v>
      </c>
      <c r="Q54" s="15">
        <f>IF('3.1-Coefficienti di emissione'!J54="", "", '3.1-Coefficienti di emissione'!J54)</f>
        <v>0</v>
      </c>
      <c r="R54" s="11">
        <f>IF(Q54="","",'3.1-Coefficienti di emissione'!K54)</f>
        <v>0</v>
      </c>
      <c r="S54" s="16">
        <f>IF(P54="","",H54*Q54)</f>
        <v>0</v>
      </c>
      <c r="T54" s="11">
        <f>IF(S54="", "", 'Appendice 2, GWP dei HFCs'!G4)</f>
        <v>0</v>
      </c>
      <c r="U54" s="16">
        <f>IF(S54="","",S54*T54)</f>
        <v>0</v>
      </c>
      <c r="V54" s="8">
        <f>IF('2-Controllo qualitativo'!Z55&lt;&gt;"",IF('2-Controllo qualitativo'!Z55&lt;&gt;0,'2-Controllo qualitativo'!Z55,""),"")</f>
        <v>0</v>
      </c>
      <c r="W54" s="15">
        <f>IF('3.1-Coefficienti di emissione'!N54 ="", "", '3.1-Coefficienti di emissione'!N54)</f>
        <v>0</v>
      </c>
      <c r="X54" s="11">
        <f>IF(W54="","",'3.1-Coefficienti di emissione'!O54)</f>
        <v>0</v>
      </c>
      <c r="Y54" s="16">
        <f>IF(V54="","",H54*W54)</f>
        <v>0</v>
      </c>
      <c r="Z54" s="11">
        <f>IF(Y54="", "", 'Appendice 2, GWP dei HFCs'!G5)</f>
        <v>0</v>
      </c>
      <c r="AA54" s="16">
        <f>IF(Y54="","",Y54*Z54)</f>
        <v>0</v>
      </c>
      <c r="AB54" s="16">
        <f>IF('2-Controllo qualitativo'!E55="是",IF(J54="CO2",SUM(U54,AA54),SUM(O54,U54,AA54)),IF(SUM(O54,U54,AA54)&lt;&gt;0,SUM(O54,U54,AA54),0))</f>
        <v>0</v>
      </c>
      <c r="AC54" s="16">
        <f>IF('2-Controllo qualitativo'!E55="是",IF(J54="CO2",O54,""),"")</f>
        <v>0</v>
      </c>
      <c r="AD54" s="17">
        <f>IF(AB54&lt;&gt;"",AB54/'6-Tabella di riepilogo'!$J$5,"")</f>
        <v>0</v>
      </c>
      <c r="AE54" s="10">
        <f>F48&amp;J48&amp;E48</f>
        <v>0</v>
      </c>
      <c r="AF54" s="10">
        <f>F48&amp;J48</f>
        <v>0</v>
      </c>
      <c r="AG54" s="10">
        <f>F48&amp;P48</f>
        <v>0</v>
      </c>
      <c r="AH54" s="10">
        <f>F48&amp;V48</f>
        <v>0</v>
      </c>
      <c r="AI54" s="10">
        <f>F48&amp;G48</f>
        <v>0</v>
      </c>
      <c r="AJ54" s="10">
        <f>F48&amp;G48</f>
        <v>0</v>
      </c>
      <c r="AK54" s="10">
        <f>F48&amp;G48</f>
        <v>0</v>
      </c>
      <c r="AL54" s="10">
        <f>F48&amp;J48&amp;G48&amp;E48</f>
        <v>0</v>
      </c>
      <c r="AM54" s="10">
        <f>IFERROR(ABS(AB48),"")</f>
        <v>0</v>
      </c>
    </row>
    <row r="55" spans="1:39" ht="30" customHeight="1">
      <c r="A55" s="8">
        <f>IF('2-Controllo qualitativo'!A56&lt;&gt;"",'2-Controllo qualitativo'!A56,"")</f>
        <v>0</v>
      </c>
      <c r="B55" s="8">
        <f>IF('2-Controllo qualitativo'!B56&lt;&gt;"",'2-Controllo qualitativo'!B56,"")</f>
        <v>0</v>
      </c>
      <c r="C55" s="8">
        <f>IF('2-Controllo qualitativo'!C56&lt;&gt;"",'2-Controllo qualitativo'!C56,"")</f>
        <v>0</v>
      </c>
      <c r="D55" s="8">
        <f>IF('2-Controllo qualitativo'!D56&lt;&gt;"",'2-Controllo qualitativo'!D56,"")</f>
        <v>0</v>
      </c>
      <c r="E55" s="8">
        <f>IF('2-Controllo qualitativo'!E56&lt;&gt;"",'2-Controllo qualitativo'!E56,"")</f>
        <v>0</v>
      </c>
      <c r="F55" s="8">
        <f>IF('2-Controllo qualitativo'!F56&lt;&gt;"",'2-Controllo qualitativo'!F56,"")</f>
        <v>0</v>
      </c>
      <c r="G55" s="8">
        <f>IF('2-Controllo qualitativo'!G56&lt;&gt;"",'2-Controllo qualitativo'!G56,"")</f>
        <v>0</v>
      </c>
      <c r="H55" s="11" t="s">
        <v>467</v>
      </c>
      <c r="I55" s="11" t="s">
        <v>485</v>
      </c>
      <c r="J55" s="8">
        <f>IF('2-Controllo qualitativo'!X56&lt;&gt;"",IF('2-Controllo qualitativo'!X56&lt;&gt;0,'2-Controllo qualitativo'!X56,""),"")</f>
        <v>0</v>
      </c>
      <c r="K55" s="15">
        <f>'3.1-Coefficienti di emissione'!F55</f>
        <v>0</v>
      </c>
      <c r="L55" s="11">
        <f>'3.1-Coefficienti di emissione'!G55</f>
        <v>0</v>
      </c>
      <c r="M55" s="16">
        <f>IF(J55="","",H55*K55)</f>
        <v>0</v>
      </c>
      <c r="N55" s="11">
        <f>'Appendice 2, GWP dei HFCs'!G3</f>
        <v>0</v>
      </c>
      <c r="O55" s="16">
        <f>IF(M55="","",M55*N55)</f>
        <v>0</v>
      </c>
      <c r="P55" s="8">
        <f>IF('2-Controllo qualitativo'!Y56&lt;&gt;"",IF('2-Controllo qualitativo'!Y56&lt;&gt;0,'2-Controllo qualitativo'!Y56,""),"")</f>
        <v>0</v>
      </c>
      <c r="Q55" s="15">
        <f>IF('3.1-Coefficienti di emissione'!J55="", "", '3.1-Coefficienti di emissione'!J55)</f>
        <v>0</v>
      </c>
      <c r="R55" s="11">
        <f>IF(Q55="","",'3.1-Coefficienti di emissione'!K55)</f>
        <v>0</v>
      </c>
      <c r="S55" s="16">
        <f>IF(P55="","",H55*Q55)</f>
        <v>0</v>
      </c>
      <c r="T55" s="11">
        <f>IF(S55="", "", 'Appendice 2, GWP dei HFCs'!G4)</f>
        <v>0</v>
      </c>
      <c r="U55" s="16">
        <f>IF(S55="","",S55*T55)</f>
        <v>0</v>
      </c>
      <c r="V55" s="8">
        <f>IF('2-Controllo qualitativo'!Z56&lt;&gt;"",IF('2-Controllo qualitativo'!Z56&lt;&gt;0,'2-Controllo qualitativo'!Z56,""),"")</f>
        <v>0</v>
      </c>
      <c r="W55" s="15">
        <f>IF('3.1-Coefficienti di emissione'!N55 ="", "", '3.1-Coefficienti di emissione'!N55)</f>
        <v>0</v>
      </c>
      <c r="X55" s="11">
        <f>IF(W55="","",'3.1-Coefficienti di emissione'!O55)</f>
        <v>0</v>
      </c>
      <c r="Y55" s="16">
        <f>IF(V55="","",H55*W55)</f>
        <v>0</v>
      </c>
      <c r="Z55" s="11">
        <f>IF(Y55="", "", 'Appendice 2, GWP dei HFCs'!G5)</f>
        <v>0</v>
      </c>
      <c r="AA55" s="16">
        <f>IF(Y55="","",Y55*Z55)</f>
        <v>0</v>
      </c>
      <c r="AB55" s="16">
        <f>IF('2-Controllo qualitativo'!E56="是",IF(J55="CO2",SUM(U55,AA55),SUM(O55,U55,AA55)),IF(SUM(O55,U55,AA55)&lt;&gt;0,SUM(O55,U55,AA55),0))</f>
        <v>0</v>
      </c>
      <c r="AC55" s="16">
        <f>IF('2-Controllo qualitativo'!E56="是",IF(J55="CO2",O55,""),"")</f>
        <v>0</v>
      </c>
      <c r="AD55" s="17">
        <f>IF(AB55&lt;&gt;"",AB55/'6-Tabella di riepilogo'!$J$5,"")</f>
        <v>0</v>
      </c>
      <c r="AE55" s="10">
        <f>F49&amp;J49&amp;E49</f>
        <v>0</v>
      </c>
      <c r="AF55" s="10">
        <f>F49&amp;J49</f>
        <v>0</v>
      </c>
      <c r="AG55" s="10">
        <f>F49&amp;P49</f>
        <v>0</v>
      </c>
      <c r="AH55" s="10">
        <f>F49&amp;V49</f>
        <v>0</v>
      </c>
      <c r="AI55" s="10">
        <f>F49&amp;G49</f>
        <v>0</v>
      </c>
      <c r="AJ55" s="10">
        <f>F49&amp;G49</f>
        <v>0</v>
      </c>
      <c r="AK55" s="10">
        <f>F49&amp;G49</f>
        <v>0</v>
      </c>
      <c r="AL55" s="10">
        <f>F49&amp;J49&amp;G49&amp;E49</f>
        <v>0</v>
      </c>
      <c r="AM55" s="10">
        <f>IFERROR(ABS(AB49),"")</f>
        <v>0</v>
      </c>
    </row>
    <row r="56" spans="1:39" ht="30" customHeight="1">
      <c r="A56" s="8">
        <f>IF('2-Controllo qualitativo'!A57&lt;&gt;"",'2-Controllo qualitativo'!A57,"")</f>
        <v>0</v>
      </c>
      <c r="B56" s="8">
        <f>IF('2-Controllo qualitativo'!B57&lt;&gt;"",'2-Controllo qualitativo'!B57,"")</f>
        <v>0</v>
      </c>
      <c r="C56" s="8">
        <f>IF('2-Controllo qualitativo'!C57&lt;&gt;"",'2-Controllo qualitativo'!C57,"")</f>
        <v>0</v>
      </c>
      <c r="D56" s="8">
        <f>IF('2-Controllo qualitativo'!D57&lt;&gt;"",'2-Controllo qualitativo'!D57,"")</f>
        <v>0</v>
      </c>
      <c r="E56" s="8">
        <f>IF('2-Controllo qualitativo'!E57&lt;&gt;"",'2-Controllo qualitativo'!E57,"")</f>
        <v>0</v>
      </c>
      <c r="F56" s="8">
        <f>IF('2-Controllo qualitativo'!F57&lt;&gt;"",'2-Controllo qualitativo'!F57,"")</f>
        <v>0</v>
      </c>
      <c r="G56" s="8">
        <f>IF('2-Controllo qualitativo'!G57&lt;&gt;"",'2-Controllo qualitativo'!G57,"")</f>
        <v>0</v>
      </c>
      <c r="H56" s="11" t="s">
        <v>467</v>
      </c>
      <c r="I56" s="11" t="s">
        <v>485</v>
      </c>
      <c r="J56" s="8">
        <f>IF('2-Controllo qualitativo'!X57&lt;&gt;"",IF('2-Controllo qualitativo'!X57&lt;&gt;0,'2-Controllo qualitativo'!X57,""),"")</f>
        <v>0</v>
      </c>
      <c r="K56" s="15">
        <f>'3.1-Coefficienti di emissione'!F56</f>
        <v>0</v>
      </c>
      <c r="L56" s="11">
        <f>'3.1-Coefficienti di emissione'!G56</f>
        <v>0</v>
      </c>
      <c r="M56" s="16">
        <f>IF(J56="","",H56*K56)</f>
        <v>0</v>
      </c>
      <c r="N56" s="11">
        <f>'Appendice 2, GWP dei HFCs'!G3</f>
        <v>0</v>
      </c>
      <c r="O56" s="16">
        <f>IF(M56="","",M56*N56)</f>
        <v>0</v>
      </c>
      <c r="P56" s="8">
        <f>IF('2-Controllo qualitativo'!Y57&lt;&gt;"",IF('2-Controllo qualitativo'!Y57&lt;&gt;0,'2-Controllo qualitativo'!Y57,""),"")</f>
        <v>0</v>
      </c>
      <c r="Q56" s="15">
        <f>IF('3.1-Coefficienti di emissione'!J56="", "", '3.1-Coefficienti di emissione'!J56)</f>
        <v>0</v>
      </c>
      <c r="R56" s="11">
        <f>IF(Q56="","",'3.1-Coefficienti di emissione'!K56)</f>
        <v>0</v>
      </c>
      <c r="S56" s="16">
        <f>IF(P56="","",H56*Q56)</f>
        <v>0</v>
      </c>
      <c r="T56" s="11">
        <f>IF(S56="", "", 'Appendice 2, GWP dei HFCs'!G4)</f>
        <v>0</v>
      </c>
      <c r="U56" s="16">
        <f>IF(S56="","",S56*T56)</f>
        <v>0</v>
      </c>
      <c r="V56" s="8">
        <f>IF('2-Controllo qualitativo'!Z57&lt;&gt;"",IF('2-Controllo qualitativo'!Z57&lt;&gt;0,'2-Controllo qualitativo'!Z57,""),"")</f>
        <v>0</v>
      </c>
      <c r="W56" s="15">
        <f>IF('3.1-Coefficienti di emissione'!N56 ="", "", '3.1-Coefficienti di emissione'!N56)</f>
        <v>0</v>
      </c>
      <c r="X56" s="11">
        <f>IF(W56="","",'3.1-Coefficienti di emissione'!O56)</f>
        <v>0</v>
      </c>
      <c r="Y56" s="16">
        <f>IF(V56="","",H56*W56)</f>
        <v>0</v>
      </c>
      <c r="Z56" s="11">
        <f>IF(Y56="", "", 'Appendice 2, GWP dei HFCs'!G5)</f>
        <v>0</v>
      </c>
      <c r="AA56" s="16">
        <f>IF(Y56="","",Y56*Z56)</f>
        <v>0</v>
      </c>
      <c r="AB56" s="16">
        <f>IF('2-Controllo qualitativo'!E57="是",IF(J56="CO2",SUM(U56,AA56),SUM(O56,U56,AA56)),IF(SUM(O56,U56,AA56)&lt;&gt;0,SUM(O56,U56,AA56),0))</f>
        <v>0</v>
      </c>
      <c r="AC56" s="16">
        <f>IF('2-Controllo qualitativo'!E57="是",IF(J56="CO2",O56,""),"")</f>
        <v>0</v>
      </c>
      <c r="AD56" s="17">
        <f>IF(AB56&lt;&gt;"",AB56/'6-Tabella di riepilogo'!$J$5,"")</f>
        <v>0</v>
      </c>
      <c r="AE56" s="10">
        <f>F50&amp;J50&amp;E50</f>
        <v>0</v>
      </c>
      <c r="AF56" s="10">
        <f>F50&amp;J50</f>
        <v>0</v>
      </c>
      <c r="AG56" s="10">
        <f>F50&amp;P50</f>
        <v>0</v>
      </c>
      <c r="AH56" s="10">
        <f>F50&amp;V50</f>
        <v>0</v>
      </c>
      <c r="AI56" s="10">
        <f>F50&amp;G50</f>
        <v>0</v>
      </c>
      <c r="AJ56" s="10">
        <f>F50&amp;G50</f>
        <v>0</v>
      </c>
      <c r="AK56" s="10">
        <f>F50&amp;G50</f>
        <v>0</v>
      </c>
      <c r="AL56" s="10">
        <f>F50&amp;J50&amp;G50&amp;E50</f>
        <v>0</v>
      </c>
      <c r="AM56" s="10">
        <f>IFERROR(ABS(AB50),"")</f>
        <v>0</v>
      </c>
    </row>
    <row r="57" spans="1:39" ht="30" customHeight="1">
      <c r="A57" s="8">
        <f>IF('2-Controllo qualitativo'!A58&lt;&gt;"",'2-Controllo qualitativo'!A58,"")</f>
        <v>0</v>
      </c>
      <c r="B57" s="8">
        <f>IF('2-Controllo qualitativo'!B58&lt;&gt;"",'2-Controllo qualitativo'!B58,"")</f>
        <v>0</v>
      </c>
      <c r="C57" s="8">
        <f>IF('2-Controllo qualitativo'!C58&lt;&gt;"",'2-Controllo qualitativo'!C58,"")</f>
        <v>0</v>
      </c>
      <c r="D57" s="8">
        <f>IF('2-Controllo qualitativo'!D58&lt;&gt;"",'2-Controllo qualitativo'!D58,"")</f>
        <v>0</v>
      </c>
      <c r="E57" s="8">
        <f>IF('2-Controllo qualitativo'!E58&lt;&gt;"",'2-Controllo qualitativo'!E58,"")</f>
        <v>0</v>
      </c>
      <c r="F57" s="8">
        <f>IF('2-Controllo qualitativo'!F58&lt;&gt;"",'2-Controllo qualitativo'!F58,"")</f>
        <v>0</v>
      </c>
      <c r="G57" s="8">
        <f>IF('2-Controllo qualitativo'!G58&lt;&gt;"",'2-Controllo qualitativo'!G58,"")</f>
        <v>0</v>
      </c>
      <c r="H57" s="11" t="s">
        <v>467</v>
      </c>
      <c r="I57" s="11" t="s">
        <v>486</v>
      </c>
      <c r="J57" s="8">
        <f>IF('2-Controllo qualitativo'!X58&lt;&gt;"",IF('2-Controllo qualitativo'!X58&lt;&gt;0,'2-Controllo qualitativo'!X58,""),"")</f>
        <v>0</v>
      </c>
      <c r="K57" s="15">
        <f>'3.1-Coefficienti di emissione'!F57</f>
        <v>0</v>
      </c>
      <c r="L57" s="11">
        <f>'3.1-Coefficienti di emissione'!G57</f>
        <v>0</v>
      </c>
      <c r="M57" s="16">
        <f>IF(J57="","",H57*K57)</f>
        <v>0</v>
      </c>
      <c r="N57" s="11">
        <f>'Appendice 2, GWP dei HFCs'!G3</f>
        <v>0</v>
      </c>
      <c r="O57" s="16">
        <f>IF(M57="","",M57*N57)</f>
        <v>0</v>
      </c>
      <c r="P57" s="8">
        <f>IF('2-Controllo qualitativo'!Y58&lt;&gt;"",IF('2-Controllo qualitativo'!Y58&lt;&gt;0,'2-Controllo qualitativo'!Y58,""),"")</f>
        <v>0</v>
      </c>
      <c r="Q57" s="15">
        <f>IF('3.1-Coefficienti di emissione'!J57="", "", '3.1-Coefficienti di emissione'!J57)</f>
        <v>0</v>
      </c>
      <c r="R57" s="11">
        <f>IF(Q57="","",'3.1-Coefficienti di emissione'!K57)</f>
        <v>0</v>
      </c>
      <c r="S57" s="16">
        <f>IF(P57="","",H57*Q57)</f>
        <v>0</v>
      </c>
      <c r="T57" s="11">
        <f>IF(S57="", "", 'Appendice 2, GWP dei HFCs'!G4)</f>
        <v>0</v>
      </c>
      <c r="U57" s="16">
        <f>IF(S57="","",S57*T57)</f>
        <v>0</v>
      </c>
      <c r="V57" s="8">
        <f>IF('2-Controllo qualitativo'!Z58&lt;&gt;"",IF('2-Controllo qualitativo'!Z58&lt;&gt;0,'2-Controllo qualitativo'!Z58,""),"")</f>
        <v>0</v>
      </c>
      <c r="W57" s="15">
        <f>IF('3.1-Coefficienti di emissione'!N57 ="", "", '3.1-Coefficienti di emissione'!N57)</f>
        <v>0</v>
      </c>
      <c r="X57" s="11">
        <f>IF(W57="","",'3.1-Coefficienti di emissione'!O57)</f>
        <v>0</v>
      </c>
      <c r="Y57" s="16">
        <f>IF(V57="","",H57*W57)</f>
        <v>0</v>
      </c>
      <c r="Z57" s="11">
        <f>IF(Y57="", "", 'Appendice 2, GWP dei HFCs'!G5)</f>
        <v>0</v>
      </c>
      <c r="AA57" s="16">
        <f>IF(Y57="","",Y57*Z57)</f>
        <v>0</v>
      </c>
      <c r="AB57" s="16">
        <f>IF('2-Controllo qualitativo'!E58="是",IF(J57="CO2",SUM(U57,AA57),SUM(O57,U57,AA57)),IF(SUM(O57,U57,AA57)&lt;&gt;0,SUM(O57,U57,AA57),0))</f>
        <v>0</v>
      </c>
      <c r="AC57" s="16">
        <f>IF('2-Controllo qualitativo'!E58="是",IF(J57="CO2",O57,""),"")</f>
        <v>0</v>
      </c>
      <c r="AD57" s="17">
        <f>IF(AB57&lt;&gt;"",AB57/'6-Tabella di riepilogo'!$J$5,"")</f>
        <v>0</v>
      </c>
      <c r="AE57" s="10">
        <f>F51&amp;J51&amp;E51</f>
        <v>0</v>
      </c>
      <c r="AF57" s="10">
        <f>F51&amp;J51</f>
        <v>0</v>
      </c>
      <c r="AG57" s="10">
        <f>F51&amp;P51</f>
        <v>0</v>
      </c>
      <c r="AH57" s="10">
        <f>F51&amp;V51</f>
        <v>0</v>
      </c>
      <c r="AI57" s="10">
        <f>F51&amp;G51</f>
        <v>0</v>
      </c>
      <c r="AJ57" s="10">
        <f>F51&amp;G51</f>
        <v>0</v>
      </c>
      <c r="AK57" s="10">
        <f>F51&amp;G51</f>
        <v>0</v>
      </c>
      <c r="AL57" s="10">
        <f>F51&amp;J51&amp;G51&amp;E51</f>
        <v>0</v>
      </c>
      <c r="AM57" s="10">
        <f>IFERROR(ABS(AB51),"")</f>
        <v>0</v>
      </c>
    </row>
    <row r="58" spans="1:39" ht="30" customHeight="1">
      <c r="A58" s="8">
        <f>IF('2-Controllo qualitativo'!A59&lt;&gt;"",'2-Controllo qualitativo'!A59,"")</f>
        <v>0</v>
      </c>
      <c r="B58" s="8">
        <f>IF('2-Controllo qualitativo'!B59&lt;&gt;"",'2-Controllo qualitativo'!B59,"")</f>
        <v>0</v>
      </c>
      <c r="C58" s="8">
        <f>IF('2-Controllo qualitativo'!C59&lt;&gt;"",'2-Controllo qualitativo'!C59,"")</f>
        <v>0</v>
      </c>
      <c r="D58" s="8">
        <f>IF('2-Controllo qualitativo'!D59&lt;&gt;"",'2-Controllo qualitativo'!D59,"")</f>
        <v>0</v>
      </c>
      <c r="E58" s="8">
        <f>IF('2-Controllo qualitativo'!E59&lt;&gt;"",'2-Controllo qualitativo'!E59,"")</f>
        <v>0</v>
      </c>
      <c r="F58" s="8">
        <f>IF('2-Controllo qualitativo'!F59&lt;&gt;"",'2-Controllo qualitativo'!F59,"")</f>
        <v>0</v>
      </c>
      <c r="G58" s="8">
        <f>IF('2-Controllo qualitativo'!G59&lt;&gt;"",'2-Controllo qualitativo'!G59,"")</f>
        <v>0</v>
      </c>
      <c r="H58" s="11" t="s">
        <v>467</v>
      </c>
      <c r="I58" s="11" t="s">
        <v>487</v>
      </c>
      <c r="J58" s="8">
        <f>IF('2-Controllo qualitativo'!X59&lt;&gt;"",IF('2-Controllo qualitativo'!X59&lt;&gt;0,'2-Controllo qualitativo'!X59,""),"")</f>
        <v>0</v>
      </c>
      <c r="K58" s="15">
        <f>'3.1-Coefficienti di emissione'!F58</f>
        <v>0</v>
      </c>
      <c r="L58" s="11">
        <f>'3.1-Coefficienti di emissione'!G58</f>
        <v>0</v>
      </c>
      <c r="M58" s="16">
        <f>IF(J58="","",H58*K58)</f>
        <v>0</v>
      </c>
      <c r="N58" s="11">
        <f>'Appendice 2, GWP dei HFCs'!G3</f>
        <v>0</v>
      </c>
      <c r="O58" s="16">
        <f>IF(M58="","",M58*N58)</f>
        <v>0</v>
      </c>
      <c r="P58" s="8">
        <f>IF('2-Controllo qualitativo'!Y59&lt;&gt;"",IF('2-Controllo qualitativo'!Y59&lt;&gt;0,'2-Controllo qualitativo'!Y59,""),"")</f>
        <v>0</v>
      </c>
      <c r="Q58" s="15">
        <f>IF('3.1-Coefficienti di emissione'!J58="", "", '3.1-Coefficienti di emissione'!J58)</f>
        <v>0</v>
      </c>
      <c r="R58" s="11">
        <f>IF(Q58="","",'3.1-Coefficienti di emissione'!K58)</f>
        <v>0</v>
      </c>
      <c r="S58" s="16">
        <f>IF(P58="","",H58*Q58)</f>
        <v>0</v>
      </c>
      <c r="T58" s="11">
        <f>IF(S58="", "", 'Appendice 2, GWP dei HFCs'!G4)</f>
        <v>0</v>
      </c>
      <c r="U58" s="16">
        <f>IF(S58="","",S58*T58)</f>
        <v>0</v>
      </c>
      <c r="V58" s="8">
        <f>IF('2-Controllo qualitativo'!Z59&lt;&gt;"",IF('2-Controllo qualitativo'!Z59&lt;&gt;0,'2-Controllo qualitativo'!Z59,""),"")</f>
        <v>0</v>
      </c>
      <c r="W58" s="15">
        <f>IF('3.1-Coefficienti di emissione'!N58 ="", "", '3.1-Coefficienti di emissione'!N58)</f>
        <v>0</v>
      </c>
      <c r="X58" s="11">
        <f>IF(W58="","",'3.1-Coefficienti di emissione'!O58)</f>
        <v>0</v>
      </c>
      <c r="Y58" s="16">
        <f>IF(V58="","",H58*W58)</f>
        <v>0</v>
      </c>
      <c r="Z58" s="11">
        <f>IF(Y58="", "", 'Appendice 2, GWP dei HFCs'!G5)</f>
        <v>0</v>
      </c>
      <c r="AA58" s="16">
        <f>IF(Y58="","",Y58*Z58)</f>
        <v>0</v>
      </c>
      <c r="AB58" s="16">
        <f>IF('2-Controllo qualitativo'!E59="是",IF(J58="CO2",SUM(U58,AA58),SUM(O58,U58,AA58)),IF(SUM(O58,U58,AA58)&lt;&gt;0,SUM(O58,U58,AA58),0))</f>
        <v>0</v>
      </c>
      <c r="AC58" s="16">
        <f>IF('2-Controllo qualitativo'!E59="是",IF(J58="CO2",O58,""),"")</f>
        <v>0</v>
      </c>
      <c r="AD58" s="17">
        <f>IF(AB58&lt;&gt;"",AB58/'6-Tabella di riepilogo'!$J$5,"")</f>
        <v>0</v>
      </c>
      <c r="AE58" s="10">
        <f>F52&amp;J52&amp;E52</f>
        <v>0</v>
      </c>
      <c r="AF58" s="10">
        <f>F52&amp;J52</f>
        <v>0</v>
      </c>
      <c r="AG58" s="10">
        <f>F52&amp;P52</f>
        <v>0</v>
      </c>
      <c r="AH58" s="10">
        <f>F52&amp;V52</f>
        <v>0</v>
      </c>
      <c r="AI58" s="10">
        <f>F52&amp;G52</f>
        <v>0</v>
      </c>
      <c r="AJ58" s="10">
        <f>F52&amp;G52</f>
        <v>0</v>
      </c>
      <c r="AK58" s="10">
        <f>F52&amp;G52</f>
        <v>0</v>
      </c>
      <c r="AL58" s="10">
        <f>F52&amp;J52&amp;G52&amp;E52</f>
        <v>0</v>
      </c>
      <c r="AM58" s="10">
        <f>IFERROR(ABS(AB52),"")</f>
        <v>0</v>
      </c>
    </row>
    <row r="59" spans="1:39" ht="30" customHeight="1">
      <c r="A59" s="8">
        <f>IF('2-Controllo qualitativo'!A60&lt;&gt;"",'2-Controllo qualitativo'!A60,"")</f>
        <v>0</v>
      </c>
      <c r="B59" s="8">
        <f>IF('2-Controllo qualitativo'!B60&lt;&gt;"",'2-Controllo qualitativo'!B60,"")</f>
        <v>0</v>
      </c>
      <c r="C59" s="8">
        <f>IF('2-Controllo qualitativo'!C60&lt;&gt;"",'2-Controllo qualitativo'!C60,"")</f>
        <v>0</v>
      </c>
      <c r="D59" s="8">
        <f>IF('2-Controllo qualitativo'!D60&lt;&gt;"",'2-Controllo qualitativo'!D60,"")</f>
        <v>0</v>
      </c>
      <c r="E59" s="8">
        <f>IF('2-Controllo qualitativo'!E60&lt;&gt;"",'2-Controllo qualitativo'!E60,"")</f>
        <v>0</v>
      </c>
      <c r="F59" s="8">
        <f>IF('2-Controllo qualitativo'!F60&lt;&gt;"",'2-Controllo qualitativo'!F60,"")</f>
        <v>0</v>
      </c>
      <c r="G59" s="8">
        <f>IF('2-Controllo qualitativo'!G60&lt;&gt;"",'2-Controllo qualitativo'!G60,"")</f>
        <v>0</v>
      </c>
      <c r="H59" s="11" t="s">
        <v>467</v>
      </c>
      <c r="I59" s="11"/>
      <c r="J59" s="8">
        <f>IF('2-Controllo qualitativo'!X60&lt;&gt;"",IF('2-Controllo qualitativo'!X60&lt;&gt;0,'2-Controllo qualitativo'!X60,""),"")</f>
        <v>0</v>
      </c>
      <c r="K59" s="15">
        <f>'3.1-Coefficienti di emissione'!F59</f>
        <v>0</v>
      </c>
      <c r="L59" s="11">
        <f>'3.1-Coefficienti di emissione'!G59</f>
        <v>0</v>
      </c>
      <c r="M59" s="16">
        <f>IF(J59="","",H59*K59)</f>
        <v>0</v>
      </c>
      <c r="N59" s="11">
        <f>'Appendice 2, GWP dei HFCs'!G3</f>
        <v>0</v>
      </c>
      <c r="O59" s="16">
        <f>IF(M59="","",M59*N59)</f>
        <v>0</v>
      </c>
      <c r="P59" s="8">
        <f>IF('2-Controllo qualitativo'!Y60&lt;&gt;"",IF('2-Controllo qualitativo'!Y60&lt;&gt;0,'2-Controllo qualitativo'!Y60,""),"")</f>
        <v>0</v>
      </c>
      <c r="Q59" s="15">
        <f>IF('3.1-Coefficienti di emissione'!J59="", "", '3.1-Coefficienti di emissione'!J59)</f>
        <v>0</v>
      </c>
      <c r="R59" s="11">
        <f>IF(Q59="","",'3.1-Coefficienti di emissione'!K59)</f>
        <v>0</v>
      </c>
      <c r="S59" s="16">
        <f>IF(P59="","",H59*Q59)</f>
        <v>0</v>
      </c>
      <c r="T59" s="11">
        <f>IF(S59="", "", 'Appendice 2, GWP dei HFCs'!G4)</f>
        <v>0</v>
      </c>
      <c r="U59" s="16">
        <f>IF(S59="","",S59*T59)</f>
        <v>0</v>
      </c>
      <c r="V59" s="8">
        <f>IF('2-Controllo qualitativo'!Z60&lt;&gt;"",IF('2-Controllo qualitativo'!Z60&lt;&gt;0,'2-Controllo qualitativo'!Z60,""),"")</f>
        <v>0</v>
      </c>
      <c r="W59" s="15">
        <f>IF('3.1-Coefficienti di emissione'!N59 ="", "", '3.1-Coefficienti di emissione'!N59)</f>
        <v>0</v>
      </c>
      <c r="X59" s="11">
        <f>IF(W59="","",'3.1-Coefficienti di emissione'!O59)</f>
        <v>0</v>
      </c>
      <c r="Y59" s="16">
        <f>IF(V59="","",H59*W59)</f>
        <v>0</v>
      </c>
      <c r="Z59" s="11">
        <f>IF(Y59="", "", 'Appendice 2, GWP dei HFCs'!G5)</f>
        <v>0</v>
      </c>
      <c r="AA59" s="16">
        <f>IF(Y59="","",Y59*Z59)</f>
        <v>0</v>
      </c>
      <c r="AB59" s="16">
        <f>IF('2-Controllo qualitativo'!E60="是",IF(J59="CO2",SUM(U59,AA59),SUM(O59,U59,AA59)),IF(SUM(O59,U59,AA59)&lt;&gt;0,SUM(O59,U59,AA59),0))</f>
        <v>0</v>
      </c>
      <c r="AC59" s="16">
        <f>IF('2-Controllo qualitativo'!E60="是",IF(J59="CO2",O59,""),"")</f>
        <v>0</v>
      </c>
      <c r="AD59" s="17">
        <f>IF(AB59&lt;&gt;"",AB59/'6-Tabella di riepilogo'!$J$5,"")</f>
        <v>0</v>
      </c>
      <c r="AE59" s="10">
        <f>F53&amp;J53&amp;E53</f>
        <v>0</v>
      </c>
      <c r="AF59" s="10">
        <f>F53&amp;J53</f>
        <v>0</v>
      </c>
      <c r="AG59" s="10">
        <f>F53&amp;P53</f>
        <v>0</v>
      </c>
      <c r="AH59" s="10">
        <f>F53&amp;V53</f>
        <v>0</v>
      </c>
      <c r="AI59" s="10">
        <f>F53&amp;G53</f>
        <v>0</v>
      </c>
      <c r="AJ59" s="10">
        <f>F53&amp;G53</f>
        <v>0</v>
      </c>
      <c r="AK59" s="10">
        <f>F53&amp;G53</f>
        <v>0</v>
      </c>
      <c r="AL59" s="10">
        <f>F53&amp;J53&amp;G53&amp;E53</f>
        <v>0</v>
      </c>
      <c r="AM59" s="10">
        <f>IFERROR(ABS(AB53),"")</f>
        <v>0</v>
      </c>
    </row>
    <row r="60" spans="1:39" ht="30" customHeight="1">
      <c r="A60" s="8">
        <f>IF('2-Controllo qualitativo'!A61&lt;&gt;"",'2-Controllo qualitativo'!A61,"")</f>
        <v>0</v>
      </c>
      <c r="B60" s="8">
        <f>IF('2-Controllo qualitativo'!B61&lt;&gt;"",'2-Controllo qualitativo'!B61,"")</f>
        <v>0</v>
      </c>
      <c r="C60" s="8">
        <f>IF('2-Controllo qualitativo'!C61&lt;&gt;"",'2-Controllo qualitativo'!C61,"")</f>
        <v>0</v>
      </c>
      <c r="D60" s="8">
        <f>IF('2-Controllo qualitativo'!D61&lt;&gt;"",'2-Controllo qualitativo'!D61,"")</f>
        <v>0</v>
      </c>
      <c r="E60" s="8">
        <f>IF('2-Controllo qualitativo'!E61&lt;&gt;"",'2-Controllo qualitativo'!E61,"")</f>
        <v>0</v>
      </c>
      <c r="F60" s="8">
        <f>IF('2-Controllo qualitativo'!F61&lt;&gt;"",'2-Controllo qualitativo'!F61,"")</f>
        <v>0</v>
      </c>
      <c r="G60" s="8">
        <f>IF('2-Controllo qualitativo'!G61&lt;&gt;"",'2-Controllo qualitativo'!G61,"")</f>
        <v>0</v>
      </c>
      <c r="H60" s="11" t="s">
        <v>467</v>
      </c>
      <c r="I60" s="11"/>
      <c r="J60" s="8">
        <f>IF('2-Controllo qualitativo'!X61&lt;&gt;"",IF('2-Controllo qualitativo'!X61&lt;&gt;0,'2-Controllo qualitativo'!X61,""),"")</f>
        <v>0</v>
      </c>
      <c r="K60" s="15">
        <f>'3.1-Coefficienti di emissione'!F60</f>
        <v>0</v>
      </c>
      <c r="L60" s="11">
        <f>'3.1-Coefficienti di emissione'!G60</f>
        <v>0</v>
      </c>
      <c r="M60" s="16">
        <f>IF(J60="","",H60*K60)</f>
        <v>0</v>
      </c>
      <c r="N60" s="11">
        <f>'Appendice 2, GWP dei HFCs'!G3</f>
        <v>0</v>
      </c>
      <c r="O60" s="16">
        <f>IF(M60="","",M60*N60)</f>
        <v>0</v>
      </c>
      <c r="P60" s="8">
        <f>IF('2-Controllo qualitativo'!Y61&lt;&gt;"",IF('2-Controllo qualitativo'!Y61&lt;&gt;0,'2-Controllo qualitativo'!Y61,""),"")</f>
        <v>0</v>
      </c>
      <c r="Q60" s="15">
        <f>IF('3.1-Coefficienti di emissione'!J60="", "", '3.1-Coefficienti di emissione'!J60)</f>
        <v>0</v>
      </c>
      <c r="R60" s="11">
        <f>IF(Q60="","",'3.1-Coefficienti di emissione'!K60)</f>
        <v>0</v>
      </c>
      <c r="S60" s="16">
        <f>IF(P60="","",H60*Q60)</f>
        <v>0</v>
      </c>
      <c r="T60" s="11">
        <f>IF(S60="", "", 'Appendice 2, GWP dei HFCs'!G4)</f>
        <v>0</v>
      </c>
      <c r="U60" s="16">
        <f>IF(S60="","",S60*T60)</f>
        <v>0</v>
      </c>
      <c r="V60" s="8">
        <f>IF('2-Controllo qualitativo'!Z61&lt;&gt;"",IF('2-Controllo qualitativo'!Z61&lt;&gt;0,'2-Controllo qualitativo'!Z61,""),"")</f>
        <v>0</v>
      </c>
      <c r="W60" s="15">
        <f>IF('3.1-Coefficienti di emissione'!N60 ="", "", '3.1-Coefficienti di emissione'!N60)</f>
        <v>0</v>
      </c>
      <c r="X60" s="11">
        <f>IF(W60="","",'3.1-Coefficienti di emissione'!O60)</f>
        <v>0</v>
      </c>
      <c r="Y60" s="16">
        <f>IF(V60="","",H60*W60)</f>
        <v>0</v>
      </c>
      <c r="Z60" s="11">
        <f>IF(Y60="", "", 'Appendice 2, GWP dei HFCs'!G5)</f>
        <v>0</v>
      </c>
      <c r="AA60" s="16">
        <f>IF(Y60="","",Y60*Z60)</f>
        <v>0</v>
      </c>
      <c r="AB60" s="16">
        <f>IF('2-Controllo qualitativo'!E61="是",IF(J60="CO2",SUM(U60,AA60),SUM(O60,U60,AA60)),IF(SUM(O60,U60,AA60)&lt;&gt;0,SUM(O60,U60,AA60),0))</f>
        <v>0</v>
      </c>
      <c r="AC60" s="16">
        <f>IF('2-Controllo qualitativo'!E61="是",IF(J60="CO2",O60,""),"")</f>
        <v>0</v>
      </c>
      <c r="AD60" s="17">
        <f>IF(AB60&lt;&gt;"",AB60/'6-Tabella di riepilogo'!$J$5,"")</f>
        <v>0</v>
      </c>
      <c r="AE60" s="10">
        <f>F54&amp;J54&amp;E54</f>
        <v>0</v>
      </c>
      <c r="AF60" s="10">
        <f>F54&amp;J54</f>
        <v>0</v>
      </c>
      <c r="AG60" s="10">
        <f>F54&amp;P54</f>
        <v>0</v>
      </c>
      <c r="AH60" s="10">
        <f>F54&amp;V54</f>
        <v>0</v>
      </c>
      <c r="AI60" s="10">
        <f>F54&amp;G54</f>
        <v>0</v>
      </c>
      <c r="AJ60" s="10">
        <f>F54&amp;G54</f>
        <v>0</v>
      </c>
      <c r="AK60" s="10">
        <f>F54&amp;G54</f>
        <v>0</v>
      </c>
      <c r="AL60" s="10">
        <f>F54&amp;J54&amp;G54&amp;E54</f>
        <v>0</v>
      </c>
      <c r="AM60" s="10">
        <f>IFERROR(ABS(AB54),"")</f>
        <v>0</v>
      </c>
    </row>
    <row r="61" spans="1:39" ht="30" customHeight="1">
      <c r="A61" s="8">
        <f>IF('2-Controllo qualitativo'!A62&lt;&gt;"",'2-Controllo qualitativo'!A62,"")</f>
        <v>0</v>
      </c>
      <c r="B61" s="8">
        <f>IF('2-Controllo qualitativo'!B62&lt;&gt;"",'2-Controllo qualitativo'!B62,"")</f>
        <v>0</v>
      </c>
      <c r="C61" s="8">
        <f>IF('2-Controllo qualitativo'!C62&lt;&gt;"",'2-Controllo qualitativo'!C62,"")</f>
        <v>0</v>
      </c>
      <c r="D61" s="8">
        <f>IF('2-Controllo qualitativo'!D62&lt;&gt;"",'2-Controllo qualitativo'!D62,"")</f>
        <v>0</v>
      </c>
      <c r="E61" s="8">
        <f>IF('2-Controllo qualitativo'!E62&lt;&gt;"",'2-Controllo qualitativo'!E62,"")</f>
        <v>0</v>
      </c>
      <c r="F61" s="8">
        <f>IF('2-Controllo qualitativo'!F62&lt;&gt;"",'2-Controllo qualitativo'!F62,"")</f>
        <v>0</v>
      </c>
      <c r="G61" s="8">
        <f>IF('2-Controllo qualitativo'!G62&lt;&gt;"",'2-Controllo qualitativo'!G62,"")</f>
        <v>0</v>
      </c>
      <c r="H61" s="11" t="s">
        <v>488</v>
      </c>
      <c r="I61" s="11" t="s">
        <v>489</v>
      </c>
      <c r="J61" s="8">
        <f>IF('2-Controllo qualitativo'!X62&lt;&gt;"",IF('2-Controllo qualitativo'!X62&lt;&gt;0,'2-Controllo qualitativo'!X62,""),"")</f>
        <v>0</v>
      </c>
      <c r="K61" s="15">
        <f>'3.1-Coefficienti di emissione'!F61</f>
        <v>0</v>
      </c>
      <c r="L61" s="11">
        <f>'3.1-Coefficienti di emissione'!G61</f>
        <v>0</v>
      </c>
      <c r="M61" s="16">
        <f>IF(J61="","",H61*K61)</f>
        <v>0</v>
      </c>
      <c r="N61" s="11">
        <f>'Appendice 2, GWP dei HFCs'!G3</f>
        <v>0</v>
      </c>
      <c r="O61" s="16">
        <f>IF(M61="","",M61*N61)</f>
        <v>0</v>
      </c>
      <c r="P61" s="8">
        <f>IF('2-Controllo qualitativo'!Y62&lt;&gt;"",IF('2-Controllo qualitativo'!Y62&lt;&gt;0,'2-Controllo qualitativo'!Y62,""),"")</f>
        <v>0</v>
      </c>
      <c r="Q61" s="15">
        <f>IF('3.1-Coefficienti di emissione'!J61="", "", '3.1-Coefficienti di emissione'!J61)</f>
        <v>0</v>
      </c>
      <c r="R61" s="11">
        <f>IF(Q61="","",'3.1-Coefficienti di emissione'!K61)</f>
        <v>0</v>
      </c>
      <c r="S61" s="16">
        <f>IF(P61="","",H61*Q61)</f>
        <v>0</v>
      </c>
      <c r="T61" s="11">
        <f>IF(S61="", "", 'Appendice 2, GWP dei HFCs'!G4)</f>
        <v>0</v>
      </c>
      <c r="U61" s="16">
        <f>IF(S61="","",S61*T61)</f>
        <v>0</v>
      </c>
      <c r="V61" s="8">
        <f>IF('2-Controllo qualitativo'!Z62&lt;&gt;"",IF('2-Controllo qualitativo'!Z62&lt;&gt;0,'2-Controllo qualitativo'!Z62,""),"")</f>
        <v>0</v>
      </c>
      <c r="W61" s="15">
        <f>IF('3.1-Coefficienti di emissione'!N61 ="", "", '3.1-Coefficienti di emissione'!N61)</f>
        <v>0</v>
      </c>
      <c r="X61" s="11">
        <f>IF(W61="","",'3.1-Coefficienti di emissione'!O61)</f>
        <v>0</v>
      </c>
      <c r="Y61" s="16">
        <f>IF(V61="","",H61*W61)</f>
        <v>0</v>
      </c>
      <c r="Z61" s="11">
        <f>IF(Y61="", "", 'Appendice 2, GWP dei HFCs'!G5)</f>
        <v>0</v>
      </c>
      <c r="AA61" s="16">
        <f>IF(Y61="","",Y61*Z61)</f>
        <v>0</v>
      </c>
      <c r="AB61" s="16">
        <f>IF('2-Controllo qualitativo'!E62="是",IF(J61="CO2",SUM(U61,AA61),SUM(O61,U61,AA61)),IF(SUM(O61,U61,AA61)&lt;&gt;0,SUM(O61,U61,AA61),0))</f>
        <v>0</v>
      </c>
      <c r="AC61" s="16">
        <f>IF('2-Controllo qualitativo'!E62="是",IF(J61="CO2",O61,""),"")</f>
        <v>0</v>
      </c>
      <c r="AD61" s="17">
        <f>IF(AB61&lt;&gt;"",AB61/'6-Tabella di riepilogo'!$J$5,"")</f>
        <v>0</v>
      </c>
      <c r="AE61" s="10">
        <f>F55&amp;J55&amp;E55</f>
        <v>0</v>
      </c>
      <c r="AF61" s="10">
        <f>F55&amp;J55</f>
        <v>0</v>
      </c>
      <c r="AG61" s="10">
        <f>F55&amp;P55</f>
        <v>0</v>
      </c>
      <c r="AH61" s="10">
        <f>F55&amp;V55</f>
        <v>0</v>
      </c>
      <c r="AI61" s="10">
        <f>F55&amp;G55</f>
        <v>0</v>
      </c>
      <c r="AJ61" s="10">
        <f>F55&amp;G55</f>
        <v>0</v>
      </c>
      <c r="AK61" s="10">
        <f>F55&amp;G55</f>
        <v>0</v>
      </c>
      <c r="AL61" s="10">
        <f>F55&amp;J55&amp;G55&amp;E55</f>
        <v>0</v>
      </c>
      <c r="AM61" s="10">
        <f>IFERROR(ABS(AB55),"")</f>
        <v>0</v>
      </c>
    </row>
    <row r="62" spans="1:39" ht="30" customHeight="1">
      <c r="A62" s="8">
        <f>IF('2-Controllo qualitativo'!A63&lt;&gt;"",'2-Controllo qualitativo'!A63,"")</f>
        <v>0</v>
      </c>
      <c r="B62" s="8">
        <f>IF('2-Controllo qualitativo'!B63&lt;&gt;"",'2-Controllo qualitativo'!B63,"")</f>
        <v>0</v>
      </c>
      <c r="C62" s="8">
        <f>IF('2-Controllo qualitativo'!C63&lt;&gt;"",'2-Controllo qualitativo'!C63,"")</f>
        <v>0</v>
      </c>
      <c r="D62" s="8">
        <f>IF('2-Controllo qualitativo'!D63&lt;&gt;"",'2-Controllo qualitativo'!D63,"")</f>
        <v>0</v>
      </c>
      <c r="E62" s="8">
        <f>IF('2-Controllo qualitativo'!E63&lt;&gt;"",'2-Controllo qualitativo'!E63,"")</f>
        <v>0</v>
      </c>
      <c r="F62" s="8">
        <f>IF('2-Controllo qualitativo'!F63&lt;&gt;"",'2-Controllo qualitativo'!F63,"")</f>
        <v>0</v>
      </c>
      <c r="G62" s="8">
        <f>IF('2-Controllo qualitativo'!G63&lt;&gt;"",'2-Controllo qualitativo'!G63,"")</f>
        <v>0</v>
      </c>
      <c r="H62" s="11" t="s">
        <v>490</v>
      </c>
      <c r="I62" s="11" t="s">
        <v>489</v>
      </c>
      <c r="J62" s="8">
        <f>IF('2-Controllo qualitativo'!X63&lt;&gt;"",IF('2-Controllo qualitativo'!X63&lt;&gt;0,'2-Controllo qualitativo'!X63,""),"")</f>
        <v>0</v>
      </c>
      <c r="K62" s="15">
        <f>'3.1-Coefficienti di emissione'!F62</f>
        <v>0</v>
      </c>
      <c r="L62" s="11">
        <f>'3.1-Coefficienti di emissione'!G62</f>
        <v>0</v>
      </c>
      <c r="M62" s="16">
        <f>IF(J62="","",H62*K62)</f>
        <v>0</v>
      </c>
      <c r="N62" s="11">
        <f>'Appendice 2, GWP dei HFCs'!G3</f>
        <v>0</v>
      </c>
      <c r="O62" s="16">
        <f>IF(M62="","",M62*N62)</f>
        <v>0</v>
      </c>
      <c r="P62" s="8">
        <f>IF('2-Controllo qualitativo'!Y63&lt;&gt;"",IF('2-Controllo qualitativo'!Y63&lt;&gt;0,'2-Controllo qualitativo'!Y63,""),"")</f>
        <v>0</v>
      </c>
      <c r="Q62" s="15">
        <f>IF('3.1-Coefficienti di emissione'!J62="", "", '3.1-Coefficienti di emissione'!J62)</f>
        <v>0</v>
      </c>
      <c r="R62" s="11">
        <f>IF(Q62="","",'3.1-Coefficienti di emissione'!K62)</f>
        <v>0</v>
      </c>
      <c r="S62" s="16">
        <f>IF(P62="","",H62*Q62)</f>
        <v>0</v>
      </c>
      <c r="T62" s="11">
        <f>IF(S62="", "", 'Appendice 2, GWP dei HFCs'!G4)</f>
        <v>0</v>
      </c>
      <c r="U62" s="16">
        <f>IF(S62="","",S62*T62)</f>
        <v>0</v>
      </c>
      <c r="V62" s="8">
        <f>IF('2-Controllo qualitativo'!Z63&lt;&gt;"",IF('2-Controllo qualitativo'!Z63&lt;&gt;0,'2-Controllo qualitativo'!Z63,""),"")</f>
        <v>0</v>
      </c>
      <c r="W62" s="15">
        <f>IF('3.1-Coefficienti di emissione'!N62 ="", "", '3.1-Coefficienti di emissione'!N62)</f>
        <v>0</v>
      </c>
      <c r="X62" s="11">
        <f>IF(W62="","",'3.1-Coefficienti di emissione'!O62)</f>
        <v>0</v>
      </c>
      <c r="Y62" s="16">
        <f>IF(V62="","",H62*W62)</f>
        <v>0</v>
      </c>
      <c r="Z62" s="11">
        <f>IF(Y62="", "", 'Appendice 2, GWP dei HFCs'!G5)</f>
        <v>0</v>
      </c>
      <c r="AA62" s="16">
        <f>IF(Y62="","",Y62*Z62)</f>
        <v>0</v>
      </c>
      <c r="AB62" s="16">
        <f>IF('2-Controllo qualitativo'!E63="是",IF(J62="CO2",SUM(U62,AA62),SUM(O62,U62,AA62)),IF(SUM(O62,U62,AA62)&lt;&gt;0,SUM(O62,U62,AA62),0))</f>
        <v>0</v>
      </c>
      <c r="AC62" s="16">
        <f>IF('2-Controllo qualitativo'!E63="是",IF(J62="CO2",O62,""),"")</f>
        <v>0</v>
      </c>
      <c r="AD62" s="17">
        <f>IF(AB62&lt;&gt;"",AB62/'6-Tabella di riepilogo'!$J$5,"")</f>
        <v>0</v>
      </c>
      <c r="AE62" s="10">
        <f>F56&amp;J56&amp;E56</f>
        <v>0</v>
      </c>
      <c r="AF62" s="10">
        <f>F56&amp;J56</f>
        <v>0</v>
      </c>
      <c r="AG62" s="10">
        <f>F56&amp;P56</f>
        <v>0</v>
      </c>
      <c r="AH62" s="10">
        <f>F56&amp;V56</f>
        <v>0</v>
      </c>
      <c r="AI62" s="10">
        <f>F56&amp;G56</f>
        <v>0</v>
      </c>
      <c r="AJ62" s="10">
        <f>F56&amp;G56</f>
        <v>0</v>
      </c>
      <c r="AK62" s="10">
        <f>F56&amp;G56</f>
        <v>0</v>
      </c>
      <c r="AL62" s="10">
        <f>F56&amp;J56&amp;G56&amp;E56</f>
        <v>0</v>
      </c>
      <c r="AM62" s="10">
        <f>IFERROR(ABS(AB56),"")</f>
        <v>0</v>
      </c>
    </row>
    <row r="63" spans="1:39" ht="30" customHeight="1">
      <c r="A63" s="8">
        <f>IF('2-Controllo qualitativo'!A64&lt;&gt;"",'2-Controllo qualitativo'!A64,"")</f>
        <v>0</v>
      </c>
      <c r="B63" s="8">
        <f>IF('2-Controllo qualitativo'!B64&lt;&gt;"",'2-Controllo qualitativo'!B64,"")</f>
        <v>0</v>
      </c>
      <c r="C63" s="8">
        <f>IF('2-Controllo qualitativo'!C64&lt;&gt;"",'2-Controllo qualitativo'!C64,"")</f>
        <v>0</v>
      </c>
      <c r="D63" s="8">
        <f>IF('2-Controllo qualitativo'!D64&lt;&gt;"",'2-Controllo qualitativo'!D64,"")</f>
        <v>0</v>
      </c>
      <c r="E63" s="8">
        <f>IF('2-Controllo qualitativo'!E64&lt;&gt;"",'2-Controllo qualitativo'!E64,"")</f>
        <v>0</v>
      </c>
      <c r="F63" s="8">
        <f>IF('2-Controllo qualitativo'!F64&lt;&gt;"",'2-Controllo qualitativo'!F64,"")</f>
        <v>0</v>
      </c>
      <c r="G63" s="8">
        <f>IF('2-Controllo qualitativo'!G64&lt;&gt;"",'2-Controllo qualitativo'!G64,"")</f>
        <v>0</v>
      </c>
      <c r="H63" s="11" t="s">
        <v>467</v>
      </c>
      <c r="I63" s="11"/>
      <c r="J63" s="8">
        <f>IF('2-Controllo qualitativo'!X64&lt;&gt;"",IF('2-Controllo qualitativo'!X64&lt;&gt;0,'2-Controllo qualitativo'!X64,""),"")</f>
        <v>0</v>
      </c>
      <c r="K63" s="15">
        <f>'3.1-Coefficienti di emissione'!F63</f>
        <v>0</v>
      </c>
      <c r="L63" s="11">
        <f>'3.1-Coefficienti di emissione'!G63</f>
        <v>0</v>
      </c>
      <c r="M63" s="16">
        <f>IF(J63="","",H63*K63)</f>
        <v>0</v>
      </c>
      <c r="N63" s="11">
        <f>'Appendice 2, GWP dei HFCs'!G3</f>
        <v>0</v>
      </c>
      <c r="O63" s="16">
        <f>IF(M63="","",M63*N63)</f>
        <v>0</v>
      </c>
      <c r="P63" s="8">
        <f>IF('2-Controllo qualitativo'!Y64&lt;&gt;"",IF('2-Controllo qualitativo'!Y64&lt;&gt;0,'2-Controllo qualitativo'!Y64,""),"")</f>
        <v>0</v>
      </c>
      <c r="Q63" s="15">
        <f>IF('3.1-Coefficienti di emissione'!J63="", "", '3.1-Coefficienti di emissione'!J63)</f>
        <v>0</v>
      </c>
      <c r="R63" s="11">
        <f>IF(Q63="","",'3.1-Coefficienti di emissione'!K63)</f>
        <v>0</v>
      </c>
      <c r="S63" s="16">
        <f>IF(P63="","",H63*Q63)</f>
        <v>0</v>
      </c>
      <c r="T63" s="11">
        <f>IF(S63="", "", 'Appendice 2, GWP dei HFCs'!G4)</f>
        <v>0</v>
      </c>
      <c r="U63" s="16">
        <f>IF(S63="","",S63*T63)</f>
        <v>0</v>
      </c>
      <c r="V63" s="8">
        <f>IF('2-Controllo qualitativo'!Z64&lt;&gt;"",IF('2-Controllo qualitativo'!Z64&lt;&gt;0,'2-Controllo qualitativo'!Z64,""),"")</f>
        <v>0</v>
      </c>
      <c r="W63" s="15">
        <f>IF('3.1-Coefficienti di emissione'!N63 ="", "", '3.1-Coefficienti di emissione'!N63)</f>
        <v>0</v>
      </c>
      <c r="X63" s="11">
        <f>IF(W63="","",'3.1-Coefficienti di emissione'!O63)</f>
        <v>0</v>
      </c>
      <c r="Y63" s="16">
        <f>IF(V63="","",H63*W63)</f>
        <v>0</v>
      </c>
      <c r="Z63" s="11">
        <f>IF(Y63="", "", 'Appendice 2, GWP dei HFCs'!G5)</f>
        <v>0</v>
      </c>
      <c r="AA63" s="16">
        <f>IF(Y63="","",Y63*Z63)</f>
        <v>0</v>
      </c>
      <c r="AB63" s="16">
        <f>IF('2-Controllo qualitativo'!E64="是",IF(J63="CO2",SUM(U63,AA63),SUM(O63,U63,AA63)),IF(SUM(O63,U63,AA63)&lt;&gt;0,SUM(O63,U63,AA63),0))</f>
        <v>0</v>
      </c>
      <c r="AC63" s="16">
        <f>IF('2-Controllo qualitativo'!E64="是",IF(J63="CO2",O63,""),"")</f>
        <v>0</v>
      </c>
      <c r="AD63" s="17">
        <f>IF(AB63&lt;&gt;"",AB63/'6-Tabella di riepilogo'!$J$5,"")</f>
        <v>0</v>
      </c>
      <c r="AE63" s="10">
        <f>F57&amp;J57&amp;E57</f>
        <v>0</v>
      </c>
      <c r="AF63" s="10">
        <f>F57&amp;J57</f>
        <v>0</v>
      </c>
      <c r="AG63" s="10">
        <f>F57&amp;P57</f>
        <v>0</v>
      </c>
      <c r="AH63" s="10">
        <f>F57&amp;V57</f>
        <v>0</v>
      </c>
      <c r="AI63" s="10">
        <f>F57&amp;G57</f>
        <v>0</v>
      </c>
      <c r="AJ63" s="10">
        <f>F57&amp;G57</f>
        <v>0</v>
      </c>
      <c r="AK63" s="10">
        <f>F57&amp;G57</f>
        <v>0</v>
      </c>
      <c r="AL63" s="10">
        <f>F57&amp;J57&amp;G57&amp;E57</f>
        <v>0</v>
      </c>
      <c r="AM63" s="10">
        <f>IFERROR(ABS(AB57),"")</f>
        <v>0</v>
      </c>
    </row>
    <row r="64" spans="1:39" ht="30" customHeight="1">
      <c r="A64" s="8">
        <f>IF('2-Controllo qualitativo'!A65&lt;&gt;"",'2-Controllo qualitativo'!A65,"")</f>
        <v>0</v>
      </c>
      <c r="B64" s="8">
        <f>IF('2-Controllo qualitativo'!B65&lt;&gt;"",'2-Controllo qualitativo'!B65,"")</f>
        <v>0</v>
      </c>
      <c r="C64" s="8">
        <f>IF('2-Controllo qualitativo'!C65&lt;&gt;"",'2-Controllo qualitativo'!C65,"")</f>
        <v>0</v>
      </c>
      <c r="D64" s="8">
        <f>IF('2-Controllo qualitativo'!D65&lt;&gt;"",'2-Controllo qualitativo'!D65,"")</f>
        <v>0</v>
      </c>
      <c r="E64" s="8">
        <f>IF('2-Controllo qualitativo'!E65&lt;&gt;"",'2-Controllo qualitativo'!E65,"")</f>
        <v>0</v>
      </c>
      <c r="F64" s="8">
        <f>IF('2-Controllo qualitativo'!F65&lt;&gt;"",'2-Controllo qualitativo'!F65,"")</f>
        <v>0</v>
      </c>
      <c r="G64" s="8">
        <f>IF('2-Controllo qualitativo'!G65&lt;&gt;"",'2-Controllo qualitativo'!G65,"")</f>
        <v>0</v>
      </c>
      <c r="H64" s="11" t="s">
        <v>467</v>
      </c>
      <c r="I64" s="11"/>
      <c r="J64" s="8">
        <f>IF('2-Controllo qualitativo'!X65&lt;&gt;"",IF('2-Controllo qualitativo'!X65&lt;&gt;0,'2-Controllo qualitativo'!X65,""),"")</f>
        <v>0</v>
      </c>
      <c r="K64" s="15">
        <f>'3.1-Coefficienti di emissione'!F64</f>
        <v>0</v>
      </c>
      <c r="L64" s="11">
        <f>'3.1-Coefficienti di emissione'!G64</f>
        <v>0</v>
      </c>
      <c r="M64" s="16">
        <f>IF(J64="","",H64*K64)</f>
        <v>0</v>
      </c>
      <c r="N64" s="11">
        <f>'Appendice 2, GWP dei HFCs'!G3</f>
        <v>0</v>
      </c>
      <c r="O64" s="16">
        <f>IF(M64="","",M64*N64)</f>
        <v>0</v>
      </c>
      <c r="P64" s="8">
        <f>IF('2-Controllo qualitativo'!Y65&lt;&gt;"",IF('2-Controllo qualitativo'!Y65&lt;&gt;0,'2-Controllo qualitativo'!Y65,""),"")</f>
        <v>0</v>
      </c>
      <c r="Q64" s="15">
        <f>IF('3.1-Coefficienti di emissione'!J64="", "", '3.1-Coefficienti di emissione'!J64)</f>
        <v>0</v>
      </c>
      <c r="R64" s="11">
        <f>IF(Q64="","",'3.1-Coefficienti di emissione'!K64)</f>
        <v>0</v>
      </c>
      <c r="S64" s="16">
        <f>IF(P64="","",H64*Q64)</f>
        <v>0</v>
      </c>
      <c r="T64" s="11">
        <f>IF(S64="", "", 'Appendice 2, GWP dei HFCs'!G4)</f>
        <v>0</v>
      </c>
      <c r="U64" s="16">
        <f>IF(S64="","",S64*T64)</f>
        <v>0</v>
      </c>
      <c r="V64" s="8">
        <f>IF('2-Controllo qualitativo'!Z65&lt;&gt;"",IF('2-Controllo qualitativo'!Z65&lt;&gt;0,'2-Controllo qualitativo'!Z65,""),"")</f>
        <v>0</v>
      </c>
      <c r="W64" s="15">
        <f>IF('3.1-Coefficienti di emissione'!N64 ="", "", '3.1-Coefficienti di emissione'!N64)</f>
        <v>0</v>
      </c>
      <c r="X64" s="11">
        <f>IF(W64="","",'3.1-Coefficienti di emissione'!O64)</f>
        <v>0</v>
      </c>
      <c r="Y64" s="16">
        <f>IF(V64="","",H64*W64)</f>
        <v>0</v>
      </c>
      <c r="Z64" s="11">
        <f>IF(Y64="", "", 'Appendice 2, GWP dei HFCs'!G5)</f>
        <v>0</v>
      </c>
      <c r="AA64" s="16">
        <f>IF(Y64="","",Y64*Z64)</f>
        <v>0</v>
      </c>
      <c r="AB64" s="16">
        <f>IF('2-Controllo qualitativo'!E65="是",IF(J64="CO2",SUM(U64,AA64),SUM(O64,U64,AA64)),IF(SUM(O64,U64,AA64)&lt;&gt;0,SUM(O64,U64,AA64),0))</f>
        <v>0</v>
      </c>
      <c r="AC64" s="16">
        <f>IF('2-Controllo qualitativo'!E65="是",IF(J64="CO2",O64,""),"")</f>
        <v>0</v>
      </c>
      <c r="AD64" s="17">
        <f>IF(AB64&lt;&gt;"",AB64/'6-Tabella di riepilogo'!$J$5,"")</f>
        <v>0</v>
      </c>
      <c r="AE64" s="10">
        <f>F58&amp;J58&amp;E58</f>
        <v>0</v>
      </c>
      <c r="AF64" s="10">
        <f>F58&amp;J58</f>
        <v>0</v>
      </c>
      <c r="AG64" s="10">
        <f>F58&amp;P58</f>
        <v>0</v>
      </c>
      <c r="AH64" s="10">
        <f>F58&amp;V58</f>
        <v>0</v>
      </c>
      <c r="AI64" s="10">
        <f>F58&amp;G58</f>
        <v>0</v>
      </c>
      <c r="AJ64" s="10">
        <f>F58&amp;G58</f>
        <v>0</v>
      </c>
      <c r="AK64" s="10">
        <f>F58&amp;G58</f>
        <v>0</v>
      </c>
      <c r="AL64" s="10">
        <f>F58&amp;J58&amp;G58&amp;E58</f>
        <v>0</v>
      </c>
      <c r="AM64" s="10">
        <f>IFERROR(ABS(AB58),"")</f>
        <v>0</v>
      </c>
    </row>
    <row r="65" spans="1:39" ht="30" customHeight="1">
      <c r="A65" s="8">
        <f>IF('2-Controllo qualitativo'!A66&lt;&gt;"",'2-Controllo qualitativo'!A66,"")</f>
        <v>0</v>
      </c>
      <c r="B65" s="8">
        <f>IF('2-Controllo qualitativo'!B66&lt;&gt;"",'2-Controllo qualitativo'!B66,"")</f>
        <v>0</v>
      </c>
      <c r="C65" s="8">
        <f>IF('2-Controllo qualitativo'!C66&lt;&gt;"",'2-Controllo qualitativo'!C66,"")</f>
        <v>0</v>
      </c>
      <c r="D65" s="8">
        <f>IF('2-Controllo qualitativo'!D66&lt;&gt;"",'2-Controllo qualitativo'!D66,"")</f>
        <v>0</v>
      </c>
      <c r="E65" s="8">
        <f>IF('2-Controllo qualitativo'!E66&lt;&gt;"",'2-Controllo qualitativo'!E66,"")</f>
        <v>0</v>
      </c>
      <c r="F65" s="8">
        <f>IF('2-Controllo qualitativo'!F66&lt;&gt;"",'2-Controllo qualitativo'!F66,"")</f>
        <v>0</v>
      </c>
      <c r="G65" s="8">
        <f>IF('2-Controllo qualitativo'!G66&lt;&gt;"",'2-Controllo qualitativo'!G66,"")</f>
        <v>0</v>
      </c>
      <c r="H65" s="11" t="s">
        <v>467</v>
      </c>
      <c r="I65" s="11"/>
      <c r="J65" s="8">
        <f>IF('2-Controllo qualitativo'!X66&lt;&gt;"",IF('2-Controllo qualitativo'!X66&lt;&gt;0,'2-Controllo qualitativo'!X66,""),"")</f>
        <v>0</v>
      </c>
      <c r="K65" s="15">
        <f>'3.1-Coefficienti di emissione'!F65</f>
        <v>0</v>
      </c>
      <c r="L65" s="11">
        <f>'3.1-Coefficienti di emissione'!G65</f>
        <v>0</v>
      </c>
      <c r="M65" s="16">
        <f>IF(J65="","",H65*K65)</f>
        <v>0</v>
      </c>
      <c r="N65" s="11">
        <f>'Appendice 2, GWP dei HFCs'!G3</f>
        <v>0</v>
      </c>
      <c r="O65" s="16">
        <f>IF(M65="","",M65*N65)</f>
        <v>0</v>
      </c>
      <c r="P65" s="8">
        <f>IF('2-Controllo qualitativo'!Y66&lt;&gt;"",IF('2-Controllo qualitativo'!Y66&lt;&gt;0,'2-Controllo qualitativo'!Y66,""),"")</f>
        <v>0</v>
      </c>
      <c r="Q65" s="15">
        <f>IF('3.1-Coefficienti di emissione'!J65="", "", '3.1-Coefficienti di emissione'!J65)</f>
        <v>0</v>
      </c>
      <c r="R65" s="11">
        <f>IF(Q65="","",'3.1-Coefficienti di emissione'!K65)</f>
        <v>0</v>
      </c>
      <c r="S65" s="16">
        <f>IF(P65="","",H65*Q65)</f>
        <v>0</v>
      </c>
      <c r="T65" s="11">
        <f>IF(S65="", "", 'Appendice 2, GWP dei HFCs'!G4)</f>
        <v>0</v>
      </c>
      <c r="U65" s="16">
        <f>IF(S65="","",S65*T65)</f>
        <v>0</v>
      </c>
      <c r="V65" s="8">
        <f>IF('2-Controllo qualitativo'!Z66&lt;&gt;"",IF('2-Controllo qualitativo'!Z66&lt;&gt;0,'2-Controllo qualitativo'!Z66,""),"")</f>
        <v>0</v>
      </c>
      <c r="W65" s="15">
        <f>IF('3.1-Coefficienti di emissione'!N65 ="", "", '3.1-Coefficienti di emissione'!N65)</f>
        <v>0</v>
      </c>
      <c r="X65" s="11">
        <f>IF(W65="","",'3.1-Coefficienti di emissione'!O65)</f>
        <v>0</v>
      </c>
      <c r="Y65" s="16">
        <f>IF(V65="","",H65*W65)</f>
        <v>0</v>
      </c>
      <c r="Z65" s="11">
        <f>IF(Y65="", "", 'Appendice 2, GWP dei HFCs'!G5)</f>
        <v>0</v>
      </c>
      <c r="AA65" s="16">
        <f>IF(Y65="","",Y65*Z65)</f>
        <v>0</v>
      </c>
      <c r="AB65" s="16">
        <f>IF('2-Controllo qualitativo'!E66="是",IF(J65="CO2",SUM(U65,AA65),SUM(O65,U65,AA65)),IF(SUM(O65,U65,AA65)&lt;&gt;0,SUM(O65,U65,AA65),0))</f>
        <v>0</v>
      </c>
      <c r="AC65" s="16">
        <f>IF('2-Controllo qualitativo'!E66="是",IF(J65="CO2",O65,""),"")</f>
        <v>0</v>
      </c>
      <c r="AD65" s="17">
        <f>IF(AB65&lt;&gt;"",AB65/'6-Tabella di riepilogo'!$J$5,"")</f>
        <v>0</v>
      </c>
      <c r="AE65" s="10">
        <f>F59&amp;J59&amp;E59</f>
        <v>0</v>
      </c>
      <c r="AF65" s="10">
        <f>F59&amp;J59</f>
        <v>0</v>
      </c>
      <c r="AG65" s="10">
        <f>F59&amp;P59</f>
        <v>0</v>
      </c>
      <c r="AH65" s="10">
        <f>F59&amp;V59</f>
        <v>0</v>
      </c>
      <c r="AI65" s="10">
        <f>F59&amp;G59</f>
        <v>0</v>
      </c>
      <c r="AJ65" s="10">
        <f>F59&amp;G59</f>
        <v>0</v>
      </c>
      <c r="AK65" s="10">
        <f>F59&amp;G59</f>
        <v>0</v>
      </c>
      <c r="AL65" s="10">
        <f>F59&amp;J59&amp;G59&amp;E59</f>
        <v>0</v>
      </c>
      <c r="AM65" s="10">
        <f>IFERROR(ABS(AB59),"")</f>
        <v>0</v>
      </c>
    </row>
    <row r="66" spans="1:39" ht="30" customHeight="1">
      <c r="A66" s="8">
        <f>IF('2-Controllo qualitativo'!A67&lt;&gt;"",'2-Controllo qualitativo'!A67,"")</f>
        <v>0</v>
      </c>
      <c r="B66" s="8">
        <f>IF('2-Controllo qualitativo'!B67&lt;&gt;"",'2-Controllo qualitativo'!B67,"")</f>
        <v>0</v>
      </c>
      <c r="C66" s="8">
        <f>IF('2-Controllo qualitativo'!C67&lt;&gt;"",'2-Controllo qualitativo'!C67,"")</f>
        <v>0</v>
      </c>
      <c r="D66" s="8">
        <f>IF('2-Controllo qualitativo'!D67&lt;&gt;"",'2-Controllo qualitativo'!D67,"")</f>
        <v>0</v>
      </c>
      <c r="E66" s="8">
        <f>IF('2-Controllo qualitativo'!E67&lt;&gt;"",'2-Controllo qualitativo'!E67,"")</f>
        <v>0</v>
      </c>
      <c r="F66" s="8">
        <f>IF('2-Controllo qualitativo'!F67&lt;&gt;"",'2-Controllo qualitativo'!F67,"")</f>
        <v>0</v>
      </c>
      <c r="G66" s="8">
        <f>IF('2-Controllo qualitativo'!G67&lt;&gt;"",'2-Controllo qualitativo'!G67,"")</f>
        <v>0</v>
      </c>
      <c r="H66" s="11" t="s">
        <v>467</v>
      </c>
      <c r="I66" s="11"/>
      <c r="J66" s="8">
        <f>IF('2-Controllo qualitativo'!X67&lt;&gt;"",IF('2-Controllo qualitativo'!X67&lt;&gt;0,'2-Controllo qualitativo'!X67,""),"")</f>
        <v>0</v>
      </c>
      <c r="K66" s="15">
        <f>'3.1-Coefficienti di emissione'!F66</f>
        <v>0</v>
      </c>
      <c r="L66" s="11">
        <f>'3.1-Coefficienti di emissione'!G66</f>
        <v>0</v>
      </c>
      <c r="M66" s="16">
        <f>IF(J66="","",H66*K66)</f>
        <v>0</v>
      </c>
      <c r="N66" s="11">
        <f>'Appendice 2, GWP dei HFCs'!G3</f>
        <v>0</v>
      </c>
      <c r="O66" s="16">
        <f>IF(M66="","",M66*N66)</f>
        <v>0</v>
      </c>
      <c r="P66" s="8">
        <f>IF('2-Controllo qualitativo'!Y67&lt;&gt;"",IF('2-Controllo qualitativo'!Y67&lt;&gt;0,'2-Controllo qualitativo'!Y67,""),"")</f>
        <v>0</v>
      </c>
      <c r="Q66" s="15">
        <f>IF('3.1-Coefficienti di emissione'!J66="", "", '3.1-Coefficienti di emissione'!J66)</f>
        <v>0</v>
      </c>
      <c r="R66" s="11">
        <f>IF(Q66="","",'3.1-Coefficienti di emissione'!K66)</f>
        <v>0</v>
      </c>
      <c r="S66" s="16">
        <f>IF(P66="","",H66*Q66)</f>
        <v>0</v>
      </c>
      <c r="T66" s="11">
        <f>IF(S66="", "", 'Appendice 2, GWP dei HFCs'!G4)</f>
        <v>0</v>
      </c>
      <c r="U66" s="16">
        <f>IF(S66="","",S66*T66)</f>
        <v>0</v>
      </c>
      <c r="V66" s="8">
        <f>IF('2-Controllo qualitativo'!Z67&lt;&gt;"",IF('2-Controllo qualitativo'!Z67&lt;&gt;0,'2-Controllo qualitativo'!Z67,""),"")</f>
        <v>0</v>
      </c>
      <c r="W66" s="15">
        <f>IF('3.1-Coefficienti di emissione'!N66 ="", "", '3.1-Coefficienti di emissione'!N66)</f>
        <v>0</v>
      </c>
      <c r="X66" s="11">
        <f>IF(W66="","",'3.1-Coefficienti di emissione'!O66)</f>
        <v>0</v>
      </c>
      <c r="Y66" s="16">
        <f>IF(V66="","",H66*W66)</f>
        <v>0</v>
      </c>
      <c r="Z66" s="11">
        <f>IF(Y66="", "", 'Appendice 2, GWP dei HFCs'!G5)</f>
        <v>0</v>
      </c>
      <c r="AA66" s="16">
        <f>IF(Y66="","",Y66*Z66)</f>
        <v>0</v>
      </c>
      <c r="AB66" s="16">
        <f>IF('2-Controllo qualitativo'!E67="是",IF(J66="CO2",SUM(U66,AA66),SUM(O66,U66,AA66)),IF(SUM(O66,U66,AA66)&lt;&gt;0,SUM(O66,U66,AA66),0))</f>
        <v>0</v>
      </c>
      <c r="AC66" s="16">
        <f>IF('2-Controllo qualitativo'!E67="是",IF(J66="CO2",O66,""),"")</f>
        <v>0</v>
      </c>
      <c r="AD66" s="17">
        <f>IF(AB66&lt;&gt;"",AB66/'6-Tabella di riepilogo'!$J$5,"")</f>
        <v>0</v>
      </c>
      <c r="AE66" s="10">
        <f>F60&amp;J60&amp;E60</f>
        <v>0</v>
      </c>
      <c r="AF66" s="10">
        <f>F60&amp;J60</f>
        <v>0</v>
      </c>
      <c r="AG66" s="10">
        <f>F60&amp;P60</f>
        <v>0</v>
      </c>
      <c r="AH66" s="10">
        <f>F60&amp;V60</f>
        <v>0</v>
      </c>
      <c r="AI66" s="10">
        <f>F60&amp;G60</f>
        <v>0</v>
      </c>
      <c r="AJ66" s="10">
        <f>F60&amp;G60</f>
        <v>0</v>
      </c>
      <c r="AK66" s="10">
        <f>F60&amp;G60</f>
        <v>0</v>
      </c>
      <c r="AL66" s="10">
        <f>F60&amp;J60&amp;G60&amp;E60</f>
        <v>0</v>
      </c>
      <c r="AM66" s="10">
        <f>IFERROR(ABS(AB60),"")</f>
        <v>0</v>
      </c>
    </row>
    <row r="67" spans="1:39" ht="30" customHeight="1">
      <c r="A67" s="8">
        <f>IF('2-Controllo qualitativo'!A68&lt;&gt;"",'2-Controllo qualitativo'!A68,"")</f>
        <v>0</v>
      </c>
      <c r="B67" s="8">
        <f>IF('2-Controllo qualitativo'!B68&lt;&gt;"",'2-Controllo qualitativo'!B68,"")</f>
        <v>0</v>
      </c>
      <c r="C67" s="8">
        <f>IF('2-Controllo qualitativo'!C68&lt;&gt;"",'2-Controllo qualitativo'!C68,"")</f>
        <v>0</v>
      </c>
      <c r="D67" s="8">
        <f>IF('2-Controllo qualitativo'!D68&lt;&gt;"",'2-Controllo qualitativo'!D68,"")</f>
        <v>0</v>
      </c>
      <c r="E67" s="8">
        <f>IF('2-Controllo qualitativo'!E68&lt;&gt;"",'2-Controllo qualitativo'!E68,"")</f>
        <v>0</v>
      </c>
      <c r="F67" s="8">
        <f>IF('2-Controllo qualitativo'!F68&lt;&gt;"",'2-Controllo qualitativo'!F68,"")</f>
        <v>0</v>
      </c>
      <c r="G67" s="8">
        <f>IF('2-Controllo qualitativo'!G68&lt;&gt;"",'2-Controllo qualitativo'!G68,"")</f>
        <v>0</v>
      </c>
      <c r="H67" s="11" t="s">
        <v>467</v>
      </c>
      <c r="I67" s="11"/>
      <c r="J67" s="8">
        <f>IF('2-Controllo qualitativo'!X68&lt;&gt;"",IF('2-Controllo qualitativo'!X68&lt;&gt;0,'2-Controllo qualitativo'!X68,""),"")</f>
        <v>0</v>
      </c>
      <c r="K67" s="15">
        <f>'3.1-Coefficienti di emissione'!F67</f>
        <v>0</v>
      </c>
      <c r="L67" s="11">
        <f>'3.1-Coefficienti di emissione'!G67</f>
        <v>0</v>
      </c>
      <c r="M67" s="16">
        <f>IF(J67="","",H67*K67)</f>
        <v>0</v>
      </c>
      <c r="N67" s="11">
        <f>'Appendice 2, GWP dei HFCs'!G3</f>
        <v>0</v>
      </c>
      <c r="O67" s="16">
        <f>IF(M67="","",M67*N67)</f>
        <v>0</v>
      </c>
      <c r="P67" s="8">
        <f>IF('2-Controllo qualitativo'!Y68&lt;&gt;"",IF('2-Controllo qualitativo'!Y68&lt;&gt;0,'2-Controllo qualitativo'!Y68,""),"")</f>
        <v>0</v>
      </c>
      <c r="Q67" s="15">
        <f>IF('3.1-Coefficienti di emissione'!J67="", "", '3.1-Coefficienti di emissione'!J67)</f>
        <v>0</v>
      </c>
      <c r="R67" s="11">
        <f>IF(Q67="","",'3.1-Coefficienti di emissione'!K67)</f>
        <v>0</v>
      </c>
      <c r="S67" s="16">
        <f>IF(P67="","",H67*Q67)</f>
        <v>0</v>
      </c>
      <c r="T67" s="11">
        <f>IF(S67="", "", 'Appendice 2, GWP dei HFCs'!G4)</f>
        <v>0</v>
      </c>
      <c r="U67" s="16">
        <f>IF(S67="","",S67*T67)</f>
        <v>0</v>
      </c>
      <c r="V67" s="8">
        <f>IF('2-Controllo qualitativo'!Z68&lt;&gt;"",IF('2-Controllo qualitativo'!Z68&lt;&gt;0,'2-Controllo qualitativo'!Z68,""),"")</f>
        <v>0</v>
      </c>
      <c r="W67" s="15">
        <f>IF('3.1-Coefficienti di emissione'!N67 ="", "", '3.1-Coefficienti di emissione'!N67)</f>
        <v>0</v>
      </c>
      <c r="X67" s="11">
        <f>IF(W67="","",'3.1-Coefficienti di emissione'!O67)</f>
        <v>0</v>
      </c>
      <c r="Y67" s="16">
        <f>IF(V67="","",H67*W67)</f>
        <v>0</v>
      </c>
      <c r="Z67" s="11">
        <f>IF(Y67="", "", 'Appendice 2, GWP dei HFCs'!G5)</f>
        <v>0</v>
      </c>
      <c r="AA67" s="16">
        <f>IF(Y67="","",Y67*Z67)</f>
        <v>0</v>
      </c>
      <c r="AB67" s="16">
        <f>IF('2-Controllo qualitativo'!E68="是",IF(J67="CO2",SUM(U67,AA67),SUM(O67,U67,AA67)),IF(SUM(O67,U67,AA67)&lt;&gt;0,SUM(O67,U67,AA67),0))</f>
        <v>0</v>
      </c>
      <c r="AC67" s="16">
        <f>IF('2-Controllo qualitativo'!E68="是",IF(J67="CO2",O67,""),"")</f>
        <v>0</v>
      </c>
      <c r="AD67" s="17">
        <f>IF(AB67&lt;&gt;"",AB67/'6-Tabella di riepilogo'!$J$5,"")</f>
        <v>0</v>
      </c>
      <c r="AE67" s="10">
        <f>F61&amp;J61&amp;E61</f>
        <v>0</v>
      </c>
      <c r="AF67" s="10">
        <f>F61&amp;J61</f>
        <v>0</v>
      </c>
      <c r="AG67" s="10">
        <f>F61&amp;P61</f>
        <v>0</v>
      </c>
      <c r="AH67" s="10">
        <f>F61&amp;V61</f>
        <v>0</v>
      </c>
      <c r="AI67" s="10">
        <f>F61&amp;G61</f>
        <v>0</v>
      </c>
      <c r="AJ67" s="10">
        <f>F61&amp;G61</f>
        <v>0</v>
      </c>
      <c r="AK67" s="10">
        <f>F61&amp;G61</f>
        <v>0</v>
      </c>
      <c r="AL67" s="10">
        <f>F61&amp;J61&amp;G61&amp;E61</f>
        <v>0</v>
      </c>
      <c r="AM67" s="10">
        <f>IFERROR(ABS(AB61),"")</f>
        <v>0</v>
      </c>
    </row>
    <row r="68" spans="1:39" ht="30" customHeight="1">
      <c r="A68" s="8">
        <f>IF('2-Controllo qualitativo'!A69&lt;&gt;"",'2-Controllo qualitativo'!A69,"")</f>
        <v>0</v>
      </c>
      <c r="B68" s="8">
        <f>IF('2-Controllo qualitativo'!B69&lt;&gt;"",'2-Controllo qualitativo'!B69,"")</f>
        <v>0</v>
      </c>
      <c r="C68" s="8">
        <f>IF('2-Controllo qualitativo'!C69&lt;&gt;"",'2-Controllo qualitativo'!C69,"")</f>
        <v>0</v>
      </c>
      <c r="D68" s="8">
        <f>IF('2-Controllo qualitativo'!D69&lt;&gt;"",'2-Controllo qualitativo'!D69,"")</f>
        <v>0</v>
      </c>
      <c r="E68" s="8">
        <f>IF('2-Controllo qualitativo'!E69&lt;&gt;"",'2-Controllo qualitativo'!E69,"")</f>
        <v>0</v>
      </c>
      <c r="F68" s="8">
        <f>IF('2-Controllo qualitativo'!F69&lt;&gt;"",'2-Controllo qualitativo'!F69,"")</f>
        <v>0</v>
      </c>
      <c r="G68" s="8">
        <f>IF('2-Controllo qualitativo'!G69&lt;&gt;"",'2-Controllo qualitativo'!G69,"")</f>
        <v>0</v>
      </c>
      <c r="H68" s="11" t="s">
        <v>467</v>
      </c>
      <c r="I68" s="11"/>
      <c r="J68" s="8">
        <f>IF('2-Controllo qualitativo'!X69&lt;&gt;"",IF('2-Controllo qualitativo'!X69&lt;&gt;0,'2-Controllo qualitativo'!X69,""),"")</f>
        <v>0</v>
      </c>
      <c r="K68" s="15">
        <f>'3.1-Coefficienti di emissione'!F68</f>
        <v>0</v>
      </c>
      <c r="L68" s="11">
        <f>'3.1-Coefficienti di emissione'!G68</f>
        <v>0</v>
      </c>
      <c r="M68" s="16">
        <f>IF(J68="","",H68*K68)</f>
        <v>0</v>
      </c>
      <c r="N68" s="11">
        <f>'Appendice 2, GWP dei HFCs'!G3</f>
        <v>0</v>
      </c>
      <c r="O68" s="16">
        <f>IF(M68="","",M68*N68)</f>
        <v>0</v>
      </c>
      <c r="P68" s="8">
        <f>IF('2-Controllo qualitativo'!Y69&lt;&gt;"",IF('2-Controllo qualitativo'!Y69&lt;&gt;0,'2-Controllo qualitativo'!Y69,""),"")</f>
        <v>0</v>
      </c>
      <c r="Q68" s="15">
        <f>IF('3.1-Coefficienti di emissione'!J68="", "", '3.1-Coefficienti di emissione'!J68)</f>
        <v>0</v>
      </c>
      <c r="R68" s="11">
        <f>IF(Q68="","",'3.1-Coefficienti di emissione'!K68)</f>
        <v>0</v>
      </c>
      <c r="S68" s="16">
        <f>IF(P68="","",H68*Q68)</f>
        <v>0</v>
      </c>
      <c r="T68" s="11">
        <f>IF(S68="", "", 'Appendice 2, GWP dei HFCs'!G4)</f>
        <v>0</v>
      </c>
      <c r="U68" s="16">
        <f>IF(S68="","",S68*T68)</f>
        <v>0</v>
      </c>
      <c r="V68" s="8">
        <f>IF('2-Controllo qualitativo'!Z69&lt;&gt;"",IF('2-Controllo qualitativo'!Z69&lt;&gt;0,'2-Controllo qualitativo'!Z69,""),"")</f>
        <v>0</v>
      </c>
      <c r="W68" s="15">
        <f>IF('3.1-Coefficienti di emissione'!N68 ="", "", '3.1-Coefficienti di emissione'!N68)</f>
        <v>0</v>
      </c>
      <c r="X68" s="11">
        <f>IF(W68="","",'3.1-Coefficienti di emissione'!O68)</f>
        <v>0</v>
      </c>
      <c r="Y68" s="16">
        <f>IF(V68="","",H68*W68)</f>
        <v>0</v>
      </c>
      <c r="Z68" s="11">
        <f>IF(Y68="", "", 'Appendice 2, GWP dei HFCs'!G5)</f>
        <v>0</v>
      </c>
      <c r="AA68" s="16">
        <f>IF(Y68="","",Y68*Z68)</f>
        <v>0</v>
      </c>
      <c r="AB68" s="16">
        <f>IF('2-Controllo qualitativo'!E69="是",IF(J68="CO2",SUM(U68,AA68),SUM(O68,U68,AA68)),IF(SUM(O68,U68,AA68)&lt;&gt;0,SUM(O68,U68,AA68),0))</f>
        <v>0</v>
      </c>
      <c r="AC68" s="16">
        <f>IF('2-Controllo qualitativo'!E69="是",IF(J68="CO2",O68,""),"")</f>
        <v>0</v>
      </c>
      <c r="AD68" s="17">
        <f>IF(AB68&lt;&gt;"",AB68/'6-Tabella di riepilogo'!$J$5,"")</f>
        <v>0</v>
      </c>
      <c r="AE68" s="10">
        <f>F62&amp;J62&amp;E62</f>
        <v>0</v>
      </c>
      <c r="AF68" s="10">
        <f>F62&amp;J62</f>
        <v>0</v>
      </c>
      <c r="AG68" s="10">
        <f>F62&amp;P62</f>
        <v>0</v>
      </c>
      <c r="AH68" s="10">
        <f>F62&amp;V62</f>
        <v>0</v>
      </c>
      <c r="AI68" s="10">
        <f>F62&amp;G62</f>
        <v>0</v>
      </c>
      <c r="AJ68" s="10">
        <f>F62&amp;G62</f>
        <v>0</v>
      </c>
      <c r="AK68" s="10">
        <f>F62&amp;G62</f>
        <v>0</v>
      </c>
      <c r="AL68" s="10">
        <f>F62&amp;J62&amp;G62&amp;E62</f>
        <v>0</v>
      </c>
      <c r="AM68" s="10">
        <f>IFERROR(ABS(AB62),"")</f>
        <v>0</v>
      </c>
    </row>
    <row r="69" spans="1:39" ht="30" customHeight="1">
      <c r="A69" s="8">
        <f>IF('2-Controllo qualitativo'!A70&lt;&gt;"",'2-Controllo qualitativo'!A70,"")</f>
        <v>0</v>
      </c>
      <c r="B69" s="8">
        <f>IF('2-Controllo qualitativo'!B70&lt;&gt;"",'2-Controllo qualitativo'!B70,"")</f>
        <v>0</v>
      </c>
      <c r="C69" s="8">
        <f>IF('2-Controllo qualitativo'!C70&lt;&gt;"",'2-Controllo qualitativo'!C70,"")</f>
        <v>0</v>
      </c>
      <c r="D69" s="8">
        <f>IF('2-Controllo qualitativo'!D70&lt;&gt;"",'2-Controllo qualitativo'!D70,"")</f>
        <v>0</v>
      </c>
      <c r="E69" s="8">
        <f>IF('2-Controllo qualitativo'!E70&lt;&gt;"",'2-Controllo qualitativo'!E70,"")</f>
        <v>0</v>
      </c>
      <c r="F69" s="8">
        <f>IF('2-Controllo qualitativo'!F70&lt;&gt;"",'2-Controllo qualitativo'!F70,"")</f>
        <v>0</v>
      </c>
      <c r="G69" s="8">
        <f>IF('2-Controllo qualitativo'!G70&lt;&gt;"",'2-Controllo qualitativo'!G70,"")</f>
        <v>0</v>
      </c>
      <c r="H69" s="11" t="s">
        <v>467</v>
      </c>
      <c r="I69" s="11"/>
      <c r="J69" s="8">
        <f>IF('2-Controllo qualitativo'!X70&lt;&gt;"",IF('2-Controllo qualitativo'!X70&lt;&gt;0,'2-Controllo qualitativo'!X70,""),"")</f>
        <v>0</v>
      </c>
      <c r="K69" s="15">
        <f>'3.1-Coefficienti di emissione'!F69</f>
        <v>0</v>
      </c>
      <c r="L69" s="11">
        <f>'3.1-Coefficienti di emissione'!G69</f>
        <v>0</v>
      </c>
      <c r="M69" s="16">
        <f>IF(J69="","",H69*K69)</f>
        <v>0</v>
      </c>
      <c r="N69" s="11">
        <f>'Appendice 2, GWP dei HFCs'!G3</f>
        <v>0</v>
      </c>
      <c r="O69" s="16">
        <f>IF(M69="","",M69*N69)</f>
        <v>0</v>
      </c>
      <c r="P69" s="8">
        <f>IF('2-Controllo qualitativo'!Y70&lt;&gt;"",IF('2-Controllo qualitativo'!Y70&lt;&gt;0,'2-Controllo qualitativo'!Y70,""),"")</f>
        <v>0</v>
      </c>
      <c r="Q69" s="15">
        <f>IF('3.1-Coefficienti di emissione'!J69="", "", '3.1-Coefficienti di emissione'!J69)</f>
        <v>0</v>
      </c>
      <c r="R69" s="11">
        <f>IF(Q69="","",'3.1-Coefficienti di emissione'!K69)</f>
        <v>0</v>
      </c>
      <c r="S69" s="16">
        <f>IF(P69="","",H69*Q69)</f>
        <v>0</v>
      </c>
      <c r="T69" s="11">
        <f>IF(S69="", "", 'Appendice 2, GWP dei HFCs'!G4)</f>
        <v>0</v>
      </c>
      <c r="U69" s="16">
        <f>IF(S69="","",S69*T69)</f>
        <v>0</v>
      </c>
      <c r="V69" s="8">
        <f>IF('2-Controllo qualitativo'!Z70&lt;&gt;"",IF('2-Controllo qualitativo'!Z70&lt;&gt;0,'2-Controllo qualitativo'!Z70,""),"")</f>
        <v>0</v>
      </c>
      <c r="W69" s="15">
        <f>IF('3.1-Coefficienti di emissione'!N69 ="", "", '3.1-Coefficienti di emissione'!N69)</f>
        <v>0</v>
      </c>
      <c r="X69" s="11">
        <f>IF(W69="","",'3.1-Coefficienti di emissione'!O69)</f>
        <v>0</v>
      </c>
      <c r="Y69" s="16">
        <f>IF(V69="","",H69*W69)</f>
        <v>0</v>
      </c>
      <c r="Z69" s="11">
        <f>IF(Y69="", "", 'Appendice 2, GWP dei HFCs'!G5)</f>
        <v>0</v>
      </c>
      <c r="AA69" s="16">
        <f>IF(Y69="","",Y69*Z69)</f>
        <v>0</v>
      </c>
      <c r="AB69" s="16">
        <f>IF('2-Controllo qualitativo'!E70="是",IF(J69="CO2",SUM(U69,AA69),SUM(O69,U69,AA69)),IF(SUM(O69,U69,AA69)&lt;&gt;0,SUM(O69,U69,AA69),0))</f>
        <v>0</v>
      </c>
      <c r="AC69" s="16">
        <f>IF('2-Controllo qualitativo'!E70="是",IF(J69="CO2",O69,""),"")</f>
        <v>0</v>
      </c>
      <c r="AD69" s="17">
        <f>IF(AB69&lt;&gt;"",AB69/'6-Tabella di riepilogo'!$J$5,"")</f>
        <v>0</v>
      </c>
      <c r="AE69" s="10">
        <f>F63&amp;J63&amp;E63</f>
        <v>0</v>
      </c>
      <c r="AF69" s="10">
        <f>F63&amp;J63</f>
        <v>0</v>
      </c>
      <c r="AG69" s="10">
        <f>F63&amp;P63</f>
        <v>0</v>
      </c>
      <c r="AH69" s="10">
        <f>F63&amp;V63</f>
        <v>0</v>
      </c>
      <c r="AI69" s="10">
        <f>F63&amp;G63</f>
        <v>0</v>
      </c>
      <c r="AJ69" s="10">
        <f>F63&amp;G63</f>
        <v>0</v>
      </c>
      <c r="AK69" s="10">
        <f>F63&amp;G63</f>
        <v>0</v>
      </c>
      <c r="AL69" s="10">
        <f>F63&amp;J63&amp;G63&amp;E63</f>
        <v>0</v>
      </c>
      <c r="AM69" s="10">
        <f>IFERROR(ABS(AB63),"")</f>
        <v>0</v>
      </c>
    </row>
    <row r="70" spans="1:39" ht="30" customHeight="1">
      <c r="A70" s="8">
        <f>IF('2-Controllo qualitativo'!A71&lt;&gt;"",'2-Controllo qualitativo'!A71,"")</f>
        <v>0</v>
      </c>
      <c r="B70" s="8">
        <f>IF('2-Controllo qualitativo'!B71&lt;&gt;"",'2-Controllo qualitativo'!B71,"")</f>
        <v>0</v>
      </c>
      <c r="C70" s="8">
        <f>IF('2-Controllo qualitativo'!C71&lt;&gt;"",'2-Controllo qualitativo'!C71,"")</f>
        <v>0</v>
      </c>
      <c r="D70" s="8">
        <f>IF('2-Controllo qualitativo'!D71&lt;&gt;"",'2-Controllo qualitativo'!D71,"")</f>
        <v>0</v>
      </c>
      <c r="E70" s="8">
        <f>IF('2-Controllo qualitativo'!E71&lt;&gt;"",'2-Controllo qualitativo'!E71,"")</f>
        <v>0</v>
      </c>
      <c r="F70" s="8">
        <f>IF('2-Controllo qualitativo'!F71&lt;&gt;"",'2-Controllo qualitativo'!F71,"")</f>
        <v>0</v>
      </c>
      <c r="G70" s="8">
        <f>IF('2-Controllo qualitativo'!G71&lt;&gt;"",'2-Controllo qualitativo'!G71,"")</f>
        <v>0</v>
      </c>
      <c r="H70" s="11" t="s">
        <v>491</v>
      </c>
      <c r="I70" s="11" t="s">
        <v>489</v>
      </c>
      <c r="J70" s="8">
        <f>IF('2-Controllo qualitativo'!X71&lt;&gt;"",IF('2-Controllo qualitativo'!X71&lt;&gt;0,'2-Controllo qualitativo'!X71,""),"")</f>
        <v>0</v>
      </c>
      <c r="K70" s="15">
        <f>'3.1-Coefficienti di emissione'!F70</f>
        <v>0</v>
      </c>
      <c r="L70" s="11">
        <f>'3.1-Coefficienti di emissione'!G70</f>
        <v>0</v>
      </c>
      <c r="M70" s="16">
        <f>IF(J70="","",H70*K70)</f>
        <v>0</v>
      </c>
      <c r="N70" s="11">
        <f>'Appendice 2, GWP dei HFCs'!G3</f>
        <v>0</v>
      </c>
      <c r="O70" s="16">
        <f>IF(M70="","",M70*N70)</f>
        <v>0</v>
      </c>
      <c r="P70" s="8">
        <f>IF('2-Controllo qualitativo'!Y71&lt;&gt;"",IF('2-Controllo qualitativo'!Y71&lt;&gt;0,'2-Controllo qualitativo'!Y71,""),"")</f>
        <v>0</v>
      </c>
      <c r="Q70" s="15">
        <f>IF('3.1-Coefficienti di emissione'!J70="", "", '3.1-Coefficienti di emissione'!J70)</f>
        <v>0</v>
      </c>
      <c r="R70" s="11">
        <f>IF(Q70="","",'3.1-Coefficienti di emissione'!K70)</f>
        <v>0</v>
      </c>
      <c r="S70" s="16">
        <f>IF(P70="","",H70*Q70)</f>
        <v>0</v>
      </c>
      <c r="T70" s="11">
        <f>IF(S70="", "", 'Appendice 2, GWP dei HFCs'!G4)</f>
        <v>0</v>
      </c>
      <c r="U70" s="16">
        <f>IF(S70="","",S70*T70)</f>
        <v>0</v>
      </c>
      <c r="V70" s="8">
        <f>IF('2-Controllo qualitativo'!Z71&lt;&gt;"",IF('2-Controllo qualitativo'!Z71&lt;&gt;0,'2-Controllo qualitativo'!Z71,""),"")</f>
        <v>0</v>
      </c>
      <c r="W70" s="15">
        <f>IF('3.1-Coefficienti di emissione'!N70 ="", "", '3.1-Coefficienti di emissione'!N70)</f>
        <v>0</v>
      </c>
      <c r="X70" s="11">
        <f>IF(W70="","",'3.1-Coefficienti di emissione'!O70)</f>
        <v>0</v>
      </c>
      <c r="Y70" s="16">
        <f>IF(V70="","",H70*W70)</f>
        <v>0</v>
      </c>
      <c r="Z70" s="11">
        <f>IF(Y70="", "", 'Appendice 2, GWP dei HFCs'!G5)</f>
        <v>0</v>
      </c>
      <c r="AA70" s="16">
        <f>IF(Y70="","",Y70*Z70)</f>
        <v>0</v>
      </c>
      <c r="AB70" s="16">
        <f>IF('2-Controllo qualitativo'!E71="是",IF(J70="CO2",SUM(U70,AA70),SUM(O70,U70,AA70)),IF(SUM(O70,U70,AA70)&lt;&gt;0,SUM(O70,U70,AA70),0))</f>
        <v>0</v>
      </c>
      <c r="AC70" s="16">
        <f>IF('2-Controllo qualitativo'!E71="是",IF(J70="CO2",O70,""),"")</f>
        <v>0</v>
      </c>
      <c r="AD70" s="17">
        <f>IF(AB70&lt;&gt;"",AB70/'6-Tabella di riepilogo'!$J$5,"")</f>
        <v>0</v>
      </c>
      <c r="AE70" s="10">
        <f>F64&amp;J64&amp;E64</f>
        <v>0</v>
      </c>
      <c r="AF70" s="10">
        <f>F64&amp;J64</f>
        <v>0</v>
      </c>
      <c r="AG70" s="10">
        <f>F64&amp;P64</f>
        <v>0</v>
      </c>
      <c r="AH70" s="10">
        <f>F64&amp;V64</f>
        <v>0</v>
      </c>
      <c r="AI70" s="10">
        <f>F64&amp;G64</f>
        <v>0</v>
      </c>
      <c r="AJ70" s="10">
        <f>F64&amp;G64</f>
        <v>0</v>
      </c>
      <c r="AK70" s="10">
        <f>F64&amp;G64</f>
        <v>0</v>
      </c>
      <c r="AL70" s="10">
        <f>F64&amp;J64&amp;G64&amp;E64</f>
        <v>0</v>
      </c>
      <c r="AM70" s="10">
        <f>IFERROR(ABS(AB64),"")</f>
        <v>0</v>
      </c>
    </row>
    <row r="71" spans="1:39" ht="30" customHeight="1">
      <c r="A71" s="8">
        <f>IF('2-Controllo qualitativo'!A72&lt;&gt;"",'2-Controllo qualitativo'!A72,"")</f>
        <v>0</v>
      </c>
      <c r="B71" s="8">
        <f>IF('2-Controllo qualitativo'!B72&lt;&gt;"",'2-Controllo qualitativo'!B72,"")</f>
        <v>0</v>
      </c>
      <c r="C71" s="8">
        <f>IF('2-Controllo qualitativo'!C72&lt;&gt;"",'2-Controllo qualitativo'!C72,"")</f>
        <v>0</v>
      </c>
      <c r="D71" s="8">
        <f>IF('2-Controllo qualitativo'!D72&lt;&gt;"",'2-Controllo qualitativo'!D72,"")</f>
        <v>0</v>
      </c>
      <c r="E71" s="8">
        <f>IF('2-Controllo qualitativo'!E72&lt;&gt;"",'2-Controllo qualitativo'!E72,"")</f>
        <v>0</v>
      </c>
      <c r="F71" s="8">
        <f>IF('2-Controllo qualitativo'!F72&lt;&gt;"",'2-Controllo qualitativo'!F72,"")</f>
        <v>0</v>
      </c>
      <c r="G71" s="8">
        <f>IF('2-Controllo qualitativo'!G72&lt;&gt;"",'2-Controllo qualitativo'!G72,"")</f>
        <v>0</v>
      </c>
      <c r="H71" s="11" t="s">
        <v>492</v>
      </c>
      <c r="I71" s="11" t="s">
        <v>489</v>
      </c>
      <c r="J71" s="8">
        <f>IF('2-Controllo qualitativo'!X72&lt;&gt;"",IF('2-Controllo qualitativo'!X72&lt;&gt;0,'2-Controllo qualitativo'!X72,""),"")</f>
        <v>0</v>
      </c>
      <c r="K71" s="15">
        <f>'3.1-Coefficienti di emissione'!F71</f>
        <v>0</v>
      </c>
      <c r="L71" s="11">
        <f>'3.1-Coefficienti di emissione'!G71</f>
        <v>0</v>
      </c>
      <c r="M71" s="16">
        <f>IF(J71="","",H71*K71)</f>
        <v>0</v>
      </c>
      <c r="N71" s="11">
        <f>'Appendice 2, GWP dei HFCs'!G3</f>
        <v>0</v>
      </c>
      <c r="O71" s="16">
        <f>IF(M71="","",M71*N71)</f>
        <v>0</v>
      </c>
      <c r="P71" s="8">
        <f>IF('2-Controllo qualitativo'!Y72&lt;&gt;"",IF('2-Controllo qualitativo'!Y72&lt;&gt;0,'2-Controllo qualitativo'!Y72,""),"")</f>
        <v>0</v>
      </c>
      <c r="Q71" s="15">
        <f>IF('3.1-Coefficienti di emissione'!J71="", "", '3.1-Coefficienti di emissione'!J71)</f>
        <v>0</v>
      </c>
      <c r="R71" s="11">
        <f>IF(Q71="","",'3.1-Coefficienti di emissione'!K71)</f>
        <v>0</v>
      </c>
      <c r="S71" s="16">
        <f>IF(P71="","",H71*Q71)</f>
        <v>0</v>
      </c>
      <c r="T71" s="11">
        <f>IF(S71="", "", 'Appendice 2, GWP dei HFCs'!G4)</f>
        <v>0</v>
      </c>
      <c r="U71" s="16">
        <f>IF(S71="","",S71*T71)</f>
        <v>0</v>
      </c>
      <c r="V71" s="8">
        <f>IF('2-Controllo qualitativo'!Z72&lt;&gt;"",IF('2-Controllo qualitativo'!Z72&lt;&gt;0,'2-Controllo qualitativo'!Z72,""),"")</f>
        <v>0</v>
      </c>
      <c r="W71" s="15">
        <f>IF('3.1-Coefficienti di emissione'!N71 ="", "", '3.1-Coefficienti di emissione'!N71)</f>
        <v>0</v>
      </c>
      <c r="X71" s="11">
        <f>IF(W71="","",'3.1-Coefficienti di emissione'!O71)</f>
        <v>0</v>
      </c>
      <c r="Y71" s="16">
        <f>IF(V71="","",H71*W71)</f>
        <v>0</v>
      </c>
      <c r="Z71" s="11">
        <f>IF(Y71="", "", 'Appendice 2, GWP dei HFCs'!G5)</f>
        <v>0</v>
      </c>
      <c r="AA71" s="16">
        <f>IF(Y71="","",Y71*Z71)</f>
        <v>0</v>
      </c>
      <c r="AB71" s="16">
        <f>IF('2-Controllo qualitativo'!E72="是",IF(J71="CO2",SUM(U71,AA71),SUM(O71,U71,AA71)),IF(SUM(O71,U71,AA71)&lt;&gt;0,SUM(O71,U71,AA71),0))</f>
        <v>0</v>
      </c>
      <c r="AC71" s="16">
        <f>IF('2-Controllo qualitativo'!E72="是",IF(J71="CO2",O71,""),"")</f>
        <v>0</v>
      </c>
      <c r="AD71" s="17">
        <f>IF(AB71&lt;&gt;"",AB71/'6-Tabella di riepilogo'!$J$5,"")</f>
        <v>0</v>
      </c>
      <c r="AE71" s="10">
        <f>F65&amp;J65&amp;E65</f>
        <v>0</v>
      </c>
      <c r="AF71" s="10">
        <f>F65&amp;J65</f>
        <v>0</v>
      </c>
      <c r="AG71" s="10">
        <f>F65&amp;P65</f>
        <v>0</v>
      </c>
      <c r="AH71" s="10">
        <f>F65&amp;V65</f>
        <v>0</v>
      </c>
      <c r="AI71" s="10">
        <f>F65&amp;G65</f>
        <v>0</v>
      </c>
      <c r="AJ71" s="10">
        <f>F65&amp;G65</f>
        <v>0</v>
      </c>
      <c r="AK71" s="10">
        <f>F65&amp;G65</f>
        <v>0</v>
      </c>
      <c r="AL71" s="10">
        <f>F65&amp;J65&amp;G65&amp;E65</f>
        <v>0</v>
      </c>
      <c r="AM71" s="10">
        <f>IFERROR(ABS(AB65),"")</f>
        <v>0</v>
      </c>
    </row>
    <row r="72" spans="1:39" ht="30" customHeight="1">
      <c r="A72" s="8">
        <f>IF('2-Controllo qualitativo'!A73&lt;&gt;"",'2-Controllo qualitativo'!A73,"")</f>
        <v>0</v>
      </c>
      <c r="B72" s="8">
        <f>IF('2-Controllo qualitativo'!B73&lt;&gt;"",'2-Controllo qualitativo'!B73,"")</f>
        <v>0</v>
      </c>
      <c r="C72" s="8">
        <f>IF('2-Controllo qualitativo'!C73&lt;&gt;"",'2-Controllo qualitativo'!C73,"")</f>
        <v>0</v>
      </c>
      <c r="D72" s="8">
        <f>IF('2-Controllo qualitativo'!D73&lt;&gt;"",'2-Controllo qualitativo'!D73,"")</f>
        <v>0</v>
      </c>
      <c r="E72" s="8">
        <f>IF('2-Controllo qualitativo'!E73&lt;&gt;"",'2-Controllo qualitativo'!E73,"")</f>
        <v>0</v>
      </c>
      <c r="F72" s="8">
        <f>IF('2-Controllo qualitativo'!F73&lt;&gt;"",'2-Controllo qualitativo'!F73,"")</f>
        <v>0</v>
      </c>
      <c r="G72" s="8">
        <f>IF('2-Controllo qualitativo'!G73&lt;&gt;"",'2-Controllo qualitativo'!G73,"")</f>
        <v>0</v>
      </c>
      <c r="H72" s="11" t="s">
        <v>493</v>
      </c>
      <c r="I72" s="11" t="s">
        <v>489</v>
      </c>
      <c r="J72" s="8">
        <f>IF('2-Controllo qualitativo'!X73&lt;&gt;"",IF('2-Controllo qualitativo'!X73&lt;&gt;0,'2-Controllo qualitativo'!X73,""),"")</f>
        <v>0</v>
      </c>
      <c r="K72" s="15">
        <f>'3.1-Coefficienti di emissione'!F72</f>
        <v>0</v>
      </c>
      <c r="L72" s="11">
        <f>'3.1-Coefficienti di emissione'!G72</f>
        <v>0</v>
      </c>
      <c r="M72" s="16">
        <f>IF(J72="","",H72*K72)</f>
        <v>0</v>
      </c>
      <c r="N72" s="11">
        <f>'Appendice 2, GWP dei HFCs'!G3</f>
        <v>0</v>
      </c>
      <c r="O72" s="16">
        <f>IF(M72="","",M72*N72)</f>
        <v>0</v>
      </c>
      <c r="P72" s="8">
        <f>IF('2-Controllo qualitativo'!Y73&lt;&gt;"",IF('2-Controllo qualitativo'!Y73&lt;&gt;0,'2-Controllo qualitativo'!Y73,""),"")</f>
        <v>0</v>
      </c>
      <c r="Q72" s="15">
        <f>IF('3.1-Coefficienti di emissione'!J72="", "", '3.1-Coefficienti di emissione'!J72)</f>
        <v>0</v>
      </c>
      <c r="R72" s="11">
        <f>IF(Q72="","",'3.1-Coefficienti di emissione'!K72)</f>
        <v>0</v>
      </c>
      <c r="S72" s="16">
        <f>IF(P72="","",H72*Q72)</f>
        <v>0</v>
      </c>
      <c r="T72" s="11">
        <f>IF(S72="", "", 'Appendice 2, GWP dei HFCs'!G4)</f>
        <v>0</v>
      </c>
      <c r="U72" s="16">
        <f>IF(S72="","",S72*T72)</f>
        <v>0</v>
      </c>
      <c r="V72" s="8">
        <f>IF('2-Controllo qualitativo'!Z73&lt;&gt;"",IF('2-Controllo qualitativo'!Z73&lt;&gt;0,'2-Controllo qualitativo'!Z73,""),"")</f>
        <v>0</v>
      </c>
      <c r="W72" s="15">
        <f>IF('3.1-Coefficienti di emissione'!N72 ="", "", '3.1-Coefficienti di emissione'!N72)</f>
        <v>0</v>
      </c>
      <c r="X72" s="11">
        <f>IF(W72="","",'3.1-Coefficienti di emissione'!O72)</f>
        <v>0</v>
      </c>
      <c r="Y72" s="16">
        <f>IF(V72="","",H72*W72)</f>
        <v>0</v>
      </c>
      <c r="Z72" s="11">
        <f>IF(Y72="", "", 'Appendice 2, GWP dei HFCs'!G5)</f>
        <v>0</v>
      </c>
      <c r="AA72" s="16">
        <f>IF(Y72="","",Y72*Z72)</f>
        <v>0</v>
      </c>
      <c r="AB72" s="16">
        <f>IF('2-Controllo qualitativo'!E73="是",IF(J72="CO2",SUM(U72,AA72),SUM(O72,U72,AA72)),IF(SUM(O72,U72,AA72)&lt;&gt;0,SUM(O72,U72,AA72),0))</f>
        <v>0</v>
      </c>
      <c r="AC72" s="16">
        <f>IF('2-Controllo qualitativo'!E73="是",IF(J72="CO2",O72,""),"")</f>
        <v>0</v>
      </c>
      <c r="AD72" s="17">
        <f>IF(AB72&lt;&gt;"",AB72/'6-Tabella di riepilogo'!$J$5,"")</f>
        <v>0</v>
      </c>
      <c r="AE72" s="10">
        <f>F66&amp;J66&amp;E66</f>
        <v>0</v>
      </c>
      <c r="AF72" s="10">
        <f>F66&amp;J66</f>
        <v>0</v>
      </c>
      <c r="AG72" s="10">
        <f>F66&amp;P66</f>
        <v>0</v>
      </c>
      <c r="AH72" s="10">
        <f>F66&amp;V66</f>
        <v>0</v>
      </c>
      <c r="AI72" s="10">
        <f>F66&amp;G66</f>
        <v>0</v>
      </c>
      <c r="AJ72" s="10">
        <f>F66&amp;G66</f>
        <v>0</v>
      </c>
      <c r="AK72" s="10">
        <f>F66&amp;G66</f>
        <v>0</v>
      </c>
      <c r="AL72" s="10">
        <f>F66&amp;J66&amp;G66&amp;E66</f>
        <v>0</v>
      </c>
      <c r="AM72" s="10">
        <f>IFERROR(ABS(AB66),"")</f>
        <v>0</v>
      </c>
    </row>
    <row r="73" spans="1:39" ht="30" customHeight="1">
      <c r="A73" s="8">
        <f>IF('2-Controllo qualitativo'!A74&lt;&gt;"",'2-Controllo qualitativo'!A74,"")</f>
        <v>0</v>
      </c>
      <c r="B73" s="8">
        <f>IF('2-Controllo qualitativo'!B74&lt;&gt;"",'2-Controllo qualitativo'!B74,"")</f>
        <v>0</v>
      </c>
      <c r="C73" s="8">
        <f>IF('2-Controllo qualitativo'!C74&lt;&gt;"",'2-Controllo qualitativo'!C74,"")</f>
        <v>0</v>
      </c>
      <c r="D73" s="8">
        <f>IF('2-Controllo qualitativo'!D74&lt;&gt;"",'2-Controllo qualitativo'!D74,"")</f>
        <v>0</v>
      </c>
      <c r="E73" s="8">
        <f>IF('2-Controllo qualitativo'!E74&lt;&gt;"",'2-Controllo qualitativo'!E74,"")</f>
        <v>0</v>
      </c>
      <c r="F73" s="8">
        <f>IF('2-Controllo qualitativo'!F74&lt;&gt;"",'2-Controllo qualitativo'!F74,"")</f>
        <v>0</v>
      </c>
      <c r="G73" s="8">
        <f>IF('2-Controllo qualitativo'!G74&lt;&gt;"",'2-Controllo qualitativo'!G74,"")</f>
        <v>0</v>
      </c>
      <c r="H73" s="11" t="s">
        <v>494</v>
      </c>
      <c r="I73" s="11" t="s">
        <v>489</v>
      </c>
      <c r="J73" s="8">
        <f>IF('2-Controllo qualitativo'!X74&lt;&gt;"",IF('2-Controllo qualitativo'!X74&lt;&gt;0,'2-Controllo qualitativo'!X74,""),"")</f>
        <v>0</v>
      </c>
      <c r="K73" s="15">
        <f>'3.1-Coefficienti di emissione'!F73</f>
        <v>0</v>
      </c>
      <c r="L73" s="11">
        <f>'3.1-Coefficienti di emissione'!G73</f>
        <v>0</v>
      </c>
      <c r="M73" s="16">
        <f>IF(J73="","",H73*K73)</f>
        <v>0</v>
      </c>
      <c r="N73" s="11">
        <f>'Appendice 2, GWP dei HFCs'!G3</f>
        <v>0</v>
      </c>
      <c r="O73" s="16">
        <f>IF(M73="","",M73*N73)</f>
        <v>0</v>
      </c>
      <c r="P73" s="8">
        <f>IF('2-Controllo qualitativo'!Y74&lt;&gt;"",IF('2-Controllo qualitativo'!Y74&lt;&gt;0,'2-Controllo qualitativo'!Y74,""),"")</f>
        <v>0</v>
      </c>
      <c r="Q73" s="15">
        <f>IF('3.1-Coefficienti di emissione'!J73="", "", '3.1-Coefficienti di emissione'!J73)</f>
        <v>0</v>
      </c>
      <c r="R73" s="11">
        <f>IF(Q73="","",'3.1-Coefficienti di emissione'!K73)</f>
        <v>0</v>
      </c>
      <c r="S73" s="16">
        <f>IF(P73="","",H73*Q73)</f>
        <v>0</v>
      </c>
      <c r="T73" s="11">
        <f>IF(S73="", "", 'Appendice 2, GWP dei HFCs'!G4)</f>
        <v>0</v>
      </c>
      <c r="U73" s="16">
        <f>IF(S73="","",S73*T73)</f>
        <v>0</v>
      </c>
      <c r="V73" s="8">
        <f>IF('2-Controllo qualitativo'!Z74&lt;&gt;"",IF('2-Controllo qualitativo'!Z74&lt;&gt;0,'2-Controllo qualitativo'!Z74,""),"")</f>
        <v>0</v>
      </c>
      <c r="W73" s="15">
        <f>IF('3.1-Coefficienti di emissione'!N73 ="", "", '3.1-Coefficienti di emissione'!N73)</f>
        <v>0</v>
      </c>
      <c r="X73" s="11">
        <f>IF(W73="","",'3.1-Coefficienti di emissione'!O73)</f>
        <v>0</v>
      </c>
      <c r="Y73" s="16">
        <f>IF(V73="","",H73*W73)</f>
        <v>0</v>
      </c>
      <c r="Z73" s="11">
        <f>IF(Y73="", "", 'Appendice 2, GWP dei HFCs'!G5)</f>
        <v>0</v>
      </c>
      <c r="AA73" s="16">
        <f>IF(Y73="","",Y73*Z73)</f>
        <v>0</v>
      </c>
      <c r="AB73" s="16">
        <f>IF('2-Controllo qualitativo'!E74="是",IF(J73="CO2",SUM(U73,AA73),SUM(O73,U73,AA73)),IF(SUM(O73,U73,AA73)&lt;&gt;0,SUM(O73,U73,AA73),0))</f>
        <v>0</v>
      </c>
      <c r="AC73" s="16">
        <f>IF('2-Controllo qualitativo'!E74="是",IF(J73="CO2",O73,""),"")</f>
        <v>0</v>
      </c>
      <c r="AD73" s="17">
        <f>IF(AB73&lt;&gt;"",AB73/'6-Tabella di riepilogo'!$J$5,"")</f>
        <v>0</v>
      </c>
      <c r="AE73" s="10">
        <f>F67&amp;J67&amp;E67</f>
        <v>0</v>
      </c>
      <c r="AF73" s="10">
        <f>F67&amp;J67</f>
        <v>0</v>
      </c>
      <c r="AG73" s="10">
        <f>F67&amp;P67</f>
        <v>0</v>
      </c>
      <c r="AH73" s="10">
        <f>F67&amp;V67</f>
        <v>0</v>
      </c>
      <c r="AI73" s="10">
        <f>F67&amp;G67</f>
        <v>0</v>
      </c>
      <c r="AJ73" s="10">
        <f>F67&amp;G67</f>
        <v>0</v>
      </c>
      <c r="AK73" s="10">
        <f>F67&amp;G67</f>
        <v>0</v>
      </c>
      <c r="AL73" s="10">
        <f>F67&amp;J67&amp;G67&amp;E67</f>
        <v>0</v>
      </c>
      <c r="AM73" s="10">
        <f>IFERROR(ABS(AB67),"")</f>
        <v>0</v>
      </c>
    </row>
    <row r="74" spans="1:39" ht="30" customHeight="1">
      <c r="A74" s="8">
        <f>IF('2-Controllo qualitativo'!A75&lt;&gt;"",'2-Controllo qualitativo'!A75,"")</f>
        <v>0</v>
      </c>
      <c r="B74" s="8">
        <f>IF('2-Controllo qualitativo'!B75&lt;&gt;"",'2-Controllo qualitativo'!B75,"")</f>
        <v>0</v>
      </c>
      <c r="C74" s="8">
        <f>IF('2-Controllo qualitativo'!C75&lt;&gt;"",'2-Controllo qualitativo'!C75,"")</f>
        <v>0</v>
      </c>
      <c r="D74" s="8">
        <f>IF('2-Controllo qualitativo'!D75&lt;&gt;"",'2-Controllo qualitativo'!D75,"")</f>
        <v>0</v>
      </c>
      <c r="E74" s="8">
        <f>IF('2-Controllo qualitativo'!E75&lt;&gt;"",'2-Controllo qualitativo'!E75,"")</f>
        <v>0</v>
      </c>
      <c r="F74" s="8">
        <f>IF('2-Controllo qualitativo'!F75&lt;&gt;"",'2-Controllo qualitativo'!F75,"")</f>
        <v>0</v>
      </c>
      <c r="G74" s="8">
        <f>IF('2-Controllo qualitativo'!G75&lt;&gt;"",'2-Controllo qualitativo'!G75,"")</f>
        <v>0</v>
      </c>
      <c r="H74" s="11" t="s">
        <v>467</v>
      </c>
      <c r="I74" s="11"/>
      <c r="J74" s="8">
        <f>IF('2-Controllo qualitativo'!X75&lt;&gt;"",IF('2-Controllo qualitativo'!X75&lt;&gt;0,'2-Controllo qualitativo'!X75,""),"")</f>
        <v>0</v>
      </c>
      <c r="K74" s="15">
        <f>'3.1-Coefficienti di emissione'!F74</f>
        <v>0</v>
      </c>
      <c r="L74" s="11">
        <f>'3.1-Coefficienti di emissione'!G74</f>
        <v>0</v>
      </c>
      <c r="M74" s="16">
        <f>IF(J74="","",H74*K74)</f>
        <v>0</v>
      </c>
      <c r="N74" s="11">
        <f>'Appendice 2, GWP dei HFCs'!G3</f>
        <v>0</v>
      </c>
      <c r="O74" s="16">
        <f>IF(M74="","",M74*N74)</f>
        <v>0</v>
      </c>
      <c r="P74" s="8">
        <f>IF('2-Controllo qualitativo'!Y75&lt;&gt;"",IF('2-Controllo qualitativo'!Y75&lt;&gt;0,'2-Controllo qualitativo'!Y75,""),"")</f>
        <v>0</v>
      </c>
      <c r="Q74" s="15">
        <f>IF('3.1-Coefficienti di emissione'!J74="", "", '3.1-Coefficienti di emissione'!J74)</f>
        <v>0</v>
      </c>
      <c r="R74" s="11">
        <f>IF(Q74="","",'3.1-Coefficienti di emissione'!K74)</f>
        <v>0</v>
      </c>
      <c r="S74" s="16">
        <f>IF(P74="","",H74*Q74)</f>
        <v>0</v>
      </c>
      <c r="T74" s="11">
        <f>IF(S74="", "", 'Appendice 2, GWP dei HFCs'!G4)</f>
        <v>0</v>
      </c>
      <c r="U74" s="16">
        <f>IF(S74="","",S74*T74)</f>
        <v>0</v>
      </c>
      <c r="V74" s="8">
        <f>IF('2-Controllo qualitativo'!Z75&lt;&gt;"",IF('2-Controllo qualitativo'!Z75&lt;&gt;0,'2-Controllo qualitativo'!Z75,""),"")</f>
        <v>0</v>
      </c>
      <c r="W74" s="15">
        <f>IF('3.1-Coefficienti di emissione'!N74 ="", "", '3.1-Coefficienti di emissione'!N74)</f>
        <v>0</v>
      </c>
      <c r="X74" s="11">
        <f>IF(W74="","",'3.1-Coefficienti di emissione'!O74)</f>
        <v>0</v>
      </c>
      <c r="Y74" s="16">
        <f>IF(V74="","",H74*W74)</f>
        <v>0</v>
      </c>
      <c r="Z74" s="11">
        <f>IF(Y74="", "", 'Appendice 2, GWP dei HFCs'!G5)</f>
        <v>0</v>
      </c>
      <c r="AA74" s="16">
        <f>IF(Y74="","",Y74*Z74)</f>
        <v>0</v>
      </c>
      <c r="AB74" s="16">
        <f>IF('2-Controllo qualitativo'!E75="是",IF(J74="CO2",SUM(U74,AA74),SUM(O74,U74,AA74)),IF(SUM(O74,U74,AA74)&lt;&gt;0,SUM(O74,U74,AA74),0))</f>
        <v>0</v>
      </c>
      <c r="AC74" s="16">
        <f>IF('2-Controllo qualitativo'!E75="是",IF(J74="CO2",O74,""),"")</f>
        <v>0</v>
      </c>
      <c r="AD74" s="17">
        <f>IF(AB74&lt;&gt;"",AB74/'6-Tabella di riepilogo'!$J$5,"")</f>
        <v>0</v>
      </c>
      <c r="AE74" s="10">
        <f>F68&amp;J68&amp;E68</f>
        <v>0</v>
      </c>
      <c r="AF74" s="10">
        <f>F68&amp;J68</f>
        <v>0</v>
      </c>
      <c r="AG74" s="10">
        <f>F68&amp;P68</f>
        <v>0</v>
      </c>
      <c r="AH74" s="10">
        <f>F68&amp;V68</f>
        <v>0</v>
      </c>
      <c r="AI74" s="10">
        <f>F68&amp;G68</f>
        <v>0</v>
      </c>
      <c r="AJ74" s="10">
        <f>F68&amp;G68</f>
        <v>0</v>
      </c>
      <c r="AK74" s="10">
        <f>F68&amp;G68</f>
        <v>0</v>
      </c>
      <c r="AL74" s="10">
        <f>F68&amp;J68&amp;G68&amp;E68</f>
        <v>0</v>
      </c>
      <c r="AM74" s="10">
        <f>IFERROR(ABS(AB68),"")</f>
        <v>0</v>
      </c>
    </row>
    <row r="75" spans="1:39" ht="30" customHeight="1">
      <c r="A75" s="8">
        <f>IF('2-Controllo qualitativo'!A76&lt;&gt;"",'2-Controllo qualitativo'!A76,"")</f>
        <v>0</v>
      </c>
      <c r="B75" s="8">
        <f>IF('2-Controllo qualitativo'!B76&lt;&gt;"",'2-Controllo qualitativo'!B76,"")</f>
        <v>0</v>
      </c>
      <c r="C75" s="8">
        <f>IF('2-Controllo qualitativo'!C76&lt;&gt;"",'2-Controllo qualitativo'!C76,"")</f>
        <v>0</v>
      </c>
      <c r="D75" s="8">
        <f>IF('2-Controllo qualitativo'!D76&lt;&gt;"",'2-Controllo qualitativo'!D76,"")</f>
        <v>0</v>
      </c>
      <c r="E75" s="8">
        <f>IF('2-Controllo qualitativo'!E76&lt;&gt;"",'2-Controllo qualitativo'!E76,"")</f>
        <v>0</v>
      </c>
      <c r="F75" s="8">
        <f>IF('2-Controllo qualitativo'!F76&lt;&gt;"",'2-Controllo qualitativo'!F76,"")</f>
        <v>0</v>
      </c>
      <c r="G75" s="8">
        <f>IF('2-Controllo qualitativo'!G76&lt;&gt;"",'2-Controllo qualitativo'!G76,"")</f>
        <v>0</v>
      </c>
      <c r="H75" s="11" t="s">
        <v>495</v>
      </c>
      <c r="I75" s="11" t="s">
        <v>489</v>
      </c>
      <c r="J75" s="8">
        <f>IF('2-Controllo qualitativo'!X76&lt;&gt;"",IF('2-Controllo qualitativo'!X76&lt;&gt;0,'2-Controllo qualitativo'!X76,""),"")</f>
        <v>0</v>
      </c>
      <c r="K75" s="15">
        <f>'3.1-Coefficienti di emissione'!F75</f>
        <v>0</v>
      </c>
      <c r="L75" s="11">
        <f>'3.1-Coefficienti di emissione'!G75</f>
        <v>0</v>
      </c>
      <c r="M75" s="16">
        <f>IF(J75="","",H75*K75)</f>
        <v>0</v>
      </c>
      <c r="N75" s="11">
        <f>'Appendice 2, GWP dei HFCs'!G3</f>
        <v>0</v>
      </c>
      <c r="O75" s="16">
        <f>IF(M75="","",M75*N75)</f>
        <v>0</v>
      </c>
      <c r="P75" s="8">
        <f>IF('2-Controllo qualitativo'!Y76&lt;&gt;"",IF('2-Controllo qualitativo'!Y76&lt;&gt;0,'2-Controllo qualitativo'!Y76,""),"")</f>
        <v>0</v>
      </c>
      <c r="Q75" s="15">
        <f>IF('3.1-Coefficienti di emissione'!J75="", "", '3.1-Coefficienti di emissione'!J75)</f>
        <v>0</v>
      </c>
      <c r="R75" s="11">
        <f>IF(Q75="","",'3.1-Coefficienti di emissione'!K75)</f>
        <v>0</v>
      </c>
      <c r="S75" s="16">
        <f>IF(P75="","",H75*Q75)</f>
        <v>0</v>
      </c>
      <c r="T75" s="11">
        <f>IF(S75="", "", 'Appendice 2, GWP dei HFCs'!G4)</f>
        <v>0</v>
      </c>
      <c r="U75" s="16">
        <f>IF(S75="","",S75*T75)</f>
        <v>0</v>
      </c>
      <c r="V75" s="8">
        <f>IF('2-Controllo qualitativo'!Z76&lt;&gt;"",IF('2-Controllo qualitativo'!Z76&lt;&gt;0,'2-Controllo qualitativo'!Z76,""),"")</f>
        <v>0</v>
      </c>
      <c r="W75" s="15">
        <f>IF('3.1-Coefficienti di emissione'!N75 ="", "", '3.1-Coefficienti di emissione'!N75)</f>
        <v>0</v>
      </c>
      <c r="X75" s="11">
        <f>IF(W75="","",'3.1-Coefficienti di emissione'!O75)</f>
        <v>0</v>
      </c>
      <c r="Y75" s="16">
        <f>IF(V75="","",H75*W75)</f>
        <v>0</v>
      </c>
      <c r="Z75" s="11">
        <f>IF(Y75="", "", 'Appendice 2, GWP dei HFCs'!G5)</f>
        <v>0</v>
      </c>
      <c r="AA75" s="16">
        <f>IF(Y75="","",Y75*Z75)</f>
        <v>0</v>
      </c>
      <c r="AB75" s="16">
        <f>IF('2-Controllo qualitativo'!E76="是",IF(J75="CO2",SUM(U75,AA75),SUM(O75,U75,AA75)),IF(SUM(O75,U75,AA75)&lt;&gt;0,SUM(O75,U75,AA75),0))</f>
        <v>0</v>
      </c>
      <c r="AC75" s="16">
        <f>IF('2-Controllo qualitativo'!E76="是",IF(J75="CO2",O75,""),"")</f>
        <v>0</v>
      </c>
      <c r="AD75" s="17">
        <f>IF(AB75&lt;&gt;"",AB75/'6-Tabella di riepilogo'!$J$5,"")</f>
        <v>0</v>
      </c>
      <c r="AE75" s="10">
        <f>F69&amp;J69&amp;E69</f>
        <v>0</v>
      </c>
      <c r="AF75" s="10">
        <f>F69&amp;J69</f>
        <v>0</v>
      </c>
      <c r="AG75" s="10">
        <f>F69&amp;P69</f>
        <v>0</v>
      </c>
      <c r="AH75" s="10">
        <f>F69&amp;V69</f>
        <v>0</v>
      </c>
      <c r="AI75" s="10">
        <f>F69&amp;G69</f>
        <v>0</v>
      </c>
      <c r="AJ75" s="10">
        <f>F69&amp;G69</f>
        <v>0</v>
      </c>
      <c r="AK75" s="10">
        <f>F69&amp;G69</f>
        <v>0</v>
      </c>
      <c r="AL75" s="10">
        <f>F69&amp;J69&amp;G69&amp;E69</f>
        <v>0</v>
      </c>
      <c r="AM75" s="10">
        <f>IFERROR(ABS(AB69),"")</f>
        <v>0</v>
      </c>
    </row>
    <row r="76" spans="1:39" ht="30" customHeight="1">
      <c r="A76" s="8">
        <f>IF('2-Controllo qualitativo'!A77&lt;&gt;"",'2-Controllo qualitativo'!A77,"")</f>
        <v>0</v>
      </c>
      <c r="B76" s="8">
        <f>IF('2-Controllo qualitativo'!B77&lt;&gt;"",'2-Controllo qualitativo'!B77,"")</f>
        <v>0</v>
      </c>
      <c r="C76" s="8">
        <f>IF('2-Controllo qualitativo'!C77&lt;&gt;"",'2-Controllo qualitativo'!C77,"")</f>
        <v>0</v>
      </c>
      <c r="D76" s="8">
        <f>IF('2-Controllo qualitativo'!D77&lt;&gt;"",'2-Controllo qualitativo'!D77,"")</f>
        <v>0</v>
      </c>
      <c r="E76" s="8">
        <f>IF('2-Controllo qualitativo'!E77&lt;&gt;"",'2-Controllo qualitativo'!E77,"")</f>
        <v>0</v>
      </c>
      <c r="F76" s="8">
        <f>IF('2-Controllo qualitativo'!F77&lt;&gt;"",'2-Controllo qualitativo'!F77,"")</f>
        <v>0</v>
      </c>
      <c r="G76" s="8">
        <f>IF('2-Controllo qualitativo'!G77&lt;&gt;"",'2-Controllo qualitativo'!G77,"")</f>
        <v>0</v>
      </c>
      <c r="H76" s="11" t="s">
        <v>496</v>
      </c>
      <c r="I76" s="11" t="s">
        <v>489</v>
      </c>
      <c r="J76" s="8">
        <f>IF('2-Controllo qualitativo'!X77&lt;&gt;"",IF('2-Controllo qualitativo'!X77&lt;&gt;0,'2-Controllo qualitativo'!X77,""),"")</f>
        <v>0</v>
      </c>
      <c r="K76" s="15">
        <f>'3.1-Coefficienti di emissione'!F76</f>
        <v>0</v>
      </c>
      <c r="L76" s="11">
        <f>'3.1-Coefficienti di emissione'!G76</f>
        <v>0</v>
      </c>
      <c r="M76" s="16">
        <f>IF(J76="","",H76*K76)</f>
        <v>0</v>
      </c>
      <c r="N76" s="11">
        <f>'Appendice 2, GWP dei HFCs'!G3</f>
        <v>0</v>
      </c>
      <c r="O76" s="16">
        <f>IF(M76="","",M76*N76)</f>
        <v>0</v>
      </c>
      <c r="P76" s="8">
        <f>IF('2-Controllo qualitativo'!Y77&lt;&gt;"",IF('2-Controllo qualitativo'!Y77&lt;&gt;0,'2-Controllo qualitativo'!Y77,""),"")</f>
        <v>0</v>
      </c>
      <c r="Q76" s="15">
        <f>IF('3.1-Coefficienti di emissione'!J76="", "", '3.1-Coefficienti di emissione'!J76)</f>
        <v>0</v>
      </c>
      <c r="R76" s="11">
        <f>IF(Q76="","",'3.1-Coefficienti di emissione'!K76)</f>
        <v>0</v>
      </c>
      <c r="S76" s="16">
        <f>IF(P76="","",H76*Q76)</f>
        <v>0</v>
      </c>
      <c r="T76" s="11">
        <f>IF(S76="", "", 'Appendice 2, GWP dei HFCs'!G4)</f>
        <v>0</v>
      </c>
      <c r="U76" s="16">
        <f>IF(S76="","",S76*T76)</f>
        <v>0</v>
      </c>
      <c r="V76" s="8">
        <f>IF('2-Controllo qualitativo'!Z77&lt;&gt;"",IF('2-Controllo qualitativo'!Z77&lt;&gt;0,'2-Controllo qualitativo'!Z77,""),"")</f>
        <v>0</v>
      </c>
      <c r="W76" s="15">
        <f>IF('3.1-Coefficienti di emissione'!N76 ="", "", '3.1-Coefficienti di emissione'!N76)</f>
        <v>0</v>
      </c>
      <c r="X76" s="11">
        <f>IF(W76="","",'3.1-Coefficienti di emissione'!O76)</f>
        <v>0</v>
      </c>
      <c r="Y76" s="16">
        <f>IF(V76="","",H76*W76)</f>
        <v>0</v>
      </c>
      <c r="Z76" s="11">
        <f>IF(Y76="", "", 'Appendice 2, GWP dei HFCs'!G5)</f>
        <v>0</v>
      </c>
      <c r="AA76" s="16">
        <f>IF(Y76="","",Y76*Z76)</f>
        <v>0</v>
      </c>
      <c r="AB76" s="16">
        <f>IF('2-Controllo qualitativo'!E77="是",IF(J76="CO2",SUM(U76,AA76),SUM(O76,U76,AA76)),IF(SUM(O76,U76,AA76)&lt;&gt;0,SUM(O76,U76,AA76),0))</f>
        <v>0</v>
      </c>
      <c r="AC76" s="16">
        <f>IF('2-Controllo qualitativo'!E77="是",IF(J76="CO2",O76,""),"")</f>
        <v>0</v>
      </c>
      <c r="AD76" s="17">
        <f>IF(AB76&lt;&gt;"",AB76/'6-Tabella di riepilogo'!$J$5,"")</f>
        <v>0</v>
      </c>
      <c r="AE76" s="10">
        <f>F70&amp;J70&amp;E70</f>
        <v>0</v>
      </c>
      <c r="AF76" s="10">
        <f>F70&amp;J70</f>
        <v>0</v>
      </c>
      <c r="AG76" s="10">
        <f>F70&amp;P70</f>
        <v>0</v>
      </c>
      <c r="AH76" s="10">
        <f>F70&amp;V70</f>
        <v>0</v>
      </c>
      <c r="AI76" s="10">
        <f>F70&amp;G70</f>
        <v>0</v>
      </c>
      <c r="AJ76" s="10">
        <f>F70&amp;G70</f>
        <v>0</v>
      </c>
      <c r="AK76" s="10">
        <f>F70&amp;G70</f>
        <v>0</v>
      </c>
      <c r="AL76" s="10">
        <f>F70&amp;J70&amp;G70&amp;E70</f>
        <v>0</v>
      </c>
      <c r="AM76" s="10">
        <f>IFERROR(ABS(AB70),"")</f>
        <v>0</v>
      </c>
    </row>
    <row r="77" spans="1:39" ht="30" customHeight="1">
      <c r="A77" s="8">
        <f>IF('2-Controllo qualitativo'!A78&lt;&gt;"",'2-Controllo qualitativo'!A78,"")</f>
        <v>0</v>
      </c>
      <c r="B77" s="8">
        <f>IF('2-Controllo qualitativo'!B78&lt;&gt;"",'2-Controllo qualitativo'!B78,"")</f>
        <v>0</v>
      </c>
      <c r="C77" s="8">
        <f>IF('2-Controllo qualitativo'!C78&lt;&gt;"",'2-Controllo qualitativo'!C78,"")</f>
        <v>0</v>
      </c>
      <c r="D77" s="8">
        <f>IF('2-Controllo qualitativo'!D78&lt;&gt;"",'2-Controllo qualitativo'!D78,"")</f>
        <v>0</v>
      </c>
      <c r="E77" s="8">
        <f>IF('2-Controllo qualitativo'!E78&lt;&gt;"",'2-Controllo qualitativo'!E78,"")</f>
        <v>0</v>
      </c>
      <c r="F77" s="8">
        <f>IF('2-Controllo qualitativo'!F78&lt;&gt;"",'2-Controllo qualitativo'!F78,"")</f>
        <v>0</v>
      </c>
      <c r="G77" s="8">
        <f>IF('2-Controllo qualitativo'!G78&lt;&gt;"",'2-Controllo qualitativo'!G78,"")</f>
        <v>0</v>
      </c>
      <c r="H77" s="11" t="s">
        <v>497</v>
      </c>
      <c r="I77" s="11" t="s">
        <v>489</v>
      </c>
      <c r="J77" s="8">
        <f>IF('2-Controllo qualitativo'!X78&lt;&gt;"",IF('2-Controllo qualitativo'!X78&lt;&gt;0,'2-Controllo qualitativo'!X78,""),"")</f>
        <v>0</v>
      </c>
      <c r="K77" s="15">
        <f>'3.1-Coefficienti di emissione'!F77</f>
        <v>0</v>
      </c>
      <c r="L77" s="11">
        <f>'3.1-Coefficienti di emissione'!G77</f>
        <v>0</v>
      </c>
      <c r="M77" s="16">
        <f>IF(J77="","",H77*K77)</f>
        <v>0</v>
      </c>
      <c r="N77" s="11">
        <f>'Appendice 2, GWP dei HFCs'!G3</f>
        <v>0</v>
      </c>
      <c r="O77" s="16">
        <f>IF(M77="","",M77*N77)</f>
        <v>0</v>
      </c>
      <c r="P77" s="8">
        <f>IF('2-Controllo qualitativo'!Y78&lt;&gt;"",IF('2-Controllo qualitativo'!Y78&lt;&gt;0,'2-Controllo qualitativo'!Y78,""),"")</f>
        <v>0</v>
      </c>
      <c r="Q77" s="15">
        <f>IF('3.1-Coefficienti di emissione'!J77="", "", '3.1-Coefficienti di emissione'!J77)</f>
        <v>0</v>
      </c>
      <c r="R77" s="11">
        <f>IF(Q77="","",'3.1-Coefficienti di emissione'!K77)</f>
        <v>0</v>
      </c>
      <c r="S77" s="16">
        <f>IF(P77="","",H77*Q77)</f>
        <v>0</v>
      </c>
      <c r="T77" s="11">
        <f>IF(S77="", "", 'Appendice 2, GWP dei HFCs'!G4)</f>
        <v>0</v>
      </c>
      <c r="U77" s="16">
        <f>IF(S77="","",S77*T77)</f>
        <v>0</v>
      </c>
      <c r="V77" s="8">
        <f>IF('2-Controllo qualitativo'!Z78&lt;&gt;"",IF('2-Controllo qualitativo'!Z78&lt;&gt;0,'2-Controllo qualitativo'!Z78,""),"")</f>
        <v>0</v>
      </c>
      <c r="W77" s="15">
        <f>IF('3.1-Coefficienti di emissione'!N77 ="", "", '3.1-Coefficienti di emissione'!N77)</f>
        <v>0</v>
      </c>
      <c r="X77" s="11">
        <f>IF(W77="","",'3.1-Coefficienti di emissione'!O77)</f>
        <v>0</v>
      </c>
      <c r="Y77" s="16">
        <f>IF(V77="","",H77*W77)</f>
        <v>0</v>
      </c>
      <c r="Z77" s="11">
        <f>IF(Y77="", "", 'Appendice 2, GWP dei HFCs'!G5)</f>
        <v>0</v>
      </c>
      <c r="AA77" s="16">
        <f>IF(Y77="","",Y77*Z77)</f>
        <v>0</v>
      </c>
      <c r="AB77" s="16">
        <f>IF('2-Controllo qualitativo'!E78="是",IF(J77="CO2",SUM(U77,AA77),SUM(O77,U77,AA77)),IF(SUM(O77,U77,AA77)&lt;&gt;0,SUM(O77,U77,AA77),0))</f>
        <v>0</v>
      </c>
      <c r="AC77" s="16">
        <f>IF('2-Controllo qualitativo'!E78="是",IF(J77="CO2",O77,""),"")</f>
        <v>0</v>
      </c>
      <c r="AD77" s="17">
        <f>IF(AB77&lt;&gt;"",AB77/'6-Tabella di riepilogo'!$J$5,"")</f>
        <v>0</v>
      </c>
      <c r="AE77" s="10">
        <f>F71&amp;J71&amp;E71</f>
        <v>0</v>
      </c>
      <c r="AF77" s="10">
        <f>F71&amp;J71</f>
        <v>0</v>
      </c>
      <c r="AG77" s="10">
        <f>F71&amp;P71</f>
        <v>0</v>
      </c>
      <c r="AH77" s="10">
        <f>F71&amp;V71</f>
        <v>0</v>
      </c>
      <c r="AI77" s="10">
        <f>F71&amp;G71</f>
        <v>0</v>
      </c>
      <c r="AJ77" s="10">
        <f>F71&amp;G71</f>
        <v>0</v>
      </c>
      <c r="AK77" s="10">
        <f>F71&amp;G71</f>
        <v>0</v>
      </c>
      <c r="AL77" s="10">
        <f>F71&amp;J71&amp;G71&amp;E71</f>
        <v>0</v>
      </c>
      <c r="AM77" s="10">
        <f>IFERROR(ABS(AB71),"")</f>
        <v>0</v>
      </c>
    </row>
    <row r="78" spans="1:39" ht="30" customHeight="1">
      <c r="A78" s="8">
        <f>IF('2-Controllo qualitativo'!A79&lt;&gt;"",'2-Controllo qualitativo'!A79,"")</f>
        <v>0</v>
      </c>
      <c r="B78" s="8">
        <f>IF('2-Controllo qualitativo'!B79&lt;&gt;"",'2-Controllo qualitativo'!B79,"")</f>
        <v>0</v>
      </c>
      <c r="C78" s="8">
        <f>IF('2-Controllo qualitativo'!C79&lt;&gt;"",'2-Controllo qualitativo'!C79,"")</f>
        <v>0</v>
      </c>
      <c r="D78" s="8">
        <f>IF('2-Controllo qualitativo'!D79&lt;&gt;"",'2-Controllo qualitativo'!D79,"")</f>
        <v>0</v>
      </c>
      <c r="E78" s="8">
        <f>IF('2-Controllo qualitativo'!E79&lt;&gt;"",'2-Controllo qualitativo'!E79,"")</f>
        <v>0</v>
      </c>
      <c r="F78" s="8">
        <f>IF('2-Controllo qualitativo'!F79&lt;&gt;"",'2-Controllo qualitativo'!F79,"")</f>
        <v>0</v>
      </c>
      <c r="G78" s="8">
        <f>IF('2-Controllo qualitativo'!G79&lt;&gt;"",'2-Controllo qualitativo'!G79,"")</f>
        <v>0</v>
      </c>
      <c r="H78" s="11" t="s">
        <v>467</v>
      </c>
      <c r="I78" s="11"/>
      <c r="J78" s="8">
        <f>IF('2-Controllo qualitativo'!X79&lt;&gt;"",IF('2-Controllo qualitativo'!X79&lt;&gt;0,'2-Controllo qualitativo'!X79,""),"")</f>
        <v>0</v>
      </c>
      <c r="K78" s="15">
        <f>'3.1-Coefficienti di emissione'!F78</f>
        <v>0</v>
      </c>
      <c r="L78" s="11">
        <f>'3.1-Coefficienti di emissione'!G78</f>
        <v>0</v>
      </c>
      <c r="M78" s="16">
        <f>IF(J78="","",H78*K78)</f>
        <v>0</v>
      </c>
      <c r="N78" s="11">
        <f>'Appendice 2, GWP dei HFCs'!G3</f>
        <v>0</v>
      </c>
      <c r="O78" s="16">
        <f>IF(M78="","",M78*N78)</f>
        <v>0</v>
      </c>
      <c r="P78" s="8">
        <f>IF('2-Controllo qualitativo'!Y79&lt;&gt;"",IF('2-Controllo qualitativo'!Y79&lt;&gt;0,'2-Controllo qualitativo'!Y79,""),"")</f>
        <v>0</v>
      </c>
      <c r="Q78" s="15">
        <f>IF('3.1-Coefficienti di emissione'!J78="", "", '3.1-Coefficienti di emissione'!J78)</f>
        <v>0</v>
      </c>
      <c r="R78" s="11">
        <f>IF(Q78="","",'3.1-Coefficienti di emissione'!K78)</f>
        <v>0</v>
      </c>
      <c r="S78" s="16">
        <f>IF(P78="","",H78*Q78)</f>
        <v>0</v>
      </c>
      <c r="T78" s="11">
        <f>IF(S78="", "", 'Appendice 2, GWP dei HFCs'!G4)</f>
        <v>0</v>
      </c>
      <c r="U78" s="16">
        <f>IF(S78="","",S78*T78)</f>
        <v>0</v>
      </c>
      <c r="V78" s="8">
        <f>IF('2-Controllo qualitativo'!Z79&lt;&gt;"",IF('2-Controllo qualitativo'!Z79&lt;&gt;0,'2-Controllo qualitativo'!Z79,""),"")</f>
        <v>0</v>
      </c>
      <c r="W78" s="15">
        <f>IF('3.1-Coefficienti di emissione'!N78 ="", "", '3.1-Coefficienti di emissione'!N78)</f>
        <v>0</v>
      </c>
      <c r="X78" s="11">
        <f>IF(W78="","",'3.1-Coefficienti di emissione'!O78)</f>
        <v>0</v>
      </c>
      <c r="Y78" s="16">
        <f>IF(V78="","",H78*W78)</f>
        <v>0</v>
      </c>
      <c r="Z78" s="11">
        <f>IF(Y78="", "", 'Appendice 2, GWP dei HFCs'!G5)</f>
        <v>0</v>
      </c>
      <c r="AA78" s="16">
        <f>IF(Y78="","",Y78*Z78)</f>
        <v>0</v>
      </c>
      <c r="AB78" s="16">
        <f>IF('2-Controllo qualitativo'!E79="是",IF(J78="CO2",SUM(U78,AA78),SUM(O78,U78,AA78)),IF(SUM(O78,U78,AA78)&lt;&gt;0,SUM(O78,U78,AA78),0))</f>
        <v>0</v>
      </c>
      <c r="AC78" s="16">
        <f>IF('2-Controllo qualitativo'!E79="是",IF(J78="CO2",O78,""),"")</f>
        <v>0</v>
      </c>
      <c r="AD78" s="17">
        <f>IF(AB78&lt;&gt;"",AB78/'6-Tabella di riepilogo'!$J$5,"")</f>
        <v>0</v>
      </c>
      <c r="AE78" s="10">
        <f>F72&amp;J72&amp;E72</f>
        <v>0</v>
      </c>
      <c r="AF78" s="10">
        <f>F72&amp;J72</f>
        <v>0</v>
      </c>
      <c r="AG78" s="10">
        <f>F72&amp;P72</f>
        <v>0</v>
      </c>
      <c r="AH78" s="10">
        <f>F72&amp;V72</f>
        <v>0</v>
      </c>
      <c r="AI78" s="10">
        <f>F72&amp;G72</f>
        <v>0</v>
      </c>
      <c r="AJ78" s="10">
        <f>F72&amp;G72</f>
        <v>0</v>
      </c>
      <c r="AK78" s="10">
        <f>F72&amp;G72</f>
        <v>0</v>
      </c>
      <c r="AL78" s="10">
        <f>F72&amp;J72&amp;G72&amp;E72</f>
        <v>0</v>
      </c>
      <c r="AM78" s="10">
        <f>IFERROR(ABS(AB72),"")</f>
        <v>0</v>
      </c>
    </row>
    <row r="79" spans="1:39" ht="30" customHeight="1">
      <c r="A79" s="8">
        <f>IF('2-Controllo qualitativo'!A80&lt;&gt;"",'2-Controllo qualitativo'!A80,"")</f>
        <v>0</v>
      </c>
      <c r="B79" s="8">
        <f>IF('2-Controllo qualitativo'!B80&lt;&gt;"",'2-Controllo qualitativo'!B80,"")</f>
        <v>0</v>
      </c>
      <c r="C79" s="8">
        <f>IF('2-Controllo qualitativo'!C80&lt;&gt;"",'2-Controllo qualitativo'!C80,"")</f>
        <v>0</v>
      </c>
      <c r="D79" s="8">
        <f>IF('2-Controllo qualitativo'!D80&lt;&gt;"",'2-Controllo qualitativo'!D80,"")</f>
        <v>0</v>
      </c>
      <c r="E79" s="8">
        <f>IF('2-Controllo qualitativo'!E80&lt;&gt;"",'2-Controllo qualitativo'!E80,"")</f>
        <v>0</v>
      </c>
      <c r="F79" s="8">
        <f>IF('2-Controllo qualitativo'!F80&lt;&gt;"",'2-Controllo qualitativo'!F80,"")</f>
        <v>0</v>
      </c>
      <c r="G79" s="8">
        <f>IF('2-Controllo qualitativo'!G80&lt;&gt;"",'2-Controllo qualitativo'!G80,"")</f>
        <v>0</v>
      </c>
      <c r="H79" s="11" t="s">
        <v>467</v>
      </c>
      <c r="I79" s="11"/>
      <c r="J79" s="8">
        <f>IF('2-Controllo qualitativo'!X80&lt;&gt;"",IF('2-Controllo qualitativo'!X80&lt;&gt;0,'2-Controllo qualitativo'!X80,""),"")</f>
        <v>0</v>
      </c>
      <c r="K79" s="15">
        <f>'3.1-Coefficienti di emissione'!F79</f>
        <v>0</v>
      </c>
      <c r="L79" s="11">
        <f>'3.1-Coefficienti di emissione'!G79</f>
        <v>0</v>
      </c>
      <c r="M79" s="16">
        <f>IF(J79="","",H79*K79)</f>
        <v>0</v>
      </c>
      <c r="N79" s="11">
        <f>'Appendice 2, GWP dei HFCs'!G3</f>
        <v>0</v>
      </c>
      <c r="O79" s="16">
        <f>IF(M79="","",M79*N79)</f>
        <v>0</v>
      </c>
      <c r="P79" s="8">
        <f>IF('2-Controllo qualitativo'!Y80&lt;&gt;"",IF('2-Controllo qualitativo'!Y80&lt;&gt;0,'2-Controllo qualitativo'!Y80,""),"")</f>
        <v>0</v>
      </c>
      <c r="Q79" s="15">
        <f>IF('3.1-Coefficienti di emissione'!J79="", "", '3.1-Coefficienti di emissione'!J79)</f>
        <v>0</v>
      </c>
      <c r="R79" s="11">
        <f>IF(Q79="","",'3.1-Coefficienti di emissione'!K79)</f>
        <v>0</v>
      </c>
      <c r="S79" s="16">
        <f>IF(P79="","",H79*Q79)</f>
        <v>0</v>
      </c>
      <c r="T79" s="11">
        <f>IF(S79="", "", 'Appendice 2, GWP dei HFCs'!G4)</f>
        <v>0</v>
      </c>
      <c r="U79" s="16">
        <f>IF(S79="","",S79*T79)</f>
        <v>0</v>
      </c>
      <c r="V79" s="8">
        <f>IF('2-Controllo qualitativo'!Z80&lt;&gt;"",IF('2-Controllo qualitativo'!Z80&lt;&gt;0,'2-Controllo qualitativo'!Z80,""),"")</f>
        <v>0</v>
      </c>
      <c r="W79" s="15">
        <f>IF('3.1-Coefficienti di emissione'!N79 ="", "", '3.1-Coefficienti di emissione'!N79)</f>
        <v>0</v>
      </c>
      <c r="X79" s="11">
        <f>IF(W79="","",'3.1-Coefficienti di emissione'!O79)</f>
        <v>0</v>
      </c>
      <c r="Y79" s="16">
        <f>IF(V79="","",H79*W79)</f>
        <v>0</v>
      </c>
      <c r="Z79" s="11">
        <f>IF(Y79="", "", 'Appendice 2, GWP dei HFCs'!G5)</f>
        <v>0</v>
      </c>
      <c r="AA79" s="16">
        <f>IF(Y79="","",Y79*Z79)</f>
        <v>0</v>
      </c>
      <c r="AB79" s="16">
        <f>IF('2-Controllo qualitativo'!E80="是",IF(J79="CO2",SUM(U79,AA79),SUM(O79,U79,AA79)),IF(SUM(O79,U79,AA79)&lt;&gt;0,SUM(O79,U79,AA79),0))</f>
        <v>0</v>
      </c>
      <c r="AC79" s="16">
        <f>IF('2-Controllo qualitativo'!E80="是",IF(J79="CO2",O79,""),"")</f>
        <v>0</v>
      </c>
      <c r="AD79" s="17">
        <f>IF(AB79&lt;&gt;"",AB79/'6-Tabella di riepilogo'!$J$5,"")</f>
        <v>0</v>
      </c>
      <c r="AE79" s="10">
        <f>F73&amp;J73&amp;E73</f>
        <v>0</v>
      </c>
      <c r="AF79" s="10">
        <f>F73&amp;J73</f>
        <v>0</v>
      </c>
      <c r="AG79" s="10">
        <f>F73&amp;P73</f>
        <v>0</v>
      </c>
      <c r="AH79" s="10">
        <f>F73&amp;V73</f>
        <v>0</v>
      </c>
      <c r="AI79" s="10">
        <f>F73&amp;G73</f>
        <v>0</v>
      </c>
      <c r="AJ79" s="10">
        <f>F73&amp;G73</f>
        <v>0</v>
      </c>
      <c r="AK79" s="10">
        <f>F73&amp;G73</f>
        <v>0</v>
      </c>
      <c r="AL79" s="10">
        <f>F73&amp;J73&amp;G73&amp;E73</f>
        <v>0</v>
      </c>
      <c r="AM79" s="10">
        <f>IFERROR(ABS(AB73),"")</f>
        <v>0</v>
      </c>
    </row>
    <row r="80" spans="1:39" ht="30" customHeight="1">
      <c r="A80" s="8">
        <f>IF('2-Controllo qualitativo'!A81&lt;&gt;"",'2-Controllo qualitativo'!A81,"")</f>
        <v>0</v>
      </c>
      <c r="B80" s="8">
        <f>IF('2-Controllo qualitativo'!B81&lt;&gt;"",'2-Controllo qualitativo'!B81,"")</f>
        <v>0</v>
      </c>
      <c r="C80" s="8">
        <f>IF('2-Controllo qualitativo'!C81&lt;&gt;"",'2-Controllo qualitativo'!C81,"")</f>
        <v>0</v>
      </c>
      <c r="D80" s="8">
        <f>IF('2-Controllo qualitativo'!D81&lt;&gt;"",'2-Controllo qualitativo'!D81,"")</f>
        <v>0</v>
      </c>
      <c r="E80" s="8">
        <f>IF('2-Controllo qualitativo'!E81&lt;&gt;"",'2-Controllo qualitativo'!E81,"")</f>
        <v>0</v>
      </c>
      <c r="F80" s="8">
        <f>IF('2-Controllo qualitativo'!F81&lt;&gt;"",'2-Controllo qualitativo'!F81,"")</f>
        <v>0</v>
      </c>
      <c r="G80" s="8">
        <f>IF('2-Controllo qualitativo'!G81&lt;&gt;"",'2-Controllo qualitativo'!G81,"")</f>
        <v>0</v>
      </c>
      <c r="H80" s="11" t="s">
        <v>467</v>
      </c>
      <c r="I80" s="11"/>
      <c r="J80" s="8">
        <f>IF('2-Controllo qualitativo'!X81&lt;&gt;"",IF('2-Controllo qualitativo'!X81&lt;&gt;0,'2-Controllo qualitativo'!X81,""),"")</f>
        <v>0</v>
      </c>
      <c r="K80" s="15">
        <f>'3.1-Coefficienti di emissione'!F80</f>
        <v>0</v>
      </c>
      <c r="L80" s="11">
        <f>'3.1-Coefficienti di emissione'!G80</f>
        <v>0</v>
      </c>
      <c r="M80" s="16">
        <f>IF(J80="","",H80*K80)</f>
        <v>0</v>
      </c>
      <c r="N80" s="11">
        <f>'Appendice 2, GWP dei HFCs'!G3</f>
        <v>0</v>
      </c>
      <c r="O80" s="16">
        <f>IF(M80="","",M80*N80)</f>
        <v>0</v>
      </c>
      <c r="P80" s="8">
        <f>IF('2-Controllo qualitativo'!Y81&lt;&gt;"",IF('2-Controllo qualitativo'!Y81&lt;&gt;0,'2-Controllo qualitativo'!Y81,""),"")</f>
        <v>0</v>
      </c>
      <c r="Q80" s="15">
        <f>IF('3.1-Coefficienti di emissione'!J80="", "", '3.1-Coefficienti di emissione'!J80)</f>
        <v>0</v>
      </c>
      <c r="R80" s="11">
        <f>IF(Q80="","",'3.1-Coefficienti di emissione'!K80)</f>
        <v>0</v>
      </c>
      <c r="S80" s="16">
        <f>IF(P80="","",H80*Q80)</f>
        <v>0</v>
      </c>
      <c r="T80" s="11">
        <f>IF(S80="", "", 'Appendice 2, GWP dei HFCs'!G4)</f>
        <v>0</v>
      </c>
      <c r="U80" s="16">
        <f>IF(S80="","",S80*T80)</f>
        <v>0</v>
      </c>
      <c r="V80" s="8">
        <f>IF('2-Controllo qualitativo'!Z81&lt;&gt;"",IF('2-Controllo qualitativo'!Z81&lt;&gt;0,'2-Controllo qualitativo'!Z81,""),"")</f>
        <v>0</v>
      </c>
      <c r="W80" s="15">
        <f>IF('3.1-Coefficienti di emissione'!N80 ="", "", '3.1-Coefficienti di emissione'!N80)</f>
        <v>0</v>
      </c>
      <c r="X80" s="11">
        <f>IF(W80="","",'3.1-Coefficienti di emissione'!O80)</f>
        <v>0</v>
      </c>
      <c r="Y80" s="16">
        <f>IF(V80="","",H80*W80)</f>
        <v>0</v>
      </c>
      <c r="Z80" s="11">
        <f>IF(Y80="", "", 'Appendice 2, GWP dei HFCs'!G5)</f>
        <v>0</v>
      </c>
      <c r="AA80" s="16">
        <f>IF(Y80="","",Y80*Z80)</f>
        <v>0</v>
      </c>
      <c r="AB80" s="16">
        <f>IF('2-Controllo qualitativo'!E81="是",IF(J80="CO2",SUM(U80,AA80),SUM(O80,U80,AA80)),IF(SUM(O80,U80,AA80)&lt;&gt;0,SUM(O80,U80,AA80),0))</f>
        <v>0</v>
      </c>
      <c r="AC80" s="16">
        <f>IF('2-Controllo qualitativo'!E81="是",IF(J80="CO2",O80,""),"")</f>
        <v>0</v>
      </c>
      <c r="AD80" s="17">
        <f>IF(AB80&lt;&gt;"",AB80/'6-Tabella di riepilogo'!$J$5,"")</f>
        <v>0</v>
      </c>
      <c r="AE80" s="10">
        <f>F74&amp;J74&amp;E74</f>
        <v>0</v>
      </c>
      <c r="AF80" s="10">
        <f>F74&amp;J74</f>
        <v>0</v>
      </c>
      <c r="AG80" s="10">
        <f>F74&amp;P74</f>
        <v>0</v>
      </c>
      <c r="AH80" s="10">
        <f>F74&amp;V74</f>
        <v>0</v>
      </c>
      <c r="AI80" s="10">
        <f>F74&amp;G74</f>
        <v>0</v>
      </c>
      <c r="AJ80" s="10">
        <f>F74&amp;G74</f>
        <v>0</v>
      </c>
      <c r="AK80" s="10">
        <f>F74&amp;G74</f>
        <v>0</v>
      </c>
      <c r="AL80" s="10">
        <f>F74&amp;J74&amp;G74&amp;E74</f>
        <v>0</v>
      </c>
      <c r="AM80" s="10">
        <f>IFERROR(ABS(AB74),"")</f>
        <v>0</v>
      </c>
    </row>
    <row r="81" spans="1:39" ht="30" customHeight="1">
      <c r="A81" s="8">
        <f>IF('2-Controllo qualitativo'!A82&lt;&gt;"",'2-Controllo qualitativo'!A82,"")</f>
        <v>0</v>
      </c>
      <c r="B81" s="8">
        <f>IF('2-Controllo qualitativo'!B82&lt;&gt;"",'2-Controllo qualitativo'!B82,"")</f>
        <v>0</v>
      </c>
      <c r="C81" s="8">
        <f>IF('2-Controllo qualitativo'!C82&lt;&gt;"",'2-Controllo qualitativo'!C82,"")</f>
        <v>0</v>
      </c>
      <c r="D81" s="8">
        <f>IF('2-Controllo qualitativo'!D82&lt;&gt;"",'2-Controllo qualitativo'!D82,"")</f>
        <v>0</v>
      </c>
      <c r="E81" s="8">
        <f>IF('2-Controllo qualitativo'!E82&lt;&gt;"",'2-Controllo qualitativo'!E82,"")</f>
        <v>0</v>
      </c>
      <c r="F81" s="8">
        <f>IF('2-Controllo qualitativo'!F82&lt;&gt;"",'2-Controllo qualitativo'!F82,"")</f>
        <v>0</v>
      </c>
      <c r="G81" s="8">
        <f>IF('2-Controllo qualitativo'!G82&lt;&gt;"",'2-Controllo qualitativo'!G82,"")</f>
        <v>0</v>
      </c>
      <c r="H81" s="11" t="s">
        <v>467</v>
      </c>
      <c r="I81" s="11"/>
      <c r="J81" s="8">
        <f>IF('2-Controllo qualitativo'!X82&lt;&gt;"",IF('2-Controllo qualitativo'!X82&lt;&gt;0,'2-Controllo qualitativo'!X82,""),"")</f>
        <v>0</v>
      </c>
      <c r="K81" s="15">
        <f>'3.1-Coefficienti di emissione'!F81</f>
        <v>0</v>
      </c>
      <c r="L81" s="11">
        <f>'3.1-Coefficienti di emissione'!G81</f>
        <v>0</v>
      </c>
      <c r="M81" s="16">
        <f>IF(J81="","",H81*K81)</f>
        <v>0</v>
      </c>
      <c r="N81" s="11">
        <f>'Appendice 2, GWP dei HFCs'!G3</f>
        <v>0</v>
      </c>
      <c r="O81" s="16">
        <f>IF(M81="","",M81*N81)</f>
        <v>0</v>
      </c>
      <c r="P81" s="8">
        <f>IF('2-Controllo qualitativo'!Y82&lt;&gt;"",IF('2-Controllo qualitativo'!Y82&lt;&gt;0,'2-Controllo qualitativo'!Y82,""),"")</f>
        <v>0</v>
      </c>
      <c r="Q81" s="15">
        <f>IF('3.1-Coefficienti di emissione'!J81="", "", '3.1-Coefficienti di emissione'!J81)</f>
        <v>0</v>
      </c>
      <c r="R81" s="11">
        <f>IF(Q81="","",'3.1-Coefficienti di emissione'!K81)</f>
        <v>0</v>
      </c>
      <c r="S81" s="16">
        <f>IF(P81="","",H81*Q81)</f>
        <v>0</v>
      </c>
      <c r="T81" s="11">
        <f>IF(S81="", "", 'Appendice 2, GWP dei HFCs'!G4)</f>
        <v>0</v>
      </c>
      <c r="U81" s="16">
        <f>IF(S81="","",S81*T81)</f>
        <v>0</v>
      </c>
      <c r="V81" s="8">
        <f>IF('2-Controllo qualitativo'!Z82&lt;&gt;"",IF('2-Controllo qualitativo'!Z82&lt;&gt;0,'2-Controllo qualitativo'!Z82,""),"")</f>
        <v>0</v>
      </c>
      <c r="W81" s="15">
        <f>IF('3.1-Coefficienti di emissione'!N81 ="", "", '3.1-Coefficienti di emissione'!N81)</f>
        <v>0</v>
      </c>
      <c r="X81" s="11">
        <f>IF(W81="","",'3.1-Coefficienti di emissione'!O81)</f>
        <v>0</v>
      </c>
      <c r="Y81" s="16">
        <f>IF(V81="","",H81*W81)</f>
        <v>0</v>
      </c>
      <c r="Z81" s="11">
        <f>IF(Y81="", "", 'Appendice 2, GWP dei HFCs'!G5)</f>
        <v>0</v>
      </c>
      <c r="AA81" s="16">
        <f>IF(Y81="","",Y81*Z81)</f>
        <v>0</v>
      </c>
      <c r="AB81" s="16">
        <f>IF('2-Controllo qualitativo'!E82="是",IF(J81="CO2",SUM(U81,AA81),SUM(O81,U81,AA81)),IF(SUM(O81,U81,AA81)&lt;&gt;0,SUM(O81,U81,AA81),0))</f>
        <v>0</v>
      </c>
      <c r="AC81" s="16">
        <f>IF('2-Controllo qualitativo'!E82="是",IF(J81="CO2",O81,""),"")</f>
        <v>0</v>
      </c>
      <c r="AD81" s="17">
        <f>IF(AB81&lt;&gt;"",AB81/'6-Tabella di riepilogo'!$J$5,"")</f>
        <v>0</v>
      </c>
      <c r="AE81" s="10">
        <f>F75&amp;J75&amp;E75</f>
        <v>0</v>
      </c>
      <c r="AF81" s="10">
        <f>F75&amp;J75</f>
        <v>0</v>
      </c>
      <c r="AG81" s="10">
        <f>F75&amp;P75</f>
        <v>0</v>
      </c>
      <c r="AH81" s="10">
        <f>F75&amp;V75</f>
        <v>0</v>
      </c>
      <c r="AI81" s="10">
        <f>F75&amp;G75</f>
        <v>0</v>
      </c>
      <c r="AJ81" s="10">
        <f>F75&amp;G75</f>
        <v>0</v>
      </c>
      <c r="AK81" s="10">
        <f>F75&amp;G75</f>
        <v>0</v>
      </c>
      <c r="AL81" s="10">
        <f>F75&amp;J75&amp;G75&amp;E75</f>
        <v>0</v>
      </c>
      <c r="AM81" s="10">
        <f>IFERROR(ABS(AB75),"")</f>
        <v>0</v>
      </c>
    </row>
    <row r="82" spans="1:39" ht="30" customHeight="1">
      <c r="A82" s="8">
        <f>IF('2-Controllo qualitativo'!A83&lt;&gt;"",'2-Controllo qualitativo'!A83,"")</f>
        <v>0</v>
      </c>
      <c r="B82" s="8">
        <f>IF('2-Controllo qualitativo'!B83&lt;&gt;"",'2-Controllo qualitativo'!B83,"")</f>
        <v>0</v>
      </c>
      <c r="C82" s="8">
        <f>IF('2-Controllo qualitativo'!C83&lt;&gt;"",'2-Controllo qualitativo'!C83,"")</f>
        <v>0</v>
      </c>
      <c r="D82" s="8">
        <f>IF('2-Controllo qualitativo'!D83&lt;&gt;"",'2-Controllo qualitativo'!D83,"")</f>
        <v>0</v>
      </c>
      <c r="E82" s="8">
        <f>IF('2-Controllo qualitativo'!E83&lt;&gt;"",'2-Controllo qualitativo'!E83,"")</f>
        <v>0</v>
      </c>
      <c r="F82" s="8">
        <f>IF('2-Controllo qualitativo'!F83&lt;&gt;"",'2-Controllo qualitativo'!F83,"")</f>
        <v>0</v>
      </c>
      <c r="G82" s="8">
        <f>IF('2-Controllo qualitativo'!G83&lt;&gt;"",'2-Controllo qualitativo'!G83,"")</f>
        <v>0</v>
      </c>
      <c r="H82" s="11" t="s">
        <v>467</v>
      </c>
      <c r="I82" s="11"/>
      <c r="J82" s="8">
        <f>IF('2-Controllo qualitativo'!X83&lt;&gt;"",IF('2-Controllo qualitativo'!X83&lt;&gt;0,'2-Controllo qualitativo'!X83,""),"")</f>
        <v>0</v>
      </c>
      <c r="K82" s="15">
        <f>'3.1-Coefficienti di emissione'!F82</f>
        <v>0</v>
      </c>
      <c r="L82" s="11">
        <f>'3.1-Coefficienti di emissione'!G82</f>
        <v>0</v>
      </c>
      <c r="M82" s="16">
        <f>IF(J82="","",H82*K82)</f>
        <v>0</v>
      </c>
      <c r="N82" s="11">
        <f>'Appendice 2, GWP dei HFCs'!G3</f>
        <v>0</v>
      </c>
      <c r="O82" s="16">
        <f>IF(M82="","",M82*N82)</f>
        <v>0</v>
      </c>
      <c r="P82" s="8">
        <f>IF('2-Controllo qualitativo'!Y83&lt;&gt;"",IF('2-Controllo qualitativo'!Y83&lt;&gt;0,'2-Controllo qualitativo'!Y83,""),"")</f>
        <v>0</v>
      </c>
      <c r="Q82" s="15">
        <f>IF('3.1-Coefficienti di emissione'!J82="", "", '3.1-Coefficienti di emissione'!J82)</f>
        <v>0</v>
      </c>
      <c r="R82" s="11">
        <f>IF(Q82="","",'3.1-Coefficienti di emissione'!K82)</f>
        <v>0</v>
      </c>
      <c r="S82" s="16">
        <f>IF(P82="","",H82*Q82)</f>
        <v>0</v>
      </c>
      <c r="T82" s="11">
        <f>IF(S82="", "", 'Appendice 2, GWP dei HFCs'!G4)</f>
        <v>0</v>
      </c>
      <c r="U82" s="16">
        <f>IF(S82="","",S82*T82)</f>
        <v>0</v>
      </c>
      <c r="V82" s="8">
        <f>IF('2-Controllo qualitativo'!Z83&lt;&gt;"",IF('2-Controllo qualitativo'!Z83&lt;&gt;0,'2-Controllo qualitativo'!Z83,""),"")</f>
        <v>0</v>
      </c>
      <c r="W82" s="15">
        <f>IF('3.1-Coefficienti di emissione'!N82 ="", "", '3.1-Coefficienti di emissione'!N82)</f>
        <v>0</v>
      </c>
      <c r="X82" s="11">
        <f>IF(W82="","",'3.1-Coefficienti di emissione'!O82)</f>
        <v>0</v>
      </c>
      <c r="Y82" s="16">
        <f>IF(V82="","",H82*W82)</f>
        <v>0</v>
      </c>
      <c r="Z82" s="11">
        <f>IF(Y82="", "", 'Appendice 2, GWP dei HFCs'!G5)</f>
        <v>0</v>
      </c>
      <c r="AA82" s="16">
        <f>IF(Y82="","",Y82*Z82)</f>
        <v>0</v>
      </c>
      <c r="AB82" s="16">
        <f>IF('2-Controllo qualitativo'!E83="是",IF(J82="CO2",SUM(U82,AA82),SUM(O82,U82,AA82)),IF(SUM(O82,U82,AA82)&lt;&gt;0,SUM(O82,U82,AA82),0))</f>
        <v>0</v>
      </c>
      <c r="AC82" s="16">
        <f>IF('2-Controllo qualitativo'!E83="是",IF(J82="CO2",O82,""),"")</f>
        <v>0</v>
      </c>
      <c r="AD82" s="17">
        <f>IF(AB82&lt;&gt;"",AB82/'6-Tabella di riepilogo'!$J$5,"")</f>
        <v>0</v>
      </c>
      <c r="AE82" s="10">
        <f>F76&amp;J76&amp;E76</f>
        <v>0</v>
      </c>
      <c r="AF82" s="10">
        <f>F76&amp;J76</f>
        <v>0</v>
      </c>
      <c r="AG82" s="10">
        <f>F76&amp;P76</f>
        <v>0</v>
      </c>
      <c r="AH82" s="10">
        <f>F76&amp;V76</f>
        <v>0</v>
      </c>
      <c r="AI82" s="10">
        <f>F76&amp;G76</f>
        <v>0</v>
      </c>
      <c r="AJ82" s="10">
        <f>F76&amp;G76</f>
        <v>0</v>
      </c>
      <c r="AK82" s="10">
        <f>F76&amp;G76</f>
        <v>0</v>
      </c>
      <c r="AL82" s="10">
        <f>F76&amp;J76&amp;G76&amp;E76</f>
        <v>0</v>
      </c>
      <c r="AM82" s="10">
        <f>IFERROR(ABS(AB76),"")</f>
        <v>0</v>
      </c>
    </row>
    <row r="83" spans="1:39" ht="30" customHeight="1">
      <c r="A83" s="8">
        <f>IF('2-Controllo qualitativo'!A84&lt;&gt;"",'2-Controllo qualitativo'!A84,"")</f>
        <v>0</v>
      </c>
      <c r="B83" s="8">
        <f>IF('2-Controllo qualitativo'!B84&lt;&gt;"",'2-Controllo qualitativo'!B84,"")</f>
        <v>0</v>
      </c>
      <c r="C83" s="8">
        <f>IF('2-Controllo qualitativo'!C84&lt;&gt;"",'2-Controllo qualitativo'!C84,"")</f>
        <v>0</v>
      </c>
      <c r="D83" s="8">
        <f>IF('2-Controllo qualitativo'!D84&lt;&gt;"",'2-Controllo qualitativo'!D84,"")</f>
        <v>0</v>
      </c>
      <c r="E83" s="8">
        <f>IF('2-Controllo qualitativo'!E84&lt;&gt;"",'2-Controllo qualitativo'!E84,"")</f>
        <v>0</v>
      </c>
      <c r="F83" s="8">
        <f>IF('2-Controllo qualitativo'!F84&lt;&gt;"",'2-Controllo qualitativo'!F84,"")</f>
        <v>0</v>
      </c>
      <c r="G83" s="8">
        <f>IF('2-Controllo qualitativo'!G84&lt;&gt;"",'2-Controllo qualitativo'!G84,"")</f>
        <v>0</v>
      </c>
      <c r="H83" s="11" t="s">
        <v>467</v>
      </c>
      <c r="I83" s="11"/>
      <c r="J83" s="8">
        <f>IF('2-Controllo qualitativo'!X84&lt;&gt;"",IF('2-Controllo qualitativo'!X84&lt;&gt;0,'2-Controllo qualitativo'!X84,""),"")</f>
        <v>0</v>
      </c>
      <c r="K83" s="15">
        <f>'3.1-Coefficienti di emissione'!F83</f>
        <v>0</v>
      </c>
      <c r="L83" s="11">
        <f>'3.1-Coefficienti di emissione'!G83</f>
        <v>0</v>
      </c>
      <c r="M83" s="16">
        <f>IF(J83="","",H83*K83)</f>
        <v>0</v>
      </c>
      <c r="N83" s="11">
        <f>'Appendice 2, GWP dei HFCs'!G3</f>
        <v>0</v>
      </c>
      <c r="O83" s="16">
        <f>IF(M83="","",M83*N83)</f>
        <v>0</v>
      </c>
      <c r="P83" s="8">
        <f>IF('2-Controllo qualitativo'!Y84&lt;&gt;"",IF('2-Controllo qualitativo'!Y84&lt;&gt;0,'2-Controllo qualitativo'!Y84,""),"")</f>
        <v>0</v>
      </c>
      <c r="Q83" s="15">
        <f>IF('3.1-Coefficienti di emissione'!J83="", "", '3.1-Coefficienti di emissione'!J83)</f>
        <v>0</v>
      </c>
      <c r="R83" s="11">
        <f>IF(Q83="","",'3.1-Coefficienti di emissione'!K83)</f>
        <v>0</v>
      </c>
      <c r="S83" s="16">
        <f>IF(P83="","",H83*Q83)</f>
        <v>0</v>
      </c>
      <c r="T83" s="11">
        <f>IF(S83="", "", 'Appendice 2, GWP dei HFCs'!G4)</f>
        <v>0</v>
      </c>
      <c r="U83" s="16">
        <f>IF(S83="","",S83*T83)</f>
        <v>0</v>
      </c>
      <c r="V83" s="8">
        <f>IF('2-Controllo qualitativo'!Z84&lt;&gt;"",IF('2-Controllo qualitativo'!Z84&lt;&gt;0,'2-Controllo qualitativo'!Z84,""),"")</f>
        <v>0</v>
      </c>
      <c r="W83" s="15">
        <f>IF('3.1-Coefficienti di emissione'!N83 ="", "", '3.1-Coefficienti di emissione'!N83)</f>
        <v>0</v>
      </c>
      <c r="X83" s="11">
        <f>IF(W83="","",'3.1-Coefficienti di emissione'!O83)</f>
        <v>0</v>
      </c>
      <c r="Y83" s="16">
        <f>IF(V83="","",H83*W83)</f>
        <v>0</v>
      </c>
      <c r="Z83" s="11">
        <f>IF(Y83="", "", 'Appendice 2, GWP dei HFCs'!G5)</f>
        <v>0</v>
      </c>
      <c r="AA83" s="16">
        <f>IF(Y83="","",Y83*Z83)</f>
        <v>0</v>
      </c>
      <c r="AB83" s="16">
        <f>IF('2-Controllo qualitativo'!E84="是",IF(J83="CO2",SUM(U83,AA83),SUM(O83,U83,AA83)),IF(SUM(O83,U83,AA83)&lt;&gt;0,SUM(O83,U83,AA83),0))</f>
        <v>0</v>
      </c>
      <c r="AC83" s="16">
        <f>IF('2-Controllo qualitativo'!E84="是",IF(J83="CO2",O83,""),"")</f>
        <v>0</v>
      </c>
      <c r="AD83" s="17">
        <f>IF(AB83&lt;&gt;"",AB83/'6-Tabella di riepilogo'!$J$5,"")</f>
        <v>0</v>
      </c>
      <c r="AE83" s="10">
        <f>F77&amp;J77&amp;E77</f>
        <v>0</v>
      </c>
      <c r="AF83" s="10">
        <f>F77&amp;J77</f>
        <v>0</v>
      </c>
      <c r="AG83" s="10">
        <f>F77&amp;P77</f>
        <v>0</v>
      </c>
      <c r="AH83" s="10">
        <f>F77&amp;V77</f>
        <v>0</v>
      </c>
      <c r="AI83" s="10">
        <f>F77&amp;G77</f>
        <v>0</v>
      </c>
      <c r="AJ83" s="10">
        <f>F77&amp;G77</f>
        <v>0</v>
      </c>
      <c r="AK83" s="10">
        <f>F77&amp;G77</f>
        <v>0</v>
      </c>
      <c r="AL83" s="10">
        <f>F77&amp;J77&amp;G77&amp;E77</f>
        <v>0</v>
      </c>
      <c r="AM83" s="10">
        <f>IFERROR(ABS(AB77),"")</f>
        <v>0</v>
      </c>
    </row>
    <row r="84" spans="1:39" ht="30" customHeight="1">
      <c r="A84" s="8">
        <f>IF('2-Controllo qualitativo'!A85&lt;&gt;"",'2-Controllo qualitativo'!A85,"")</f>
        <v>0</v>
      </c>
      <c r="B84" s="8">
        <f>IF('2-Controllo qualitativo'!B85&lt;&gt;"",'2-Controllo qualitativo'!B85,"")</f>
        <v>0</v>
      </c>
      <c r="C84" s="8">
        <f>IF('2-Controllo qualitativo'!C85&lt;&gt;"",'2-Controllo qualitativo'!C85,"")</f>
        <v>0</v>
      </c>
      <c r="D84" s="8">
        <f>IF('2-Controllo qualitativo'!D85&lt;&gt;"",'2-Controllo qualitativo'!D85,"")</f>
        <v>0</v>
      </c>
      <c r="E84" s="8">
        <f>IF('2-Controllo qualitativo'!E85&lt;&gt;"",'2-Controllo qualitativo'!E85,"")</f>
        <v>0</v>
      </c>
      <c r="F84" s="8">
        <f>IF('2-Controllo qualitativo'!F85&lt;&gt;"",'2-Controllo qualitativo'!F85,"")</f>
        <v>0</v>
      </c>
      <c r="G84" s="8">
        <f>IF('2-Controllo qualitativo'!G85&lt;&gt;"",'2-Controllo qualitativo'!G85,"")</f>
        <v>0</v>
      </c>
      <c r="H84" s="11" t="s">
        <v>467</v>
      </c>
      <c r="I84" s="11"/>
      <c r="J84" s="8">
        <f>IF('2-Controllo qualitativo'!X85&lt;&gt;"",IF('2-Controllo qualitativo'!X85&lt;&gt;0,'2-Controllo qualitativo'!X85,""),"")</f>
        <v>0</v>
      </c>
      <c r="K84" s="15">
        <f>'3.1-Coefficienti di emissione'!F84</f>
        <v>0</v>
      </c>
      <c r="L84" s="11">
        <f>'3.1-Coefficienti di emissione'!G84</f>
        <v>0</v>
      </c>
      <c r="M84" s="16">
        <f>IF(J84="","",H84*K84)</f>
        <v>0</v>
      </c>
      <c r="N84" s="11">
        <f>'Appendice 2, GWP dei HFCs'!G3</f>
        <v>0</v>
      </c>
      <c r="O84" s="16">
        <f>IF(M84="","",M84*N84)</f>
        <v>0</v>
      </c>
      <c r="P84" s="8">
        <f>IF('2-Controllo qualitativo'!Y85&lt;&gt;"",IF('2-Controllo qualitativo'!Y85&lt;&gt;0,'2-Controllo qualitativo'!Y85,""),"")</f>
        <v>0</v>
      </c>
      <c r="Q84" s="15">
        <f>IF('3.1-Coefficienti di emissione'!J84="", "", '3.1-Coefficienti di emissione'!J84)</f>
        <v>0</v>
      </c>
      <c r="R84" s="11">
        <f>IF(Q84="","",'3.1-Coefficienti di emissione'!K84)</f>
        <v>0</v>
      </c>
      <c r="S84" s="16">
        <f>IF(P84="","",H84*Q84)</f>
        <v>0</v>
      </c>
      <c r="T84" s="11">
        <f>IF(S84="", "", 'Appendice 2, GWP dei HFCs'!G4)</f>
        <v>0</v>
      </c>
      <c r="U84" s="16">
        <f>IF(S84="","",S84*T84)</f>
        <v>0</v>
      </c>
      <c r="V84" s="8">
        <f>IF('2-Controllo qualitativo'!Z85&lt;&gt;"",IF('2-Controllo qualitativo'!Z85&lt;&gt;0,'2-Controllo qualitativo'!Z85,""),"")</f>
        <v>0</v>
      </c>
      <c r="W84" s="15">
        <f>IF('3.1-Coefficienti di emissione'!N84 ="", "", '3.1-Coefficienti di emissione'!N84)</f>
        <v>0</v>
      </c>
      <c r="X84" s="11">
        <f>IF(W84="","",'3.1-Coefficienti di emissione'!O84)</f>
        <v>0</v>
      </c>
      <c r="Y84" s="16">
        <f>IF(V84="","",H84*W84)</f>
        <v>0</v>
      </c>
      <c r="Z84" s="11">
        <f>IF(Y84="", "", 'Appendice 2, GWP dei HFCs'!G5)</f>
        <v>0</v>
      </c>
      <c r="AA84" s="16">
        <f>IF(Y84="","",Y84*Z84)</f>
        <v>0</v>
      </c>
      <c r="AB84" s="16">
        <f>IF('2-Controllo qualitativo'!E85="是",IF(J84="CO2",SUM(U84,AA84),SUM(O84,U84,AA84)),IF(SUM(O84,U84,AA84)&lt;&gt;0,SUM(O84,U84,AA84),0))</f>
        <v>0</v>
      </c>
      <c r="AC84" s="16">
        <f>IF('2-Controllo qualitativo'!E85="是",IF(J84="CO2",O84,""),"")</f>
        <v>0</v>
      </c>
      <c r="AD84" s="17">
        <f>IF(AB84&lt;&gt;"",AB84/'6-Tabella di riepilogo'!$J$5,"")</f>
        <v>0</v>
      </c>
      <c r="AE84" s="10">
        <f>F78&amp;J78&amp;E78</f>
        <v>0</v>
      </c>
      <c r="AF84" s="10">
        <f>F78&amp;J78</f>
        <v>0</v>
      </c>
      <c r="AG84" s="10">
        <f>F78&amp;P78</f>
        <v>0</v>
      </c>
      <c r="AH84" s="10">
        <f>F78&amp;V78</f>
        <v>0</v>
      </c>
      <c r="AI84" s="10">
        <f>F78&amp;G78</f>
        <v>0</v>
      </c>
      <c r="AJ84" s="10">
        <f>F78&amp;G78</f>
        <v>0</v>
      </c>
      <c r="AK84" s="10">
        <f>F78&amp;G78</f>
        <v>0</v>
      </c>
      <c r="AL84" s="10">
        <f>F78&amp;J78&amp;G78&amp;E78</f>
        <v>0</v>
      </c>
      <c r="AM84" s="10">
        <f>IFERROR(ABS(AB78),"")</f>
        <v>0</v>
      </c>
    </row>
    <row r="85" spans="1:39" ht="30" customHeight="1">
      <c r="A85" s="8">
        <f>IF('2-Controllo qualitativo'!A86&lt;&gt;"",'2-Controllo qualitativo'!A86,"")</f>
        <v>0</v>
      </c>
      <c r="B85" s="8">
        <f>IF('2-Controllo qualitativo'!B86&lt;&gt;"",'2-Controllo qualitativo'!B86,"")</f>
        <v>0</v>
      </c>
      <c r="C85" s="8">
        <f>IF('2-Controllo qualitativo'!C86&lt;&gt;"",'2-Controllo qualitativo'!C86,"")</f>
        <v>0</v>
      </c>
      <c r="D85" s="8">
        <f>IF('2-Controllo qualitativo'!D86&lt;&gt;"",'2-Controllo qualitativo'!D86,"")</f>
        <v>0</v>
      </c>
      <c r="E85" s="8">
        <f>IF('2-Controllo qualitativo'!E86&lt;&gt;"",'2-Controllo qualitativo'!E86,"")</f>
        <v>0</v>
      </c>
      <c r="F85" s="8">
        <f>IF('2-Controllo qualitativo'!F86&lt;&gt;"",'2-Controllo qualitativo'!F86,"")</f>
        <v>0</v>
      </c>
      <c r="G85" s="8">
        <f>IF('2-Controllo qualitativo'!G86&lt;&gt;"",'2-Controllo qualitativo'!G86,"")</f>
        <v>0</v>
      </c>
      <c r="H85" s="11" t="s">
        <v>467</v>
      </c>
      <c r="I85" s="11"/>
      <c r="J85" s="8">
        <f>IF('2-Controllo qualitativo'!X86&lt;&gt;"",IF('2-Controllo qualitativo'!X86&lt;&gt;0,'2-Controllo qualitativo'!X86,""),"")</f>
        <v>0</v>
      </c>
      <c r="K85" s="15">
        <f>'3.1-Coefficienti di emissione'!F85</f>
        <v>0</v>
      </c>
      <c r="L85" s="11">
        <f>'3.1-Coefficienti di emissione'!G85</f>
        <v>0</v>
      </c>
      <c r="M85" s="16">
        <f>IF(J85="","",H85*K85)</f>
        <v>0</v>
      </c>
      <c r="N85" s="11">
        <f>'Appendice 2, GWP dei HFCs'!G3</f>
        <v>0</v>
      </c>
      <c r="O85" s="16">
        <f>IF(M85="","",M85*N85)</f>
        <v>0</v>
      </c>
      <c r="P85" s="8">
        <f>IF('2-Controllo qualitativo'!Y86&lt;&gt;"",IF('2-Controllo qualitativo'!Y86&lt;&gt;0,'2-Controllo qualitativo'!Y86,""),"")</f>
        <v>0</v>
      </c>
      <c r="Q85" s="15">
        <f>IF('3.1-Coefficienti di emissione'!J85="", "", '3.1-Coefficienti di emissione'!J85)</f>
        <v>0</v>
      </c>
      <c r="R85" s="11">
        <f>IF(Q85="","",'3.1-Coefficienti di emissione'!K85)</f>
        <v>0</v>
      </c>
      <c r="S85" s="16">
        <f>IF(P85="","",H85*Q85)</f>
        <v>0</v>
      </c>
      <c r="T85" s="11">
        <f>IF(S85="", "", 'Appendice 2, GWP dei HFCs'!G4)</f>
        <v>0</v>
      </c>
      <c r="U85" s="16">
        <f>IF(S85="","",S85*T85)</f>
        <v>0</v>
      </c>
      <c r="V85" s="8">
        <f>IF('2-Controllo qualitativo'!Z86&lt;&gt;"",IF('2-Controllo qualitativo'!Z86&lt;&gt;0,'2-Controllo qualitativo'!Z86,""),"")</f>
        <v>0</v>
      </c>
      <c r="W85" s="15">
        <f>IF('3.1-Coefficienti di emissione'!N85 ="", "", '3.1-Coefficienti di emissione'!N85)</f>
        <v>0</v>
      </c>
      <c r="X85" s="11">
        <f>IF(W85="","",'3.1-Coefficienti di emissione'!O85)</f>
        <v>0</v>
      </c>
      <c r="Y85" s="16">
        <f>IF(V85="","",H85*W85)</f>
        <v>0</v>
      </c>
      <c r="Z85" s="11">
        <f>IF(Y85="", "", 'Appendice 2, GWP dei HFCs'!G5)</f>
        <v>0</v>
      </c>
      <c r="AA85" s="16">
        <f>IF(Y85="","",Y85*Z85)</f>
        <v>0</v>
      </c>
      <c r="AB85" s="16">
        <f>IF('2-Controllo qualitativo'!E86="是",IF(J85="CO2",SUM(U85,AA85),SUM(O85,U85,AA85)),IF(SUM(O85,U85,AA85)&lt;&gt;0,SUM(O85,U85,AA85),0))</f>
        <v>0</v>
      </c>
      <c r="AC85" s="16">
        <f>IF('2-Controllo qualitativo'!E86="是",IF(J85="CO2",O85,""),"")</f>
        <v>0</v>
      </c>
      <c r="AD85" s="17">
        <f>IF(AB85&lt;&gt;"",AB85/'6-Tabella di riepilogo'!$J$5,"")</f>
        <v>0</v>
      </c>
      <c r="AE85" s="10">
        <f>F79&amp;J79&amp;E79</f>
        <v>0</v>
      </c>
      <c r="AF85" s="10">
        <f>F79&amp;J79</f>
        <v>0</v>
      </c>
      <c r="AG85" s="10">
        <f>F79&amp;P79</f>
        <v>0</v>
      </c>
      <c r="AH85" s="10">
        <f>F79&amp;V79</f>
        <v>0</v>
      </c>
      <c r="AI85" s="10">
        <f>F79&amp;G79</f>
        <v>0</v>
      </c>
      <c r="AJ85" s="10">
        <f>F79&amp;G79</f>
        <v>0</v>
      </c>
      <c r="AK85" s="10">
        <f>F79&amp;G79</f>
        <v>0</v>
      </c>
      <c r="AL85" s="10">
        <f>F79&amp;J79&amp;G79&amp;E79</f>
        <v>0</v>
      </c>
      <c r="AM85" s="10">
        <f>IFERROR(ABS(AB79),"")</f>
        <v>0</v>
      </c>
    </row>
    <row r="86" spans="1:39" ht="30" customHeight="1">
      <c r="A86" s="8">
        <f>IF('2-Controllo qualitativo'!A87&lt;&gt;"",'2-Controllo qualitativo'!A87,"")</f>
        <v>0</v>
      </c>
      <c r="B86" s="8">
        <f>IF('2-Controllo qualitativo'!B87&lt;&gt;"",'2-Controllo qualitativo'!B87,"")</f>
        <v>0</v>
      </c>
      <c r="C86" s="8">
        <f>IF('2-Controllo qualitativo'!C87&lt;&gt;"",'2-Controllo qualitativo'!C87,"")</f>
        <v>0</v>
      </c>
      <c r="D86" s="8">
        <f>IF('2-Controllo qualitativo'!D87&lt;&gt;"",'2-Controllo qualitativo'!D87,"")</f>
        <v>0</v>
      </c>
      <c r="E86" s="8">
        <f>IF('2-Controllo qualitativo'!E87&lt;&gt;"",'2-Controllo qualitativo'!E87,"")</f>
        <v>0</v>
      </c>
      <c r="F86" s="8">
        <f>IF('2-Controllo qualitativo'!F87&lt;&gt;"",'2-Controllo qualitativo'!F87,"")</f>
        <v>0</v>
      </c>
      <c r="G86" s="8">
        <f>IF('2-Controllo qualitativo'!G87&lt;&gt;"",'2-Controllo qualitativo'!G87,"")</f>
        <v>0</v>
      </c>
      <c r="H86" s="11" t="s">
        <v>467</v>
      </c>
      <c r="I86" s="11"/>
      <c r="J86" s="8">
        <f>IF('2-Controllo qualitativo'!X87&lt;&gt;"",IF('2-Controllo qualitativo'!X87&lt;&gt;0,'2-Controllo qualitativo'!X87,""),"")</f>
        <v>0</v>
      </c>
      <c r="K86" s="15">
        <f>'3.1-Coefficienti di emissione'!F86</f>
        <v>0</v>
      </c>
      <c r="L86" s="11">
        <f>'3.1-Coefficienti di emissione'!G86</f>
        <v>0</v>
      </c>
      <c r="M86" s="16">
        <f>IF(J86="","",H86*K86)</f>
        <v>0</v>
      </c>
      <c r="N86" s="11">
        <f>'Appendice 2, GWP dei HFCs'!G3</f>
        <v>0</v>
      </c>
      <c r="O86" s="16">
        <f>IF(M86="","",M86*N86)</f>
        <v>0</v>
      </c>
      <c r="P86" s="8">
        <f>IF('2-Controllo qualitativo'!Y87&lt;&gt;"",IF('2-Controllo qualitativo'!Y87&lt;&gt;0,'2-Controllo qualitativo'!Y87,""),"")</f>
        <v>0</v>
      </c>
      <c r="Q86" s="15">
        <f>IF('3.1-Coefficienti di emissione'!J86="", "", '3.1-Coefficienti di emissione'!J86)</f>
        <v>0</v>
      </c>
      <c r="R86" s="11">
        <f>IF(Q86="","",'3.1-Coefficienti di emissione'!K86)</f>
        <v>0</v>
      </c>
      <c r="S86" s="16">
        <f>IF(P86="","",H86*Q86)</f>
        <v>0</v>
      </c>
      <c r="T86" s="11">
        <f>IF(S86="", "", 'Appendice 2, GWP dei HFCs'!G4)</f>
        <v>0</v>
      </c>
      <c r="U86" s="16">
        <f>IF(S86="","",S86*T86)</f>
        <v>0</v>
      </c>
      <c r="V86" s="8">
        <f>IF('2-Controllo qualitativo'!Z87&lt;&gt;"",IF('2-Controllo qualitativo'!Z87&lt;&gt;0,'2-Controllo qualitativo'!Z87,""),"")</f>
        <v>0</v>
      </c>
      <c r="W86" s="15">
        <f>IF('3.1-Coefficienti di emissione'!N86 ="", "", '3.1-Coefficienti di emissione'!N86)</f>
        <v>0</v>
      </c>
      <c r="X86" s="11">
        <f>IF(W86="","",'3.1-Coefficienti di emissione'!O86)</f>
        <v>0</v>
      </c>
      <c r="Y86" s="16">
        <f>IF(V86="","",H86*W86)</f>
        <v>0</v>
      </c>
      <c r="Z86" s="11">
        <f>IF(Y86="", "", 'Appendice 2, GWP dei HFCs'!G5)</f>
        <v>0</v>
      </c>
      <c r="AA86" s="16">
        <f>IF(Y86="","",Y86*Z86)</f>
        <v>0</v>
      </c>
      <c r="AB86" s="16">
        <f>IF('2-Controllo qualitativo'!E87="是",IF(J86="CO2",SUM(U86,AA86),SUM(O86,U86,AA86)),IF(SUM(O86,U86,AA86)&lt;&gt;0,SUM(O86,U86,AA86),0))</f>
        <v>0</v>
      </c>
      <c r="AC86" s="16">
        <f>IF('2-Controllo qualitativo'!E87="是",IF(J86="CO2",O86,""),"")</f>
        <v>0</v>
      </c>
      <c r="AD86" s="17">
        <f>IF(AB86&lt;&gt;"",AB86/'6-Tabella di riepilogo'!$J$5,"")</f>
        <v>0</v>
      </c>
      <c r="AE86" s="10">
        <f>F80&amp;J80&amp;E80</f>
        <v>0</v>
      </c>
      <c r="AF86" s="10">
        <f>F80&amp;J80</f>
        <v>0</v>
      </c>
      <c r="AG86" s="10">
        <f>F80&amp;P80</f>
        <v>0</v>
      </c>
      <c r="AH86" s="10">
        <f>F80&amp;V80</f>
        <v>0</v>
      </c>
      <c r="AI86" s="10">
        <f>F80&amp;G80</f>
        <v>0</v>
      </c>
      <c r="AJ86" s="10">
        <f>F80&amp;G80</f>
        <v>0</v>
      </c>
      <c r="AK86" s="10">
        <f>F80&amp;G80</f>
        <v>0</v>
      </c>
      <c r="AL86" s="10">
        <f>F80&amp;J80&amp;G80&amp;E80</f>
        <v>0</v>
      </c>
      <c r="AM86" s="10">
        <f>IFERROR(ABS(AB80),"")</f>
        <v>0</v>
      </c>
    </row>
    <row r="87" spans="1:39" ht="30" customHeight="1">
      <c r="A87" s="8">
        <f>IF('2-Controllo qualitativo'!A88&lt;&gt;"",'2-Controllo qualitativo'!A88,"")</f>
        <v>0</v>
      </c>
      <c r="B87" s="8">
        <f>IF('2-Controllo qualitativo'!B88&lt;&gt;"",'2-Controllo qualitativo'!B88,"")</f>
        <v>0</v>
      </c>
      <c r="C87" s="8">
        <f>IF('2-Controllo qualitativo'!C88&lt;&gt;"",'2-Controllo qualitativo'!C88,"")</f>
        <v>0</v>
      </c>
      <c r="D87" s="8">
        <f>IF('2-Controllo qualitativo'!D88&lt;&gt;"",'2-Controllo qualitativo'!D88,"")</f>
        <v>0</v>
      </c>
      <c r="E87" s="8">
        <f>IF('2-Controllo qualitativo'!E88&lt;&gt;"",'2-Controllo qualitativo'!E88,"")</f>
        <v>0</v>
      </c>
      <c r="F87" s="8">
        <f>IF('2-Controllo qualitativo'!F88&lt;&gt;"",'2-Controllo qualitativo'!F88,"")</f>
        <v>0</v>
      </c>
      <c r="G87" s="8">
        <f>IF('2-Controllo qualitativo'!G88&lt;&gt;"",'2-Controllo qualitativo'!G88,"")</f>
        <v>0</v>
      </c>
      <c r="H87" s="11" t="s">
        <v>467</v>
      </c>
      <c r="I87" s="11"/>
      <c r="J87" s="8">
        <f>IF('2-Controllo qualitativo'!X88&lt;&gt;"",IF('2-Controllo qualitativo'!X88&lt;&gt;0,'2-Controllo qualitativo'!X88,""),"")</f>
        <v>0</v>
      </c>
      <c r="K87" s="15">
        <f>'3.1-Coefficienti di emissione'!F87</f>
        <v>0</v>
      </c>
      <c r="L87" s="11">
        <f>'3.1-Coefficienti di emissione'!G87</f>
        <v>0</v>
      </c>
      <c r="M87" s="16">
        <f>IF(J87="","",H87*K87)</f>
        <v>0</v>
      </c>
      <c r="N87" s="11">
        <f>'Appendice 2, GWP dei HFCs'!G3</f>
        <v>0</v>
      </c>
      <c r="O87" s="16">
        <f>IF(M87="","",M87*N87)</f>
        <v>0</v>
      </c>
      <c r="P87" s="8">
        <f>IF('2-Controllo qualitativo'!Y88&lt;&gt;"",IF('2-Controllo qualitativo'!Y88&lt;&gt;0,'2-Controllo qualitativo'!Y88,""),"")</f>
        <v>0</v>
      </c>
      <c r="Q87" s="15">
        <f>IF('3.1-Coefficienti di emissione'!J87="", "", '3.1-Coefficienti di emissione'!J87)</f>
        <v>0</v>
      </c>
      <c r="R87" s="11">
        <f>IF(Q87="","",'3.1-Coefficienti di emissione'!K87)</f>
        <v>0</v>
      </c>
      <c r="S87" s="16">
        <f>IF(P87="","",H87*Q87)</f>
        <v>0</v>
      </c>
      <c r="T87" s="11">
        <f>IF(S87="", "", 'Appendice 2, GWP dei HFCs'!G4)</f>
        <v>0</v>
      </c>
      <c r="U87" s="16">
        <f>IF(S87="","",S87*T87)</f>
        <v>0</v>
      </c>
      <c r="V87" s="8">
        <f>IF('2-Controllo qualitativo'!Z88&lt;&gt;"",IF('2-Controllo qualitativo'!Z88&lt;&gt;0,'2-Controllo qualitativo'!Z88,""),"")</f>
        <v>0</v>
      </c>
      <c r="W87" s="15">
        <f>IF('3.1-Coefficienti di emissione'!N87 ="", "", '3.1-Coefficienti di emissione'!N87)</f>
        <v>0</v>
      </c>
      <c r="X87" s="11">
        <f>IF(W87="","",'3.1-Coefficienti di emissione'!O87)</f>
        <v>0</v>
      </c>
      <c r="Y87" s="16">
        <f>IF(V87="","",H87*W87)</f>
        <v>0</v>
      </c>
      <c r="Z87" s="11">
        <f>IF(Y87="", "", 'Appendice 2, GWP dei HFCs'!G5)</f>
        <v>0</v>
      </c>
      <c r="AA87" s="16">
        <f>IF(Y87="","",Y87*Z87)</f>
        <v>0</v>
      </c>
      <c r="AB87" s="16">
        <f>IF('2-Controllo qualitativo'!E88="是",IF(J87="CO2",SUM(U87,AA87),SUM(O87,U87,AA87)),IF(SUM(O87,U87,AA87)&lt;&gt;0,SUM(O87,U87,AA87),0))</f>
        <v>0</v>
      </c>
      <c r="AC87" s="16">
        <f>IF('2-Controllo qualitativo'!E88="是",IF(J87="CO2",O87,""),"")</f>
        <v>0</v>
      </c>
      <c r="AD87" s="17">
        <f>IF(AB87&lt;&gt;"",AB87/'6-Tabella di riepilogo'!$J$5,"")</f>
        <v>0</v>
      </c>
      <c r="AE87" s="10">
        <f>F81&amp;J81&amp;E81</f>
        <v>0</v>
      </c>
      <c r="AF87" s="10">
        <f>F81&amp;J81</f>
        <v>0</v>
      </c>
      <c r="AG87" s="10">
        <f>F81&amp;P81</f>
        <v>0</v>
      </c>
      <c r="AH87" s="10">
        <f>F81&amp;V81</f>
        <v>0</v>
      </c>
      <c r="AI87" s="10">
        <f>F81&amp;G81</f>
        <v>0</v>
      </c>
      <c r="AJ87" s="10">
        <f>F81&amp;G81</f>
        <v>0</v>
      </c>
      <c r="AK87" s="10">
        <f>F81&amp;G81</f>
        <v>0</v>
      </c>
      <c r="AL87" s="10">
        <f>F81&amp;J81&amp;G81&amp;E81</f>
        <v>0</v>
      </c>
      <c r="AM87" s="10">
        <f>IFERROR(ABS(AB81),"")</f>
        <v>0</v>
      </c>
    </row>
    <row r="88" spans="1:39" ht="30" customHeight="1">
      <c r="A88" s="8">
        <f>IF('2-Controllo qualitativo'!A89&lt;&gt;"",'2-Controllo qualitativo'!A89,"")</f>
        <v>0</v>
      </c>
      <c r="B88" s="8">
        <f>IF('2-Controllo qualitativo'!B89&lt;&gt;"",'2-Controllo qualitativo'!B89,"")</f>
        <v>0</v>
      </c>
      <c r="C88" s="8">
        <f>IF('2-Controllo qualitativo'!C89&lt;&gt;"",'2-Controllo qualitativo'!C89,"")</f>
        <v>0</v>
      </c>
      <c r="D88" s="8">
        <f>IF('2-Controllo qualitativo'!D89&lt;&gt;"",'2-Controllo qualitativo'!D89,"")</f>
        <v>0</v>
      </c>
      <c r="E88" s="8">
        <f>IF('2-Controllo qualitativo'!E89&lt;&gt;"",'2-Controllo qualitativo'!E89,"")</f>
        <v>0</v>
      </c>
      <c r="F88" s="8">
        <f>IF('2-Controllo qualitativo'!F89&lt;&gt;"",'2-Controllo qualitativo'!F89,"")</f>
        <v>0</v>
      </c>
      <c r="G88" s="8">
        <f>IF('2-Controllo qualitativo'!G89&lt;&gt;"",'2-Controllo qualitativo'!G89,"")</f>
        <v>0</v>
      </c>
      <c r="H88" s="11" t="s">
        <v>467</v>
      </c>
      <c r="I88" s="11"/>
      <c r="J88" s="8">
        <f>IF('2-Controllo qualitativo'!X89&lt;&gt;"",IF('2-Controllo qualitativo'!X89&lt;&gt;0,'2-Controllo qualitativo'!X89,""),"")</f>
        <v>0</v>
      </c>
      <c r="K88" s="15">
        <f>'3.1-Coefficienti di emissione'!F88</f>
        <v>0</v>
      </c>
      <c r="L88" s="11">
        <f>'3.1-Coefficienti di emissione'!G88</f>
        <v>0</v>
      </c>
      <c r="M88" s="16">
        <f>IF(J88="","",H88*K88)</f>
        <v>0</v>
      </c>
      <c r="N88" s="11">
        <f>'Appendice 2, GWP dei HFCs'!G3</f>
        <v>0</v>
      </c>
      <c r="O88" s="16">
        <f>IF(M88="","",M88*N88)</f>
        <v>0</v>
      </c>
      <c r="P88" s="8">
        <f>IF('2-Controllo qualitativo'!Y89&lt;&gt;"",IF('2-Controllo qualitativo'!Y89&lt;&gt;0,'2-Controllo qualitativo'!Y89,""),"")</f>
        <v>0</v>
      </c>
      <c r="Q88" s="15">
        <f>IF('3.1-Coefficienti di emissione'!J88="", "", '3.1-Coefficienti di emissione'!J88)</f>
        <v>0</v>
      </c>
      <c r="R88" s="11">
        <f>IF(Q88="","",'3.1-Coefficienti di emissione'!K88)</f>
        <v>0</v>
      </c>
      <c r="S88" s="16">
        <f>IF(P88="","",H88*Q88)</f>
        <v>0</v>
      </c>
      <c r="T88" s="11">
        <f>IF(S88="", "", 'Appendice 2, GWP dei HFCs'!G4)</f>
        <v>0</v>
      </c>
      <c r="U88" s="16">
        <f>IF(S88="","",S88*T88)</f>
        <v>0</v>
      </c>
      <c r="V88" s="8">
        <f>IF('2-Controllo qualitativo'!Z89&lt;&gt;"",IF('2-Controllo qualitativo'!Z89&lt;&gt;0,'2-Controllo qualitativo'!Z89,""),"")</f>
        <v>0</v>
      </c>
      <c r="W88" s="15">
        <f>IF('3.1-Coefficienti di emissione'!N88 ="", "", '3.1-Coefficienti di emissione'!N88)</f>
        <v>0</v>
      </c>
      <c r="X88" s="11">
        <f>IF(W88="","",'3.1-Coefficienti di emissione'!O88)</f>
        <v>0</v>
      </c>
      <c r="Y88" s="16">
        <f>IF(V88="","",H88*W88)</f>
        <v>0</v>
      </c>
      <c r="Z88" s="11">
        <f>IF(Y88="", "", 'Appendice 2, GWP dei HFCs'!G5)</f>
        <v>0</v>
      </c>
      <c r="AA88" s="16">
        <f>IF(Y88="","",Y88*Z88)</f>
        <v>0</v>
      </c>
      <c r="AB88" s="16">
        <f>IF('2-Controllo qualitativo'!E89="是",IF(J88="CO2",SUM(U88,AA88),SUM(O88,U88,AA88)),IF(SUM(O88,U88,AA88)&lt;&gt;0,SUM(O88,U88,AA88),0))</f>
        <v>0</v>
      </c>
      <c r="AC88" s="16">
        <f>IF('2-Controllo qualitativo'!E89="是",IF(J88="CO2",O88,""),"")</f>
        <v>0</v>
      </c>
      <c r="AD88" s="17">
        <f>IF(AB88&lt;&gt;"",AB88/'6-Tabella di riepilogo'!$J$5,"")</f>
        <v>0</v>
      </c>
      <c r="AE88" s="10">
        <f>F82&amp;J82&amp;E82</f>
        <v>0</v>
      </c>
      <c r="AF88" s="10">
        <f>F82&amp;J82</f>
        <v>0</v>
      </c>
      <c r="AG88" s="10">
        <f>F82&amp;P82</f>
        <v>0</v>
      </c>
      <c r="AH88" s="10">
        <f>F82&amp;V82</f>
        <v>0</v>
      </c>
      <c r="AI88" s="10">
        <f>F82&amp;G82</f>
        <v>0</v>
      </c>
      <c r="AJ88" s="10">
        <f>F82&amp;G82</f>
        <v>0</v>
      </c>
      <c r="AK88" s="10">
        <f>F82&amp;G82</f>
        <v>0</v>
      </c>
      <c r="AL88" s="10">
        <f>F82&amp;J82&amp;G82&amp;E82</f>
        <v>0</v>
      </c>
      <c r="AM88" s="10">
        <f>IFERROR(ABS(AB82),"")</f>
        <v>0</v>
      </c>
    </row>
    <row r="89" spans="1:39" ht="30" customHeight="1">
      <c r="A89" s="8">
        <f>IF('2-Controllo qualitativo'!A90&lt;&gt;"",'2-Controllo qualitativo'!A90,"")</f>
        <v>0</v>
      </c>
      <c r="B89" s="8">
        <f>IF('2-Controllo qualitativo'!B90&lt;&gt;"",'2-Controllo qualitativo'!B90,"")</f>
        <v>0</v>
      </c>
      <c r="C89" s="8">
        <f>IF('2-Controllo qualitativo'!C90&lt;&gt;"",'2-Controllo qualitativo'!C90,"")</f>
        <v>0</v>
      </c>
      <c r="D89" s="8">
        <f>IF('2-Controllo qualitativo'!D90&lt;&gt;"",'2-Controllo qualitativo'!D90,"")</f>
        <v>0</v>
      </c>
      <c r="E89" s="8">
        <f>IF('2-Controllo qualitativo'!E90&lt;&gt;"",'2-Controllo qualitativo'!E90,"")</f>
        <v>0</v>
      </c>
      <c r="F89" s="8">
        <f>IF('2-Controllo qualitativo'!F90&lt;&gt;"",'2-Controllo qualitativo'!F90,"")</f>
        <v>0</v>
      </c>
      <c r="G89" s="8">
        <f>IF('2-Controllo qualitativo'!G90&lt;&gt;"",'2-Controllo qualitativo'!G90,"")</f>
        <v>0</v>
      </c>
      <c r="H89" s="11" t="s">
        <v>467</v>
      </c>
      <c r="I89" s="11"/>
      <c r="J89" s="8">
        <f>IF('2-Controllo qualitativo'!X90&lt;&gt;"",IF('2-Controllo qualitativo'!X90&lt;&gt;0,'2-Controllo qualitativo'!X90,""),"")</f>
        <v>0</v>
      </c>
      <c r="K89" s="15">
        <f>'3.1-Coefficienti di emissione'!F89</f>
        <v>0</v>
      </c>
      <c r="L89" s="11">
        <f>'3.1-Coefficienti di emissione'!G89</f>
        <v>0</v>
      </c>
      <c r="M89" s="16">
        <f>IF(J89="","",H89*K89)</f>
        <v>0</v>
      </c>
      <c r="N89" s="11">
        <f>'Appendice 2, GWP dei HFCs'!G3</f>
        <v>0</v>
      </c>
      <c r="O89" s="16">
        <f>IF(M89="","",M89*N89)</f>
        <v>0</v>
      </c>
      <c r="P89" s="8">
        <f>IF('2-Controllo qualitativo'!Y90&lt;&gt;"",IF('2-Controllo qualitativo'!Y90&lt;&gt;0,'2-Controllo qualitativo'!Y90,""),"")</f>
        <v>0</v>
      </c>
      <c r="Q89" s="15">
        <f>IF('3.1-Coefficienti di emissione'!J89="", "", '3.1-Coefficienti di emissione'!J89)</f>
        <v>0</v>
      </c>
      <c r="R89" s="11">
        <f>IF(Q89="","",'3.1-Coefficienti di emissione'!K89)</f>
        <v>0</v>
      </c>
      <c r="S89" s="16">
        <f>IF(P89="","",H89*Q89)</f>
        <v>0</v>
      </c>
      <c r="T89" s="11">
        <f>IF(S89="", "", 'Appendice 2, GWP dei HFCs'!G4)</f>
        <v>0</v>
      </c>
      <c r="U89" s="16">
        <f>IF(S89="","",S89*T89)</f>
        <v>0</v>
      </c>
      <c r="V89" s="8">
        <f>IF('2-Controllo qualitativo'!Z90&lt;&gt;"",IF('2-Controllo qualitativo'!Z90&lt;&gt;0,'2-Controllo qualitativo'!Z90,""),"")</f>
        <v>0</v>
      </c>
      <c r="W89" s="15">
        <f>IF('3.1-Coefficienti di emissione'!N89 ="", "", '3.1-Coefficienti di emissione'!N89)</f>
        <v>0</v>
      </c>
      <c r="X89" s="11">
        <f>IF(W89="","",'3.1-Coefficienti di emissione'!O89)</f>
        <v>0</v>
      </c>
      <c r="Y89" s="16">
        <f>IF(V89="","",H89*W89)</f>
        <v>0</v>
      </c>
      <c r="Z89" s="11">
        <f>IF(Y89="", "", 'Appendice 2, GWP dei HFCs'!G5)</f>
        <v>0</v>
      </c>
      <c r="AA89" s="16">
        <f>IF(Y89="","",Y89*Z89)</f>
        <v>0</v>
      </c>
      <c r="AB89" s="16">
        <f>IF('2-Controllo qualitativo'!E90="是",IF(J89="CO2",SUM(U89,AA89),SUM(O89,U89,AA89)),IF(SUM(O89,U89,AA89)&lt;&gt;0,SUM(O89,U89,AA89),0))</f>
        <v>0</v>
      </c>
      <c r="AC89" s="16">
        <f>IF('2-Controllo qualitativo'!E90="是",IF(J89="CO2",O89,""),"")</f>
        <v>0</v>
      </c>
      <c r="AD89" s="17">
        <f>IF(AB89&lt;&gt;"",AB89/'6-Tabella di riepilogo'!$J$5,"")</f>
        <v>0</v>
      </c>
      <c r="AE89" s="10">
        <f>F83&amp;J83&amp;E83</f>
        <v>0</v>
      </c>
      <c r="AF89" s="10">
        <f>F83&amp;J83</f>
        <v>0</v>
      </c>
      <c r="AG89" s="10">
        <f>F83&amp;P83</f>
        <v>0</v>
      </c>
      <c r="AH89" s="10">
        <f>F83&amp;V83</f>
        <v>0</v>
      </c>
      <c r="AI89" s="10">
        <f>F83&amp;G83</f>
        <v>0</v>
      </c>
      <c r="AJ89" s="10">
        <f>F83&amp;G83</f>
        <v>0</v>
      </c>
      <c r="AK89" s="10">
        <f>F83&amp;G83</f>
        <v>0</v>
      </c>
      <c r="AL89" s="10">
        <f>F83&amp;J83&amp;G83&amp;E83</f>
        <v>0</v>
      </c>
      <c r="AM89" s="10">
        <f>IFERROR(ABS(AB83),"")</f>
        <v>0</v>
      </c>
    </row>
    <row r="90" spans="1:39" ht="30" customHeight="1">
      <c r="A90" s="8">
        <f>IF('2-Controllo qualitativo'!A91&lt;&gt;"",'2-Controllo qualitativo'!A91,"")</f>
        <v>0</v>
      </c>
      <c r="B90" s="8">
        <f>IF('2-Controllo qualitativo'!B91&lt;&gt;"",'2-Controllo qualitativo'!B91,"")</f>
        <v>0</v>
      </c>
      <c r="C90" s="8">
        <f>IF('2-Controllo qualitativo'!C91&lt;&gt;"",'2-Controllo qualitativo'!C91,"")</f>
        <v>0</v>
      </c>
      <c r="D90" s="8">
        <f>IF('2-Controllo qualitativo'!D91&lt;&gt;"",'2-Controllo qualitativo'!D91,"")</f>
        <v>0</v>
      </c>
      <c r="E90" s="8">
        <f>IF('2-Controllo qualitativo'!E91&lt;&gt;"",'2-Controllo qualitativo'!E91,"")</f>
        <v>0</v>
      </c>
      <c r="F90" s="8">
        <f>IF('2-Controllo qualitativo'!F91&lt;&gt;"",'2-Controllo qualitativo'!F91,"")</f>
        <v>0</v>
      </c>
      <c r="G90" s="8">
        <f>IF('2-Controllo qualitativo'!G91&lt;&gt;"",'2-Controllo qualitativo'!G91,"")</f>
        <v>0</v>
      </c>
      <c r="H90" s="11" t="s">
        <v>467</v>
      </c>
      <c r="I90" s="11"/>
      <c r="J90" s="8">
        <f>IF('2-Controllo qualitativo'!X91&lt;&gt;"",IF('2-Controllo qualitativo'!X91&lt;&gt;0,'2-Controllo qualitativo'!X91,""),"")</f>
        <v>0</v>
      </c>
      <c r="K90" s="15">
        <f>'3.1-Coefficienti di emissione'!F90</f>
        <v>0</v>
      </c>
      <c r="L90" s="11">
        <f>'3.1-Coefficienti di emissione'!G90</f>
        <v>0</v>
      </c>
      <c r="M90" s="16">
        <f>IF(J90="","",H90*K90)</f>
        <v>0</v>
      </c>
      <c r="N90" s="11">
        <f>'Appendice 2, GWP dei HFCs'!G3</f>
        <v>0</v>
      </c>
      <c r="O90" s="16">
        <f>IF(M90="","",M90*N90)</f>
        <v>0</v>
      </c>
      <c r="P90" s="8">
        <f>IF('2-Controllo qualitativo'!Y91&lt;&gt;"",IF('2-Controllo qualitativo'!Y91&lt;&gt;0,'2-Controllo qualitativo'!Y91,""),"")</f>
        <v>0</v>
      </c>
      <c r="Q90" s="15">
        <f>IF('3.1-Coefficienti di emissione'!J90="", "", '3.1-Coefficienti di emissione'!J90)</f>
        <v>0</v>
      </c>
      <c r="R90" s="11">
        <f>IF(Q90="","",'3.1-Coefficienti di emissione'!K90)</f>
        <v>0</v>
      </c>
      <c r="S90" s="16">
        <f>IF(P90="","",H90*Q90)</f>
        <v>0</v>
      </c>
      <c r="T90" s="11">
        <f>IF(S90="", "", 'Appendice 2, GWP dei HFCs'!G4)</f>
        <v>0</v>
      </c>
      <c r="U90" s="16">
        <f>IF(S90="","",S90*T90)</f>
        <v>0</v>
      </c>
      <c r="V90" s="8">
        <f>IF('2-Controllo qualitativo'!Z91&lt;&gt;"",IF('2-Controllo qualitativo'!Z91&lt;&gt;0,'2-Controllo qualitativo'!Z91,""),"")</f>
        <v>0</v>
      </c>
      <c r="W90" s="15">
        <f>IF('3.1-Coefficienti di emissione'!N90 ="", "", '3.1-Coefficienti di emissione'!N90)</f>
        <v>0</v>
      </c>
      <c r="X90" s="11">
        <f>IF(W90="","",'3.1-Coefficienti di emissione'!O90)</f>
        <v>0</v>
      </c>
      <c r="Y90" s="16">
        <f>IF(V90="","",H90*W90)</f>
        <v>0</v>
      </c>
      <c r="Z90" s="11">
        <f>IF(Y90="", "", 'Appendice 2, GWP dei HFCs'!G5)</f>
        <v>0</v>
      </c>
      <c r="AA90" s="16">
        <f>IF(Y90="","",Y90*Z90)</f>
        <v>0</v>
      </c>
      <c r="AB90" s="16">
        <f>IF('2-Controllo qualitativo'!E91="是",IF(J90="CO2",SUM(U90,AA90),SUM(O90,U90,AA90)),IF(SUM(O90,U90,AA90)&lt;&gt;0,SUM(O90,U90,AA90),0))</f>
        <v>0</v>
      </c>
      <c r="AC90" s="16">
        <f>IF('2-Controllo qualitativo'!E91="是",IF(J90="CO2",O90,""),"")</f>
        <v>0</v>
      </c>
      <c r="AD90" s="17">
        <f>IF(AB90&lt;&gt;"",AB90/'6-Tabella di riepilogo'!$J$5,"")</f>
        <v>0</v>
      </c>
      <c r="AE90" s="10">
        <f>F84&amp;J84&amp;E84</f>
        <v>0</v>
      </c>
      <c r="AF90" s="10">
        <f>F84&amp;J84</f>
        <v>0</v>
      </c>
      <c r="AG90" s="10">
        <f>F84&amp;P84</f>
        <v>0</v>
      </c>
      <c r="AH90" s="10">
        <f>F84&amp;V84</f>
        <v>0</v>
      </c>
      <c r="AI90" s="10">
        <f>F84&amp;G84</f>
        <v>0</v>
      </c>
      <c r="AJ90" s="10">
        <f>F84&amp;G84</f>
        <v>0</v>
      </c>
      <c r="AK90" s="10">
        <f>F84&amp;G84</f>
        <v>0</v>
      </c>
      <c r="AL90" s="10">
        <f>F84&amp;J84&amp;G84&amp;E84</f>
        <v>0</v>
      </c>
      <c r="AM90" s="10">
        <f>IFERROR(ABS(AB84),"")</f>
        <v>0</v>
      </c>
    </row>
    <row r="91" spans="1:39" ht="30" customHeight="1">
      <c r="A91" s="8">
        <f>IF('2-Controllo qualitativo'!A92&lt;&gt;"",'2-Controllo qualitativo'!A92,"")</f>
        <v>0</v>
      </c>
      <c r="B91" s="8">
        <f>IF('2-Controllo qualitativo'!B92&lt;&gt;"",'2-Controllo qualitativo'!B92,"")</f>
        <v>0</v>
      </c>
      <c r="C91" s="8">
        <f>IF('2-Controllo qualitativo'!C92&lt;&gt;"",'2-Controllo qualitativo'!C92,"")</f>
        <v>0</v>
      </c>
      <c r="D91" s="8">
        <f>IF('2-Controllo qualitativo'!D92&lt;&gt;"",'2-Controllo qualitativo'!D92,"")</f>
        <v>0</v>
      </c>
      <c r="E91" s="8">
        <f>IF('2-Controllo qualitativo'!E92&lt;&gt;"",'2-Controllo qualitativo'!E92,"")</f>
        <v>0</v>
      </c>
      <c r="F91" s="8">
        <f>IF('2-Controllo qualitativo'!F92&lt;&gt;"",'2-Controllo qualitativo'!F92,"")</f>
        <v>0</v>
      </c>
      <c r="G91" s="8">
        <f>IF('2-Controllo qualitativo'!G92&lt;&gt;"",'2-Controllo qualitativo'!G92,"")</f>
        <v>0</v>
      </c>
      <c r="H91" s="11" t="s">
        <v>467</v>
      </c>
      <c r="I91" s="11"/>
      <c r="J91" s="8">
        <f>IF('2-Controllo qualitativo'!X92&lt;&gt;"",IF('2-Controllo qualitativo'!X92&lt;&gt;0,'2-Controllo qualitativo'!X92,""),"")</f>
        <v>0</v>
      </c>
      <c r="K91" s="15">
        <f>'3.1-Coefficienti di emissione'!F91</f>
        <v>0</v>
      </c>
      <c r="L91" s="11">
        <f>'3.1-Coefficienti di emissione'!G91</f>
        <v>0</v>
      </c>
      <c r="M91" s="16">
        <f>IF(J91="","",H91*K91)</f>
        <v>0</v>
      </c>
      <c r="N91" s="11">
        <f>'Appendice 2, GWP dei HFCs'!G3</f>
        <v>0</v>
      </c>
      <c r="O91" s="16">
        <f>IF(M91="","",M91*N91)</f>
        <v>0</v>
      </c>
      <c r="P91" s="8">
        <f>IF('2-Controllo qualitativo'!Y92&lt;&gt;"",IF('2-Controllo qualitativo'!Y92&lt;&gt;0,'2-Controllo qualitativo'!Y92,""),"")</f>
        <v>0</v>
      </c>
      <c r="Q91" s="15">
        <f>IF('3.1-Coefficienti di emissione'!J91="", "", '3.1-Coefficienti di emissione'!J91)</f>
        <v>0</v>
      </c>
      <c r="R91" s="11">
        <f>IF(Q91="","",'3.1-Coefficienti di emissione'!K91)</f>
        <v>0</v>
      </c>
      <c r="S91" s="16">
        <f>IF(P91="","",H91*Q91)</f>
        <v>0</v>
      </c>
      <c r="T91" s="11">
        <f>IF(S91="", "", 'Appendice 2, GWP dei HFCs'!G4)</f>
        <v>0</v>
      </c>
      <c r="U91" s="16">
        <f>IF(S91="","",S91*T91)</f>
        <v>0</v>
      </c>
      <c r="V91" s="8">
        <f>IF('2-Controllo qualitativo'!Z92&lt;&gt;"",IF('2-Controllo qualitativo'!Z92&lt;&gt;0,'2-Controllo qualitativo'!Z92,""),"")</f>
        <v>0</v>
      </c>
      <c r="W91" s="15">
        <f>IF('3.1-Coefficienti di emissione'!N91 ="", "", '3.1-Coefficienti di emissione'!N91)</f>
        <v>0</v>
      </c>
      <c r="X91" s="11">
        <f>IF(W91="","",'3.1-Coefficienti di emissione'!O91)</f>
        <v>0</v>
      </c>
      <c r="Y91" s="16">
        <f>IF(V91="","",H91*W91)</f>
        <v>0</v>
      </c>
      <c r="Z91" s="11">
        <f>IF(Y91="", "", 'Appendice 2, GWP dei HFCs'!G5)</f>
        <v>0</v>
      </c>
      <c r="AA91" s="16">
        <f>IF(Y91="","",Y91*Z91)</f>
        <v>0</v>
      </c>
      <c r="AB91" s="16">
        <f>IF('2-Controllo qualitativo'!E92="是",IF(J91="CO2",SUM(U91,AA91),SUM(O91,U91,AA91)),IF(SUM(O91,U91,AA91)&lt;&gt;0,SUM(O91,U91,AA91),0))</f>
        <v>0</v>
      </c>
      <c r="AC91" s="16">
        <f>IF('2-Controllo qualitativo'!E92="是",IF(J91="CO2",O91,""),"")</f>
        <v>0</v>
      </c>
      <c r="AD91" s="17">
        <f>IF(AB91&lt;&gt;"",AB91/'6-Tabella di riepilogo'!$J$5,"")</f>
        <v>0</v>
      </c>
      <c r="AE91" s="10">
        <f>F85&amp;J85&amp;E85</f>
        <v>0</v>
      </c>
      <c r="AF91" s="10">
        <f>F85&amp;J85</f>
        <v>0</v>
      </c>
      <c r="AG91" s="10">
        <f>F85&amp;P85</f>
        <v>0</v>
      </c>
      <c r="AH91" s="10">
        <f>F85&amp;V85</f>
        <v>0</v>
      </c>
      <c r="AI91" s="10">
        <f>F85&amp;G85</f>
        <v>0</v>
      </c>
      <c r="AJ91" s="10">
        <f>F85&amp;G85</f>
        <v>0</v>
      </c>
      <c r="AK91" s="10">
        <f>F85&amp;G85</f>
        <v>0</v>
      </c>
      <c r="AL91" s="10">
        <f>F85&amp;J85&amp;G85&amp;E85</f>
        <v>0</v>
      </c>
      <c r="AM91" s="10">
        <f>IFERROR(ABS(AB85),"")</f>
        <v>0</v>
      </c>
    </row>
    <row r="92" spans="1:39" ht="30" customHeight="1">
      <c r="A92" s="8">
        <f>IF('2-Controllo qualitativo'!A93&lt;&gt;"",'2-Controllo qualitativo'!A93,"")</f>
        <v>0</v>
      </c>
      <c r="B92" s="8">
        <f>IF('2-Controllo qualitativo'!B93&lt;&gt;"",'2-Controllo qualitativo'!B93,"")</f>
        <v>0</v>
      </c>
      <c r="C92" s="8">
        <f>IF('2-Controllo qualitativo'!C93&lt;&gt;"",'2-Controllo qualitativo'!C93,"")</f>
        <v>0</v>
      </c>
      <c r="D92" s="8">
        <f>IF('2-Controllo qualitativo'!D93&lt;&gt;"",'2-Controllo qualitativo'!D93,"")</f>
        <v>0</v>
      </c>
      <c r="E92" s="8">
        <f>IF('2-Controllo qualitativo'!E93&lt;&gt;"",'2-Controllo qualitativo'!E93,"")</f>
        <v>0</v>
      </c>
      <c r="F92" s="8">
        <f>IF('2-Controllo qualitativo'!F93&lt;&gt;"",'2-Controllo qualitativo'!F93,"")</f>
        <v>0</v>
      </c>
      <c r="G92" s="8">
        <f>IF('2-Controllo qualitativo'!G93&lt;&gt;"",'2-Controllo qualitativo'!G93,"")</f>
        <v>0</v>
      </c>
      <c r="H92" s="11" t="s">
        <v>467</v>
      </c>
      <c r="I92" s="11"/>
      <c r="J92" s="8">
        <f>IF('2-Controllo qualitativo'!X93&lt;&gt;"",IF('2-Controllo qualitativo'!X93&lt;&gt;0,'2-Controllo qualitativo'!X93,""),"")</f>
        <v>0</v>
      </c>
      <c r="K92" s="15">
        <f>'3.1-Coefficienti di emissione'!F92</f>
        <v>0</v>
      </c>
      <c r="L92" s="11">
        <f>'3.1-Coefficienti di emissione'!G92</f>
        <v>0</v>
      </c>
      <c r="M92" s="16">
        <f>IF(J92="","",H92*K92)</f>
        <v>0</v>
      </c>
      <c r="N92" s="11">
        <f>'Appendice 2, GWP dei HFCs'!G3</f>
        <v>0</v>
      </c>
      <c r="O92" s="16">
        <f>IF(M92="","",M92*N92)</f>
        <v>0</v>
      </c>
      <c r="P92" s="8">
        <f>IF('2-Controllo qualitativo'!Y93&lt;&gt;"",IF('2-Controllo qualitativo'!Y93&lt;&gt;0,'2-Controllo qualitativo'!Y93,""),"")</f>
        <v>0</v>
      </c>
      <c r="Q92" s="15">
        <f>IF('3.1-Coefficienti di emissione'!J92="", "", '3.1-Coefficienti di emissione'!J92)</f>
        <v>0</v>
      </c>
      <c r="R92" s="11">
        <f>IF(Q92="","",'3.1-Coefficienti di emissione'!K92)</f>
        <v>0</v>
      </c>
      <c r="S92" s="16">
        <f>IF(P92="","",H92*Q92)</f>
        <v>0</v>
      </c>
      <c r="T92" s="11">
        <f>IF(S92="", "", 'Appendice 2, GWP dei HFCs'!G4)</f>
        <v>0</v>
      </c>
      <c r="U92" s="16">
        <f>IF(S92="","",S92*T92)</f>
        <v>0</v>
      </c>
      <c r="V92" s="8">
        <f>IF('2-Controllo qualitativo'!Z93&lt;&gt;"",IF('2-Controllo qualitativo'!Z93&lt;&gt;0,'2-Controllo qualitativo'!Z93,""),"")</f>
        <v>0</v>
      </c>
      <c r="W92" s="15">
        <f>IF('3.1-Coefficienti di emissione'!N92 ="", "", '3.1-Coefficienti di emissione'!N92)</f>
        <v>0</v>
      </c>
      <c r="X92" s="11">
        <f>IF(W92="","",'3.1-Coefficienti di emissione'!O92)</f>
        <v>0</v>
      </c>
      <c r="Y92" s="16">
        <f>IF(V92="","",H92*W92)</f>
        <v>0</v>
      </c>
      <c r="Z92" s="11">
        <f>IF(Y92="", "", 'Appendice 2, GWP dei HFCs'!G5)</f>
        <v>0</v>
      </c>
      <c r="AA92" s="16">
        <f>IF(Y92="","",Y92*Z92)</f>
        <v>0</v>
      </c>
      <c r="AB92" s="16">
        <f>IF('2-Controllo qualitativo'!E93="是",IF(J92="CO2",SUM(U92,AA92),SUM(O92,U92,AA92)),IF(SUM(O92,U92,AA92)&lt;&gt;0,SUM(O92,U92,AA92),0))</f>
        <v>0</v>
      </c>
      <c r="AC92" s="16">
        <f>IF('2-Controllo qualitativo'!E93="是",IF(J92="CO2",O92,""),"")</f>
        <v>0</v>
      </c>
      <c r="AD92" s="17">
        <f>IF(AB92&lt;&gt;"",AB92/'6-Tabella di riepilogo'!$J$5,"")</f>
        <v>0</v>
      </c>
      <c r="AE92" s="10">
        <f>F86&amp;J86&amp;E86</f>
        <v>0</v>
      </c>
      <c r="AF92" s="10">
        <f>F86&amp;J86</f>
        <v>0</v>
      </c>
      <c r="AG92" s="10">
        <f>F86&amp;P86</f>
        <v>0</v>
      </c>
      <c r="AH92" s="10">
        <f>F86&amp;V86</f>
        <v>0</v>
      </c>
      <c r="AI92" s="10">
        <f>F86&amp;G86</f>
        <v>0</v>
      </c>
      <c r="AJ92" s="10">
        <f>F86&amp;G86</f>
        <v>0</v>
      </c>
      <c r="AK92" s="10">
        <f>F86&amp;G86</f>
        <v>0</v>
      </c>
      <c r="AL92" s="10">
        <f>F86&amp;J86&amp;G86&amp;E86</f>
        <v>0</v>
      </c>
      <c r="AM92" s="10">
        <f>IFERROR(ABS(AB86),"")</f>
        <v>0</v>
      </c>
    </row>
    <row r="93" spans="1:39" ht="30" customHeight="1">
      <c r="A93" s="8">
        <f>IF('2-Controllo qualitativo'!A94&lt;&gt;"",'2-Controllo qualitativo'!A94,"")</f>
        <v>0</v>
      </c>
      <c r="B93" s="8">
        <f>IF('2-Controllo qualitativo'!B94&lt;&gt;"",'2-Controllo qualitativo'!B94,"")</f>
        <v>0</v>
      </c>
      <c r="C93" s="8">
        <f>IF('2-Controllo qualitativo'!C94&lt;&gt;"",'2-Controllo qualitativo'!C94,"")</f>
        <v>0</v>
      </c>
      <c r="D93" s="8">
        <f>IF('2-Controllo qualitativo'!D94&lt;&gt;"",'2-Controllo qualitativo'!D94,"")</f>
        <v>0</v>
      </c>
      <c r="E93" s="8">
        <f>IF('2-Controllo qualitativo'!E94&lt;&gt;"",'2-Controllo qualitativo'!E94,"")</f>
        <v>0</v>
      </c>
      <c r="F93" s="8">
        <f>IF('2-Controllo qualitativo'!F94&lt;&gt;"",'2-Controllo qualitativo'!F94,"")</f>
        <v>0</v>
      </c>
      <c r="G93" s="8">
        <f>IF('2-Controllo qualitativo'!G94&lt;&gt;"",'2-Controllo qualitativo'!G94,"")</f>
        <v>0</v>
      </c>
      <c r="H93" s="11" t="s">
        <v>467</v>
      </c>
      <c r="I93" s="11"/>
      <c r="J93" s="8">
        <f>IF('2-Controllo qualitativo'!X94&lt;&gt;"",IF('2-Controllo qualitativo'!X94&lt;&gt;0,'2-Controllo qualitativo'!X94,""),"")</f>
        <v>0</v>
      </c>
      <c r="K93" s="15">
        <f>'3.1-Coefficienti di emissione'!F93</f>
        <v>0</v>
      </c>
      <c r="L93" s="11">
        <f>'3.1-Coefficienti di emissione'!G93</f>
        <v>0</v>
      </c>
      <c r="M93" s="16">
        <f>IF(J93="","",H93*K93)</f>
        <v>0</v>
      </c>
      <c r="N93" s="11">
        <f>'Appendice 2, GWP dei HFCs'!G3</f>
        <v>0</v>
      </c>
      <c r="O93" s="16">
        <f>IF(M93="","",M93*N93)</f>
        <v>0</v>
      </c>
      <c r="P93" s="8">
        <f>IF('2-Controllo qualitativo'!Y94&lt;&gt;"",IF('2-Controllo qualitativo'!Y94&lt;&gt;0,'2-Controllo qualitativo'!Y94,""),"")</f>
        <v>0</v>
      </c>
      <c r="Q93" s="15">
        <f>IF('3.1-Coefficienti di emissione'!J93="", "", '3.1-Coefficienti di emissione'!J93)</f>
        <v>0</v>
      </c>
      <c r="R93" s="11">
        <f>IF(Q93="","",'3.1-Coefficienti di emissione'!K93)</f>
        <v>0</v>
      </c>
      <c r="S93" s="16">
        <f>IF(P93="","",H93*Q93)</f>
        <v>0</v>
      </c>
      <c r="T93" s="11">
        <f>IF(S93="", "", 'Appendice 2, GWP dei HFCs'!G4)</f>
        <v>0</v>
      </c>
      <c r="U93" s="16">
        <f>IF(S93="","",S93*T93)</f>
        <v>0</v>
      </c>
      <c r="V93" s="8">
        <f>IF('2-Controllo qualitativo'!Z94&lt;&gt;"",IF('2-Controllo qualitativo'!Z94&lt;&gt;0,'2-Controllo qualitativo'!Z94,""),"")</f>
        <v>0</v>
      </c>
      <c r="W93" s="15">
        <f>IF('3.1-Coefficienti di emissione'!N93 ="", "", '3.1-Coefficienti di emissione'!N93)</f>
        <v>0</v>
      </c>
      <c r="X93" s="11">
        <f>IF(W93="","",'3.1-Coefficienti di emissione'!O93)</f>
        <v>0</v>
      </c>
      <c r="Y93" s="16">
        <f>IF(V93="","",H93*W93)</f>
        <v>0</v>
      </c>
      <c r="Z93" s="11">
        <f>IF(Y93="", "", 'Appendice 2, GWP dei HFCs'!G5)</f>
        <v>0</v>
      </c>
      <c r="AA93" s="16">
        <f>IF(Y93="","",Y93*Z93)</f>
        <v>0</v>
      </c>
      <c r="AB93" s="16">
        <f>IF('2-Controllo qualitativo'!E94="是",IF(J93="CO2",SUM(U93,AA93),SUM(O93,U93,AA93)),IF(SUM(O93,U93,AA93)&lt;&gt;0,SUM(O93,U93,AA93),0))</f>
        <v>0</v>
      </c>
      <c r="AC93" s="16">
        <f>IF('2-Controllo qualitativo'!E94="是",IF(J93="CO2",O93,""),"")</f>
        <v>0</v>
      </c>
      <c r="AD93" s="17">
        <f>IF(AB93&lt;&gt;"",AB93/'6-Tabella di riepilogo'!$J$5,"")</f>
        <v>0</v>
      </c>
      <c r="AE93" s="10">
        <f>F87&amp;J87&amp;E87</f>
        <v>0</v>
      </c>
      <c r="AF93" s="10">
        <f>F87&amp;J87</f>
        <v>0</v>
      </c>
      <c r="AG93" s="10">
        <f>F87&amp;P87</f>
        <v>0</v>
      </c>
      <c r="AH93" s="10">
        <f>F87&amp;V87</f>
        <v>0</v>
      </c>
      <c r="AI93" s="10">
        <f>F87&amp;G87</f>
        <v>0</v>
      </c>
      <c r="AJ93" s="10">
        <f>F87&amp;G87</f>
        <v>0</v>
      </c>
      <c r="AK93" s="10">
        <f>F87&amp;G87</f>
        <v>0</v>
      </c>
      <c r="AL93" s="10">
        <f>F87&amp;J87&amp;G87&amp;E87</f>
        <v>0</v>
      </c>
      <c r="AM93" s="10">
        <f>IFERROR(ABS(AB87),"")</f>
        <v>0</v>
      </c>
    </row>
    <row r="94" spans="1:39" ht="30" customHeight="1">
      <c r="A94" s="8">
        <f>IF('2-Controllo qualitativo'!A95&lt;&gt;"",'2-Controllo qualitativo'!A95,"")</f>
        <v>0</v>
      </c>
      <c r="B94" s="8">
        <f>IF('2-Controllo qualitativo'!B95&lt;&gt;"",'2-Controllo qualitativo'!B95,"")</f>
        <v>0</v>
      </c>
      <c r="C94" s="8">
        <f>IF('2-Controllo qualitativo'!C95&lt;&gt;"",'2-Controllo qualitativo'!C95,"")</f>
        <v>0</v>
      </c>
      <c r="D94" s="8">
        <f>IF('2-Controllo qualitativo'!D95&lt;&gt;"",'2-Controllo qualitativo'!D95,"")</f>
        <v>0</v>
      </c>
      <c r="E94" s="8">
        <f>IF('2-Controllo qualitativo'!E95&lt;&gt;"",'2-Controllo qualitativo'!E95,"")</f>
        <v>0</v>
      </c>
      <c r="F94" s="8">
        <f>IF('2-Controllo qualitativo'!F95&lt;&gt;"",'2-Controllo qualitativo'!F95,"")</f>
        <v>0</v>
      </c>
      <c r="G94" s="8">
        <f>IF('2-Controllo qualitativo'!G95&lt;&gt;"",'2-Controllo qualitativo'!G95,"")</f>
        <v>0</v>
      </c>
      <c r="H94" s="11" t="s">
        <v>467</v>
      </c>
      <c r="I94" s="11"/>
      <c r="J94" s="8">
        <f>IF('2-Controllo qualitativo'!X95&lt;&gt;"",IF('2-Controllo qualitativo'!X95&lt;&gt;0,'2-Controllo qualitativo'!X95,""),"")</f>
        <v>0</v>
      </c>
      <c r="K94" s="15">
        <f>'3.1-Coefficienti di emissione'!F94</f>
        <v>0</v>
      </c>
      <c r="L94" s="11">
        <f>'3.1-Coefficienti di emissione'!G94</f>
        <v>0</v>
      </c>
      <c r="M94" s="16">
        <f>IF(J94="","",H94*K94)</f>
        <v>0</v>
      </c>
      <c r="N94" s="11">
        <f>'Appendice 2, GWP dei HFCs'!G3</f>
        <v>0</v>
      </c>
      <c r="O94" s="16">
        <f>IF(M94="","",M94*N94)</f>
        <v>0</v>
      </c>
      <c r="P94" s="8">
        <f>IF('2-Controllo qualitativo'!Y95&lt;&gt;"",IF('2-Controllo qualitativo'!Y95&lt;&gt;0,'2-Controllo qualitativo'!Y95,""),"")</f>
        <v>0</v>
      </c>
      <c r="Q94" s="15">
        <f>IF('3.1-Coefficienti di emissione'!J94="", "", '3.1-Coefficienti di emissione'!J94)</f>
        <v>0</v>
      </c>
      <c r="R94" s="11">
        <f>IF(Q94="","",'3.1-Coefficienti di emissione'!K94)</f>
        <v>0</v>
      </c>
      <c r="S94" s="16">
        <f>IF(P94="","",H94*Q94)</f>
        <v>0</v>
      </c>
      <c r="T94" s="11">
        <f>IF(S94="", "", 'Appendice 2, GWP dei HFCs'!G4)</f>
        <v>0</v>
      </c>
      <c r="U94" s="16">
        <f>IF(S94="","",S94*T94)</f>
        <v>0</v>
      </c>
      <c r="V94" s="8">
        <f>IF('2-Controllo qualitativo'!Z95&lt;&gt;"",IF('2-Controllo qualitativo'!Z95&lt;&gt;0,'2-Controllo qualitativo'!Z95,""),"")</f>
        <v>0</v>
      </c>
      <c r="W94" s="15">
        <f>IF('3.1-Coefficienti di emissione'!N94 ="", "", '3.1-Coefficienti di emissione'!N94)</f>
        <v>0</v>
      </c>
      <c r="X94" s="11">
        <f>IF(W94="","",'3.1-Coefficienti di emissione'!O94)</f>
        <v>0</v>
      </c>
      <c r="Y94" s="16">
        <f>IF(V94="","",H94*W94)</f>
        <v>0</v>
      </c>
      <c r="Z94" s="11">
        <f>IF(Y94="", "", 'Appendice 2, GWP dei HFCs'!G5)</f>
        <v>0</v>
      </c>
      <c r="AA94" s="16">
        <f>IF(Y94="","",Y94*Z94)</f>
        <v>0</v>
      </c>
      <c r="AB94" s="16">
        <f>IF('2-Controllo qualitativo'!E95="是",IF(J94="CO2",SUM(U94,AA94),SUM(O94,U94,AA94)),IF(SUM(O94,U94,AA94)&lt;&gt;0,SUM(O94,U94,AA94),0))</f>
        <v>0</v>
      </c>
      <c r="AC94" s="16">
        <f>IF('2-Controllo qualitativo'!E95="是",IF(J94="CO2",O94,""),"")</f>
        <v>0</v>
      </c>
      <c r="AD94" s="17">
        <f>IF(AB94&lt;&gt;"",AB94/'6-Tabella di riepilogo'!$J$5,"")</f>
        <v>0</v>
      </c>
      <c r="AE94" s="10">
        <f>F88&amp;J88&amp;E88</f>
        <v>0</v>
      </c>
      <c r="AF94" s="10">
        <f>F88&amp;J88</f>
        <v>0</v>
      </c>
      <c r="AG94" s="10">
        <f>F88&amp;P88</f>
        <v>0</v>
      </c>
      <c r="AH94" s="10">
        <f>F88&amp;V88</f>
        <v>0</v>
      </c>
      <c r="AI94" s="10">
        <f>F88&amp;G88</f>
        <v>0</v>
      </c>
      <c r="AJ94" s="10">
        <f>F88&amp;G88</f>
        <v>0</v>
      </c>
      <c r="AK94" s="10">
        <f>F88&amp;G88</f>
        <v>0</v>
      </c>
      <c r="AL94" s="10">
        <f>F88&amp;J88&amp;G88&amp;E88</f>
        <v>0</v>
      </c>
      <c r="AM94" s="10">
        <f>IFERROR(ABS(AB88),"")</f>
        <v>0</v>
      </c>
    </row>
    <row r="95" spans="1:39" ht="30" customHeight="1">
      <c r="A95" s="8">
        <f>IF('2-Controllo qualitativo'!A96&lt;&gt;"",'2-Controllo qualitativo'!A96,"")</f>
        <v>0</v>
      </c>
      <c r="B95" s="8">
        <f>IF('2-Controllo qualitativo'!B96&lt;&gt;"",'2-Controllo qualitativo'!B96,"")</f>
        <v>0</v>
      </c>
      <c r="C95" s="8">
        <f>IF('2-Controllo qualitativo'!C96&lt;&gt;"",'2-Controllo qualitativo'!C96,"")</f>
        <v>0</v>
      </c>
      <c r="D95" s="8">
        <f>IF('2-Controllo qualitativo'!D96&lt;&gt;"",'2-Controllo qualitativo'!D96,"")</f>
        <v>0</v>
      </c>
      <c r="E95" s="8">
        <f>IF('2-Controllo qualitativo'!E96&lt;&gt;"",'2-Controllo qualitativo'!E96,"")</f>
        <v>0</v>
      </c>
      <c r="F95" s="8">
        <f>IF('2-Controllo qualitativo'!F96&lt;&gt;"",'2-Controllo qualitativo'!F96,"")</f>
        <v>0</v>
      </c>
      <c r="G95" s="8">
        <f>IF('2-Controllo qualitativo'!G96&lt;&gt;"",'2-Controllo qualitativo'!G96,"")</f>
        <v>0</v>
      </c>
      <c r="H95" s="11" t="s">
        <v>467</v>
      </c>
      <c r="I95" s="11"/>
      <c r="J95" s="8">
        <f>IF('2-Controllo qualitativo'!X96&lt;&gt;"",IF('2-Controllo qualitativo'!X96&lt;&gt;0,'2-Controllo qualitativo'!X96,""),"")</f>
        <v>0</v>
      </c>
      <c r="K95" s="15">
        <f>'3.1-Coefficienti di emissione'!F95</f>
        <v>0</v>
      </c>
      <c r="L95" s="11">
        <f>'3.1-Coefficienti di emissione'!G95</f>
        <v>0</v>
      </c>
      <c r="M95" s="16">
        <f>IF(J95="","",H95*K95)</f>
        <v>0</v>
      </c>
      <c r="N95" s="11">
        <f>'Appendice 2, GWP dei HFCs'!G3</f>
        <v>0</v>
      </c>
      <c r="O95" s="16">
        <f>IF(M95="","",M95*N95)</f>
        <v>0</v>
      </c>
      <c r="P95" s="8">
        <f>IF('2-Controllo qualitativo'!Y96&lt;&gt;"",IF('2-Controllo qualitativo'!Y96&lt;&gt;0,'2-Controllo qualitativo'!Y96,""),"")</f>
        <v>0</v>
      </c>
      <c r="Q95" s="15">
        <f>IF('3.1-Coefficienti di emissione'!J95="", "", '3.1-Coefficienti di emissione'!J95)</f>
        <v>0</v>
      </c>
      <c r="R95" s="11">
        <f>IF(Q95="","",'3.1-Coefficienti di emissione'!K95)</f>
        <v>0</v>
      </c>
      <c r="S95" s="16">
        <f>IF(P95="","",H95*Q95)</f>
        <v>0</v>
      </c>
      <c r="T95" s="11">
        <f>IF(S95="", "", 'Appendice 2, GWP dei HFCs'!G4)</f>
        <v>0</v>
      </c>
      <c r="U95" s="16">
        <f>IF(S95="","",S95*T95)</f>
        <v>0</v>
      </c>
      <c r="V95" s="8">
        <f>IF('2-Controllo qualitativo'!Z96&lt;&gt;"",IF('2-Controllo qualitativo'!Z96&lt;&gt;0,'2-Controllo qualitativo'!Z96,""),"")</f>
        <v>0</v>
      </c>
      <c r="W95" s="15">
        <f>IF('3.1-Coefficienti di emissione'!N95 ="", "", '3.1-Coefficienti di emissione'!N95)</f>
        <v>0</v>
      </c>
      <c r="X95" s="11">
        <f>IF(W95="","",'3.1-Coefficienti di emissione'!O95)</f>
        <v>0</v>
      </c>
      <c r="Y95" s="16">
        <f>IF(V95="","",H95*W95)</f>
        <v>0</v>
      </c>
      <c r="Z95" s="11">
        <f>IF(Y95="", "", 'Appendice 2, GWP dei HFCs'!G5)</f>
        <v>0</v>
      </c>
      <c r="AA95" s="16">
        <f>IF(Y95="","",Y95*Z95)</f>
        <v>0</v>
      </c>
      <c r="AB95" s="16">
        <f>IF('2-Controllo qualitativo'!E96="是",IF(J95="CO2",SUM(U95,AA95),SUM(O95,U95,AA95)),IF(SUM(O95,U95,AA95)&lt;&gt;0,SUM(O95,U95,AA95),0))</f>
        <v>0</v>
      </c>
      <c r="AC95" s="16">
        <f>IF('2-Controllo qualitativo'!E96="是",IF(J95="CO2",O95,""),"")</f>
        <v>0</v>
      </c>
      <c r="AD95" s="17">
        <f>IF(AB95&lt;&gt;"",AB95/'6-Tabella di riepilogo'!$J$5,"")</f>
        <v>0</v>
      </c>
      <c r="AE95" s="10">
        <f>F89&amp;J89&amp;E89</f>
        <v>0</v>
      </c>
      <c r="AF95" s="10">
        <f>F89&amp;J89</f>
        <v>0</v>
      </c>
      <c r="AG95" s="10">
        <f>F89&amp;P89</f>
        <v>0</v>
      </c>
      <c r="AH95" s="10">
        <f>F89&amp;V89</f>
        <v>0</v>
      </c>
      <c r="AI95" s="10">
        <f>F89&amp;G89</f>
        <v>0</v>
      </c>
      <c r="AJ95" s="10">
        <f>F89&amp;G89</f>
        <v>0</v>
      </c>
      <c r="AK95" s="10">
        <f>F89&amp;G89</f>
        <v>0</v>
      </c>
      <c r="AL95" s="10">
        <f>F89&amp;J89&amp;G89&amp;E89</f>
        <v>0</v>
      </c>
      <c r="AM95" s="10">
        <f>IFERROR(ABS(AB89),"")</f>
        <v>0</v>
      </c>
    </row>
    <row r="96" spans="1:39" ht="30" customHeight="1">
      <c r="A96" s="8">
        <f>IF('2-Controllo qualitativo'!A97&lt;&gt;"",'2-Controllo qualitativo'!A97,"")</f>
        <v>0</v>
      </c>
      <c r="B96" s="8">
        <f>IF('2-Controllo qualitativo'!B97&lt;&gt;"",'2-Controllo qualitativo'!B97,"")</f>
        <v>0</v>
      </c>
      <c r="C96" s="8">
        <f>IF('2-Controllo qualitativo'!C97&lt;&gt;"",'2-Controllo qualitativo'!C97,"")</f>
        <v>0</v>
      </c>
      <c r="D96" s="8">
        <f>IF('2-Controllo qualitativo'!D97&lt;&gt;"",'2-Controllo qualitativo'!D97,"")</f>
        <v>0</v>
      </c>
      <c r="E96" s="8">
        <f>IF('2-Controllo qualitativo'!E97&lt;&gt;"",'2-Controllo qualitativo'!E97,"")</f>
        <v>0</v>
      </c>
      <c r="F96" s="8">
        <f>IF('2-Controllo qualitativo'!F97&lt;&gt;"",'2-Controllo qualitativo'!F97,"")</f>
        <v>0</v>
      </c>
      <c r="G96" s="8">
        <f>IF('2-Controllo qualitativo'!G97&lt;&gt;"",'2-Controllo qualitativo'!G97,"")</f>
        <v>0</v>
      </c>
      <c r="H96" s="11" t="s">
        <v>467</v>
      </c>
      <c r="I96" s="11"/>
      <c r="J96" s="8">
        <f>IF('2-Controllo qualitativo'!X97&lt;&gt;"",IF('2-Controllo qualitativo'!X97&lt;&gt;0,'2-Controllo qualitativo'!X97,""),"")</f>
        <v>0</v>
      </c>
      <c r="K96" s="15">
        <f>'3.1-Coefficienti di emissione'!F96</f>
        <v>0</v>
      </c>
      <c r="L96" s="11">
        <f>'3.1-Coefficienti di emissione'!G96</f>
        <v>0</v>
      </c>
      <c r="M96" s="16">
        <f>IF(J96="","",H96*K96)</f>
        <v>0</v>
      </c>
      <c r="N96" s="11">
        <f>'Appendice 2, GWP dei HFCs'!G3</f>
        <v>0</v>
      </c>
      <c r="O96" s="16">
        <f>IF(M96="","",M96*N96)</f>
        <v>0</v>
      </c>
      <c r="P96" s="8">
        <f>IF('2-Controllo qualitativo'!Y97&lt;&gt;"",IF('2-Controllo qualitativo'!Y97&lt;&gt;0,'2-Controllo qualitativo'!Y97,""),"")</f>
        <v>0</v>
      </c>
      <c r="Q96" s="15">
        <f>IF('3.1-Coefficienti di emissione'!J96="", "", '3.1-Coefficienti di emissione'!J96)</f>
        <v>0</v>
      </c>
      <c r="R96" s="11">
        <f>IF(Q96="","",'3.1-Coefficienti di emissione'!K96)</f>
        <v>0</v>
      </c>
      <c r="S96" s="16">
        <f>IF(P96="","",H96*Q96)</f>
        <v>0</v>
      </c>
      <c r="T96" s="11">
        <f>IF(S96="", "", 'Appendice 2, GWP dei HFCs'!G4)</f>
        <v>0</v>
      </c>
      <c r="U96" s="16">
        <f>IF(S96="","",S96*T96)</f>
        <v>0</v>
      </c>
      <c r="V96" s="8">
        <f>IF('2-Controllo qualitativo'!Z97&lt;&gt;"",IF('2-Controllo qualitativo'!Z97&lt;&gt;0,'2-Controllo qualitativo'!Z97,""),"")</f>
        <v>0</v>
      </c>
      <c r="W96" s="15">
        <f>IF('3.1-Coefficienti di emissione'!N96 ="", "", '3.1-Coefficienti di emissione'!N96)</f>
        <v>0</v>
      </c>
      <c r="X96" s="11">
        <f>IF(W96="","",'3.1-Coefficienti di emissione'!O96)</f>
        <v>0</v>
      </c>
      <c r="Y96" s="16">
        <f>IF(V96="","",H96*W96)</f>
        <v>0</v>
      </c>
      <c r="Z96" s="11">
        <f>IF(Y96="", "", 'Appendice 2, GWP dei HFCs'!G5)</f>
        <v>0</v>
      </c>
      <c r="AA96" s="16">
        <f>IF(Y96="","",Y96*Z96)</f>
        <v>0</v>
      </c>
      <c r="AB96" s="16">
        <f>IF('2-Controllo qualitativo'!E97="是",IF(J96="CO2",SUM(U96,AA96),SUM(O96,U96,AA96)),IF(SUM(O96,U96,AA96)&lt;&gt;0,SUM(O96,U96,AA96),0))</f>
        <v>0</v>
      </c>
      <c r="AC96" s="16">
        <f>IF('2-Controllo qualitativo'!E97="是",IF(J96="CO2",O96,""),"")</f>
        <v>0</v>
      </c>
      <c r="AD96" s="17">
        <f>IF(AB96&lt;&gt;"",AB96/'6-Tabella di riepilogo'!$J$5,"")</f>
        <v>0</v>
      </c>
      <c r="AE96" s="10">
        <f>F90&amp;J90&amp;E90</f>
        <v>0</v>
      </c>
      <c r="AF96" s="10">
        <f>F90&amp;J90</f>
        <v>0</v>
      </c>
      <c r="AG96" s="10">
        <f>F90&amp;P90</f>
        <v>0</v>
      </c>
      <c r="AH96" s="10">
        <f>F90&amp;V90</f>
        <v>0</v>
      </c>
      <c r="AI96" s="10">
        <f>F90&amp;G90</f>
        <v>0</v>
      </c>
      <c r="AJ96" s="10">
        <f>F90&amp;G90</f>
        <v>0</v>
      </c>
      <c r="AK96" s="10">
        <f>F90&amp;G90</f>
        <v>0</v>
      </c>
      <c r="AL96" s="10">
        <f>F90&amp;J90&amp;G90&amp;E90</f>
        <v>0</v>
      </c>
      <c r="AM96" s="10">
        <f>IFERROR(ABS(AB90),"")</f>
        <v>0</v>
      </c>
    </row>
    <row r="97" spans="1:39" ht="30" customHeight="1">
      <c r="A97" s="8">
        <f>IF('2-Controllo qualitativo'!A98&lt;&gt;"",'2-Controllo qualitativo'!A98,"")</f>
        <v>0</v>
      </c>
      <c r="B97" s="8">
        <f>IF('2-Controllo qualitativo'!B98&lt;&gt;"",'2-Controllo qualitativo'!B98,"")</f>
        <v>0</v>
      </c>
      <c r="C97" s="8">
        <f>IF('2-Controllo qualitativo'!C98&lt;&gt;"",'2-Controllo qualitativo'!C98,"")</f>
        <v>0</v>
      </c>
      <c r="D97" s="8">
        <f>IF('2-Controllo qualitativo'!D98&lt;&gt;"",'2-Controllo qualitativo'!D98,"")</f>
        <v>0</v>
      </c>
      <c r="E97" s="8">
        <f>IF('2-Controllo qualitativo'!E98&lt;&gt;"",'2-Controllo qualitativo'!E98,"")</f>
        <v>0</v>
      </c>
      <c r="F97" s="8">
        <f>IF('2-Controllo qualitativo'!F98&lt;&gt;"",'2-Controllo qualitativo'!F98,"")</f>
        <v>0</v>
      </c>
      <c r="G97" s="8">
        <f>IF('2-Controllo qualitativo'!G98&lt;&gt;"",'2-Controllo qualitativo'!G98,"")</f>
        <v>0</v>
      </c>
      <c r="H97" s="11" t="s">
        <v>467</v>
      </c>
      <c r="I97" s="11"/>
      <c r="J97" s="8">
        <f>IF('2-Controllo qualitativo'!X98&lt;&gt;"",IF('2-Controllo qualitativo'!X98&lt;&gt;0,'2-Controllo qualitativo'!X98,""),"")</f>
        <v>0</v>
      </c>
      <c r="K97" s="15">
        <f>'3.1-Coefficienti di emissione'!F97</f>
        <v>0</v>
      </c>
      <c r="L97" s="11">
        <f>'3.1-Coefficienti di emissione'!G97</f>
        <v>0</v>
      </c>
      <c r="M97" s="16">
        <f>IF(J97="","",H97*K97)</f>
        <v>0</v>
      </c>
      <c r="N97" s="11">
        <f>'Appendice 2, GWP dei HFCs'!G3</f>
        <v>0</v>
      </c>
      <c r="O97" s="16">
        <f>IF(M97="","",M97*N97)</f>
        <v>0</v>
      </c>
      <c r="P97" s="8">
        <f>IF('2-Controllo qualitativo'!Y98&lt;&gt;"",IF('2-Controllo qualitativo'!Y98&lt;&gt;0,'2-Controllo qualitativo'!Y98,""),"")</f>
        <v>0</v>
      </c>
      <c r="Q97" s="15">
        <f>IF('3.1-Coefficienti di emissione'!J97="", "", '3.1-Coefficienti di emissione'!J97)</f>
        <v>0</v>
      </c>
      <c r="R97" s="11">
        <f>IF(Q97="","",'3.1-Coefficienti di emissione'!K97)</f>
        <v>0</v>
      </c>
      <c r="S97" s="16">
        <f>IF(P97="","",H97*Q97)</f>
        <v>0</v>
      </c>
      <c r="T97" s="11">
        <f>IF(S97="", "", 'Appendice 2, GWP dei HFCs'!G4)</f>
        <v>0</v>
      </c>
      <c r="U97" s="16">
        <f>IF(S97="","",S97*T97)</f>
        <v>0</v>
      </c>
      <c r="V97" s="8">
        <f>IF('2-Controllo qualitativo'!Z98&lt;&gt;"",IF('2-Controllo qualitativo'!Z98&lt;&gt;0,'2-Controllo qualitativo'!Z98,""),"")</f>
        <v>0</v>
      </c>
      <c r="W97" s="15">
        <f>IF('3.1-Coefficienti di emissione'!N97 ="", "", '3.1-Coefficienti di emissione'!N97)</f>
        <v>0</v>
      </c>
      <c r="X97" s="11">
        <f>IF(W97="","",'3.1-Coefficienti di emissione'!O97)</f>
        <v>0</v>
      </c>
      <c r="Y97" s="16">
        <f>IF(V97="","",H97*W97)</f>
        <v>0</v>
      </c>
      <c r="Z97" s="11">
        <f>IF(Y97="", "", 'Appendice 2, GWP dei HFCs'!G5)</f>
        <v>0</v>
      </c>
      <c r="AA97" s="16">
        <f>IF(Y97="","",Y97*Z97)</f>
        <v>0</v>
      </c>
      <c r="AB97" s="16">
        <f>IF('2-Controllo qualitativo'!E98="是",IF(J97="CO2",SUM(U97,AA97),SUM(O97,U97,AA97)),IF(SUM(O97,U97,AA97)&lt;&gt;0,SUM(O97,U97,AA97),0))</f>
        <v>0</v>
      </c>
      <c r="AC97" s="16">
        <f>IF('2-Controllo qualitativo'!E98="是",IF(J97="CO2",O97,""),"")</f>
        <v>0</v>
      </c>
      <c r="AD97" s="17">
        <f>IF(AB97&lt;&gt;"",AB97/'6-Tabella di riepilogo'!$J$5,"")</f>
        <v>0</v>
      </c>
      <c r="AE97" s="10">
        <f>F91&amp;J91&amp;E91</f>
        <v>0</v>
      </c>
      <c r="AF97" s="10">
        <f>F91&amp;J91</f>
        <v>0</v>
      </c>
      <c r="AG97" s="10">
        <f>F91&amp;P91</f>
        <v>0</v>
      </c>
      <c r="AH97" s="10">
        <f>F91&amp;V91</f>
        <v>0</v>
      </c>
      <c r="AI97" s="10">
        <f>F91&amp;G91</f>
        <v>0</v>
      </c>
      <c r="AJ97" s="10">
        <f>F91&amp;G91</f>
        <v>0</v>
      </c>
      <c r="AK97" s="10">
        <f>F91&amp;G91</f>
        <v>0</v>
      </c>
      <c r="AL97" s="10">
        <f>F91&amp;J91&amp;G91&amp;E91</f>
        <v>0</v>
      </c>
      <c r="AM97" s="10">
        <f>IFERROR(ABS(AB91),"")</f>
        <v>0</v>
      </c>
    </row>
    <row r="98" spans="1:39" ht="30" customHeight="1">
      <c r="A98" s="8">
        <f>IF('2-Controllo qualitativo'!A99&lt;&gt;"",'2-Controllo qualitativo'!A99,"")</f>
        <v>0</v>
      </c>
      <c r="B98" s="8">
        <f>IF('2-Controllo qualitativo'!B99&lt;&gt;"",'2-Controllo qualitativo'!B99,"")</f>
        <v>0</v>
      </c>
      <c r="C98" s="8">
        <f>IF('2-Controllo qualitativo'!C99&lt;&gt;"",'2-Controllo qualitativo'!C99,"")</f>
        <v>0</v>
      </c>
      <c r="D98" s="8">
        <f>IF('2-Controllo qualitativo'!D99&lt;&gt;"",'2-Controllo qualitativo'!D99,"")</f>
        <v>0</v>
      </c>
      <c r="E98" s="8">
        <f>IF('2-Controllo qualitativo'!E99&lt;&gt;"",'2-Controllo qualitativo'!E99,"")</f>
        <v>0</v>
      </c>
      <c r="F98" s="8">
        <f>IF('2-Controllo qualitativo'!F99&lt;&gt;"",'2-Controllo qualitativo'!F99,"")</f>
        <v>0</v>
      </c>
      <c r="G98" s="8">
        <f>IF('2-Controllo qualitativo'!G99&lt;&gt;"",'2-Controllo qualitativo'!G99,"")</f>
        <v>0</v>
      </c>
      <c r="H98" s="11" t="s">
        <v>467</v>
      </c>
      <c r="I98" s="11"/>
      <c r="J98" s="8">
        <f>IF('2-Controllo qualitativo'!X99&lt;&gt;"",IF('2-Controllo qualitativo'!X99&lt;&gt;0,'2-Controllo qualitativo'!X99,""),"")</f>
        <v>0</v>
      </c>
      <c r="K98" s="15">
        <f>'3.1-Coefficienti di emissione'!F98</f>
        <v>0</v>
      </c>
      <c r="L98" s="11">
        <f>'3.1-Coefficienti di emissione'!G98</f>
        <v>0</v>
      </c>
      <c r="M98" s="16">
        <f>IF(J98="","",H98*K98)</f>
        <v>0</v>
      </c>
      <c r="N98" s="11">
        <f>'Appendice 2, GWP dei HFCs'!G3</f>
        <v>0</v>
      </c>
      <c r="O98" s="16">
        <f>IF(M98="","",M98*N98)</f>
        <v>0</v>
      </c>
      <c r="P98" s="8">
        <f>IF('2-Controllo qualitativo'!Y99&lt;&gt;"",IF('2-Controllo qualitativo'!Y99&lt;&gt;0,'2-Controllo qualitativo'!Y99,""),"")</f>
        <v>0</v>
      </c>
      <c r="Q98" s="15">
        <f>IF('3.1-Coefficienti di emissione'!J98="", "", '3.1-Coefficienti di emissione'!J98)</f>
        <v>0</v>
      </c>
      <c r="R98" s="11">
        <f>IF(Q98="","",'3.1-Coefficienti di emissione'!K98)</f>
        <v>0</v>
      </c>
      <c r="S98" s="16">
        <f>IF(P98="","",H98*Q98)</f>
        <v>0</v>
      </c>
      <c r="T98" s="11">
        <f>IF(S98="", "", 'Appendice 2, GWP dei HFCs'!G4)</f>
        <v>0</v>
      </c>
      <c r="U98" s="16">
        <f>IF(S98="","",S98*T98)</f>
        <v>0</v>
      </c>
      <c r="V98" s="8">
        <f>IF('2-Controllo qualitativo'!Z99&lt;&gt;"",IF('2-Controllo qualitativo'!Z99&lt;&gt;0,'2-Controllo qualitativo'!Z99,""),"")</f>
        <v>0</v>
      </c>
      <c r="W98" s="15">
        <f>IF('3.1-Coefficienti di emissione'!N98 ="", "", '3.1-Coefficienti di emissione'!N98)</f>
        <v>0</v>
      </c>
      <c r="X98" s="11">
        <f>IF(W98="","",'3.1-Coefficienti di emissione'!O98)</f>
        <v>0</v>
      </c>
      <c r="Y98" s="16">
        <f>IF(V98="","",H98*W98)</f>
        <v>0</v>
      </c>
      <c r="Z98" s="11">
        <f>IF(Y98="", "", 'Appendice 2, GWP dei HFCs'!G5)</f>
        <v>0</v>
      </c>
      <c r="AA98" s="16">
        <f>IF(Y98="","",Y98*Z98)</f>
        <v>0</v>
      </c>
      <c r="AB98" s="16">
        <f>IF('2-Controllo qualitativo'!E99="是",IF(J98="CO2",SUM(U98,AA98),SUM(O98,U98,AA98)),IF(SUM(O98,U98,AA98)&lt;&gt;0,SUM(O98,U98,AA98),0))</f>
        <v>0</v>
      </c>
      <c r="AC98" s="16">
        <f>IF('2-Controllo qualitativo'!E99="是",IF(J98="CO2",O98,""),"")</f>
        <v>0</v>
      </c>
      <c r="AD98" s="17">
        <f>IF(AB98&lt;&gt;"",AB98/'6-Tabella di riepilogo'!$J$5,"")</f>
        <v>0</v>
      </c>
      <c r="AE98" s="10">
        <f>F92&amp;J92&amp;E92</f>
        <v>0</v>
      </c>
      <c r="AF98" s="10">
        <f>F92&amp;J92</f>
        <v>0</v>
      </c>
      <c r="AG98" s="10">
        <f>F92&amp;P92</f>
        <v>0</v>
      </c>
      <c r="AH98" s="10">
        <f>F92&amp;V92</f>
        <v>0</v>
      </c>
      <c r="AI98" s="10">
        <f>F92&amp;G92</f>
        <v>0</v>
      </c>
      <c r="AJ98" s="10">
        <f>F92&amp;G92</f>
        <v>0</v>
      </c>
      <c r="AK98" s="10">
        <f>F92&amp;G92</f>
        <v>0</v>
      </c>
      <c r="AL98" s="10">
        <f>F92&amp;J92&amp;G92&amp;E92</f>
        <v>0</v>
      </c>
      <c r="AM98" s="10">
        <f>IFERROR(ABS(AB92),"")</f>
        <v>0</v>
      </c>
    </row>
    <row r="99" spans="1:39" ht="30" customHeight="1">
      <c r="A99" s="8">
        <f>IF('2-Controllo qualitativo'!A100&lt;&gt;"",'2-Controllo qualitativo'!A100,"")</f>
        <v>0</v>
      </c>
      <c r="B99" s="8">
        <f>IF('2-Controllo qualitativo'!B100&lt;&gt;"",'2-Controllo qualitativo'!B100,"")</f>
        <v>0</v>
      </c>
      <c r="C99" s="8">
        <f>IF('2-Controllo qualitativo'!C100&lt;&gt;"",'2-Controllo qualitativo'!C100,"")</f>
        <v>0</v>
      </c>
      <c r="D99" s="8">
        <f>IF('2-Controllo qualitativo'!D100&lt;&gt;"",'2-Controllo qualitativo'!D100,"")</f>
        <v>0</v>
      </c>
      <c r="E99" s="8">
        <f>IF('2-Controllo qualitativo'!E100&lt;&gt;"",'2-Controllo qualitativo'!E100,"")</f>
        <v>0</v>
      </c>
      <c r="F99" s="8">
        <f>IF('2-Controllo qualitativo'!F100&lt;&gt;"",'2-Controllo qualitativo'!F100,"")</f>
        <v>0</v>
      </c>
      <c r="G99" s="8">
        <f>IF('2-Controllo qualitativo'!G100&lt;&gt;"",'2-Controllo qualitativo'!G100,"")</f>
        <v>0</v>
      </c>
      <c r="H99" s="11" t="s">
        <v>467</v>
      </c>
      <c r="I99" s="11"/>
      <c r="J99" s="8">
        <f>IF('2-Controllo qualitativo'!X100&lt;&gt;"",IF('2-Controllo qualitativo'!X100&lt;&gt;0,'2-Controllo qualitativo'!X100,""),"")</f>
        <v>0</v>
      </c>
      <c r="K99" s="15">
        <f>'3.1-Coefficienti di emissione'!F99</f>
        <v>0</v>
      </c>
      <c r="L99" s="11">
        <f>'3.1-Coefficienti di emissione'!G99</f>
        <v>0</v>
      </c>
      <c r="M99" s="16">
        <f>IF(J99="","",H99*K99)</f>
        <v>0</v>
      </c>
      <c r="N99" s="11">
        <f>'Appendice 2, GWP dei HFCs'!G3</f>
        <v>0</v>
      </c>
      <c r="O99" s="16">
        <f>IF(M99="","",M99*N99)</f>
        <v>0</v>
      </c>
      <c r="P99" s="8">
        <f>IF('2-Controllo qualitativo'!Y100&lt;&gt;"",IF('2-Controllo qualitativo'!Y100&lt;&gt;0,'2-Controllo qualitativo'!Y100,""),"")</f>
        <v>0</v>
      </c>
      <c r="Q99" s="15">
        <f>IF('3.1-Coefficienti di emissione'!J99="", "", '3.1-Coefficienti di emissione'!J99)</f>
        <v>0</v>
      </c>
      <c r="R99" s="11">
        <f>IF(Q99="","",'3.1-Coefficienti di emissione'!K99)</f>
        <v>0</v>
      </c>
      <c r="S99" s="16">
        <f>IF(P99="","",H99*Q99)</f>
        <v>0</v>
      </c>
      <c r="T99" s="11">
        <f>IF(S99="", "", 'Appendice 2, GWP dei HFCs'!G4)</f>
        <v>0</v>
      </c>
      <c r="U99" s="16">
        <f>IF(S99="","",S99*T99)</f>
        <v>0</v>
      </c>
      <c r="V99" s="8">
        <f>IF('2-Controllo qualitativo'!Z100&lt;&gt;"",IF('2-Controllo qualitativo'!Z100&lt;&gt;0,'2-Controllo qualitativo'!Z100,""),"")</f>
        <v>0</v>
      </c>
      <c r="W99" s="15">
        <f>IF('3.1-Coefficienti di emissione'!N99 ="", "", '3.1-Coefficienti di emissione'!N99)</f>
        <v>0</v>
      </c>
      <c r="X99" s="11">
        <f>IF(W99="","",'3.1-Coefficienti di emissione'!O99)</f>
        <v>0</v>
      </c>
      <c r="Y99" s="16">
        <f>IF(V99="","",H99*W99)</f>
        <v>0</v>
      </c>
      <c r="Z99" s="11">
        <f>IF(Y99="", "", 'Appendice 2, GWP dei HFCs'!G5)</f>
        <v>0</v>
      </c>
      <c r="AA99" s="16">
        <f>IF(Y99="","",Y99*Z99)</f>
        <v>0</v>
      </c>
      <c r="AB99" s="16">
        <f>IF('2-Controllo qualitativo'!E100="是",IF(J99="CO2",SUM(U99,AA99),SUM(O99,U99,AA99)),IF(SUM(O99,U99,AA99)&lt;&gt;0,SUM(O99,U99,AA99),0))</f>
        <v>0</v>
      </c>
      <c r="AC99" s="16">
        <f>IF('2-Controllo qualitativo'!E100="是",IF(J99="CO2",O99,""),"")</f>
        <v>0</v>
      </c>
      <c r="AD99" s="17">
        <f>IF(AB99&lt;&gt;"",AB99/'6-Tabella di riepilogo'!$J$5,"")</f>
        <v>0</v>
      </c>
      <c r="AE99" s="10">
        <f>F93&amp;J93&amp;E93</f>
        <v>0</v>
      </c>
      <c r="AF99" s="10">
        <f>F93&amp;J93</f>
        <v>0</v>
      </c>
      <c r="AG99" s="10">
        <f>F93&amp;P93</f>
        <v>0</v>
      </c>
      <c r="AH99" s="10">
        <f>F93&amp;V93</f>
        <v>0</v>
      </c>
      <c r="AI99" s="10">
        <f>F93&amp;G93</f>
        <v>0</v>
      </c>
      <c r="AJ99" s="10">
        <f>F93&amp;G93</f>
        <v>0</v>
      </c>
      <c r="AK99" s="10">
        <f>F93&amp;G93</f>
        <v>0</v>
      </c>
      <c r="AL99" s="10">
        <f>F93&amp;J93&amp;G93&amp;E93</f>
        <v>0</v>
      </c>
      <c r="AM99" s="10">
        <f>IFERROR(ABS(AB93),"")</f>
        <v>0</v>
      </c>
    </row>
    <row r="100" spans="1:39" ht="30" customHeight="1">
      <c r="A100" s="8">
        <f>IF('2-Controllo qualitativo'!A101&lt;&gt;"",'2-Controllo qualitativo'!A101,"")</f>
        <v>0</v>
      </c>
      <c r="B100" s="8">
        <f>IF('2-Controllo qualitativo'!B101&lt;&gt;"",'2-Controllo qualitativo'!B101,"")</f>
        <v>0</v>
      </c>
      <c r="C100" s="8">
        <f>IF('2-Controllo qualitativo'!C101&lt;&gt;"",'2-Controllo qualitativo'!C101,"")</f>
        <v>0</v>
      </c>
      <c r="D100" s="8">
        <f>IF('2-Controllo qualitativo'!D101&lt;&gt;"",'2-Controllo qualitativo'!D101,"")</f>
        <v>0</v>
      </c>
      <c r="E100" s="8">
        <f>IF('2-Controllo qualitativo'!E101&lt;&gt;"",'2-Controllo qualitativo'!E101,"")</f>
        <v>0</v>
      </c>
      <c r="F100" s="8">
        <f>IF('2-Controllo qualitativo'!F101&lt;&gt;"",'2-Controllo qualitativo'!F101,"")</f>
        <v>0</v>
      </c>
      <c r="G100" s="8">
        <f>IF('2-Controllo qualitativo'!G101&lt;&gt;"",'2-Controllo qualitativo'!G101,"")</f>
        <v>0</v>
      </c>
      <c r="H100" s="11" t="s">
        <v>467</v>
      </c>
      <c r="I100" s="11"/>
      <c r="J100" s="8">
        <f>IF('2-Controllo qualitativo'!X101&lt;&gt;"",IF('2-Controllo qualitativo'!X101&lt;&gt;0,'2-Controllo qualitativo'!X101,""),"")</f>
        <v>0</v>
      </c>
      <c r="K100" s="15">
        <f>'3.1-Coefficienti di emissione'!F100</f>
        <v>0</v>
      </c>
      <c r="L100" s="11">
        <f>'3.1-Coefficienti di emissione'!G100</f>
        <v>0</v>
      </c>
      <c r="M100" s="16">
        <f>IF(J100="","",H100*K100)</f>
        <v>0</v>
      </c>
      <c r="N100" s="11">
        <f>'Appendice 2, GWP dei HFCs'!G3</f>
        <v>0</v>
      </c>
      <c r="O100" s="16">
        <f>IF(M100="","",M100*N100)</f>
        <v>0</v>
      </c>
      <c r="P100" s="8">
        <f>IF('2-Controllo qualitativo'!Y101&lt;&gt;"",IF('2-Controllo qualitativo'!Y101&lt;&gt;0,'2-Controllo qualitativo'!Y101,""),"")</f>
        <v>0</v>
      </c>
      <c r="Q100" s="15">
        <f>IF('3.1-Coefficienti di emissione'!J100="", "", '3.1-Coefficienti di emissione'!J100)</f>
        <v>0</v>
      </c>
      <c r="R100" s="11">
        <f>IF(Q100="","",'3.1-Coefficienti di emissione'!K100)</f>
        <v>0</v>
      </c>
      <c r="S100" s="16">
        <f>IF(P100="","",H100*Q100)</f>
        <v>0</v>
      </c>
      <c r="T100" s="11">
        <f>IF(S100="", "", 'Appendice 2, GWP dei HFCs'!G4)</f>
        <v>0</v>
      </c>
      <c r="U100" s="16">
        <f>IF(S100="","",S100*T100)</f>
        <v>0</v>
      </c>
      <c r="V100" s="8">
        <f>IF('2-Controllo qualitativo'!Z101&lt;&gt;"",IF('2-Controllo qualitativo'!Z101&lt;&gt;0,'2-Controllo qualitativo'!Z101,""),"")</f>
        <v>0</v>
      </c>
      <c r="W100" s="15">
        <f>IF('3.1-Coefficienti di emissione'!N100 ="", "", '3.1-Coefficienti di emissione'!N100)</f>
        <v>0</v>
      </c>
      <c r="X100" s="11">
        <f>IF(W100="","",'3.1-Coefficienti di emissione'!O100)</f>
        <v>0</v>
      </c>
      <c r="Y100" s="16">
        <f>IF(V100="","",H100*W100)</f>
        <v>0</v>
      </c>
      <c r="Z100" s="11">
        <f>IF(Y100="", "", 'Appendice 2, GWP dei HFCs'!G5)</f>
        <v>0</v>
      </c>
      <c r="AA100" s="16">
        <f>IF(Y100="","",Y100*Z100)</f>
        <v>0</v>
      </c>
      <c r="AB100" s="16">
        <f>IF('2-Controllo qualitativo'!E101="是",IF(J100="CO2",SUM(U100,AA100),SUM(O100,U100,AA100)),IF(SUM(O100,U100,AA100)&lt;&gt;0,SUM(O100,U100,AA100),0))</f>
        <v>0</v>
      </c>
      <c r="AC100" s="16">
        <f>IF('2-Controllo qualitativo'!E101="是",IF(J100="CO2",O100,""),"")</f>
        <v>0</v>
      </c>
      <c r="AD100" s="17">
        <f>IF(AB100&lt;&gt;"",AB100/'6-Tabella di riepilogo'!$J$5,"")</f>
        <v>0</v>
      </c>
      <c r="AE100" s="10">
        <f>F94&amp;J94&amp;E94</f>
        <v>0</v>
      </c>
      <c r="AF100" s="10">
        <f>F94&amp;J94</f>
        <v>0</v>
      </c>
      <c r="AG100" s="10">
        <f>F94&amp;P94</f>
        <v>0</v>
      </c>
      <c r="AH100" s="10">
        <f>F94&amp;V94</f>
        <v>0</v>
      </c>
      <c r="AI100" s="10">
        <f>F94&amp;G94</f>
        <v>0</v>
      </c>
      <c r="AJ100" s="10">
        <f>F94&amp;G94</f>
        <v>0</v>
      </c>
      <c r="AK100" s="10">
        <f>F94&amp;G94</f>
        <v>0</v>
      </c>
      <c r="AL100" s="10">
        <f>F94&amp;J94&amp;G94&amp;E94</f>
        <v>0</v>
      </c>
      <c r="AM100" s="10">
        <f>IFERROR(ABS(AB94),"")</f>
        <v>0</v>
      </c>
    </row>
    <row r="101" spans="1:39" ht="30" customHeight="1">
      <c r="A101" s="8">
        <f>IF('2-Controllo qualitativo'!A102&lt;&gt;"",'2-Controllo qualitativo'!A102,"")</f>
        <v>0</v>
      </c>
      <c r="B101" s="8">
        <f>IF('2-Controllo qualitativo'!B102&lt;&gt;"",'2-Controllo qualitativo'!B102,"")</f>
        <v>0</v>
      </c>
      <c r="C101" s="8">
        <f>IF('2-Controllo qualitativo'!C102&lt;&gt;"",'2-Controllo qualitativo'!C102,"")</f>
        <v>0</v>
      </c>
      <c r="D101" s="8">
        <f>IF('2-Controllo qualitativo'!D102&lt;&gt;"",'2-Controllo qualitativo'!D102,"")</f>
        <v>0</v>
      </c>
      <c r="E101" s="8">
        <f>IF('2-Controllo qualitativo'!E102&lt;&gt;"",'2-Controllo qualitativo'!E102,"")</f>
        <v>0</v>
      </c>
      <c r="F101" s="8">
        <f>IF('2-Controllo qualitativo'!F102&lt;&gt;"",'2-Controllo qualitativo'!F102,"")</f>
        <v>0</v>
      </c>
      <c r="G101" s="8">
        <f>IF('2-Controllo qualitativo'!G102&lt;&gt;"",'2-Controllo qualitativo'!G102,"")</f>
        <v>0</v>
      </c>
      <c r="H101" s="11" t="s">
        <v>467</v>
      </c>
      <c r="I101" s="11"/>
      <c r="J101" s="8">
        <f>IF('2-Controllo qualitativo'!X102&lt;&gt;"",IF('2-Controllo qualitativo'!X102&lt;&gt;0,'2-Controllo qualitativo'!X102,""),"")</f>
        <v>0</v>
      </c>
      <c r="K101" s="15">
        <f>'3.1-Coefficienti di emissione'!F101</f>
        <v>0</v>
      </c>
      <c r="L101" s="11">
        <f>'3.1-Coefficienti di emissione'!G101</f>
        <v>0</v>
      </c>
      <c r="M101" s="16">
        <f>IF(J101="","",H101*K101)</f>
        <v>0</v>
      </c>
      <c r="N101" s="11">
        <f>'Appendice 2, GWP dei HFCs'!G3</f>
        <v>0</v>
      </c>
      <c r="O101" s="16">
        <f>IF(M101="","",M101*N101)</f>
        <v>0</v>
      </c>
      <c r="P101" s="8">
        <f>IF('2-Controllo qualitativo'!Y102&lt;&gt;"",IF('2-Controllo qualitativo'!Y102&lt;&gt;0,'2-Controllo qualitativo'!Y102,""),"")</f>
        <v>0</v>
      </c>
      <c r="Q101" s="15">
        <f>IF('3.1-Coefficienti di emissione'!J101="", "", '3.1-Coefficienti di emissione'!J101)</f>
        <v>0</v>
      </c>
      <c r="R101" s="11">
        <f>IF(Q101="","",'3.1-Coefficienti di emissione'!K101)</f>
        <v>0</v>
      </c>
      <c r="S101" s="16">
        <f>IF(P101="","",H101*Q101)</f>
        <v>0</v>
      </c>
      <c r="T101" s="11">
        <f>IF(S101="", "", 'Appendice 2, GWP dei HFCs'!G4)</f>
        <v>0</v>
      </c>
      <c r="U101" s="16">
        <f>IF(S101="","",S101*T101)</f>
        <v>0</v>
      </c>
      <c r="V101" s="8">
        <f>IF('2-Controllo qualitativo'!Z102&lt;&gt;"",IF('2-Controllo qualitativo'!Z102&lt;&gt;0,'2-Controllo qualitativo'!Z102,""),"")</f>
        <v>0</v>
      </c>
      <c r="W101" s="15">
        <f>IF('3.1-Coefficienti di emissione'!N101 ="", "", '3.1-Coefficienti di emissione'!N101)</f>
        <v>0</v>
      </c>
      <c r="X101" s="11">
        <f>IF(W101="","",'3.1-Coefficienti di emissione'!O101)</f>
        <v>0</v>
      </c>
      <c r="Y101" s="16">
        <f>IF(V101="","",H101*W101)</f>
        <v>0</v>
      </c>
      <c r="Z101" s="11">
        <f>IF(Y101="", "", 'Appendice 2, GWP dei HFCs'!G5)</f>
        <v>0</v>
      </c>
      <c r="AA101" s="16">
        <f>IF(Y101="","",Y101*Z101)</f>
        <v>0</v>
      </c>
      <c r="AB101" s="16">
        <f>IF('2-Controllo qualitativo'!E102="是",IF(J101="CO2",SUM(U101,AA101),SUM(O101,U101,AA101)),IF(SUM(O101,U101,AA101)&lt;&gt;0,SUM(O101,U101,AA101),0))</f>
        <v>0</v>
      </c>
      <c r="AC101" s="16">
        <f>IF('2-Controllo qualitativo'!E102="是",IF(J101="CO2",O101,""),"")</f>
        <v>0</v>
      </c>
      <c r="AD101" s="17">
        <f>IF(AB101&lt;&gt;"",AB101/'6-Tabella di riepilogo'!$J$5,"")</f>
        <v>0</v>
      </c>
      <c r="AE101" s="10">
        <f>F95&amp;J95&amp;E95</f>
        <v>0</v>
      </c>
      <c r="AF101" s="10">
        <f>F95&amp;J95</f>
        <v>0</v>
      </c>
      <c r="AG101" s="10">
        <f>F95&amp;P95</f>
        <v>0</v>
      </c>
      <c r="AH101" s="10">
        <f>F95&amp;V95</f>
        <v>0</v>
      </c>
      <c r="AI101" s="10">
        <f>F95&amp;G95</f>
        <v>0</v>
      </c>
      <c r="AJ101" s="10">
        <f>F95&amp;G95</f>
        <v>0</v>
      </c>
      <c r="AK101" s="10">
        <f>F95&amp;G95</f>
        <v>0</v>
      </c>
      <c r="AL101" s="10">
        <f>F95&amp;J95&amp;G95&amp;E95</f>
        <v>0</v>
      </c>
      <c r="AM101" s="10">
        <f>IFERROR(ABS(AB95),"")</f>
        <v>0</v>
      </c>
    </row>
    <row r="102" spans="1:39" ht="30" customHeight="1">
      <c r="A102" s="8">
        <f>IF('2-Controllo qualitativo'!A103&lt;&gt;"",'2-Controllo qualitativo'!A103,"")</f>
        <v>0</v>
      </c>
      <c r="B102" s="8">
        <f>IF('2-Controllo qualitativo'!B103&lt;&gt;"",'2-Controllo qualitativo'!B103,"")</f>
        <v>0</v>
      </c>
      <c r="C102" s="8">
        <f>IF('2-Controllo qualitativo'!C103&lt;&gt;"",'2-Controllo qualitativo'!C103,"")</f>
        <v>0</v>
      </c>
      <c r="D102" s="8">
        <f>IF('2-Controllo qualitativo'!D103&lt;&gt;"",'2-Controllo qualitativo'!D103,"")</f>
        <v>0</v>
      </c>
      <c r="E102" s="8">
        <f>IF('2-Controllo qualitativo'!E103&lt;&gt;"",'2-Controllo qualitativo'!E103,"")</f>
        <v>0</v>
      </c>
      <c r="F102" s="8">
        <f>IF('2-Controllo qualitativo'!F103&lt;&gt;"",'2-Controllo qualitativo'!F103,"")</f>
        <v>0</v>
      </c>
      <c r="G102" s="8">
        <f>IF('2-Controllo qualitativo'!G103&lt;&gt;"",'2-Controllo qualitativo'!G103,"")</f>
        <v>0</v>
      </c>
      <c r="H102" s="11" t="s">
        <v>467</v>
      </c>
      <c r="I102" s="11"/>
      <c r="J102" s="8">
        <f>IF('2-Controllo qualitativo'!X103&lt;&gt;"",IF('2-Controllo qualitativo'!X103&lt;&gt;0,'2-Controllo qualitativo'!X103,""),"")</f>
        <v>0</v>
      </c>
      <c r="K102" s="15">
        <f>'3.1-Coefficienti di emissione'!F102</f>
        <v>0</v>
      </c>
      <c r="L102" s="11">
        <f>'3.1-Coefficienti di emissione'!G102</f>
        <v>0</v>
      </c>
      <c r="M102" s="16">
        <f>IF(J102="","",H102*K102)</f>
        <v>0</v>
      </c>
      <c r="N102" s="11">
        <f>'Appendice 2, GWP dei HFCs'!G3</f>
        <v>0</v>
      </c>
      <c r="O102" s="16">
        <f>IF(M102="","",M102*N102)</f>
        <v>0</v>
      </c>
      <c r="P102" s="8">
        <f>IF('2-Controllo qualitativo'!Y103&lt;&gt;"",IF('2-Controllo qualitativo'!Y103&lt;&gt;0,'2-Controllo qualitativo'!Y103,""),"")</f>
        <v>0</v>
      </c>
      <c r="Q102" s="15">
        <f>IF('3.1-Coefficienti di emissione'!J102="", "", '3.1-Coefficienti di emissione'!J102)</f>
        <v>0</v>
      </c>
      <c r="R102" s="11">
        <f>IF(Q102="","",'3.1-Coefficienti di emissione'!K102)</f>
        <v>0</v>
      </c>
      <c r="S102" s="16">
        <f>IF(P102="","",H102*Q102)</f>
        <v>0</v>
      </c>
      <c r="T102" s="11">
        <f>IF(S102="", "", 'Appendice 2, GWP dei HFCs'!G4)</f>
        <v>0</v>
      </c>
      <c r="U102" s="16">
        <f>IF(S102="","",S102*T102)</f>
        <v>0</v>
      </c>
      <c r="V102" s="8">
        <f>IF('2-Controllo qualitativo'!Z103&lt;&gt;"",IF('2-Controllo qualitativo'!Z103&lt;&gt;0,'2-Controllo qualitativo'!Z103,""),"")</f>
        <v>0</v>
      </c>
      <c r="W102" s="15">
        <f>IF('3.1-Coefficienti di emissione'!N102 ="", "", '3.1-Coefficienti di emissione'!N102)</f>
        <v>0</v>
      </c>
      <c r="X102" s="11">
        <f>IF(W102="","",'3.1-Coefficienti di emissione'!O102)</f>
        <v>0</v>
      </c>
      <c r="Y102" s="16">
        <f>IF(V102="","",H102*W102)</f>
        <v>0</v>
      </c>
      <c r="Z102" s="11">
        <f>IF(Y102="", "", 'Appendice 2, GWP dei HFCs'!G5)</f>
        <v>0</v>
      </c>
      <c r="AA102" s="16">
        <f>IF(Y102="","",Y102*Z102)</f>
        <v>0</v>
      </c>
      <c r="AB102" s="16">
        <f>IF('2-Controllo qualitativo'!E103="是",IF(J102="CO2",SUM(U102,AA102),SUM(O102,U102,AA102)),IF(SUM(O102,U102,AA102)&lt;&gt;0,SUM(O102,U102,AA102),0))</f>
        <v>0</v>
      </c>
      <c r="AC102" s="16">
        <f>IF('2-Controllo qualitativo'!E103="是",IF(J102="CO2",O102,""),"")</f>
        <v>0</v>
      </c>
      <c r="AD102" s="17">
        <f>IF(AB102&lt;&gt;"",AB102/'6-Tabella di riepilogo'!$J$5,"")</f>
        <v>0</v>
      </c>
      <c r="AE102" s="10">
        <f>F96&amp;J96&amp;E96</f>
        <v>0</v>
      </c>
      <c r="AF102" s="10">
        <f>F96&amp;J96</f>
        <v>0</v>
      </c>
      <c r="AG102" s="10">
        <f>F96&amp;P96</f>
        <v>0</v>
      </c>
      <c r="AH102" s="10">
        <f>F96&amp;V96</f>
        <v>0</v>
      </c>
      <c r="AI102" s="10">
        <f>F96&amp;G96</f>
        <v>0</v>
      </c>
      <c r="AJ102" s="10">
        <f>F96&amp;G96</f>
        <v>0</v>
      </c>
      <c r="AK102" s="10">
        <f>F96&amp;G96</f>
        <v>0</v>
      </c>
      <c r="AL102" s="10">
        <f>F96&amp;J96&amp;G96&amp;E96</f>
        <v>0</v>
      </c>
      <c r="AM102" s="10">
        <f>IFERROR(ABS(AB96),"")</f>
        <v>0</v>
      </c>
    </row>
    <row r="103" spans="1:39" ht="30" customHeight="1">
      <c r="A103" s="8">
        <f>IF('2-Controllo qualitativo'!A104&lt;&gt;"",'2-Controllo qualitativo'!A104,"")</f>
        <v>0</v>
      </c>
      <c r="B103" s="8">
        <f>IF('2-Controllo qualitativo'!B104&lt;&gt;"",'2-Controllo qualitativo'!B104,"")</f>
        <v>0</v>
      </c>
      <c r="C103" s="8">
        <f>IF('2-Controllo qualitativo'!C104&lt;&gt;"",'2-Controllo qualitativo'!C104,"")</f>
        <v>0</v>
      </c>
      <c r="D103" s="8">
        <f>IF('2-Controllo qualitativo'!D104&lt;&gt;"",'2-Controllo qualitativo'!D104,"")</f>
        <v>0</v>
      </c>
      <c r="E103" s="8">
        <f>IF('2-Controllo qualitativo'!E104&lt;&gt;"",'2-Controllo qualitativo'!E104,"")</f>
        <v>0</v>
      </c>
      <c r="F103" s="8">
        <f>IF('2-Controllo qualitativo'!F104&lt;&gt;"",'2-Controllo qualitativo'!F104,"")</f>
        <v>0</v>
      </c>
      <c r="G103" s="8">
        <f>IF('2-Controllo qualitativo'!G104&lt;&gt;"",'2-Controllo qualitativo'!G104,"")</f>
        <v>0</v>
      </c>
      <c r="H103" s="11" t="s">
        <v>467</v>
      </c>
      <c r="I103" s="11"/>
      <c r="J103" s="8">
        <f>IF('2-Controllo qualitativo'!X104&lt;&gt;"",IF('2-Controllo qualitativo'!X104&lt;&gt;0,'2-Controllo qualitativo'!X104,""),"")</f>
        <v>0</v>
      </c>
      <c r="K103" s="15">
        <f>'3.1-Coefficienti di emissione'!F103</f>
        <v>0</v>
      </c>
      <c r="L103" s="11">
        <f>'3.1-Coefficienti di emissione'!G103</f>
        <v>0</v>
      </c>
      <c r="M103" s="16">
        <f>IF(J103="","",H103*K103)</f>
        <v>0</v>
      </c>
      <c r="N103" s="11">
        <f>'Appendice 2, GWP dei HFCs'!G3</f>
        <v>0</v>
      </c>
      <c r="O103" s="16">
        <f>IF(M103="","",M103*N103)</f>
        <v>0</v>
      </c>
      <c r="P103" s="8">
        <f>IF('2-Controllo qualitativo'!Y104&lt;&gt;"",IF('2-Controllo qualitativo'!Y104&lt;&gt;0,'2-Controllo qualitativo'!Y104,""),"")</f>
        <v>0</v>
      </c>
      <c r="Q103" s="15">
        <f>IF('3.1-Coefficienti di emissione'!J103="", "", '3.1-Coefficienti di emissione'!J103)</f>
        <v>0</v>
      </c>
      <c r="R103" s="11">
        <f>IF(Q103="","",'3.1-Coefficienti di emissione'!K103)</f>
        <v>0</v>
      </c>
      <c r="S103" s="16">
        <f>IF(P103="","",H103*Q103)</f>
        <v>0</v>
      </c>
      <c r="T103" s="11">
        <f>IF(S103="", "", 'Appendice 2, GWP dei HFCs'!G4)</f>
        <v>0</v>
      </c>
      <c r="U103" s="16">
        <f>IF(S103="","",S103*T103)</f>
        <v>0</v>
      </c>
      <c r="V103" s="8">
        <f>IF('2-Controllo qualitativo'!Z104&lt;&gt;"",IF('2-Controllo qualitativo'!Z104&lt;&gt;0,'2-Controllo qualitativo'!Z104,""),"")</f>
        <v>0</v>
      </c>
      <c r="W103" s="15">
        <f>IF('3.1-Coefficienti di emissione'!N103 ="", "", '3.1-Coefficienti di emissione'!N103)</f>
        <v>0</v>
      </c>
      <c r="X103" s="11">
        <f>IF(W103="","",'3.1-Coefficienti di emissione'!O103)</f>
        <v>0</v>
      </c>
      <c r="Y103" s="16">
        <f>IF(V103="","",H103*W103)</f>
        <v>0</v>
      </c>
      <c r="Z103" s="11">
        <f>IF(Y103="", "", 'Appendice 2, GWP dei HFCs'!G5)</f>
        <v>0</v>
      </c>
      <c r="AA103" s="16">
        <f>IF(Y103="","",Y103*Z103)</f>
        <v>0</v>
      </c>
      <c r="AB103" s="16">
        <f>IF('2-Controllo qualitativo'!E104="是",IF(J103="CO2",SUM(U103,AA103),SUM(O103,U103,AA103)),IF(SUM(O103,U103,AA103)&lt;&gt;0,SUM(O103,U103,AA103),0))</f>
        <v>0</v>
      </c>
      <c r="AC103" s="16">
        <f>IF('2-Controllo qualitativo'!E104="是",IF(J103="CO2",O103,""),"")</f>
        <v>0</v>
      </c>
      <c r="AD103" s="17">
        <f>IF(AB103&lt;&gt;"",AB103/'6-Tabella di riepilogo'!$J$5,"")</f>
        <v>0</v>
      </c>
      <c r="AE103" s="10">
        <f>F97&amp;J97&amp;E97</f>
        <v>0</v>
      </c>
      <c r="AF103" s="10">
        <f>F97&amp;J97</f>
        <v>0</v>
      </c>
      <c r="AG103" s="10">
        <f>F97&amp;P97</f>
        <v>0</v>
      </c>
      <c r="AH103" s="10">
        <f>F97&amp;V97</f>
        <v>0</v>
      </c>
      <c r="AI103" s="10">
        <f>F97&amp;G97</f>
        <v>0</v>
      </c>
      <c r="AJ103" s="10">
        <f>F97&amp;G97</f>
        <v>0</v>
      </c>
      <c r="AK103" s="10">
        <f>F97&amp;G97</f>
        <v>0</v>
      </c>
      <c r="AL103" s="10">
        <f>F97&amp;J97&amp;G97&amp;E97</f>
        <v>0</v>
      </c>
      <c r="AM103" s="10">
        <f>IFERROR(ABS(AB97),"")</f>
        <v>0</v>
      </c>
    </row>
    <row r="104" spans="1:39" ht="30" customHeight="1">
      <c r="A104" s="8">
        <f>IF('2-Controllo qualitativo'!A105&lt;&gt;"",'2-Controllo qualitativo'!A105,"")</f>
        <v>0</v>
      </c>
      <c r="B104" s="8">
        <f>IF('2-Controllo qualitativo'!B105&lt;&gt;"",'2-Controllo qualitativo'!B105,"")</f>
        <v>0</v>
      </c>
      <c r="C104" s="8">
        <f>IF('2-Controllo qualitativo'!C105&lt;&gt;"",'2-Controllo qualitativo'!C105,"")</f>
        <v>0</v>
      </c>
      <c r="D104" s="8">
        <f>IF('2-Controllo qualitativo'!D105&lt;&gt;"",'2-Controllo qualitativo'!D105,"")</f>
        <v>0</v>
      </c>
      <c r="E104" s="8">
        <f>IF('2-Controllo qualitativo'!E105&lt;&gt;"",'2-Controllo qualitativo'!E105,"")</f>
        <v>0</v>
      </c>
      <c r="F104" s="8">
        <f>IF('2-Controllo qualitativo'!F105&lt;&gt;"",'2-Controllo qualitativo'!F105,"")</f>
        <v>0</v>
      </c>
      <c r="G104" s="8">
        <f>IF('2-Controllo qualitativo'!G105&lt;&gt;"",'2-Controllo qualitativo'!G105,"")</f>
        <v>0</v>
      </c>
      <c r="H104" s="11" t="s">
        <v>467</v>
      </c>
      <c r="I104" s="11"/>
      <c r="J104" s="8">
        <f>IF('2-Controllo qualitativo'!X105&lt;&gt;"",IF('2-Controllo qualitativo'!X105&lt;&gt;0,'2-Controllo qualitativo'!X105,""),"")</f>
        <v>0</v>
      </c>
      <c r="K104" s="15">
        <f>'3.1-Coefficienti di emissione'!F104</f>
        <v>0</v>
      </c>
      <c r="L104" s="11">
        <f>'3.1-Coefficienti di emissione'!G104</f>
        <v>0</v>
      </c>
      <c r="M104" s="16">
        <f>IF(J104="","",H104*K104)</f>
        <v>0</v>
      </c>
      <c r="N104" s="11">
        <f>'Appendice 2, GWP dei HFCs'!G3</f>
        <v>0</v>
      </c>
      <c r="O104" s="16">
        <f>IF(M104="","",M104*N104)</f>
        <v>0</v>
      </c>
      <c r="P104" s="8">
        <f>IF('2-Controllo qualitativo'!Y105&lt;&gt;"",IF('2-Controllo qualitativo'!Y105&lt;&gt;0,'2-Controllo qualitativo'!Y105,""),"")</f>
        <v>0</v>
      </c>
      <c r="Q104" s="15">
        <f>IF('3.1-Coefficienti di emissione'!J104="", "", '3.1-Coefficienti di emissione'!J104)</f>
        <v>0</v>
      </c>
      <c r="R104" s="11">
        <f>IF(Q104="","",'3.1-Coefficienti di emissione'!K104)</f>
        <v>0</v>
      </c>
      <c r="S104" s="16">
        <f>IF(P104="","",H104*Q104)</f>
        <v>0</v>
      </c>
      <c r="T104" s="11">
        <f>IF(S104="", "", 'Appendice 2, GWP dei HFCs'!G4)</f>
        <v>0</v>
      </c>
      <c r="U104" s="16">
        <f>IF(S104="","",S104*T104)</f>
        <v>0</v>
      </c>
      <c r="V104" s="8">
        <f>IF('2-Controllo qualitativo'!Z105&lt;&gt;"",IF('2-Controllo qualitativo'!Z105&lt;&gt;0,'2-Controllo qualitativo'!Z105,""),"")</f>
        <v>0</v>
      </c>
      <c r="W104" s="15">
        <f>IF('3.1-Coefficienti di emissione'!N104 ="", "", '3.1-Coefficienti di emissione'!N104)</f>
        <v>0</v>
      </c>
      <c r="X104" s="11">
        <f>IF(W104="","",'3.1-Coefficienti di emissione'!O104)</f>
        <v>0</v>
      </c>
      <c r="Y104" s="16">
        <f>IF(V104="","",H104*W104)</f>
        <v>0</v>
      </c>
      <c r="Z104" s="11">
        <f>IF(Y104="", "", 'Appendice 2, GWP dei HFCs'!G5)</f>
        <v>0</v>
      </c>
      <c r="AA104" s="16">
        <f>IF(Y104="","",Y104*Z104)</f>
        <v>0</v>
      </c>
      <c r="AB104" s="16">
        <f>IF('2-Controllo qualitativo'!E105="是",IF(J104="CO2",SUM(U104,AA104),SUM(O104,U104,AA104)),IF(SUM(O104,U104,AA104)&lt;&gt;0,SUM(O104,U104,AA104),0))</f>
        <v>0</v>
      </c>
      <c r="AC104" s="16">
        <f>IF('2-Controllo qualitativo'!E105="是",IF(J104="CO2",O104,""),"")</f>
        <v>0</v>
      </c>
      <c r="AD104" s="17">
        <f>IF(AB104&lt;&gt;"",AB104/'6-Tabella di riepilogo'!$J$5,"")</f>
        <v>0</v>
      </c>
      <c r="AE104" s="10">
        <f>F98&amp;J98&amp;E98</f>
        <v>0</v>
      </c>
      <c r="AF104" s="10">
        <f>F98&amp;J98</f>
        <v>0</v>
      </c>
      <c r="AG104" s="10">
        <f>F98&amp;P98</f>
        <v>0</v>
      </c>
      <c r="AH104" s="10">
        <f>F98&amp;V98</f>
        <v>0</v>
      </c>
      <c r="AI104" s="10">
        <f>F98&amp;G98</f>
        <v>0</v>
      </c>
      <c r="AJ104" s="10">
        <f>F98&amp;G98</f>
        <v>0</v>
      </c>
      <c r="AK104" s="10">
        <f>F98&amp;G98</f>
        <v>0</v>
      </c>
      <c r="AL104" s="10">
        <f>F98&amp;J98&amp;G98&amp;E98</f>
        <v>0</v>
      </c>
      <c r="AM104" s="10">
        <f>IFERROR(ABS(AB98),"")</f>
        <v>0</v>
      </c>
    </row>
    <row r="105" spans="1:39" ht="30" customHeight="1">
      <c r="A105" s="8">
        <f>IF('2-Controllo qualitativo'!A106&lt;&gt;"",'2-Controllo qualitativo'!A106,"")</f>
        <v>0</v>
      </c>
      <c r="B105" s="8">
        <f>IF('2-Controllo qualitativo'!B106&lt;&gt;"",'2-Controllo qualitativo'!B106,"")</f>
        <v>0</v>
      </c>
      <c r="C105" s="8">
        <f>IF('2-Controllo qualitativo'!C106&lt;&gt;"",'2-Controllo qualitativo'!C106,"")</f>
        <v>0</v>
      </c>
      <c r="D105" s="8">
        <f>IF('2-Controllo qualitativo'!D106&lt;&gt;"",'2-Controllo qualitativo'!D106,"")</f>
        <v>0</v>
      </c>
      <c r="E105" s="8">
        <f>IF('2-Controllo qualitativo'!E106&lt;&gt;"",'2-Controllo qualitativo'!E106,"")</f>
        <v>0</v>
      </c>
      <c r="F105" s="8">
        <f>IF('2-Controllo qualitativo'!F106&lt;&gt;"",'2-Controllo qualitativo'!F106,"")</f>
        <v>0</v>
      </c>
      <c r="G105" s="8">
        <f>IF('2-Controllo qualitativo'!G106&lt;&gt;"",'2-Controllo qualitativo'!G106,"")</f>
        <v>0</v>
      </c>
      <c r="H105" s="11" t="s">
        <v>467</v>
      </c>
      <c r="I105" s="11"/>
      <c r="J105" s="8">
        <f>IF('2-Controllo qualitativo'!X106&lt;&gt;"",IF('2-Controllo qualitativo'!X106&lt;&gt;0,'2-Controllo qualitativo'!X106,""),"")</f>
        <v>0</v>
      </c>
      <c r="K105" s="15">
        <f>'3.1-Coefficienti di emissione'!F105</f>
        <v>0</v>
      </c>
      <c r="L105" s="11">
        <f>'3.1-Coefficienti di emissione'!G105</f>
        <v>0</v>
      </c>
      <c r="M105" s="16">
        <f>IF(J105="","",H105*K105)</f>
        <v>0</v>
      </c>
      <c r="N105" s="11">
        <f>'Appendice 2, GWP dei HFCs'!G3</f>
        <v>0</v>
      </c>
      <c r="O105" s="16">
        <f>IF(M105="","",M105*N105)</f>
        <v>0</v>
      </c>
      <c r="P105" s="8">
        <f>IF('2-Controllo qualitativo'!Y106&lt;&gt;"",IF('2-Controllo qualitativo'!Y106&lt;&gt;0,'2-Controllo qualitativo'!Y106,""),"")</f>
        <v>0</v>
      </c>
      <c r="Q105" s="15">
        <f>IF('3.1-Coefficienti di emissione'!J105="", "", '3.1-Coefficienti di emissione'!J105)</f>
        <v>0</v>
      </c>
      <c r="R105" s="11">
        <f>IF(Q105="","",'3.1-Coefficienti di emissione'!K105)</f>
        <v>0</v>
      </c>
      <c r="S105" s="16">
        <f>IF(P105="","",H105*Q105)</f>
        <v>0</v>
      </c>
      <c r="T105" s="11">
        <f>IF(S105="", "", 'Appendice 2, GWP dei HFCs'!G4)</f>
        <v>0</v>
      </c>
      <c r="U105" s="16">
        <f>IF(S105="","",S105*T105)</f>
        <v>0</v>
      </c>
      <c r="V105" s="8">
        <f>IF('2-Controllo qualitativo'!Z106&lt;&gt;"",IF('2-Controllo qualitativo'!Z106&lt;&gt;0,'2-Controllo qualitativo'!Z106,""),"")</f>
        <v>0</v>
      </c>
      <c r="W105" s="15">
        <f>IF('3.1-Coefficienti di emissione'!N105 ="", "", '3.1-Coefficienti di emissione'!N105)</f>
        <v>0</v>
      </c>
      <c r="X105" s="11">
        <f>IF(W105="","",'3.1-Coefficienti di emissione'!O105)</f>
        <v>0</v>
      </c>
      <c r="Y105" s="16">
        <f>IF(V105="","",H105*W105)</f>
        <v>0</v>
      </c>
      <c r="Z105" s="11">
        <f>IF(Y105="", "", 'Appendice 2, GWP dei HFCs'!G5)</f>
        <v>0</v>
      </c>
      <c r="AA105" s="16">
        <f>IF(Y105="","",Y105*Z105)</f>
        <v>0</v>
      </c>
      <c r="AB105" s="16">
        <f>IF('2-Controllo qualitativo'!E106="是",IF(J105="CO2",SUM(U105,AA105),SUM(O105,U105,AA105)),IF(SUM(O105,U105,AA105)&lt;&gt;0,SUM(O105,U105,AA105),0))</f>
        <v>0</v>
      </c>
      <c r="AC105" s="16">
        <f>IF('2-Controllo qualitativo'!E106="是",IF(J105="CO2",O105,""),"")</f>
        <v>0</v>
      </c>
      <c r="AD105" s="17">
        <f>IF(AB105&lt;&gt;"",AB105/'6-Tabella di riepilogo'!$J$5,"")</f>
        <v>0</v>
      </c>
      <c r="AE105" s="10">
        <f>F99&amp;J99&amp;E99</f>
        <v>0</v>
      </c>
      <c r="AF105" s="10">
        <f>F99&amp;J99</f>
        <v>0</v>
      </c>
      <c r="AG105" s="10">
        <f>F99&amp;P99</f>
        <v>0</v>
      </c>
      <c r="AH105" s="10">
        <f>F99&amp;V99</f>
        <v>0</v>
      </c>
      <c r="AI105" s="10">
        <f>F99&amp;G99</f>
        <v>0</v>
      </c>
      <c r="AJ105" s="10">
        <f>F99&amp;G99</f>
        <v>0</v>
      </c>
      <c r="AK105" s="10">
        <f>F99&amp;G99</f>
        <v>0</v>
      </c>
      <c r="AL105" s="10">
        <f>F99&amp;J99&amp;G99&amp;E99</f>
        <v>0</v>
      </c>
      <c r="AM105" s="10">
        <f>IFERROR(ABS(AB99),"")</f>
        <v>0</v>
      </c>
    </row>
    <row r="106" spans="1:39" ht="30" customHeight="1">
      <c r="A106" s="8">
        <f>IF('2-Controllo qualitativo'!A107&lt;&gt;"",'2-Controllo qualitativo'!A107,"")</f>
        <v>0</v>
      </c>
      <c r="B106" s="8">
        <f>IF('2-Controllo qualitativo'!B107&lt;&gt;"",'2-Controllo qualitativo'!B107,"")</f>
        <v>0</v>
      </c>
      <c r="C106" s="8">
        <f>IF('2-Controllo qualitativo'!C107&lt;&gt;"",'2-Controllo qualitativo'!C107,"")</f>
        <v>0</v>
      </c>
      <c r="D106" s="8">
        <f>IF('2-Controllo qualitativo'!D107&lt;&gt;"",'2-Controllo qualitativo'!D107,"")</f>
        <v>0</v>
      </c>
      <c r="E106" s="8">
        <f>IF('2-Controllo qualitativo'!E107&lt;&gt;"",'2-Controllo qualitativo'!E107,"")</f>
        <v>0</v>
      </c>
      <c r="F106" s="8">
        <f>IF('2-Controllo qualitativo'!F107&lt;&gt;"",'2-Controllo qualitativo'!F107,"")</f>
        <v>0</v>
      </c>
      <c r="G106" s="8">
        <f>IF('2-Controllo qualitativo'!G107&lt;&gt;"",'2-Controllo qualitativo'!G107,"")</f>
        <v>0</v>
      </c>
      <c r="H106" s="11" t="s">
        <v>467</v>
      </c>
      <c r="I106" s="11"/>
      <c r="J106" s="8">
        <f>IF('2-Controllo qualitativo'!X107&lt;&gt;"",IF('2-Controllo qualitativo'!X107&lt;&gt;0,'2-Controllo qualitativo'!X107,""),"")</f>
        <v>0</v>
      </c>
      <c r="K106" s="15">
        <f>'3.1-Coefficienti di emissione'!F106</f>
        <v>0</v>
      </c>
      <c r="L106" s="11">
        <f>'3.1-Coefficienti di emissione'!G106</f>
        <v>0</v>
      </c>
      <c r="M106" s="16">
        <f>IF(J106="","",H106*K106)</f>
        <v>0</v>
      </c>
      <c r="N106" s="11">
        <f>'Appendice 2, GWP dei HFCs'!G3</f>
        <v>0</v>
      </c>
      <c r="O106" s="16">
        <f>IF(M106="","",M106*N106)</f>
        <v>0</v>
      </c>
      <c r="P106" s="8">
        <f>IF('2-Controllo qualitativo'!Y107&lt;&gt;"",IF('2-Controllo qualitativo'!Y107&lt;&gt;0,'2-Controllo qualitativo'!Y107,""),"")</f>
        <v>0</v>
      </c>
      <c r="Q106" s="15">
        <f>IF('3.1-Coefficienti di emissione'!J106="", "", '3.1-Coefficienti di emissione'!J106)</f>
        <v>0</v>
      </c>
      <c r="R106" s="11">
        <f>IF(Q106="","",'3.1-Coefficienti di emissione'!K106)</f>
        <v>0</v>
      </c>
      <c r="S106" s="16">
        <f>IF(P106="","",H106*Q106)</f>
        <v>0</v>
      </c>
      <c r="T106" s="11">
        <f>IF(S106="", "", 'Appendice 2, GWP dei HFCs'!G4)</f>
        <v>0</v>
      </c>
      <c r="U106" s="16">
        <f>IF(S106="","",S106*T106)</f>
        <v>0</v>
      </c>
      <c r="V106" s="8">
        <f>IF('2-Controllo qualitativo'!Z107&lt;&gt;"",IF('2-Controllo qualitativo'!Z107&lt;&gt;0,'2-Controllo qualitativo'!Z107,""),"")</f>
        <v>0</v>
      </c>
      <c r="W106" s="15">
        <f>IF('3.1-Coefficienti di emissione'!N106 ="", "", '3.1-Coefficienti di emissione'!N106)</f>
        <v>0</v>
      </c>
      <c r="X106" s="11">
        <f>IF(W106="","",'3.1-Coefficienti di emissione'!O106)</f>
        <v>0</v>
      </c>
      <c r="Y106" s="16">
        <f>IF(V106="","",H106*W106)</f>
        <v>0</v>
      </c>
      <c r="Z106" s="11">
        <f>IF(Y106="", "", 'Appendice 2, GWP dei HFCs'!G5)</f>
        <v>0</v>
      </c>
      <c r="AA106" s="16">
        <f>IF(Y106="","",Y106*Z106)</f>
        <v>0</v>
      </c>
      <c r="AB106" s="16">
        <f>IF('2-Controllo qualitativo'!E107="是",IF(J106="CO2",SUM(U106,AA106),SUM(O106,U106,AA106)),IF(SUM(O106,U106,AA106)&lt;&gt;0,SUM(O106,U106,AA106),0))</f>
        <v>0</v>
      </c>
      <c r="AC106" s="16">
        <f>IF('2-Controllo qualitativo'!E107="是",IF(J106="CO2",O106,""),"")</f>
        <v>0</v>
      </c>
      <c r="AD106" s="17">
        <f>IF(AB106&lt;&gt;"",AB106/'6-Tabella di riepilogo'!$J$5,"")</f>
        <v>0</v>
      </c>
      <c r="AE106" s="10">
        <f>F100&amp;J100&amp;E100</f>
        <v>0</v>
      </c>
      <c r="AF106" s="10">
        <f>F100&amp;J100</f>
        <v>0</v>
      </c>
      <c r="AG106" s="10">
        <f>F100&amp;P100</f>
        <v>0</v>
      </c>
      <c r="AH106" s="10">
        <f>F100&amp;V100</f>
        <v>0</v>
      </c>
      <c r="AI106" s="10">
        <f>F100&amp;G100</f>
        <v>0</v>
      </c>
      <c r="AJ106" s="10">
        <f>F100&amp;G100</f>
        <v>0</v>
      </c>
      <c r="AK106" s="10">
        <f>F100&amp;G100</f>
        <v>0</v>
      </c>
      <c r="AL106" s="10">
        <f>F100&amp;J100&amp;G100&amp;E100</f>
        <v>0</v>
      </c>
      <c r="AM106" s="10">
        <f>IFERROR(ABS(AB100),"")</f>
        <v>0</v>
      </c>
    </row>
    <row r="107" spans="1:39" ht="30" customHeight="1">
      <c r="A107" s="8">
        <f>IF('2-Controllo qualitativo'!A108&lt;&gt;"",'2-Controllo qualitativo'!A108,"")</f>
        <v>0</v>
      </c>
      <c r="B107" s="8">
        <f>IF('2-Controllo qualitativo'!B108&lt;&gt;"",'2-Controllo qualitativo'!B108,"")</f>
        <v>0</v>
      </c>
      <c r="C107" s="8">
        <f>IF('2-Controllo qualitativo'!C108&lt;&gt;"",'2-Controllo qualitativo'!C108,"")</f>
        <v>0</v>
      </c>
      <c r="D107" s="8">
        <f>IF('2-Controllo qualitativo'!D108&lt;&gt;"",'2-Controllo qualitativo'!D108,"")</f>
        <v>0</v>
      </c>
      <c r="E107" s="8">
        <f>IF('2-Controllo qualitativo'!E108&lt;&gt;"",'2-Controllo qualitativo'!E108,"")</f>
        <v>0</v>
      </c>
      <c r="F107" s="8">
        <f>IF('2-Controllo qualitativo'!F108&lt;&gt;"",'2-Controllo qualitativo'!F108,"")</f>
        <v>0</v>
      </c>
      <c r="G107" s="8">
        <f>IF('2-Controllo qualitativo'!G108&lt;&gt;"",'2-Controllo qualitativo'!G108,"")</f>
        <v>0</v>
      </c>
      <c r="H107" s="11" t="s">
        <v>467</v>
      </c>
      <c r="I107" s="11"/>
      <c r="J107" s="8">
        <f>IF('2-Controllo qualitativo'!X108&lt;&gt;"",IF('2-Controllo qualitativo'!X108&lt;&gt;0,'2-Controllo qualitativo'!X108,""),"")</f>
        <v>0</v>
      </c>
      <c r="K107" s="15">
        <f>'3.1-Coefficienti di emissione'!F107</f>
        <v>0</v>
      </c>
      <c r="L107" s="11">
        <f>'3.1-Coefficienti di emissione'!G107</f>
        <v>0</v>
      </c>
      <c r="M107" s="16">
        <f>IF(J107="","",H107*K107)</f>
        <v>0</v>
      </c>
      <c r="N107" s="11">
        <f>'Appendice 2, GWP dei HFCs'!G3</f>
        <v>0</v>
      </c>
      <c r="O107" s="16">
        <f>IF(M107="","",M107*N107)</f>
        <v>0</v>
      </c>
      <c r="P107" s="8">
        <f>IF('2-Controllo qualitativo'!Y108&lt;&gt;"",IF('2-Controllo qualitativo'!Y108&lt;&gt;0,'2-Controllo qualitativo'!Y108,""),"")</f>
        <v>0</v>
      </c>
      <c r="Q107" s="15">
        <f>IF('3.1-Coefficienti di emissione'!J107="", "", '3.1-Coefficienti di emissione'!J107)</f>
        <v>0</v>
      </c>
      <c r="R107" s="11">
        <f>IF(Q107="","",'3.1-Coefficienti di emissione'!K107)</f>
        <v>0</v>
      </c>
      <c r="S107" s="16">
        <f>IF(P107="","",H107*Q107)</f>
        <v>0</v>
      </c>
      <c r="T107" s="11">
        <f>IF(S107="", "", 'Appendice 2, GWP dei HFCs'!G4)</f>
        <v>0</v>
      </c>
      <c r="U107" s="16">
        <f>IF(S107="","",S107*T107)</f>
        <v>0</v>
      </c>
      <c r="V107" s="8">
        <f>IF('2-Controllo qualitativo'!Z108&lt;&gt;"",IF('2-Controllo qualitativo'!Z108&lt;&gt;0,'2-Controllo qualitativo'!Z108,""),"")</f>
        <v>0</v>
      </c>
      <c r="W107" s="15">
        <f>IF('3.1-Coefficienti di emissione'!N107 ="", "", '3.1-Coefficienti di emissione'!N107)</f>
        <v>0</v>
      </c>
      <c r="X107" s="11">
        <f>IF(W107="","",'3.1-Coefficienti di emissione'!O107)</f>
        <v>0</v>
      </c>
      <c r="Y107" s="16">
        <f>IF(V107="","",H107*W107)</f>
        <v>0</v>
      </c>
      <c r="Z107" s="11">
        <f>IF(Y107="", "", 'Appendice 2, GWP dei HFCs'!G5)</f>
        <v>0</v>
      </c>
      <c r="AA107" s="16">
        <f>IF(Y107="","",Y107*Z107)</f>
        <v>0</v>
      </c>
      <c r="AB107" s="16">
        <f>IF('2-Controllo qualitativo'!E108="是",IF(J107="CO2",SUM(U107,AA107),SUM(O107,U107,AA107)),IF(SUM(O107,U107,AA107)&lt;&gt;0,SUM(O107,U107,AA107),0))</f>
        <v>0</v>
      </c>
      <c r="AC107" s="16">
        <f>IF('2-Controllo qualitativo'!E108="是",IF(J107="CO2",O107,""),"")</f>
        <v>0</v>
      </c>
      <c r="AD107" s="17">
        <f>IF(AB107&lt;&gt;"",AB107/'6-Tabella di riepilogo'!$J$5,"")</f>
        <v>0</v>
      </c>
      <c r="AE107" s="10">
        <f>F101&amp;J101&amp;E101</f>
        <v>0</v>
      </c>
      <c r="AF107" s="10">
        <f>F101&amp;J101</f>
        <v>0</v>
      </c>
      <c r="AG107" s="10">
        <f>F101&amp;P101</f>
        <v>0</v>
      </c>
      <c r="AH107" s="10">
        <f>F101&amp;V101</f>
        <v>0</v>
      </c>
      <c r="AI107" s="10">
        <f>F101&amp;G101</f>
        <v>0</v>
      </c>
      <c r="AJ107" s="10">
        <f>F101&amp;G101</f>
        <v>0</v>
      </c>
      <c r="AK107" s="10">
        <f>F101&amp;G101</f>
        <v>0</v>
      </c>
      <c r="AL107" s="10">
        <f>F101&amp;J101&amp;G101&amp;E101</f>
        <v>0</v>
      </c>
      <c r="AM107" s="10">
        <f>IFERROR(ABS(AB101),"")</f>
        <v>0</v>
      </c>
    </row>
    <row r="108" spans="1:39" ht="30" customHeight="1">
      <c r="A108" s="8">
        <f>IF('2-Controllo qualitativo'!A109&lt;&gt;"",'2-Controllo qualitativo'!A109,"")</f>
        <v>0</v>
      </c>
      <c r="B108" s="8">
        <f>IF('2-Controllo qualitativo'!B109&lt;&gt;"",'2-Controllo qualitativo'!B109,"")</f>
        <v>0</v>
      </c>
      <c r="C108" s="8">
        <f>IF('2-Controllo qualitativo'!C109&lt;&gt;"",'2-Controllo qualitativo'!C109,"")</f>
        <v>0</v>
      </c>
      <c r="D108" s="8">
        <f>IF('2-Controllo qualitativo'!D109&lt;&gt;"",'2-Controllo qualitativo'!D109,"")</f>
        <v>0</v>
      </c>
      <c r="E108" s="8">
        <f>IF('2-Controllo qualitativo'!E109&lt;&gt;"",'2-Controllo qualitativo'!E109,"")</f>
        <v>0</v>
      </c>
      <c r="F108" s="8">
        <f>IF('2-Controllo qualitativo'!F109&lt;&gt;"",'2-Controllo qualitativo'!F109,"")</f>
        <v>0</v>
      </c>
      <c r="G108" s="8">
        <f>IF('2-Controllo qualitativo'!G109&lt;&gt;"",'2-Controllo qualitativo'!G109,"")</f>
        <v>0</v>
      </c>
      <c r="H108" s="11" t="s">
        <v>467</v>
      </c>
      <c r="I108" s="11"/>
      <c r="J108" s="8">
        <f>IF('2-Controllo qualitativo'!X109&lt;&gt;"",IF('2-Controllo qualitativo'!X109&lt;&gt;0,'2-Controllo qualitativo'!X109,""),"")</f>
        <v>0</v>
      </c>
      <c r="K108" s="15">
        <f>'3.1-Coefficienti di emissione'!F108</f>
        <v>0</v>
      </c>
      <c r="L108" s="11">
        <f>'3.1-Coefficienti di emissione'!G108</f>
        <v>0</v>
      </c>
      <c r="M108" s="16">
        <f>IF(J108="","",H108*K108)</f>
        <v>0</v>
      </c>
      <c r="N108" s="11">
        <f>'Appendice 2, GWP dei HFCs'!G3</f>
        <v>0</v>
      </c>
      <c r="O108" s="16">
        <f>IF(M108="","",M108*N108)</f>
        <v>0</v>
      </c>
      <c r="P108" s="8">
        <f>IF('2-Controllo qualitativo'!Y109&lt;&gt;"",IF('2-Controllo qualitativo'!Y109&lt;&gt;0,'2-Controllo qualitativo'!Y109,""),"")</f>
        <v>0</v>
      </c>
      <c r="Q108" s="15">
        <f>IF('3.1-Coefficienti di emissione'!J108="", "", '3.1-Coefficienti di emissione'!J108)</f>
        <v>0</v>
      </c>
      <c r="R108" s="11">
        <f>IF(Q108="","",'3.1-Coefficienti di emissione'!K108)</f>
        <v>0</v>
      </c>
      <c r="S108" s="16">
        <f>IF(P108="","",H108*Q108)</f>
        <v>0</v>
      </c>
      <c r="T108" s="11">
        <f>IF(S108="", "", 'Appendice 2, GWP dei HFCs'!G4)</f>
        <v>0</v>
      </c>
      <c r="U108" s="16">
        <f>IF(S108="","",S108*T108)</f>
        <v>0</v>
      </c>
      <c r="V108" s="8">
        <f>IF('2-Controllo qualitativo'!Z109&lt;&gt;"",IF('2-Controllo qualitativo'!Z109&lt;&gt;0,'2-Controllo qualitativo'!Z109,""),"")</f>
        <v>0</v>
      </c>
      <c r="W108" s="15">
        <f>IF('3.1-Coefficienti di emissione'!N108 ="", "", '3.1-Coefficienti di emissione'!N108)</f>
        <v>0</v>
      </c>
      <c r="X108" s="11">
        <f>IF(W108="","",'3.1-Coefficienti di emissione'!O108)</f>
        <v>0</v>
      </c>
      <c r="Y108" s="16">
        <f>IF(V108="","",H108*W108)</f>
        <v>0</v>
      </c>
      <c r="Z108" s="11">
        <f>IF(Y108="", "", 'Appendice 2, GWP dei HFCs'!G5)</f>
        <v>0</v>
      </c>
      <c r="AA108" s="16">
        <f>IF(Y108="","",Y108*Z108)</f>
        <v>0</v>
      </c>
      <c r="AB108" s="16">
        <f>IF('2-Controllo qualitativo'!E109="是",IF(J108="CO2",SUM(U108,AA108),SUM(O108,U108,AA108)),IF(SUM(O108,U108,AA108)&lt;&gt;0,SUM(O108,U108,AA108),0))</f>
        <v>0</v>
      </c>
      <c r="AC108" s="16">
        <f>IF('2-Controllo qualitativo'!E109="是",IF(J108="CO2",O108,""),"")</f>
        <v>0</v>
      </c>
      <c r="AD108" s="17">
        <f>IF(AB108&lt;&gt;"",AB108/'6-Tabella di riepilogo'!$J$5,"")</f>
        <v>0</v>
      </c>
      <c r="AE108" s="10">
        <f>F102&amp;J102&amp;E102</f>
        <v>0</v>
      </c>
      <c r="AF108" s="10">
        <f>F102&amp;J102</f>
        <v>0</v>
      </c>
      <c r="AG108" s="10">
        <f>F102&amp;P102</f>
        <v>0</v>
      </c>
      <c r="AH108" s="10">
        <f>F102&amp;V102</f>
        <v>0</v>
      </c>
      <c r="AI108" s="10">
        <f>F102&amp;G102</f>
        <v>0</v>
      </c>
      <c r="AJ108" s="10">
        <f>F102&amp;G102</f>
        <v>0</v>
      </c>
      <c r="AK108" s="10">
        <f>F102&amp;G102</f>
        <v>0</v>
      </c>
      <c r="AL108" s="10">
        <f>F102&amp;J102&amp;G102&amp;E102</f>
        <v>0</v>
      </c>
      <c r="AM108" s="10">
        <f>IFERROR(ABS(AB102),"")</f>
        <v>0</v>
      </c>
    </row>
    <row r="109" spans="1:39" ht="30" customHeight="1">
      <c r="A109" s="8">
        <f>IF('2-Controllo qualitativo'!A110&lt;&gt;"",'2-Controllo qualitativo'!A110,"")</f>
        <v>0</v>
      </c>
      <c r="B109" s="8">
        <f>IF('2-Controllo qualitativo'!B110&lt;&gt;"",'2-Controllo qualitativo'!B110,"")</f>
        <v>0</v>
      </c>
      <c r="C109" s="8">
        <f>IF('2-Controllo qualitativo'!C110&lt;&gt;"",'2-Controllo qualitativo'!C110,"")</f>
        <v>0</v>
      </c>
      <c r="D109" s="8">
        <f>IF('2-Controllo qualitativo'!D110&lt;&gt;"",'2-Controllo qualitativo'!D110,"")</f>
        <v>0</v>
      </c>
      <c r="E109" s="8">
        <f>IF('2-Controllo qualitativo'!E110&lt;&gt;"",'2-Controllo qualitativo'!E110,"")</f>
        <v>0</v>
      </c>
      <c r="F109" s="8">
        <f>IF('2-Controllo qualitativo'!F110&lt;&gt;"",'2-Controllo qualitativo'!F110,"")</f>
        <v>0</v>
      </c>
      <c r="G109" s="8">
        <f>IF('2-Controllo qualitativo'!G110&lt;&gt;"",'2-Controllo qualitativo'!G110,"")</f>
        <v>0</v>
      </c>
      <c r="H109" s="11" t="s">
        <v>467</v>
      </c>
      <c r="I109" s="11"/>
      <c r="J109" s="8">
        <f>IF('2-Controllo qualitativo'!X110&lt;&gt;"",IF('2-Controllo qualitativo'!X110&lt;&gt;0,'2-Controllo qualitativo'!X110,""),"")</f>
        <v>0</v>
      </c>
      <c r="K109" s="15">
        <f>'3.1-Coefficienti di emissione'!F109</f>
        <v>0</v>
      </c>
      <c r="L109" s="11">
        <f>'3.1-Coefficienti di emissione'!G109</f>
        <v>0</v>
      </c>
      <c r="M109" s="16">
        <f>IF(J109="","",H109*K109)</f>
        <v>0</v>
      </c>
      <c r="N109" s="11">
        <f>'Appendice 2, GWP dei HFCs'!G3</f>
        <v>0</v>
      </c>
      <c r="O109" s="16">
        <f>IF(M109="","",M109*N109)</f>
        <v>0</v>
      </c>
      <c r="P109" s="8">
        <f>IF('2-Controllo qualitativo'!Y110&lt;&gt;"",IF('2-Controllo qualitativo'!Y110&lt;&gt;0,'2-Controllo qualitativo'!Y110,""),"")</f>
        <v>0</v>
      </c>
      <c r="Q109" s="15">
        <f>IF('3.1-Coefficienti di emissione'!J109="", "", '3.1-Coefficienti di emissione'!J109)</f>
        <v>0</v>
      </c>
      <c r="R109" s="11">
        <f>IF(Q109="","",'3.1-Coefficienti di emissione'!K109)</f>
        <v>0</v>
      </c>
      <c r="S109" s="16">
        <f>IF(P109="","",H109*Q109)</f>
        <v>0</v>
      </c>
      <c r="T109" s="11">
        <f>IF(S109="", "", 'Appendice 2, GWP dei HFCs'!G4)</f>
        <v>0</v>
      </c>
      <c r="U109" s="16">
        <f>IF(S109="","",S109*T109)</f>
        <v>0</v>
      </c>
      <c r="V109" s="8">
        <f>IF('2-Controllo qualitativo'!Z110&lt;&gt;"",IF('2-Controllo qualitativo'!Z110&lt;&gt;0,'2-Controllo qualitativo'!Z110,""),"")</f>
        <v>0</v>
      </c>
      <c r="W109" s="15">
        <f>IF('3.1-Coefficienti di emissione'!N109 ="", "", '3.1-Coefficienti di emissione'!N109)</f>
        <v>0</v>
      </c>
      <c r="X109" s="11">
        <f>IF(W109="","",'3.1-Coefficienti di emissione'!O109)</f>
        <v>0</v>
      </c>
      <c r="Y109" s="16">
        <f>IF(V109="","",H109*W109)</f>
        <v>0</v>
      </c>
      <c r="Z109" s="11">
        <f>IF(Y109="", "", 'Appendice 2, GWP dei HFCs'!G5)</f>
        <v>0</v>
      </c>
      <c r="AA109" s="16">
        <f>IF(Y109="","",Y109*Z109)</f>
        <v>0</v>
      </c>
      <c r="AB109" s="16">
        <f>IF('2-Controllo qualitativo'!E110="是",IF(J109="CO2",SUM(U109,AA109),SUM(O109,U109,AA109)),IF(SUM(O109,U109,AA109)&lt;&gt;0,SUM(O109,U109,AA109),0))</f>
        <v>0</v>
      </c>
      <c r="AC109" s="16">
        <f>IF('2-Controllo qualitativo'!E110="是",IF(J109="CO2",O109,""),"")</f>
        <v>0</v>
      </c>
      <c r="AD109" s="17">
        <f>IF(AB109&lt;&gt;"",AB109/'6-Tabella di riepilogo'!$J$5,"")</f>
        <v>0</v>
      </c>
      <c r="AE109" s="10">
        <f>F103&amp;J103&amp;E103</f>
        <v>0</v>
      </c>
      <c r="AF109" s="10">
        <f>F103&amp;J103</f>
        <v>0</v>
      </c>
      <c r="AG109" s="10">
        <f>F103&amp;P103</f>
        <v>0</v>
      </c>
      <c r="AH109" s="10">
        <f>F103&amp;V103</f>
        <v>0</v>
      </c>
      <c r="AI109" s="10">
        <f>F103&amp;G103</f>
        <v>0</v>
      </c>
      <c r="AJ109" s="10">
        <f>F103&amp;G103</f>
        <v>0</v>
      </c>
      <c r="AK109" s="10">
        <f>F103&amp;G103</f>
        <v>0</v>
      </c>
      <c r="AL109" s="10">
        <f>F103&amp;J103&amp;G103&amp;E103</f>
        <v>0</v>
      </c>
      <c r="AM109" s="10">
        <f>IFERROR(ABS(AB103),"")</f>
        <v>0</v>
      </c>
    </row>
    <row r="110" spans="1:39" ht="30" customHeight="1">
      <c r="A110" s="8">
        <f>IF('2-Controllo qualitativo'!A111&lt;&gt;"",'2-Controllo qualitativo'!A111,"")</f>
        <v>0</v>
      </c>
      <c r="B110" s="8">
        <f>IF('2-Controllo qualitativo'!B111&lt;&gt;"",'2-Controllo qualitativo'!B111,"")</f>
        <v>0</v>
      </c>
      <c r="C110" s="8">
        <f>IF('2-Controllo qualitativo'!C111&lt;&gt;"",'2-Controllo qualitativo'!C111,"")</f>
        <v>0</v>
      </c>
      <c r="D110" s="8">
        <f>IF('2-Controllo qualitativo'!D111&lt;&gt;"",'2-Controllo qualitativo'!D111,"")</f>
        <v>0</v>
      </c>
      <c r="E110" s="8">
        <f>IF('2-Controllo qualitativo'!E111&lt;&gt;"",'2-Controllo qualitativo'!E111,"")</f>
        <v>0</v>
      </c>
      <c r="F110" s="8">
        <f>IF('2-Controllo qualitativo'!F111&lt;&gt;"",'2-Controllo qualitativo'!F111,"")</f>
        <v>0</v>
      </c>
      <c r="G110" s="8">
        <f>IF('2-Controllo qualitativo'!G111&lt;&gt;"",'2-Controllo qualitativo'!G111,"")</f>
        <v>0</v>
      </c>
      <c r="H110" s="11" t="s">
        <v>467</v>
      </c>
      <c r="I110" s="11"/>
      <c r="J110" s="8">
        <f>IF('2-Controllo qualitativo'!X111&lt;&gt;"",IF('2-Controllo qualitativo'!X111&lt;&gt;0,'2-Controllo qualitativo'!X111,""),"")</f>
        <v>0</v>
      </c>
      <c r="K110" s="15">
        <f>'3.1-Coefficienti di emissione'!F110</f>
        <v>0</v>
      </c>
      <c r="L110" s="11">
        <f>'3.1-Coefficienti di emissione'!G110</f>
        <v>0</v>
      </c>
      <c r="M110" s="16">
        <f>IF(J110="","",H110*K110)</f>
        <v>0</v>
      </c>
      <c r="N110" s="11">
        <f>'Appendice 2, GWP dei HFCs'!G3</f>
        <v>0</v>
      </c>
      <c r="O110" s="16">
        <f>IF(M110="","",M110*N110)</f>
        <v>0</v>
      </c>
      <c r="P110" s="8">
        <f>IF('2-Controllo qualitativo'!Y111&lt;&gt;"",IF('2-Controllo qualitativo'!Y111&lt;&gt;0,'2-Controllo qualitativo'!Y111,""),"")</f>
        <v>0</v>
      </c>
      <c r="Q110" s="15">
        <f>IF('3.1-Coefficienti di emissione'!J110="", "", '3.1-Coefficienti di emissione'!J110)</f>
        <v>0</v>
      </c>
      <c r="R110" s="11">
        <f>IF(Q110="","",'3.1-Coefficienti di emissione'!K110)</f>
        <v>0</v>
      </c>
      <c r="S110" s="16">
        <f>IF(P110="","",H110*Q110)</f>
        <v>0</v>
      </c>
      <c r="T110" s="11">
        <f>IF(S110="", "", 'Appendice 2, GWP dei HFCs'!G4)</f>
        <v>0</v>
      </c>
      <c r="U110" s="16">
        <f>IF(S110="","",S110*T110)</f>
        <v>0</v>
      </c>
      <c r="V110" s="8">
        <f>IF('2-Controllo qualitativo'!Z111&lt;&gt;"",IF('2-Controllo qualitativo'!Z111&lt;&gt;0,'2-Controllo qualitativo'!Z111,""),"")</f>
        <v>0</v>
      </c>
      <c r="W110" s="15">
        <f>IF('3.1-Coefficienti di emissione'!N110 ="", "", '3.1-Coefficienti di emissione'!N110)</f>
        <v>0</v>
      </c>
      <c r="X110" s="11">
        <f>IF(W110="","",'3.1-Coefficienti di emissione'!O110)</f>
        <v>0</v>
      </c>
      <c r="Y110" s="16">
        <f>IF(V110="","",H110*W110)</f>
        <v>0</v>
      </c>
      <c r="Z110" s="11">
        <f>IF(Y110="", "", 'Appendice 2, GWP dei HFCs'!G5)</f>
        <v>0</v>
      </c>
      <c r="AA110" s="16">
        <f>IF(Y110="","",Y110*Z110)</f>
        <v>0</v>
      </c>
      <c r="AB110" s="16">
        <f>IF('2-Controllo qualitativo'!E111="是",IF(J110="CO2",SUM(U110,AA110),SUM(O110,U110,AA110)),IF(SUM(O110,U110,AA110)&lt;&gt;0,SUM(O110,U110,AA110),0))</f>
        <v>0</v>
      </c>
      <c r="AC110" s="16">
        <f>IF('2-Controllo qualitativo'!E111="是",IF(J110="CO2",O110,""),"")</f>
        <v>0</v>
      </c>
      <c r="AD110" s="17">
        <f>IF(AB110&lt;&gt;"",AB110/'6-Tabella di riepilogo'!$J$5,"")</f>
        <v>0</v>
      </c>
      <c r="AE110" s="10">
        <f>F104&amp;J104&amp;E104</f>
        <v>0</v>
      </c>
      <c r="AF110" s="10">
        <f>F104&amp;J104</f>
        <v>0</v>
      </c>
      <c r="AG110" s="10">
        <f>F104&amp;P104</f>
        <v>0</v>
      </c>
      <c r="AH110" s="10">
        <f>F104&amp;V104</f>
        <v>0</v>
      </c>
      <c r="AI110" s="10">
        <f>F104&amp;G104</f>
        <v>0</v>
      </c>
      <c r="AJ110" s="10">
        <f>F104&amp;G104</f>
        <v>0</v>
      </c>
      <c r="AK110" s="10">
        <f>F104&amp;G104</f>
        <v>0</v>
      </c>
      <c r="AL110" s="10">
        <f>F104&amp;J104&amp;G104&amp;E104</f>
        <v>0</v>
      </c>
      <c r="AM110" s="10">
        <f>IFERROR(ABS(AB104),"")</f>
        <v>0</v>
      </c>
    </row>
    <row r="111" spans="1:39" ht="30" customHeight="1">
      <c r="A111" s="8">
        <f>IF('2-Controllo qualitativo'!A112&lt;&gt;"",'2-Controllo qualitativo'!A112,"")</f>
        <v>0</v>
      </c>
      <c r="B111" s="8">
        <f>IF('2-Controllo qualitativo'!B112&lt;&gt;"",'2-Controllo qualitativo'!B112,"")</f>
        <v>0</v>
      </c>
      <c r="C111" s="8">
        <f>IF('2-Controllo qualitativo'!C112&lt;&gt;"",'2-Controllo qualitativo'!C112,"")</f>
        <v>0</v>
      </c>
      <c r="D111" s="8">
        <f>IF('2-Controllo qualitativo'!D112&lt;&gt;"",'2-Controllo qualitativo'!D112,"")</f>
        <v>0</v>
      </c>
      <c r="E111" s="8">
        <f>IF('2-Controllo qualitativo'!E112&lt;&gt;"",'2-Controllo qualitativo'!E112,"")</f>
        <v>0</v>
      </c>
      <c r="F111" s="8">
        <f>IF('2-Controllo qualitativo'!F112&lt;&gt;"",'2-Controllo qualitativo'!F112,"")</f>
        <v>0</v>
      </c>
      <c r="G111" s="8">
        <f>IF('2-Controllo qualitativo'!G112&lt;&gt;"",'2-Controllo qualitativo'!G112,"")</f>
        <v>0</v>
      </c>
      <c r="H111" s="11" t="s">
        <v>467</v>
      </c>
      <c r="I111" s="11"/>
      <c r="J111" s="8">
        <f>IF('2-Controllo qualitativo'!X112&lt;&gt;"",IF('2-Controllo qualitativo'!X112&lt;&gt;0,'2-Controllo qualitativo'!X112,""),"")</f>
        <v>0</v>
      </c>
      <c r="K111" s="15">
        <f>'3.1-Coefficienti di emissione'!F111</f>
        <v>0</v>
      </c>
      <c r="L111" s="11">
        <f>'3.1-Coefficienti di emissione'!G111</f>
        <v>0</v>
      </c>
      <c r="M111" s="16">
        <f>IF(J111="","",H111*K111)</f>
        <v>0</v>
      </c>
      <c r="N111" s="11">
        <f>'Appendice 2, GWP dei HFCs'!G3</f>
        <v>0</v>
      </c>
      <c r="O111" s="16">
        <f>IF(M111="","",M111*N111)</f>
        <v>0</v>
      </c>
      <c r="P111" s="8">
        <f>IF('2-Controllo qualitativo'!Y112&lt;&gt;"",IF('2-Controllo qualitativo'!Y112&lt;&gt;0,'2-Controllo qualitativo'!Y112,""),"")</f>
        <v>0</v>
      </c>
      <c r="Q111" s="15">
        <f>IF('3.1-Coefficienti di emissione'!J111="", "", '3.1-Coefficienti di emissione'!J111)</f>
        <v>0</v>
      </c>
      <c r="R111" s="11">
        <f>IF(Q111="","",'3.1-Coefficienti di emissione'!K111)</f>
        <v>0</v>
      </c>
      <c r="S111" s="16">
        <f>IF(P111="","",H111*Q111)</f>
        <v>0</v>
      </c>
      <c r="T111" s="11">
        <f>IF(S111="", "", 'Appendice 2, GWP dei HFCs'!G4)</f>
        <v>0</v>
      </c>
      <c r="U111" s="16">
        <f>IF(S111="","",S111*T111)</f>
        <v>0</v>
      </c>
      <c r="V111" s="8">
        <f>IF('2-Controllo qualitativo'!Z112&lt;&gt;"",IF('2-Controllo qualitativo'!Z112&lt;&gt;0,'2-Controllo qualitativo'!Z112,""),"")</f>
        <v>0</v>
      </c>
      <c r="W111" s="15">
        <f>IF('3.1-Coefficienti di emissione'!N111 ="", "", '3.1-Coefficienti di emissione'!N111)</f>
        <v>0</v>
      </c>
      <c r="X111" s="11">
        <f>IF(W111="","",'3.1-Coefficienti di emissione'!O111)</f>
        <v>0</v>
      </c>
      <c r="Y111" s="16">
        <f>IF(V111="","",H111*W111)</f>
        <v>0</v>
      </c>
      <c r="Z111" s="11">
        <f>IF(Y111="", "", 'Appendice 2, GWP dei HFCs'!G5)</f>
        <v>0</v>
      </c>
      <c r="AA111" s="16">
        <f>IF(Y111="","",Y111*Z111)</f>
        <v>0</v>
      </c>
      <c r="AB111" s="16">
        <f>IF('2-Controllo qualitativo'!E112="是",IF(J111="CO2",SUM(U111,AA111),SUM(O111,U111,AA111)),IF(SUM(O111,U111,AA111)&lt;&gt;0,SUM(O111,U111,AA111),0))</f>
        <v>0</v>
      </c>
      <c r="AC111" s="16">
        <f>IF('2-Controllo qualitativo'!E112="是",IF(J111="CO2",O111,""),"")</f>
        <v>0</v>
      </c>
      <c r="AD111" s="17">
        <f>IF(AB111&lt;&gt;"",AB111/'6-Tabella di riepilogo'!$J$5,"")</f>
        <v>0</v>
      </c>
      <c r="AE111" s="10">
        <f>F105&amp;J105&amp;E105</f>
        <v>0</v>
      </c>
      <c r="AF111" s="10">
        <f>F105&amp;J105</f>
        <v>0</v>
      </c>
      <c r="AG111" s="10">
        <f>F105&amp;P105</f>
        <v>0</v>
      </c>
      <c r="AH111" s="10">
        <f>F105&amp;V105</f>
        <v>0</v>
      </c>
      <c r="AI111" s="10">
        <f>F105&amp;G105</f>
        <v>0</v>
      </c>
      <c r="AJ111" s="10">
        <f>F105&amp;G105</f>
        <v>0</v>
      </c>
      <c r="AK111" s="10">
        <f>F105&amp;G105</f>
        <v>0</v>
      </c>
      <c r="AL111" s="10">
        <f>F105&amp;J105&amp;G105&amp;E105</f>
        <v>0</v>
      </c>
      <c r="AM111" s="10">
        <f>IFERROR(ABS(AB105),"")</f>
        <v>0</v>
      </c>
    </row>
    <row r="112" spans="1:39" ht="30" customHeight="1">
      <c r="A112" s="8">
        <f>IF('2-Controllo qualitativo'!A113&lt;&gt;"",'2-Controllo qualitativo'!A113,"")</f>
        <v>0</v>
      </c>
      <c r="B112" s="8">
        <f>IF('2-Controllo qualitativo'!B113&lt;&gt;"",'2-Controllo qualitativo'!B113,"")</f>
        <v>0</v>
      </c>
      <c r="C112" s="8">
        <f>IF('2-Controllo qualitativo'!C113&lt;&gt;"",'2-Controllo qualitativo'!C113,"")</f>
        <v>0</v>
      </c>
      <c r="D112" s="8">
        <f>IF('2-Controllo qualitativo'!D113&lt;&gt;"",'2-Controllo qualitativo'!D113,"")</f>
        <v>0</v>
      </c>
      <c r="E112" s="8">
        <f>IF('2-Controllo qualitativo'!E113&lt;&gt;"",'2-Controllo qualitativo'!E113,"")</f>
        <v>0</v>
      </c>
      <c r="F112" s="8">
        <f>IF('2-Controllo qualitativo'!F113&lt;&gt;"",'2-Controllo qualitativo'!F113,"")</f>
        <v>0</v>
      </c>
      <c r="G112" s="8">
        <f>IF('2-Controllo qualitativo'!G113&lt;&gt;"",'2-Controllo qualitativo'!G113,"")</f>
        <v>0</v>
      </c>
      <c r="H112" s="11" t="s">
        <v>498</v>
      </c>
      <c r="I112" s="11" t="s">
        <v>489</v>
      </c>
      <c r="J112" s="8">
        <f>IF('2-Controllo qualitativo'!X113&lt;&gt;"",IF('2-Controllo qualitativo'!X113&lt;&gt;0,'2-Controllo qualitativo'!X113,""),"")</f>
        <v>0</v>
      </c>
      <c r="K112" s="15">
        <f>'3.1-Coefficienti di emissione'!F112</f>
        <v>0</v>
      </c>
      <c r="L112" s="11">
        <f>'3.1-Coefficienti di emissione'!G112</f>
        <v>0</v>
      </c>
      <c r="M112" s="16">
        <f>IF(J112="","",H112*K112)</f>
        <v>0</v>
      </c>
      <c r="N112" s="11">
        <f>'Appendice 2, GWP dei HFCs'!G3</f>
        <v>0</v>
      </c>
      <c r="O112" s="16">
        <f>IF(M112="","",M112*N112)</f>
        <v>0</v>
      </c>
      <c r="P112" s="8">
        <f>IF('2-Controllo qualitativo'!Y113&lt;&gt;"",IF('2-Controllo qualitativo'!Y113&lt;&gt;0,'2-Controllo qualitativo'!Y113,""),"")</f>
        <v>0</v>
      </c>
      <c r="Q112" s="15">
        <f>IF('3.1-Coefficienti di emissione'!J112="", "", '3.1-Coefficienti di emissione'!J112)</f>
        <v>0</v>
      </c>
      <c r="R112" s="11">
        <f>IF(Q112="","",'3.1-Coefficienti di emissione'!K112)</f>
        <v>0</v>
      </c>
      <c r="S112" s="16">
        <f>IF(P112="","",H112*Q112)</f>
        <v>0</v>
      </c>
      <c r="T112" s="11">
        <f>IF(S112="", "", 'Appendice 2, GWP dei HFCs'!G4)</f>
        <v>0</v>
      </c>
      <c r="U112" s="16">
        <f>IF(S112="","",S112*T112)</f>
        <v>0</v>
      </c>
      <c r="V112" s="8">
        <f>IF('2-Controllo qualitativo'!Z113&lt;&gt;"",IF('2-Controllo qualitativo'!Z113&lt;&gt;0,'2-Controllo qualitativo'!Z113,""),"")</f>
        <v>0</v>
      </c>
      <c r="W112" s="15">
        <f>IF('3.1-Coefficienti di emissione'!N112 ="", "", '3.1-Coefficienti di emissione'!N112)</f>
        <v>0</v>
      </c>
      <c r="X112" s="11">
        <f>IF(W112="","",'3.1-Coefficienti di emissione'!O112)</f>
        <v>0</v>
      </c>
      <c r="Y112" s="16">
        <f>IF(V112="","",H112*W112)</f>
        <v>0</v>
      </c>
      <c r="Z112" s="11">
        <f>IF(Y112="", "", 'Appendice 2, GWP dei HFCs'!G5)</f>
        <v>0</v>
      </c>
      <c r="AA112" s="16">
        <f>IF(Y112="","",Y112*Z112)</f>
        <v>0</v>
      </c>
      <c r="AB112" s="16">
        <f>IF('2-Controllo qualitativo'!E113="是",IF(J112="CO2",SUM(U112,AA112),SUM(O112,U112,AA112)),IF(SUM(O112,U112,AA112)&lt;&gt;0,SUM(O112,U112,AA112),0))</f>
        <v>0</v>
      </c>
      <c r="AC112" s="16">
        <f>IF('2-Controllo qualitativo'!E113="是",IF(J112="CO2",O112,""),"")</f>
        <v>0</v>
      </c>
      <c r="AD112" s="17">
        <f>IF(AB112&lt;&gt;"",AB112/'6-Tabella di riepilogo'!$J$5,"")</f>
        <v>0</v>
      </c>
      <c r="AE112" s="10">
        <f>F106&amp;J106&amp;E106</f>
        <v>0</v>
      </c>
      <c r="AF112" s="10">
        <f>F106&amp;J106</f>
        <v>0</v>
      </c>
      <c r="AG112" s="10">
        <f>F106&amp;P106</f>
        <v>0</v>
      </c>
      <c r="AH112" s="10">
        <f>F106&amp;V106</f>
        <v>0</v>
      </c>
      <c r="AI112" s="10">
        <f>F106&amp;G106</f>
        <v>0</v>
      </c>
      <c r="AJ112" s="10">
        <f>F106&amp;G106</f>
        <v>0</v>
      </c>
      <c r="AK112" s="10">
        <f>F106&amp;G106</f>
        <v>0</v>
      </c>
      <c r="AL112" s="10">
        <f>F106&amp;J106&amp;G106&amp;E106</f>
        <v>0</v>
      </c>
      <c r="AM112" s="10">
        <f>IFERROR(ABS(AB106),"")</f>
        <v>0</v>
      </c>
    </row>
    <row r="113" spans="1:39" ht="30" customHeight="1">
      <c r="A113" s="8">
        <f>IF('2-Controllo qualitativo'!A114&lt;&gt;"",'2-Controllo qualitativo'!A114,"")</f>
        <v>0</v>
      </c>
      <c r="B113" s="8">
        <f>IF('2-Controllo qualitativo'!B114&lt;&gt;"",'2-Controllo qualitativo'!B114,"")</f>
        <v>0</v>
      </c>
      <c r="C113" s="8">
        <f>IF('2-Controllo qualitativo'!C114&lt;&gt;"",'2-Controllo qualitativo'!C114,"")</f>
        <v>0</v>
      </c>
      <c r="D113" s="8">
        <f>IF('2-Controllo qualitativo'!D114&lt;&gt;"",'2-Controllo qualitativo'!D114,"")</f>
        <v>0</v>
      </c>
      <c r="E113" s="8">
        <f>IF('2-Controllo qualitativo'!E114&lt;&gt;"",'2-Controllo qualitativo'!E114,"")</f>
        <v>0</v>
      </c>
      <c r="F113" s="8">
        <f>IF('2-Controllo qualitativo'!F114&lt;&gt;"",'2-Controllo qualitativo'!F114,"")</f>
        <v>0</v>
      </c>
      <c r="G113" s="8">
        <f>IF('2-Controllo qualitativo'!G114&lt;&gt;"",'2-Controllo qualitativo'!G114,"")</f>
        <v>0</v>
      </c>
      <c r="H113" s="11" t="s">
        <v>467</v>
      </c>
      <c r="I113" s="11"/>
      <c r="J113" s="8">
        <f>IF('2-Controllo qualitativo'!X114&lt;&gt;"",IF('2-Controllo qualitativo'!X114&lt;&gt;0,'2-Controllo qualitativo'!X114,""),"")</f>
        <v>0</v>
      </c>
      <c r="K113" s="15">
        <f>'3.1-Coefficienti di emissione'!F113</f>
        <v>0</v>
      </c>
      <c r="L113" s="11">
        <f>'3.1-Coefficienti di emissione'!G113</f>
        <v>0</v>
      </c>
      <c r="M113" s="16">
        <f>IF(J113="","",H113*K113)</f>
        <v>0</v>
      </c>
      <c r="N113" s="11">
        <f>'Appendice 2, GWP dei HFCs'!G3</f>
        <v>0</v>
      </c>
      <c r="O113" s="16">
        <f>IF(M113="","",M113*N113)</f>
        <v>0</v>
      </c>
      <c r="P113" s="8">
        <f>IF('2-Controllo qualitativo'!Y114&lt;&gt;"",IF('2-Controllo qualitativo'!Y114&lt;&gt;0,'2-Controllo qualitativo'!Y114,""),"")</f>
        <v>0</v>
      </c>
      <c r="Q113" s="15">
        <f>IF('3.1-Coefficienti di emissione'!J113="", "", '3.1-Coefficienti di emissione'!J113)</f>
        <v>0</v>
      </c>
      <c r="R113" s="11">
        <f>IF(Q113="","",'3.1-Coefficienti di emissione'!K113)</f>
        <v>0</v>
      </c>
      <c r="S113" s="16">
        <f>IF(P113="","",H113*Q113)</f>
        <v>0</v>
      </c>
      <c r="T113" s="11">
        <f>IF(S113="", "", 'Appendice 2, GWP dei HFCs'!G4)</f>
        <v>0</v>
      </c>
      <c r="U113" s="16">
        <f>IF(S113="","",S113*T113)</f>
        <v>0</v>
      </c>
      <c r="V113" s="8">
        <f>IF('2-Controllo qualitativo'!Z114&lt;&gt;"",IF('2-Controllo qualitativo'!Z114&lt;&gt;0,'2-Controllo qualitativo'!Z114,""),"")</f>
        <v>0</v>
      </c>
      <c r="W113" s="15">
        <f>IF('3.1-Coefficienti di emissione'!N113 ="", "", '3.1-Coefficienti di emissione'!N113)</f>
        <v>0</v>
      </c>
      <c r="X113" s="11">
        <f>IF(W113="","",'3.1-Coefficienti di emissione'!O113)</f>
        <v>0</v>
      </c>
      <c r="Y113" s="16">
        <f>IF(V113="","",H113*W113)</f>
        <v>0</v>
      </c>
      <c r="Z113" s="11">
        <f>IF(Y113="", "", 'Appendice 2, GWP dei HFCs'!G5)</f>
        <v>0</v>
      </c>
      <c r="AA113" s="16">
        <f>IF(Y113="","",Y113*Z113)</f>
        <v>0</v>
      </c>
      <c r="AB113" s="16">
        <f>IF('2-Controllo qualitativo'!E114="是",IF(J113="CO2",SUM(U113,AA113),SUM(O113,U113,AA113)),IF(SUM(O113,U113,AA113)&lt;&gt;0,SUM(O113,U113,AA113),0))</f>
        <v>0</v>
      </c>
      <c r="AC113" s="16">
        <f>IF('2-Controllo qualitativo'!E114="是",IF(J113="CO2",O113,""),"")</f>
        <v>0</v>
      </c>
      <c r="AD113" s="17">
        <f>IF(AB113&lt;&gt;"",AB113/'6-Tabella di riepilogo'!$J$5,"")</f>
        <v>0</v>
      </c>
      <c r="AE113" s="10">
        <f>F107&amp;J107&amp;E107</f>
        <v>0</v>
      </c>
      <c r="AF113" s="10">
        <f>F107&amp;J107</f>
        <v>0</v>
      </c>
      <c r="AG113" s="10">
        <f>F107&amp;P107</f>
        <v>0</v>
      </c>
      <c r="AH113" s="10">
        <f>F107&amp;V107</f>
        <v>0</v>
      </c>
      <c r="AI113" s="10">
        <f>F107&amp;G107</f>
        <v>0</v>
      </c>
      <c r="AJ113" s="10">
        <f>F107&amp;G107</f>
        <v>0</v>
      </c>
      <c r="AK113" s="10">
        <f>F107&amp;G107</f>
        <v>0</v>
      </c>
      <c r="AL113" s="10">
        <f>F107&amp;J107&amp;G107&amp;E107</f>
        <v>0</v>
      </c>
      <c r="AM113" s="10">
        <f>IFERROR(ABS(AB107),"")</f>
        <v>0</v>
      </c>
    </row>
    <row r="114" spans="1:39" ht="30" customHeight="1">
      <c r="A114" s="8">
        <f>IF('2-Controllo qualitativo'!A115&lt;&gt;"",'2-Controllo qualitativo'!A115,"")</f>
        <v>0</v>
      </c>
      <c r="B114" s="8">
        <f>IF('2-Controllo qualitativo'!B115&lt;&gt;"",'2-Controllo qualitativo'!B115,"")</f>
        <v>0</v>
      </c>
      <c r="C114" s="8">
        <f>IF('2-Controllo qualitativo'!C115&lt;&gt;"",'2-Controllo qualitativo'!C115,"")</f>
        <v>0</v>
      </c>
      <c r="D114" s="8">
        <f>IF('2-Controllo qualitativo'!D115&lt;&gt;"",'2-Controllo qualitativo'!D115,"")</f>
        <v>0</v>
      </c>
      <c r="E114" s="8">
        <f>IF('2-Controllo qualitativo'!E115&lt;&gt;"",'2-Controllo qualitativo'!E115,"")</f>
        <v>0</v>
      </c>
      <c r="F114" s="8">
        <f>IF('2-Controllo qualitativo'!F115&lt;&gt;"",'2-Controllo qualitativo'!F115,"")</f>
        <v>0</v>
      </c>
      <c r="G114" s="8">
        <f>IF('2-Controllo qualitativo'!G115&lt;&gt;"",'2-Controllo qualitativo'!G115,"")</f>
        <v>0</v>
      </c>
      <c r="H114" s="11" t="s">
        <v>467</v>
      </c>
      <c r="I114" s="11"/>
      <c r="J114" s="8">
        <f>IF('2-Controllo qualitativo'!X115&lt;&gt;"",IF('2-Controllo qualitativo'!X115&lt;&gt;0,'2-Controllo qualitativo'!X115,""),"")</f>
        <v>0</v>
      </c>
      <c r="K114" s="15">
        <f>'3.1-Coefficienti di emissione'!F114</f>
        <v>0</v>
      </c>
      <c r="L114" s="11">
        <f>'3.1-Coefficienti di emissione'!G114</f>
        <v>0</v>
      </c>
      <c r="M114" s="16">
        <f>IF(J114="","",H114*K114)</f>
        <v>0</v>
      </c>
      <c r="N114" s="11">
        <f>'Appendice 2, GWP dei HFCs'!G3</f>
        <v>0</v>
      </c>
      <c r="O114" s="16">
        <f>IF(M114="","",M114*N114)</f>
        <v>0</v>
      </c>
      <c r="P114" s="8">
        <f>IF('2-Controllo qualitativo'!Y115&lt;&gt;"",IF('2-Controllo qualitativo'!Y115&lt;&gt;0,'2-Controllo qualitativo'!Y115,""),"")</f>
        <v>0</v>
      </c>
      <c r="Q114" s="15">
        <f>IF('3.1-Coefficienti di emissione'!J114="", "", '3.1-Coefficienti di emissione'!J114)</f>
        <v>0</v>
      </c>
      <c r="R114" s="11">
        <f>IF(Q114="","",'3.1-Coefficienti di emissione'!K114)</f>
        <v>0</v>
      </c>
      <c r="S114" s="16">
        <f>IF(P114="","",H114*Q114)</f>
        <v>0</v>
      </c>
      <c r="T114" s="11">
        <f>IF(S114="", "", 'Appendice 2, GWP dei HFCs'!G4)</f>
        <v>0</v>
      </c>
      <c r="U114" s="16">
        <f>IF(S114="","",S114*T114)</f>
        <v>0</v>
      </c>
      <c r="V114" s="8">
        <f>IF('2-Controllo qualitativo'!Z115&lt;&gt;"",IF('2-Controllo qualitativo'!Z115&lt;&gt;0,'2-Controllo qualitativo'!Z115,""),"")</f>
        <v>0</v>
      </c>
      <c r="W114" s="15">
        <f>IF('3.1-Coefficienti di emissione'!N114 ="", "", '3.1-Coefficienti di emissione'!N114)</f>
        <v>0</v>
      </c>
      <c r="X114" s="11">
        <f>IF(W114="","",'3.1-Coefficienti di emissione'!O114)</f>
        <v>0</v>
      </c>
      <c r="Y114" s="16">
        <f>IF(V114="","",H114*W114)</f>
        <v>0</v>
      </c>
      <c r="Z114" s="11">
        <f>IF(Y114="", "", 'Appendice 2, GWP dei HFCs'!G5)</f>
        <v>0</v>
      </c>
      <c r="AA114" s="16">
        <f>IF(Y114="","",Y114*Z114)</f>
        <v>0</v>
      </c>
      <c r="AB114" s="16">
        <f>IF('2-Controllo qualitativo'!E115="是",IF(J114="CO2",SUM(U114,AA114),SUM(O114,U114,AA114)),IF(SUM(O114,U114,AA114)&lt;&gt;0,SUM(O114,U114,AA114),0))</f>
        <v>0</v>
      </c>
      <c r="AC114" s="16">
        <f>IF('2-Controllo qualitativo'!E115="是",IF(J114="CO2",O114,""),"")</f>
        <v>0</v>
      </c>
      <c r="AD114" s="17">
        <f>IF(AB114&lt;&gt;"",AB114/'6-Tabella di riepilogo'!$J$5,"")</f>
        <v>0</v>
      </c>
      <c r="AE114" s="10">
        <f>F108&amp;J108&amp;E108</f>
        <v>0</v>
      </c>
      <c r="AF114" s="10">
        <f>F108&amp;J108</f>
        <v>0</v>
      </c>
      <c r="AG114" s="10">
        <f>F108&amp;P108</f>
        <v>0</v>
      </c>
      <c r="AH114" s="10">
        <f>F108&amp;V108</f>
        <v>0</v>
      </c>
      <c r="AI114" s="10">
        <f>F108&amp;G108</f>
        <v>0</v>
      </c>
      <c r="AJ114" s="10">
        <f>F108&amp;G108</f>
        <v>0</v>
      </c>
      <c r="AK114" s="10">
        <f>F108&amp;G108</f>
        <v>0</v>
      </c>
      <c r="AL114" s="10">
        <f>F108&amp;J108&amp;G108&amp;E108</f>
        <v>0</v>
      </c>
      <c r="AM114" s="10">
        <f>IFERROR(ABS(AB108),"")</f>
        <v>0</v>
      </c>
    </row>
    <row r="115" spans="1:39" ht="30" customHeight="1">
      <c r="A115" s="8">
        <f>IF('2-Controllo qualitativo'!A116&lt;&gt;"",'2-Controllo qualitativo'!A116,"")</f>
        <v>0</v>
      </c>
      <c r="B115" s="8">
        <f>IF('2-Controllo qualitativo'!B116&lt;&gt;"",'2-Controllo qualitativo'!B116,"")</f>
        <v>0</v>
      </c>
      <c r="C115" s="8">
        <f>IF('2-Controllo qualitativo'!C116&lt;&gt;"",'2-Controllo qualitativo'!C116,"")</f>
        <v>0</v>
      </c>
      <c r="D115" s="8">
        <f>IF('2-Controllo qualitativo'!D116&lt;&gt;"",'2-Controllo qualitativo'!D116,"")</f>
        <v>0</v>
      </c>
      <c r="E115" s="8">
        <f>IF('2-Controllo qualitativo'!E116&lt;&gt;"",'2-Controllo qualitativo'!E116,"")</f>
        <v>0</v>
      </c>
      <c r="F115" s="8">
        <f>IF('2-Controllo qualitativo'!F116&lt;&gt;"",'2-Controllo qualitativo'!F116,"")</f>
        <v>0</v>
      </c>
      <c r="G115" s="8">
        <f>IF('2-Controllo qualitativo'!G116&lt;&gt;"",'2-Controllo qualitativo'!G116,"")</f>
        <v>0</v>
      </c>
      <c r="H115" s="11" t="s">
        <v>499</v>
      </c>
      <c r="I115" s="11" t="s">
        <v>489</v>
      </c>
      <c r="J115" s="8">
        <f>IF('2-Controllo qualitativo'!X116&lt;&gt;"",IF('2-Controllo qualitativo'!X116&lt;&gt;0,'2-Controllo qualitativo'!X116,""),"")</f>
        <v>0</v>
      </c>
      <c r="K115" s="15">
        <f>'3.1-Coefficienti di emissione'!F115</f>
        <v>0</v>
      </c>
      <c r="L115" s="11">
        <f>'3.1-Coefficienti di emissione'!G115</f>
        <v>0</v>
      </c>
      <c r="M115" s="16">
        <f>IF(J115="","",H115*K115)</f>
        <v>0</v>
      </c>
      <c r="N115" s="11">
        <f>'Appendice 2, GWP dei HFCs'!G3</f>
        <v>0</v>
      </c>
      <c r="O115" s="16">
        <f>IF(M115="","",M115*N115)</f>
        <v>0</v>
      </c>
      <c r="P115" s="8">
        <f>IF('2-Controllo qualitativo'!Y116&lt;&gt;"",IF('2-Controllo qualitativo'!Y116&lt;&gt;0,'2-Controllo qualitativo'!Y116,""),"")</f>
        <v>0</v>
      </c>
      <c r="Q115" s="15">
        <f>IF('3.1-Coefficienti di emissione'!J115="", "", '3.1-Coefficienti di emissione'!J115)</f>
        <v>0</v>
      </c>
      <c r="R115" s="11">
        <f>IF(Q115="","",'3.1-Coefficienti di emissione'!K115)</f>
        <v>0</v>
      </c>
      <c r="S115" s="16">
        <f>IF(P115="","",H115*Q115)</f>
        <v>0</v>
      </c>
      <c r="T115" s="11">
        <f>IF(S115="", "", 'Appendice 2, GWP dei HFCs'!G4)</f>
        <v>0</v>
      </c>
      <c r="U115" s="16">
        <f>IF(S115="","",S115*T115)</f>
        <v>0</v>
      </c>
      <c r="V115" s="8">
        <f>IF('2-Controllo qualitativo'!Z116&lt;&gt;"",IF('2-Controllo qualitativo'!Z116&lt;&gt;0,'2-Controllo qualitativo'!Z116,""),"")</f>
        <v>0</v>
      </c>
      <c r="W115" s="15">
        <f>IF('3.1-Coefficienti di emissione'!N115 ="", "", '3.1-Coefficienti di emissione'!N115)</f>
        <v>0</v>
      </c>
      <c r="X115" s="11">
        <f>IF(W115="","",'3.1-Coefficienti di emissione'!O115)</f>
        <v>0</v>
      </c>
      <c r="Y115" s="16">
        <f>IF(V115="","",H115*W115)</f>
        <v>0</v>
      </c>
      <c r="Z115" s="11">
        <f>IF(Y115="", "", 'Appendice 2, GWP dei HFCs'!G5)</f>
        <v>0</v>
      </c>
      <c r="AA115" s="16">
        <f>IF(Y115="","",Y115*Z115)</f>
        <v>0</v>
      </c>
      <c r="AB115" s="16">
        <f>IF('2-Controllo qualitativo'!E116="是",IF(J115="CO2",SUM(U115,AA115),SUM(O115,U115,AA115)),IF(SUM(O115,U115,AA115)&lt;&gt;0,SUM(O115,U115,AA115),0))</f>
        <v>0</v>
      </c>
      <c r="AC115" s="16">
        <f>IF('2-Controllo qualitativo'!E116="是",IF(J115="CO2",O115,""),"")</f>
        <v>0</v>
      </c>
      <c r="AD115" s="17">
        <f>IF(AB115&lt;&gt;"",AB115/'6-Tabella di riepilogo'!$J$5,"")</f>
        <v>0</v>
      </c>
      <c r="AE115" s="10">
        <f>F109&amp;J109&amp;E109</f>
        <v>0</v>
      </c>
      <c r="AF115" s="10">
        <f>F109&amp;J109</f>
        <v>0</v>
      </c>
      <c r="AG115" s="10">
        <f>F109&amp;P109</f>
        <v>0</v>
      </c>
      <c r="AH115" s="10">
        <f>F109&amp;V109</f>
        <v>0</v>
      </c>
      <c r="AI115" s="10">
        <f>F109&amp;G109</f>
        <v>0</v>
      </c>
      <c r="AJ115" s="10">
        <f>F109&amp;G109</f>
        <v>0</v>
      </c>
      <c r="AK115" s="10">
        <f>F109&amp;G109</f>
        <v>0</v>
      </c>
      <c r="AL115" s="10">
        <f>F109&amp;J109&amp;G109&amp;E109</f>
        <v>0</v>
      </c>
      <c r="AM115" s="10">
        <f>IFERROR(ABS(AB109),"")</f>
        <v>0</v>
      </c>
    </row>
    <row r="116" spans="1:39" ht="30" customHeight="1">
      <c r="A116" s="8">
        <f>IF('2-Controllo qualitativo'!A117&lt;&gt;"",'2-Controllo qualitativo'!A117,"")</f>
        <v>0</v>
      </c>
      <c r="B116" s="8">
        <f>IF('2-Controllo qualitativo'!B117&lt;&gt;"",'2-Controllo qualitativo'!B117,"")</f>
        <v>0</v>
      </c>
      <c r="C116" s="8">
        <f>IF('2-Controllo qualitativo'!C117&lt;&gt;"",'2-Controllo qualitativo'!C117,"")</f>
        <v>0</v>
      </c>
      <c r="D116" s="8">
        <f>IF('2-Controllo qualitativo'!D117&lt;&gt;"",'2-Controllo qualitativo'!D117,"")</f>
        <v>0</v>
      </c>
      <c r="E116" s="8">
        <f>IF('2-Controllo qualitativo'!E117&lt;&gt;"",'2-Controllo qualitativo'!E117,"")</f>
        <v>0</v>
      </c>
      <c r="F116" s="8">
        <f>IF('2-Controllo qualitativo'!F117&lt;&gt;"",'2-Controllo qualitativo'!F117,"")</f>
        <v>0</v>
      </c>
      <c r="G116" s="8">
        <f>IF('2-Controllo qualitativo'!G117&lt;&gt;"",'2-Controllo qualitativo'!G117,"")</f>
        <v>0</v>
      </c>
      <c r="H116" s="11" t="s">
        <v>500</v>
      </c>
      <c r="I116" s="11" t="s">
        <v>489</v>
      </c>
      <c r="J116" s="8">
        <f>IF('2-Controllo qualitativo'!X117&lt;&gt;"",IF('2-Controllo qualitativo'!X117&lt;&gt;0,'2-Controllo qualitativo'!X117,""),"")</f>
        <v>0</v>
      </c>
      <c r="K116" s="15">
        <f>'3.1-Coefficienti di emissione'!F116</f>
        <v>0</v>
      </c>
      <c r="L116" s="11">
        <f>'3.1-Coefficienti di emissione'!G116</f>
        <v>0</v>
      </c>
      <c r="M116" s="16">
        <f>IF(J116="","",H116*K116)</f>
        <v>0</v>
      </c>
      <c r="N116" s="11">
        <f>'Appendice 2, GWP dei HFCs'!G3</f>
        <v>0</v>
      </c>
      <c r="O116" s="16">
        <f>IF(M116="","",M116*N116)</f>
        <v>0</v>
      </c>
      <c r="P116" s="8">
        <f>IF('2-Controllo qualitativo'!Y117&lt;&gt;"",IF('2-Controllo qualitativo'!Y117&lt;&gt;0,'2-Controllo qualitativo'!Y117,""),"")</f>
        <v>0</v>
      </c>
      <c r="Q116" s="15">
        <f>IF('3.1-Coefficienti di emissione'!J116="", "", '3.1-Coefficienti di emissione'!J116)</f>
        <v>0</v>
      </c>
      <c r="R116" s="11">
        <f>IF(Q116="","",'3.1-Coefficienti di emissione'!K116)</f>
        <v>0</v>
      </c>
      <c r="S116" s="16">
        <f>IF(P116="","",H116*Q116)</f>
        <v>0</v>
      </c>
      <c r="T116" s="11">
        <f>IF(S116="", "", 'Appendice 2, GWP dei HFCs'!G4)</f>
        <v>0</v>
      </c>
      <c r="U116" s="16">
        <f>IF(S116="","",S116*T116)</f>
        <v>0</v>
      </c>
      <c r="V116" s="8">
        <f>IF('2-Controllo qualitativo'!Z117&lt;&gt;"",IF('2-Controllo qualitativo'!Z117&lt;&gt;0,'2-Controllo qualitativo'!Z117,""),"")</f>
        <v>0</v>
      </c>
      <c r="W116" s="15">
        <f>IF('3.1-Coefficienti di emissione'!N116 ="", "", '3.1-Coefficienti di emissione'!N116)</f>
        <v>0</v>
      </c>
      <c r="X116" s="11">
        <f>IF(W116="","",'3.1-Coefficienti di emissione'!O116)</f>
        <v>0</v>
      </c>
      <c r="Y116" s="16">
        <f>IF(V116="","",H116*W116)</f>
        <v>0</v>
      </c>
      <c r="Z116" s="11">
        <f>IF(Y116="", "", 'Appendice 2, GWP dei HFCs'!G5)</f>
        <v>0</v>
      </c>
      <c r="AA116" s="16">
        <f>IF(Y116="","",Y116*Z116)</f>
        <v>0</v>
      </c>
      <c r="AB116" s="16">
        <f>IF('2-Controllo qualitativo'!E117="是",IF(J116="CO2",SUM(U116,AA116),SUM(O116,U116,AA116)),IF(SUM(O116,U116,AA116)&lt;&gt;0,SUM(O116,U116,AA116),0))</f>
        <v>0</v>
      </c>
      <c r="AC116" s="16">
        <f>IF('2-Controllo qualitativo'!E117="是",IF(J116="CO2",O116,""),"")</f>
        <v>0</v>
      </c>
      <c r="AD116" s="17">
        <f>IF(AB116&lt;&gt;"",AB116/'6-Tabella di riepilogo'!$J$5,"")</f>
        <v>0</v>
      </c>
      <c r="AE116" s="10">
        <f>F110&amp;J110&amp;E110</f>
        <v>0</v>
      </c>
      <c r="AF116" s="10">
        <f>F110&amp;J110</f>
        <v>0</v>
      </c>
      <c r="AG116" s="10">
        <f>F110&amp;P110</f>
        <v>0</v>
      </c>
      <c r="AH116" s="10">
        <f>F110&amp;V110</f>
        <v>0</v>
      </c>
      <c r="AI116" s="10">
        <f>F110&amp;G110</f>
        <v>0</v>
      </c>
      <c r="AJ116" s="10">
        <f>F110&amp;G110</f>
        <v>0</v>
      </c>
      <c r="AK116" s="10">
        <f>F110&amp;G110</f>
        <v>0</v>
      </c>
      <c r="AL116" s="10">
        <f>F110&amp;J110&amp;G110&amp;E110</f>
        <v>0</v>
      </c>
      <c r="AM116" s="10">
        <f>IFERROR(ABS(AB110),"")</f>
        <v>0</v>
      </c>
    </row>
    <row r="117" spans="1:39" ht="30" customHeight="1">
      <c r="A117" s="8">
        <f>IF('2-Controllo qualitativo'!A118&lt;&gt;"",'2-Controllo qualitativo'!A118,"")</f>
        <v>0</v>
      </c>
      <c r="B117" s="8">
        <f>IF('2-Controllo qualitativo'!B118&lt;&gt;"",'2-Controllo qualitativo'!B118,"")</f>
        <v>0</v>
      </c>
      <c r="C117" s="8">
        <f>IF('2-Controllo qualitativo'!C118&lt;&gt;"",'2-Controllo qualitativo'!C118,"")</f>
        <v>0</v>
      </c>
      <c r="D117" s="8">
        <f>IF('2-Controllo qualitativo'!D118&lt;&gt;"",'2-Controllo qualitativo'!D118,"")</f>
        <v>0</v>
      </c>
      <c r="E117" s="8">
        <f>IF('2-Controllo qualitativo'!E118&lt;&gt;"",'2-Controllo qualitativo'!E118,"")</f>
        <v>0</v>
      </c>
      <c r="F117" s="8">
        <f>IF('2-Controllo qualitativo'!F118&lt;&gt;"",'2-Controllo qualitativo'!F118,"")</f>
        <v>0</v>
      </c>
      <c r="G117" s="8">
        <f>IF('2-Controllo qualitativo'!G118&lt;&gt;"",'2-Controllo qualitativo'!G118,"")</f>
        <v>0</v>
      </c>
      <c r="H117" s="11" t="s">
        <v>467</v>
      </c>
      <c r="I117" s="11"/>
      <c r="J117" s="8">
        <f>IF('2-Controllo qualitativo'!X118&lt;&gt;"",IF('2-Controllo qualitativo'!X118&lt;&gt;0,'2-Controllo qualitativo'!X118,""),"")</f>
        <v>0</v>
      </c>
      <c r="K117" s="15">
        <f>'3.1-Coefficienti di emissione'!F117</f>
        <v>0</v>
      </c>
      <c r="L117" s="11">
        <f>'3.1-Coefficienti di emissione'!G117</f>
        <v>0</v>
      </c>
      <c r="M117" s="16">
        <f>IF(J117="","",H117*K117)</f>
        <v>0</v>
      </c>
      <c r="N117" s="11">
        <f>'Appendice 2, GWP dei HFCs'!G3</f>
        <v>0</v>
      </c>
      <c r="O117" s="16">
        <f>IF(M117="","",M117*N117)</f>
        <v>0</v>
      </c>
      <c r="P117" s="8">
        <f>IF('2-Controllo qualitativo'!Y118&lt;&gt;"",IF('2-Controllo qualitativo'!Y118&lt;&gt;0,'2-Controllo qualitativo'!Y118,""),"")</f>
        <v>0</v>
      </c>
      <c r="Q117" s="15">
        <f>IF('3.1-Coefficienti di emissione'!J117="", "", '3.1-Coefficienti di emissione'!J117)</f>
        <v>0</v>
      </c>
      <c r="R117" s="11">
        <f>IF(Q117="","",'3.1-Coefficienti di emissione'!K117)</f>
        <v>0</v>
      </c>
      <c r="S117" s="16">
        <f>IF(P117="","",H117*Q117)</f>
        <v>0</v>
      </c>
      <c r="T117" s="11">
        <f>IF(S117="", "", 'Appendice 2, GWP dei HFCs'!G4)</f>
        <v>0</v>
      </c>
      <c r="U117" s="16">
        <f>IF(S117="","",S117*T117)</f>
        <v>0</v>
      </c>
      <c r="V117" s="8">
        <f>IF('2-Controllo qualitativo'!Z118&lt;&gt;"",IF('2-Controllo qualitativo'!Z118&lt;&gt;0,'2-Controllo qualitativo'!Z118,""),"")</f>
        <v>0</v>
      </c>
      <c r="W117" s="15">
        <f>IF('3.1-Coefficienti di emissione'!N117 ="", "", '3.1-Coefficienti di emissione'!N117)</f>
        <v>0</v>
      </c>
      <c r="X117" s="11">
        <f>IF(W117="","",'3.1-Coefficienti di emissione'!O117)</f>
        <v>0</v>
      </c>
      <c r="Y117" s="16">
        <f>IF(V117="","",H117*W117)</f>
        <v>0</v>
      </c>
      <c r="Z117" s="11">
        <f>IF(Y117="", "", 'Appendice 2, GWP dei HFCs'!G5)</f>
        <v>0</v>
      </c>
      <c r="AA117" s="16">
        <f>IF(Y117="","",Y117*Z117)</f>
        <v>0</v>
      </c>
      <c r="AB117" s="16">
        <f>IF('2-Controllo qualitativo'!E118="是",IF(J117="CO2",SUM(U117,AA117),SUM(O117,U117,AA117)),IF(SUM(O117,U117,AA117)&lt;&gt;0,SUM(O117,U117,AA117),0))</f>
        <v>0</v>
      </c>
      <c r="AC117" s="16">
        <f>IF('2-Controllo qualitativo'!E118="是",IF(J117="CO2",O117,""),"")</f>
        <v>0</v>
      </c>
      <c r="AD117" s="17">
        <f>IF(AB117&lt;&gt;"",AB117/'6-Tabella di riepilogo'!$J$5,"")</f>
        <v>0</v>
      </c>
      <c r="AE117" s="10">
        <f>F111&amp;J111&amp;E111</f>
        <v>0</v>
      </c>
      <c r="AF117" s="10">
        <f>F111&amp;J111</f>
        <v>0</v>
      </c>
      <c r="AG117" s="10">
        <f>F111&amp;P111</f>
        <v>0</v>
      </c>
      <c r="AH117" s="10">
        <f>F111&amp;V111</f>
        <v>0</v>
      </c>
      <c r="AI117" s="10">
        <f>F111&amp;G111</f>
        <v>0</v>
      </c>
      <c r="AJ117" s="10">
        <f>F111&amp;G111</f>
        <v>0</v>
      </c>
      <c r="AK117" s="10">
        <f>F111&amp;G111</f>
        <v>0</v>
      </c>
      <c r="AL117" s="10">
        <f>F111&amp;J111&amp;G111&amp;E111</f>
        <v>0</v>
      </c>
      <c r="AM117" s="10">
        <f>IFERROR(ABS(AB111),"")</f>
        <v>0</v>
      </c>
    </row>
    <row r="118" spans="1:39" ht="30" customHeight="1">
      <c r="A118" s="8">
        <f>IF('2-Controllo qualitativo'!A119&lt;&gt;"",'2-Controllo qualitativo'!A119,"")</f>
        <v>0</v>
      </c>
      <c r="B118" s="8">
        <f>IF('2-Controllo qualitativo'!B119&lt;&gt;"",'2-Controllo qualitativo'!B119,"")</f>
        <v>0</v>
      </c>
      <c r="C118" s="8">
        <f>IF('2-Controllo qualitativo'!C119&lt;&gt;"",'2-Controllo qualitativo'!C119,"")</f>
        <v>0</v>
      </c>
      <c r="D118" s="8">
        <f>IF('2-Controllo qualitativo'!D119&lt;&gt;"",'2-Controllo qualitativo'!D119,"")</f>
        <v>0</v>
      </c>
      <c r="E118" s="8">
        <f>IF('2-Controllo qualitativo'!E119&lt;&gt;"",'2-Controllo qualitativo'!E119,"")</f>
        <v>0</v>
      </c>
      <c r="F118" s="8">
        <f>IF('2-Controllo qualitativo'!F119&lt;&gt;"",'2-Controllo qualitativo'!F119,"")</f>
        <v>0</v>
      </c>
      <c r="G118" s="8">
        <f>IF('2-Controllo qualitativo'!G119&lt;&gt;"",'2-Controllo qualitativo'!G119,"")</f>
        <v>0</v>
      </c>
      <c r="H118" s="11" t="s">
        <v>501</v>
      </c>
      <c r="I118" s="11" t="s">
        <v>485</v>
      </c>
      <c r="J118" s="8">
        <f>IF('2-Controllo qualitativo'!X119&lt;&gt;"",IF('2-Controllo qualitativo'!X119&lt;&gt;0,'2-Controllo qualitativo'!X119,""),"")</f>
        <v>0</v>
      </c>
      <c r="K118" s="15">
        <f>'3.1-Coefficienti di emissione'!F118</f>
        <v>0</v>
      </c>
      <c r="L118" s="11">
        <f>'3.1-Coefficienti di emissione'!G118</f>
        <v>0</v>
      </c>
      <c r="M118" s="16">
        <f>IF(J118="","",H118*K118)</f>
        <v>0</v>
      </c>
      <c r="N118" s="11">
        <f>'Appendice 2, GWP dei HFCs'!G3</f>
        <v>0</v>
      </c>
      <c r="O118" s="16">
        <f>IF(M118="","",M118*N118)</f>
        <v>0</v>
      </c>
      <c r="P118" s="8">
        <f>IF('2-Controllo qualitativo'!Y119&lt;&gt;"",IF('2-Controllo qualitativo'!Y119&lt;&gt;0,'2-Controllo qualitativo'!Y119,""),"")</f>
        <v>0</v>
      </c>
      <c r="Q118" s="15">
        <f>IF('3.1-Coefficienti di emissione'!J118="", "", '3.1-Coefficienti di emissione'!J118)</f>
        <v>0</v>
      </c>
      <c r="R118" s="11">
        <f>IF(Q118="","",'3.1-Coefficienti di emissione'!K118)</f>
        <v>0</v>
      </c>
      <c r="S118" s="16">
        <f>IF(P118="","",H118*Q118)</f>
        <v>0</v>
      </c>
      <c r="T118" s="11">
        <f>IF(S118="", "", 'Appendice 2, GWP dei HFCs'!G4)</f>
        <v>0</v>
      </c>
      <c r="U118" s="16">
        <f>IF(S118="","",S118*T118)</f>
        <v>0</v>
      </c>
      <c r="V118" s="8">
        <f>IF('2-Controllo qualitativo'!Z119&lt;&gt;"",IF('2-Controllo qualitativo'!Z119&lt;&gt;0,'2-Controllo qualitativo'!Z119,""),"")</f>
        <v>0</v>
      </c>
      <c r="W118" s="15">
        <f>IF('3.1-Coefficienti di emissione'!N118 ="", "", '3.1-Coefficienti di emissione'!N118)</f>
        <v>0</v>
      </c>
      <c r="X118" s="11">
        <f>IF(W118="","",'3.1-Coefficienti di emissione'!O118)</f>
        <v>0</v>
      </c>
      <c r="Y118" s="16">
        <f>IF(V118="","",H118*W118)</f>
        <v>0</v>
      </c>
      <c r="Z118" s="11">
        <f>IF(Y118="", "", 'Appendice 2, GWP dei HFCs'!G5)</f>
        <v>0</v>
      </c>
      <c r="AA118" s="16">
        <f>IF(Y118="","",Y118*Z118)</f>
        <v>0</v>
      </c>
      <c r="AB118" s="16">
        <f>IF('2-Controllo qualitativo'!E119="是",IF(J118="CO2",SUM(U118,AA118),SUM(O118,U118,AA118)),IF(SUM(O118,U118,AA118)&lt;&gt;0,SUM(O118,U118,AA118),0))</f>
        <v>0</v>
      </c>
      <c r="AC118" s="16">
        <f>IF('2-Controllo qualitativo'!E119="是",IF(J118="CO2",O118,""),"")</f>
        <v>0</v>
      </c>
      <c r="AD118" s="17">
        <f>IF(AB118&lt;&gt;"",AB118/'6-Tabella di riepilogo'!$J$5,"")</f>
        <v>0</v>
      </c>
      <c r="AE118" s="10">
        <f>F112&amp;J112&amp;E112</f>
        <v>0</v>
      </c>
      <c r="AF118" s="10">
        <f>F112&amp;J112</f>
        <v>0</v>
      </c>
      <c r="AG118" s="10">
        <f>F112&amp;P112</f>
        <v>0</v>
      </c>
      <c r="AH118" s="10">
        <f>F112&amp;V112</f>
        <v>0</v>
      </c>
      <c r="AI118" s="10">
        <f>F112&amp;G112</f>
        <v>0</v>
      </c>
      <c r="AJ118" s="10">
        <f>F112&amp;G112</f>
        <v>0</v>
      </c>
      <c r="AK118" s="10">
        <f>F112&amp;G112</f>
        <v>0</v>
      </c>
      <c r="AL118" s="10">
        <f>F112&amp;J112&amp;G112&amp;E112</f>
        <v>0</v>
      </c>
      <c r="AM118" s="10">
        <f>IFERROR(ABS(AB112),"")</f>
        <v>0</v>
      </c>
    </row>
    <row r="119" spans="1:39" ht="30" customHeight="1">
      <c r="A119" s="8">
        <f>IF('2-Controllo qualitativo'!A120&lt;&gt;"",'2-Controllo qualitativo'!A120,"")</f>
        <v>0</v>
      </c>
      <c r="B119" s="8">
        <f>IF('2-Controllo qualitativo'!B120&lt;&gt;"",'2-Controllo qualitativo'!B120,"")</f>
        <v>0</v>
      </c>
      <c r="C119" s="8">
        <f>IF('2-Controllo qualitativo'!C120&lt;&gt;"",'2-Controllo qualitativo'!C120,"")</f>
        <v>0</v>
      </c>
      <c r="D119" s="8">
        <f>IF('2-Controllo qualitativo'!D120&lt;&gt;"",'2-Controllo qualitativo'!D120,"")</f>
        <v>0</v>
      </c>
      <c r="E119" s="8">
        <f>IF('2-Controllo qualitativo'!E120&lt;&gt;"",'2-Controllo qualitativo'!E120,"")</f>
        <v>0</v>
      </c>
      <c r="F119" s="8">
        <f>IF('2-Controllo qualitativo'!F120&lt;&gt;"",'2-Controllo qualitativo'!F120,"")</f>
        <v>0</v>
      </c>
      <c r="G119" s="8">
        <f>IF('2-Controllo qualitativo'!G120&lt;&gt;"",'2-Controllo qualitativo'!G120,"")</f>
        <v>0</v>
      </c>
      <c r="H119" s="11" t="s">
        <v>467</v>
      </c>
      <c r="I119" s="11"/>
      <c r="J119" s="8">
        <f>IF('2-Controllo qualitativo'!X120&lt;&gt;"",IF('2-Controllo qualitativo'!X120&lt;&gt;0,'2-Controllo qualitativo'!X120,""),"")</f>
        <v>0</v>
      </c>
      <c r="K119" s="15">
        <f>'3.1-Coefficienti di emissione'!F119</f>
        <v>0</v>
      </c>
      <c r="L119" s="11">
        <f>'3.1-Coefficienti di emissione'!G119</f>
        <v>0</v>
      </c>
      <c r="M119" s="16">
        <f>IF(J119="","",H119*K119)</f>
        <v>0</v>
      </c>
      <c r="N119" s="11">
        <f>'Appendice 2, GWP dei HFCs'!G3</f>
        <v>0</v>
      </c>
      <c r="O119" s="16">
        <f>IF(M119="","",M119*N119)</f>
        <v>0</v>
      </c>
      <c r="P119" s="8">
        <f>IF('2-Controllo qualitativo'!Y120&lt;&gt;"",IF('2-Controllo qualitativo'!Y120&lt;&gt;0,'2-Controllo qualitativo'!Y120,""),"")</f>
        <v>0</v>
      </c>
      <c r="Q119" s="15">
        <f>IF('3.1-Coefficienti di emissione'!J119="", "", '3.1-Coefficienti di emissione'!J119)</f>
        <v>0</v>
      </c>
      <c r="R119" s="11">
        <f>IF(Q119="","",'3.1-Coefficienti di emissione'!K119)</f>
        <v>0</v>
      </c>
      <c r="S119" s="16">
        <f>IF(P119="","",H119*Q119)</f>
        <v>0</v>
      </c>
      <c r="T119" s="11">
        <f>IF(S119="", "", 'Appendice 2, GWP dei HFCs'!G4)</f>
        <v>0</v>
      </c>
      <c r="U119" s="16">
        <f>IF(S119="","",S119*T119)</f>
        <v>0</v>
      </c>
      <c r="V119" s="8">
        <f>IF('2-Controllo qualitativo'!Z120&lt;&gt;"",IF('2-Controllo qualitativo'!Z120&lt;&gt;0,'2-Controllo qualitativo'!Z120,""),"")</f>
        <v>0</v>
      </c>
      <c r="W119" s="15">
        <f>IF('3.1-Coefficienti di emissione'!N119 ="", "", '3.1-Coefficienti di emissione'!N119)</f>
        <v>0</v>
      </c>
      <c r="X119" s="11">
        <f>IF(W119="","",'3.1-Coefficienti di emissione'!O119)</f>
        <v>0</v>
      </c>
      <c r="Y119" s="16">
        <f>IF(V119="","",H119*W119)</f>
        <v>0</v>
      </c>
      <c r="Z119" s="11">
        <f>IF(Y119="", "", 'Appendice 2, GWP dei HFCs'!G5)</f>
        <v>0</v>
      </c>
      <c r="AA119" s="16">
        <f>IF(Y119="","",Y119*Z119)</f>
        <v>0</v>
      </c>
      <c r="AB119" s="16">
        <f>IF('2-Controllo qualitativo'!E120="是",IF(J119="CO2",SUM(U119,AA119),SUM(O119,U119,AA119)),IF(SUM(O119,U119,AA119)&lt;&gt;0,SUM(O119,U119,AA119),0))</f>
        <v>0</v>
      </c>
      <c r="AC119" s="16">
        <f>IF('2-Controllo qualitativo'!E120="是",IF(J119="CO2",O119,""),"")</f>
        <v>0</v>
      </c>
      <c r="AD119" s="17">
        <f>IF(AB119&lt;&gt;"",AB119/'6-Tabella di riepilogo'!$J$5,"")</f>
        <v>0</v>
      </c>
      <c r="AE119" s="10">
        <f>F113&amp;J113&amp;E113</f>
        <v>0</v>
      </c>
      <c r="AF119" s="10">
        <f>F113&amp;J113</f>
        <v>0</v>
      </c>
      <c r="AG119" s="10">
        <f>F113&amp;P113</f>
        <v>0</v>
      </c>
      <c r="AH119" s="10">
        <f>F113&amp;V113</f>
        <v>0</v>
      </c>
      <c r="AI119" s="10">
        <f>F113&amp;G113</f>
        <v>0</v>
      </c>
      <c r="AJ119" s="10">
        <f>F113&amp;G113</f>
        <v>0</v>
      </c>
      <c r="AK119" s="10">
        <f>F113&amp;G113</f>
        <v>0</v>
      </c>
      <c r="AL119" s="10">
        <f>F113&amp;J113&amp;G113&amp;E113</f>
        <v>0</v>
      </c>
      <c r="AM119" s="10">
        <f>IFERROR(ABS(AB113),"")</f>
        <v>0</v>
      </c>
    </row>
    <row r="120" spans="1:39" ht="30" customHeight="1">
      <c r="A120" s="8">
        <f>IF('2-Controllo qualitativo'!A121&lt;&gt;"",'2-Controllo qualitativo'!A121,"")</f>
        <v>0</v>
      </c>
      <c r="B120" s="8">
        <f>IF('2-Controllo qualitativo'!B121&lt;&gt;"",'2-Controllo qualitativo'!B121,"")</f>
        <v>0</v>
      </c>
      <c r="C120" s="8">
        <f>IF('2-Controllo qualitativo'!C121&lt;&gt;"",'2-Controllo qualitativo'!C121,"")</f>
        <v>0</v>
      </c>
      <c r="D120" s="8">
        <f>IF('2-Controllo qualitativo'!D121&lt;&gt;"",'2-Controllo qualitativo'!D121,"")</f>
        <v>0</v>
      </c>
      <c r="E120" s="8">
        <f>IF('2-Controllo qualitativo'!E121&lt;&gt;"",'2-Controllo qualitativo'!E121,"")</f>
        <v>0</v>
      </c>
      <c r="F120" s="8">
        <f>IF('2-Controllo qualitativo'!F121&lt;&gt;"",'2-Controllo qualitativo'!F121,"")</f>
        <v>0</v>
      </c>
      <c r="G120" s="8">
        <f>IF('2-Controllo qualitativo'!G121&lt;&gt;"",'2-Controllo qualitativo'!G121,"")</f>
        <v>0</v>
      </c>
      <c r="H120" s="11" t="s">
        <v>467</v>
      </c>
      <c r="I120" s="11"/>
      <c r="J120" s="8">
        <f>IF('2-Controllo qualitativo'!X121&lt;&gt;"",IF('2-Controllo qualitativo'!X121&lt;&gt;0,'2-Controllo qualitativo'!X121,""),"")</f>
        <v>0</v>
      </c>
      <c r="K120" s="15">
        <f>'3.1-Coefficienti di emissione'!F120</f>
        <v>0</v>
      </c>
      <c r="L120" s="11">
        <f>'3.1-Coefficienti di emissione'!G120</f>
        <v>0</v>
      </c>
      <c r="M120" s="16">
        <f>IF(J120="","",H120*K120)</f>
        <v>0</v>
      </c>
      <c r="N120" s="11">
        <f>'Appendice 2, GWP dei HFCs'!G3</f>
        <v>0</v>
      </c>
      <c r="O120" s="16">
        <f>IF(M120="","",M120*N120)</f>
        <v>0</v>
      </c>
      <c r="P120" s="8">
        <f>IF('2-Controllo qualitativo'!Y121&lt;&gt;"",IF('2-Controllo qualitativo'!Y121&lt;&gt;0,'2-Controllo qualitativo'!Y121,""),"")</f>
        <v>0</v>
      </c>
      <c r="Q120" s="15">
        <f>IF('3.1-Coefficienti di emissione'!J120="", "", '3.1-Coefficienti di emissione'!J120)</f>
        <v>0</v>
      </c>
      <c r="R120" s="11">
        <f>IF(Q120="","",'3.1-Coefficienti di emissione'!K120)</f>
        <v>0</v>
      </c>
      <c r="S120" s="16">
        <f>IF(P120="","",H120*Q120)</f>
        <v>0</v>
      </c>
      <c r="T120" s="11">
        <f>IF(S120="", "", 'Appendice 2, GWP dei HFCs'!G4)</f>
        <v>0</v>
      </c>
      <c r="U120" s="16">
        <f>IF(S120="","",S120*T120)</f>
        <v>0</v>
      </c>
      <c r="V120" s="8">
        <f>IF('2-Controllo qualitativo'!Z121&lt;&gt;"",IF('2-Controllo qualitativo'!Z121&lt;&gt;0,'2-Controllo qualitativo'!Z121,""),"")</f>
        <v>0</v>
      </c>
      <c r="W120" s="15">
        <f>IF('3.1-Coefficienti di emissione'!N120 ="", "", '3.1-Coefficienti di emissione'!N120)</f>
        <v>0</v>
      </c>
      <c r="X120" s="11">
        <f>IF(W120="","",'3.1-Coefficienti di emissione'!O120)</f>
        <v>0</v>
      </c>
      <c r="Y120" s="16">
        <f>IF(V120="","",H120*W120)</f>
        <v>0</v>
      </c>
      <c r="Z120" s="11">
        <f>IF(Y120="", "", 'Appendice 2, GWP dei HFCs'!G5)</f>
        <v>0</v>
      </c>
      <c r="AA120" s="16">
        <f>IF(Y120="","",Y120*Z120)</f>
        <v>0</v>
      </c>
      <c r="AB120" s="16">
        <f>IF('2-Controllo qualitativo'!E121="是",IF(J120="CO2",SUM(U120,AA120),SUM(O120,U120,AA120)),IF(SUM(O120,U120,AA120)&lt;&gt;0,SUM(O120,U120,AA120),0))</f>
        <v>0</v>
      </c>
      <c r="AC120" s="16">
        <f>IF('2-Controllo qualitativo'!E121="是",IF(J120="CO2",O120,""),"")</f>
        <v>0</v>
      </c>
      <c r="AD120" s="17">
        <f>IF(AB120&lt;&gt;"",AB120/'6-Tabella di riepilogo'!$J$5,"")</f>
        <v>0</v>
      </c>
      <c r="AE120" s="10">
        <f>F114&amp;J114&amp;E114</f>
        <v>0</v>
      </c>
      <c r="AF120" s="10">
        <f>F114&amp;J114</f>
        <v>0</v>
      </c>
      <c r="AG120" s="10">
        <f>F114&amp;P114</f>
        <v>0</v>
      </c>
      <c r="AH120" s="10">
        <f>F114&amp;V114</f>
        <v>0</v>
      </c>
      <c r="AI120" s="10">
        <f>F114&amp;G114</f>
        <v>0</v>
      </c>
      <c r="AJ120" s="10">
        <f>F114&amp;G114</f>
        <v>0</v>
      </c>
      <c r="AK120" s="10">
        <f>F114&amp;G114</f>
        <v>0</v>
      </c>
      <c r="AL120" s="10">
        <f>F114&amp;J114&amp;G114&amp;E114</f>
        <v>0</v>
      </c>
      <c r="AM120" s="10">
        <f>IFERROR(ABS(AB114),"")</f>
        <v>0</v>
      </c>
    </row>
    <row r="121" spans="1:39" ht="30" customHeight="1">
      <c r="A121" s="8">
        <f>IF('2-Controllo qualitativo'!A122&lt;&gt;"",'2-Controllo qualitativo'!A122,"")</f>
        <v>0</v>
      </c>
      <c r="B121" s="8">
        <f>IF('2-Controllo qualitativo'!B122&lt;&gt;"",'2-Controllo qualitativo'!B122,"")</f>
        <v>0</v>
      </c>
      <c r="C121" s="8">
        <f>IF('2-Controllo qualitativo'!C122&lt;&gt;"",'2-Controllo qualitativo'!C122,"")</f>
        <v>0</v>
      </c>
      <c r="D121" s="8">
        <f>IF('2-Controllo qualitativo'!D122&lt;&gt;"",'2-Controllo qualitativo'!D122,"")</f>
        <v>0</v>
      </c>
      <c r="E121" s="8">
        <f>IF('2-Controllo qualitativo'!E122&lt;&gt;"",'2-Controllo qualitativo'!E122,"")</f>
        <v>0</v>
      </c>
      <c r="F121" s="8">
        <f>IF('2-Controllo qualitativo'!F122&lt;&gt;"",'2-Controllo qualitativo'!F122,"")</f>
        <v>0</v>
      </c>
      <c r="G121" s="8">
        <f>IF('2-Controllo qualitativo'!G122&lt;&gt;"",'2-Controllo qualitativo'!G122,"")</f>
        <v>0</v>
      </c>
      <c r="H121" s="11" t="s">
        <v>467</v>
      </c>
      <c r="I121" s="11"/>
      <c r="J121" s="8">
        <f>IF('2-Controllo qualitativo'!X122&lt;&gt;"",IF('2-Controllo qualitativo'!X122&lt;&gt;0,'2-Controllo qualitativo'!X122,""),"")</f>
        <v>0</v>
      </c>
      <c r="K121" s="15">
        <f>'3.1-Coefficienti di emissione'!F121</f>
        <v>0</v>
      </c>
      <c r="L121" s="11">
        <f>'3.1-Coefficienti di emissione'!G121</f>
        <v>0</v>
      </c>
      <c r="M121" s="16">
        <f>IF(J121="","",H121*K121)</f>
        <v>0</v>
      </c>
      <c r="N121" s="11">
        <f>'Appendice 2, GWP dei HFCs'!G3</f>
        <v>0</v>
      </c>
      <c r="O121" s="16">
        <f>IF(M121="","",M121*N121)</f>
        <v>0</v>
      </c>
      <c r="P121" s="8">
        <f>IF('2-Controllo qualitativo'!Y122&lt;&gt;"",IF('2-Controllo qualitativo'!Y122&lt;&gt;0,'2-Controllo qualitativo'!Y122,""),"")</f>
        <v>0</v>
      </c>
      <c r="Q121" s="15">
        <f>IF('3.1-Coefficienti di emissione'!J121="", "", '3.1-Coefficienti di emissione'!J121)</f>
        <v>0</v>
      </c>
      <c r="R121" s="11">
        <f>IF(Q121="","",'3.1-Coefficienti di emissione'!K121)</f>
        <v>0</v>
      </c>
      <c r="S121" s="16">
        <f>IF(P121="","",H121*Q121)</f>
        <v>0</v>
      </c>
      <c r="T121" s="11">
        <f>IF(S121="", "", 'Appendice 2, GWP dei HFCs'!G4)</f>
        <v>0</v>
      </c>
      <c r="U121" s="16">
        <f>IF(S121="","",S121*T121)</f>
        <v>0</v>
      </c>
      <c r="V121" s="8">
        <f>IF('2-Controllo qualitativo'!Z122&lt;&gt;"",IF('2-Controllo qualitativo'!Z122&lt;&gt;0,'2-Controllo qualitativo'!Z122,""),"")</f>
        <v>0</v>
      </c>
      <c r="W121" s="15">
        <f>IF('3.1-Coefficienti di emissione'!N121 ="", "", '3.1-Coefficienti di emissione'!N121)</f>
        <v>0</v>
      </c>
      <c r="X121" s="11">
        <f>IF(W121="","",'3.1-Coefficienti di emissione'!O121)</f>
        <v>0</v>
      </c>
      <c r="Y121" s="16">
        <f>IF(V121="","",H121*W121)</f>
        <v>0</v>
      </c>
      <c r="Z121" s="11">
        <f>IF(Y121="", "", 'Appendice 2, GWP dei HFCs'!G5)</f>
        <v>0</v>
      </c>
      <c r="AA121" s="16">
        <f>IF(Y121="","",Y121*Z121)</f>
        <v>0</v>
      </c>
      <c r="AB121" s="16">
        <f>IF('2-Controllo qualitativo'!E122="是",IF(J121="CO2",SUM(U121,AA121),SUM(O121,U121,AA121)),IF(SUM(O121,U121,AA121)&lt;&gt;0,SUM(O121,U121,AA121),0))</f>
        <v>0</v>
      </c>
      <c r="AC121" s="16">
        <f>IF('2-Controllo qualitativo'!E122="是",IF(J121="CO2",O121,""),"")</f>
        <v>0</v>
      </c>
      <c r="AD121" s="17">
        <f>IF(AB121&lt;&gt;"",AB121/'6-Tabella di riepilogo'!$J$5,"")</f>
        <v>0</v>
      </c>
      <c r="AE121" s="10">
        <f>F115&amp;J115&amp;E115</f>
        <v>0</v>
      </c>
      <c r="AF121" s="10">
        <f>F115&amp;J115</f>
        <v>0</v>
      </c>
      <c r="AG121" s="10">
        <f>F115&amp;P115</f>
        <v>0</v>
      </c>
      <c r="AH121" s="10">
        <f>F115&amp;V115</f>
        <v>0</v>
      </c>
      <c r="AI121" s="10">
        <f>F115&amp;G115</f>
        <v>0</v>
      </c>
      <c r="AJ121" s="10">
        <f>F115&amp;G115</f>
        <v>0</v>
      </c>
      <c r="AK121" s="10">
        <f>F115&amp;G115</f>
        <v>0</v>
      </c>
      <c r="AL121" s="10">
        <f>F115&amp;J115&amp;G115&amp;E115</f>
        <v>0</v>
      </c>
      <c r="AM121" s="10">
        <f>IFERROR(ABS(AB115),"")</f>
        <v>0</v>
      </c>
    </row>
    <row r="122" spans="1:39" ht="30" customHeight="1">
      <c r="A122" s="8">
        <f>IF('2-Controllo qualitativo'!A123&lt;&gt;"",'2-Controllo qualitativo'!A123,"")</f>
        <v>0</v>
      </c>
      <c r="B122" s="8">
        <f>IF('2-Controllo qualitativo'!B123&lt;&gt;"",'2-Controllo qualitativo'!B123,"")</f>
        <v>0</v>
      </c>
      <c r="C122" s="8">
        <f>IF('2-Controllo qualitativo'!C123&lt;&gt;"",'2-Controllo qualitativo'!C123,"")</f>
        <v>0</v>
      </c>
      <c r="D122" s="8">
        <f>IF('2-Controllo qualitativo'!D123&lt;&gt;"",'2-Controllo qualitativo'!D123,"")</f>
        <v>0</v>
      </c>
      <c r="E122" s="8">
        <f>IF('2-Controllo qualitativo'!E123&lt;&gt;"",'2-Controllo qualitativo'!E123,"")</f>
        <v>0</v>
      </c>
      <c r="F122" s="8">
        <f>IF('2-Controllo qualitativo'!F123&lt;&gt;"",'2-Controllo qualitativo'!F123,"")</f>
        <v>0</v>
      </c>
      <c r="G122" s="8">
        <f>IF('2-Controllo qualitativo'!G123&lt;&gt;"",'2-Controllo qualitativo'!G123,"")</f>
        <v>0</v>
      </c>
      <c r="H122" s="11" t="s">
        <v>467</v>
      </c>
      <c r="I122" s="11"/>
      <c r="J122" s="8">
        <f>IF('2-Controllo qualitativo'!X123&lt;&gt;"",IF('2-Controllo qualitativo'!X123&lt;&gt;0,'2-Controllo qualitativo'!X123,""),"")</f>
        <v>0</v>
      </c>
      <c r="K122" s="15">
        <f>'3.1-Coefficienti di emissione'!F122</f>
        <v>0</v>
      </c>
      <c r="L122" s="11">
        <f>'3.1-Coefficienti di emissione'!G122</f>
        <v>0</v>
      </c>
      <c r="M122" s="16">
        <f>IF(J122="","",H122*K122)</f>
        <v>0</v>
      </c>
      <c r="N122" s="11">
        <f>'Appendice 2, GWP dei HFCs'!G3</f>
        <v>0</v>
      </c>
      <c r="O122" s="16">
        <f>IF(M122="","",M122*N122)</f>
        <v>0</v>
      </c>
      <c r="P122" s="8">
        <f>IF('2-Controllo qualitativo'!Y123&lt;&gt;"",IF('2-Controllo qualitativo'!Y123&lt;&gt;0,'2-Controllo qualitativo'!Y123,""),"")</f>
        <v>0</v>
      </c>
      <c r="Q122" s="15">
        <f>IF('3.1-Coefficienti di emissione'!J122="", "", '3.1-Coefficienti di emissione'!J122)</f>
        <v>0</v>
      </c>
      <c r="R122" s="11">
        <f>IF(Q122="","",'3.1-Coefficienti di emissione'!K122)</f>
        <v>0</v>
      </c>
      <c r="S122" s="16">
        <f>IF(P122="","",H122*Q122)</f>
        <v>0</v>
      </c>
      <c r="T122" s="11">
        <f>IF(S122="", "", 'Appendice 2, GWP dei HFCs'!G4)</f>
        <v>0</v>
      </c>
      <c r="U122" s="16">
        <f>IF(S122="","",S122*T122)</f>
        <v>0</v>
      </c>
      <c r="V122" s="8">
        <f>IF('2-Controllo qualitativo'!Z123&lt;&gt;"",IF('2-Controllo qualitativo'!Z123&lt;&gt;0,'2-Controllo qualitativo'!Z123,""),"")</f>
        <v>0</v>
      </c>
      <c r="W122" s="15">
        <f>IF('3.1-Coefficienti di emissione'!N122 ="", "", '3.1-Coefficienti di emissione'!N122)</f>
        <v>0</v>
      </c>
      <c r="X122" s="11">
        <f>IF(W122="","",'3.1-Coefficienti di emissione'!O122)</f>
        <v>0</v>
      </c>
      <c r="Y122" s="16">
        <f>IF(V122="","",H122*W122)</f>
        <v>0</v>
      </c>
      <c r="Z122" s="11">
        <f>IF(Y122="", "", 'Appendice 2, GWP dei HFCs'!G5)</f>
        <v>0</v>
      </c>
      <c r="AA122" s="16">
        <f>IF(Y122="","",Y122*Z122)</f>
        <v>0</v>
      </c>
      <c r="AB122" s="16">
        <f>IF('2-Controllo qualitativo'!E123="是",IF(J122="CO2",SUM(U122,AA122),SUM(O122,U122,AA122)),IF(SUM(O122,U122,AA122)&lt;&gt;0,SUM(O122,U122,AA122),0))</f>
        <v>0</v>
      </c>
      <c r="AC122" s="16">
        <f>IF('2-Controllo qualitativo'!E123="是",IF(J122="CO2",O122,""),"")</f>
        <v>0</v>
      </c>
      <c r="AD122" s="17">
        <f>IF(AB122&lt;&gt;"",AB122/'6-Tabella di riepilogo'!$J$5,"")</f>
        <v>0</v>
      </c>
      <c r="AE122" s="10">
        <f>F116&amp;J116&amp;E116</f>
        <v>0</v>
      </c>
      <c r="AF122" s="10">
        <f>F116&amp;J116</f>
        <v>0</v>
      </c>
      <c r="AG122" s="10">
        <f>F116&amp;P116</f>
        <v>0</v>
      </c>
      <c r="AH122" s="10">
        <f>F116&amp;V116</f>
        <v>0</v>
      </c>
      <c r="AI122" s="10">
        <f>F116&amp;G116</f>
        <v>0</v>
      </c>
      <c r="AJ122" s="10">
        <f>F116&amp;G116</f>
        <v>0</v>
      </c>
      <c r="AK122" s="10">
        <f>F116&amp;G116</f>
        <v>0</v>
      </c>
      <c r="AL122" s="10">
        <f>F116&amp;J116&amp;G116&amp;E116</f>
        <v>0</v>
      </c>
      <c r="AM122" s="10">
        <f>IFERROR(ABS(AB116),"")</f>
        <v>0</v>
      </c>
    </row>
    <row r="123" spans="1:39" ht="30" customHeight="1">
      <c r="A123" s="8">
        <f>IF('2-Controllo qualitativo'!A124&lt;&gt;"",'2-Controllo qualitativo'!A124,"")</f>
        <v>0</v>
      </c>
      <c r="B123" s="8">
        <f>IF('2-Controllo qualitativo'!B124&lt;&gt;"",'2-Controllo qualitativo'!B124,"")</f>
        <v>0</v>
      </c>
      <c r="C123" s="8">
        <f>IF('2-Controllo qualitativo'!C124&lt;&gt;"",'2-Controllo qualitativo'!C124,"")</f>
        <v>0</v>
      </c>
      <c r="D123" s="8">
        <f>IF('2-Controllo qualitativo'!D124&lt;&gt;"",'2-Controllo qualitativo'!D124,"")</f>
        <v>0</v>
      </c>
      <c r="E123" s="8">
        <f>IF('2-Controllo qualitativo'!E124&lt;&gt;"",'2-Controllo qualitativo'!E124,"")</f>
        <v>0</v>
      </c>
      <c r="F123" s="8">
        <f>IF('2-Controllo qualitativo'!F124&lt;&gt;"",'2-Controllo qualitativo'!F124,"")</f>
        <v>0</v>
      </c>
      <c r="G123" s="8">
        <f>IF('2-Controllo qualitativo'!G124&lt;&gt;"",'2-Controllo qualitativo'!G124,"")</f>
        <v>0</v>
      </c>
      <c r="H123" s="11" t="s">
        <v>467</v>
      </c>
      <c r="I123" s="11"/>
      <c r="J123" s="8">
        <f>IF('2-Controllo qualitativo'!X124&lt;&gt;"",IF('2-Controllo qualitativo'!X124&lt;&gt;0,'2-Controllo qualitativo'!X124,""),"")</f>
        <v>0</v>
      </c>
      <c r="K123" s="15">
        <f>'3.1-Coefficienti di emissione'!F123</f>
        <v>0</v>
      </c>
      <c r="L123" s="11">
        <f>'3.1-Coefficienti di emissione'!G123</f>
        <v>0</v>
      </c>
      <c r="M123" s="16">
        <f>IF(J123="","",H123*K123)</f>
        <v>0</v>
      </c>
      <c r="N123" s="11">
        <f>'Appendice 2, GWP dei HFCs'!G3</f>
        <v>0</v>
      </c>
      <c r="O123" s="16">
        <f>IF(M123="","",M123*N123)</f>
        <v>0</v>
      </c>
      <c r="P123" s="8">
        <f>IF('2-Controllo qualitativo'!Y124&lt;&gt;"",IF('2-Controllo qualitativo'!Y124&lt;&gt;0,'2-Controllo qualitativo'!Y124,""),"")</f>
        <v>0</v>
      </c>
      <c r="Q123" s="15">
        <f>IF('3.1-Coefficienti di emissione'!J123="", "", '3.1-Coefficienti di emissione'!J123)</f>
        <v>0</v>
      </c>
      <c r="R123" s="11">
        <f>IF(Q123="","",'3.1-Coefficienti di emissione'!K123)</f>
        <v>0</v>
      </c>
      <c r="S123" s="16">
        <f>IF(P123="","",H123*Q123)</f>
        <v>0</v>
      </c>
      <c r="T123" s="11">
        <f>IF(S123="", "", 'Appendice 2, GWP dei HFCs'!G4)</f>
        <v>0</v>
      </c>
      <c r="U123" s="16">
        <f>IF(S123="","",S123*T123)</f>
        <v>0</v>
      </c>
      <c r="V123" s="8">
        <f>IF('2-Controllo qualitativo'!Z124&lt;&gt;"",IF('2-Controllo qualitativo'!Z124&lt;&gt;0,'2-Controllo qualitativo'!Z124,""),"")</f>
        <v>0</v>
      </c>
      <c r="W123" s="15">
        <f>IF('3.1-Coefficienti di emissione'!N123 ="", "", '3.1-Coefficienti di emissione'!N123)</f>
        <v>0</v>
      </c>
      <c r="X123" s="11">
        <f>IF(W123="","",'3.1-Coefficienti di emissione'!O123)</f>
        <v>0</v>
      </c>
      <c r="Y123" s="16">
        <f>IF(V123="","",H123*W123)</f>
        <v>0</v>
      </c>
      <c r="Z123" s="11">
        <f>IF(Y123="", "", 'Appendice 2, GWP dei HFCs'!G5)</f>
        <v>0</v>
      </c>
      <c r="AA123" s="16">
        <f>IF(Y123="","",Y123*Z123)</f>
        <v>0</v>
      </c>
      <c r="AB123" s="16">
        <f>IF('2-Controllo qualitativo'!E124="是",IF(J123="CO2",SUM(U123,AA123),SUM(O123,U123,AA123)),IF(SUM(O123,U123,AA123)&lt;&gt;0,SUM(O123,U123,AA123),0))</f>
        <v>0</v>
      </c>
      <c r="AC123" s="16">
        <f>IF('2-Controllo qualitativo'!E124="是",IF(J123="CO2",O123,""),"")</f>
        <v>0</v>
      </c>
      <c r="AD123" s="17">
        <f>IF(AB123&lt;&gt;"",AB123/'6-Tabella di riepilogo'!$J$5,"")</f>
        <v>0</v>
      </c>
      <c r="AE123" s="10">
        <f>F117&amp;J117&amp;E117</f>
        <v>0</v>
      </c>
      <c r="AF123" s="10">
        <f>F117&amp;J117</f>
        <v>0</v>
      </c>
      <c r="AG123" s="10">
        <f>F117&amp;P117</f>
        <v>0</v>
      </c>
      <c r="AH123" s="10">
        <f>F117&amp;V117</f>
        <v>0</v>
      </c>
      <c r="AI123" s="10">
        <f>F117&amp;G117</f>
        <v>0</v>
      </c>
      <c r="AJ123" s="10">
        <f>F117&amp;G117</f>
        <v>0</v>
      </c>
      <c r="AK123" s="10">
        <f>F117&amp;G117</f>
        <v>0</v>
      </c>
      <c r="AL123" s="10">
        <f>F117&amp;J117&amp;G117&amp;E117</f>
        <v>0</v>
      </c>
      <c r="AM123" s="10">
        <f>IFERROR(ABS(AB117),"")</f>
        <v>0</v>
      </c>
    </row>
    <row r="124" spans="1:39" ht="30" customHeight="1">
      <c r="A124" s="8">
        <f>IF('2-Controllo qualitativo'!A125&lt;&gt;"",'2-Controllo qualitativo'!A125,"")</f>
        <v>0</v>
      </c>
      <c r="B124" s="8">
        <f>IF('2-Controllo qualitativo'!B125&lt;&gt;"",'2-Controllo qualitativo'!B125,"")</f>
        <v>0</v>
      </c>
      <c r="C124" s="8">
        <f>IF('2-Controllo qualitativo'!C125&lt;&gt;"",'2-Controllo qualitativo'!C125,"")</f>
        <v>0</v>
      </c>
      <c r="D124" s="8">
        <f>IF('2-Controllo qualitativo'!D125&lt;&gt;"",'2-Controllo qualitativo'!D125,"")</f>
        <v>0</v>
      </c>
      <c r="E124" s="8">
        <f>IF('2-Controllo qualitativo'!E125&lt;&gt;"",'2-Controllo qualitativo'!E125,"")</f>
        <v>0</v>
      </c>
      <c r="F124" s="8">
        <f>IF('2-Controllo qualitativo'!F125&lt;&gt;"",'2-Controllo qualitativo'!F125,"")</f>
        <v>0</v>
      </c>
      <c r="G124" s="8">
        <f>IF('2-Controllo qualitativo'!G125&lt;&gt;"",'2-Controllo qualitativo'!G125,"")</f>
        <v>0</v>
      </c>
      <c r="H124" s="11" t="s">
        <v>467</v>
      </c>
      <c r="I124" s="11"/>
      <c r="J124" s="8">
        <f>IF('2-Controllo qualitativo'!X125&lt;&gt;"",IF('2-Controllo qualitativo'!X125&lt;&gt;0,'2-Controllo qualitativo'!X125,""),"")</f>
        <v>0</v>
      </c>
      <c r="K124" s="15">
        <f>'3.1-Coefficienti di emissione'!F124</f>
        <v>0</v>
      </c>
      <c r="L124" s="11">
        <f>'3.1-Coefficienti di emissione'!G124</f>
        <v>0</v>
      </c>
      <c r="M124" s="16">
        <f>IF(J124="","",H124*K124)</f>
        <v>0</v>
      </c>
      <c r="N124" s="11">
        <f>'Appendice 2, GWP dei HFCs'!G3</f>
        <v>0</v>
      </c>
      <c r="O124" s="16">
        <f>IF(M124="","",M124*N124)</f>
        <v>0</v>
      </c>
      <c r="P124" s="8">
        <f>IF('2-Controllo qualitativo'!Y125&lt;&gt;"",IF('2-Controllo qualitativo'!Y125&lt;&gt;0,'2-Controllo qualitativo'!Y125,""),"")</f>
        <v>0</v>
      </c>
      <c r="Q124" s="15">
        <f>IF('3.1-Coefficienti di emissione'!J124="", "", '3.1-Coefficienti di emissione'!J124)</f>
        <v>0</v>
      </c>
      <c r="R124" s="11">
        <f>IF(Q124="","",'3.1-Coefficienti di emissione'!K124)</f>
        <v>0</v>
      </c>
      <c r="S124" s="16">
        <f>IF(P124="","",H124*Q124)</f>
        <v>0</v>
      </c>
      <c r="T124" s="11">
        <f>IF(S124="", "", 'Appendice 2, GWP dei HFCs'!G4)</f>
        <v>0</v>
      </c>
      <c r="U124" s="16">
        <f>IF(S124="","",S124*T124)</f>
        <v>0</v>
      </c>
      <c r="V124" s="8">
        <f>IF('2-Controllo qualitativo'!Z125&lt;&gt;"",IF('2-Controllo qualitativo'!Z125&lt;&gt;0,'2-Controllo qualitativo'!Z125,""),"")</f>
        <v>0</v>
      </c>
      <c r="W124" s="15">
        <f>IF('3.1-Coefficienti di emissione'!N124 ="", "", '3.1-Coefficienti di emissione'!N124)</f>
        <v>0</v>
      </c>
      <c r="X124" s="11">
        <f>IF(W124="","",'3.1-Coefficienti di emissione'!O124)</f>
        <v>0</v>
      </c>
      <c r="Y124" s="16">
        <f>IF(V124="","",H124*W124)</f>
        <v>0</v>
      </c>
      <c r="Z124" s="11">
        <f>IF(Y124="", "", 'Appendice 2, GWP dei HFCs'!G5)</f>
        <v>0</v>
      </c>
      <c r="AA124" s="16">
        <f>IF(Y124="","",Y124*Z124)</f>
        <v>0</v>
      </c>
      <c r="AB124" s="16">
        <f>IF('2-Controllo qualitativo'!E125="是",IF(J124="CO2",SUM(U124,AA124),SUM(O124,U124,AA124)),IF(SUM(O124,U124,AA124)&lt;&gt;0,SUM(O124,U124,AA124),0))</f>
        <v>0</v>
      </c>
      <c r="AC124" s="16">
        <f>IF('2-Controllo qualitativo'!E125="是",IF(J124="CO2",O124,""),"")</f>
        <v>0</v>
      </c>
      <c r="AD124" s="17">
        <f>IF(AB124&lt;&gt;"",AB124/'6-Tabella di riepilogo'!$J$5,"")</f>
        <v>0</v>
      </c>
      <c r="AE124" s="10">
        <f>F118&amp;J118&amp;E118</f>
        <v>0</v>
      </c>
      <c r="AF124" s="10">
        <f>F118&amp;J118</f>
        <v>0</v>
      </c>
      <c r="AG124" s="10">
        <f>F118&amp;P118</f>
        <v>0</v>
      </c>
      <c r="AH124" s="10">
        <f>F118&amp;V118</f>
        <v>0</v>
      </c>
      <c r="AI124" s="10">
        <f>F118&amp;G118</f>
        <v>0</v>
      </c>
      <c r="AJ124" s="10">
        <f>F118&amp;G118</f>
        <v>0</v>
      </c>
      <c r="AK124" s="10">
        <f>F118&amp;G118</f>
        <v>0</v>
      </c>
      <c r="AL124" s="10">
        <f>F118&amp;J118&amp;G118&amp;E118</f>
        <v>0</v>
      </c>
      <c r="AM124" s="10">
        <f>IFERROR(ABS(AB118),"")</f>
        <v>0</v>
      </c>
    </row>
    <row r="125" spans="1:39" ht="30" customHeight="1">
      <c r="A125" s="8">
        <f>IF('2-Controllo qualitativo'!A126&lt;&gt;"",'2-Controllo qualitativo'!A126,"")</f>
        <v>0</v>
      </c>
      <c r="B125" s="8">
        <f>IF('2-Controllo qualitativo'!B126&lt;&gt;"",'2-Controllo qualitativo'!B126,"")</f>
        <v>0</v>
      </c>
      <c r="C125" s="8">
        <f>IF('2-Controllo qualitativo'!C126&lt;&gt;"",'2-Controllo qualitativo'!C126,"")</f>
        <v>0</v>
      </c>
      <c r="D125" s="8">
        <f>IF('2-Controllo qualitativo'!D126&lt;&gt;"",'2-Controllo qualitativo'!D126,"")</f>
        <v>0</v>
      </c>
      <c r="E125" s="8">
        <f>IF('2-Controllo qualitativo'!E126&lt;&gt;"",'2-Controllo qualitativo'!E126,"")</f>
        <v>0</v>
      </c>
      <c r="F125" s="8">
        <f>IF('2-Controllo qualitativo'!F126&lt;&gt;"",'2-Controllo qualitativo'!F126,"")</f>
        <v>0</v>
      </c>
      <c r="G125" s="8">
        <f>IF('2-Controllo qualitativo'!G126&lt;&gt;"",'2-Controllo qualitativo'!G126,"")</f>
        <v>0</v>
      </c>
      <c r="H125" s="11" t="s">
        <v>467</v>
      </c>
      <c r="I125" s="11"/>
      <c r="J125" s="8">
        <f>IF('2-Controllo qualitativo'!X126&lt;&gt;"",IF('2-Controllo qualitativo'!X126&lt;&gt;0,'2-Controllo qualitativo'!X126,""),"")</f>
        <v>0</v>
      </c>
      <c r="K125" s="15">
        <f>'3.1-Coefficienti di emissione'!F125</f>
        <v>0</v>
      </c>
      <c r="L125" s="11">
        <f>'3.1-Coefficienti di emissione'!G125</f>
        <v>0</v>
      </c>
      <c r="M125" s="16">
        <f>IF(J125="","",H125*K125)</f>
        <v>0</v>
      </c>
      <c r="N125" s="11">
        <f>'Appendice 2, GWP dei HFCs'!G3</f>
        <v>0</v>
      </c>
      <c r="O125" s="16">
        <f>IF(M125="","",M125*N125)</f>
        <v>0</v>
      </c>
      <c r="P125" s="8">
        <f>IF('2-Controllo qualitativo'!Y126&lt;&gt;"",IF('2-Controllo qualitativo'!Y126&lt;&gt;0,'2-Controllo qualitativo'!Y126,""),"")</f>
        <v>0</v>
      </c>
      <c r="Q125" s="15">
        <f>IF('3.1-Coefficienti di emissione'!J125="", "", '3.1-Coefficienti di emissione'!J125)</f>
        <v>0</v>
      </c>
      <c r="R125" s="11">
        <f>IF(Q125="","",'3.1-Coefficienti di emissione'!K125)</f>
        <v>0</v>
      </c>
      <c r="S125" s="16">
        <f>IF(P125="","",H125*Q125)</f>
        <v>0</v>
      </c>
      <c r="T125" s="11">
        <f>IF(S125="", "", 'Appendice 2, GWP dei HFCs'!G4)</f>
        <v>0</v>
      </c>
      <c r="U125" s="16">
        <f>IF(S125="","",S125*T125)</f>
        <v>0</v>
      </c>
      <c r="V125" s="8">
        <f>IF('2-Controllo qualitativo'!Z126&lt;&gt;"",IF('2-Controllo qualitativo'!Z126&lt;&gt;0,'2-Controllo qualitativo'!Z126,""),"")</f>
        <v>0</v>
      </c>
      <c r="W125" s="15">
        <f>IF('3.1-Coefficienti di emissione'!N125 ="", "", '3.1-Coefficienti di emissione'!N125)</f>
        <v>0</v>
      </c>
      <c r="X125" s="11">
        <f>IF(W125="","",'3.1-Coefficienti di emissione'!O125)</f>
        <v>0</v>
      </c>
      <c r="Y125" s="16">
        <f>IF(V125="","",H125*W125)</f>
        <v>0</v>
      </c>
      <c r="Z125" s="11">
        <f>IF(Y125="", "", 'Appendice 2, GWP dei HFCs'!G5)</f>
        <v>0</v>
      </c>
      <c r="AA125" s="16">
        <f>IF(Y125="","",Y125*Z125)</f>
        <v>0</v>
      </c>
      <c r="AB125" s="16">
        <f>IF('2-Controllo qualitativo'!E126="是",IF(J125="CO2",SUM(U125,AA125),SUM(O125,U125,AA125)),IF(SUM(O125,U125,AA125)&lt;&gt;0,SUM(O125,U125,AA125),0))</f>
        <v>0</v>
      </c>
      <c r="AC125" s="16">
        <f>IF('2-Controllo qualitativo'!E126="是",IF(J125="CO2",O125,""),"")</f>
        <v>0</v>
      </c>
      <c r="AD125" s="17">
        <f>IF(AB125&lt;&gt;"",AB125/'6-Tabella di riepilogo'!$J$5,"")</f>
        <v>0</v>
      </c>
      <c r="AE125" s="10">
        <f>F119&amp;J119&amp;E119</f>
        <v>0</v>
      </c>
      <c r="AF125" s="10">
        <f>F119&amp;J119</f>
        <v>0</v>
      </c>
      <c r="AG125" s="10">
        <f>F119&amp;P119</f>
        <v>0</v>
      </c>
      <c r="AH125" s="10">
        <f>F119&amp;V119</f>
        <v>0</v>
      </c>
      <c r="AI125" s="10">
        <f>F119&amp;G119</f>
        <v>0</v>
      </c>
      <c r="AJ125" s="10">
        <f>F119&amp;G119</f>
        <v>0</v>
      </c>
      <c r="AK125" s="10">
        <f>F119&amp;G119</f>
        <v>0</v>
      </c>
      <c r="AL125" s="10">
        <f>F119&amp;J119&amp;G119&amp;E119</f>
        <v>0</v>
      </c>
      <c r="AM125" s="10">
        <f>IFERROR(ABS(AB119),"")</f>
        <v>0</v>
      </c>
    </row>
    <row r="126" spans="1:39" ht="30" customHeight="1">
      <c r="A126" s="8">
        <f>IF('2-Controllo qualitativo'!A127&lt;&gt;"",'2-Controllo qualitativo'!A127,"")</f>
        <v>0</v>
      </c>
      <c r="B126" s="8">
        <f>IF('2-Controllo qualitativo'!B127&lt;&gt;"",'2-Controllo qualitativo'!B127,"")</f>
        <v>0</v>
      </c>
      <c r="C126" s="8">
        <f>IF('2-Controllo qualitativo'!C127&lt;&gt;"",'2-Controllo qualitativo'!C127,"")</f>
        <v>0</v>
      </c>
      <c r="D126" s="8">
        <f>IF('2-Controllo qualitativo'!D127&lt;&gt;"",'2-Controllo qualitativo'!D127,"")</f>
        <v>0</v>
      </c>
      <c r="E126" s="8">
        <f>IF('2-Controllo qualitativo'!E127&lt;&gt;"",'2-Controllo qualitativo'!E127,"")</f>
        <v>0</v>
      </c>
      <c r="F126" s="8">
        <f>IF('2-Controllo qualitativo'!F127&lt;&gt;"",'2-Controllo qualitativo'!F127,"")</f>
        <v>0</v>
      </c>
      <c r="G126" s="8">
        <f>IF('2-Controllo qualitativo'!G127&lt;&gt;"",'2-Controllo qualitativo'!G127,"")</f>
        <v>0</v>
      </c>
      <c r="H126" s="11" t="s">
        <v>467</v>
      </c>
      <c r="I126" s="11"/>
      <c r="J126" s="8">
        <f>IF('2-Controllo qualitativo'!X127&lt;&gt;"",IF('2-Controllo qualitativo'!X127&lt;&gt;0,'2-Controllo qualitativo'!X127,""),"")</f>
        <v>0</v>
      </c>
      <c r="K126" s="15">
        <f>'3.1-Coefficienti di emissione'!F126</f>
        <v>0</v>
      </c>
      <c r="L126" s="11">
        <f>'3.1-Coefficienti di emissione'!G126</f>
        <v>0</v>
      </c>
      <c r="M126" s="16">
        <f>IF(J126="","",H126*K126)</f>
        <v>0</v>
      </c>
      <c r="N126" s="11">
        <f>'Appendice 2, GWP dei HFCs'!G3</f>
        <v>0</v>
      </c>
      <c r="O126" s="16">
        <f>IF(M126="","",M126*N126)</f>
        <v>0</v>
      </c>
      <c r="P126" s="8">
        <f>IF('2-Controllo qualitativo'!Y127&lt;&gt;"",IF('2-Controllo qualitativo'!Y127&lt;&gt;0,'2-Controllo qualitativo'!Y127,""),"")</f>
        <v>0</v>
      </c>
      <c r="Q126" s="15">
        <f>IF('3.1-Coefficienti di emissione'!J126="", "", '3.1-Coefficienti di emissione'!J126)</f>
        <v>0</v>
      </c>
      <c r="R126" s="11">
        <f>IF(Q126="","",'3.1-Coefficienti di emissione'!K126)</f>
        <v>0</v>
      </c>
      <c r="S126" s="16">
        <f>IF(P126="","",H126*Q126)</f>
        <v>0</v>
      </c>
      <c r="T126" s="11">
        <f>IF(S126="", "", 'Appendice 2, GWP dei HFCs'!G4)</f>
        <v>0</v>
      </c>
      <c r="U126" s="16">
        <f>IF(S126="","",S126*T126)</f>
        <v>0</v>
      </c>
      <c r="V126" s="8">
        <f>IF('2-Controllo qualitativo'!Z127&lt;&gt;"",IF('2-Controllo qualitativo'!Z127&lt;&gt;0,'2-Controllo qualitativo'!Z127,""),"")</f>
        <v>0</v>
      </c>
      <c r="W126" s="15">
        <f>IF('3.1-Coefficienti di emissione'!N126 ="", "", '3.1-Coefficienti di emissione'!N126)</f>
        <v>0</v>
      </c>
      <c r="X126" s="11">
        <f>IF(W126="","",'3.1-Coefficienti di emissione'!O126)</f>
        <v>0</v>
      </c>
      <c r="Y126" s="16">
        <f>IF(V126="","",H126*W126)</f>
        <v>0</v>
      </c>
      <c r="Z126" s="11">
        <f>IF(Y126="", "", 'Appendice 2, GWP dei HFCs'!G5)</f>
        <v>0</v>
      </c>
      <c r="AA126" s="16">
        <f>IF(Y126="","",Y126*Z126)</f>
        <v>0</v>
      </c>
      <c r="AB126" s="16">
        <f>IF('2-Controllo qualitativo'!E127="是",IF(J126="CO2",SUM(U126,AA126),SUM(O126,U126,AA126)),IF(SUM(O126,U126,AA126)&lt;&gt;0,SUM(O126,U126,AA126),0))</f>
        <v>0</v>
      </c>
      <c r="AC126" s="16">
        <f>IF('2-Controllo qualitativo'!E127="是",IF(J126="CO2",O126,""),"")</f>
        <v>0</v>
      </c>
      <c r="AD126" s="17">
        <f>IF(AB126&lt;&gt;"",AB126/'6-Tabella di riepilogo'!$J$5,"")</f>
        <v>0</v>
      </c>
      <c r="AE126" s="10">
        <f>F120&amp;J120&amp;E120</f>
        <v>0</v>
      </c>
      <c r="AF126" s="10">
        <f>F120&amp;J120</f>
        <v>0</v>
      </c>
      <c r="AG126" s="10">
        <f>F120&amp;P120</f>
        <v>0</v>
      </c>
      <c r="AH126" s="10">
        <f>F120&amp;V120</f>
        <v>0</v>
      </c>
      <c r="AI126" s="10">
        <f>F120&amp;G120</f>
        <v>0</v>
      </c>
      <c r="AJ126" s="10">
        <f>F120&amp;G120</f>
        <v>0</v>
      </c>
      <c r="AK126" s="10">
        <f>F120&amp;G120</f>
        <v>0</v>
      </c>
      <c r="AL126" s="10">
        <f>F120&amp;J120&amp;G120&amp;E120</f>
        <v>0</v>
      </c>
      <c r="AM126" s="10">
        <f>IFERROR(ABS(AB120),"")</f>
        <v>0</v>
      </c>
    </row>
    <row r="127" spans="1:39" ht="30" customHeight="1">
      <c r="A127" s="8">
        <f>IF('2-Controllo qualitativo'!A128&lt;&gt;"",'2-Controllo qualitativo'!A128,"")</f>
        <v>0</v>
      </c>
      <c r="B127" s="8">
        <f>IF('2-Controllo qualitativo'!B128&lt;&gt;"",'2-Controllo qualitativo'!B128,"")</f>
        <v>0</v>
      </c>
      <c r="C127" s="8">
        <f>IF('2-Controllo qualitativo'!C128&lt;&gt;"",'2-Controllo qualitativo'!C128,"")</f>
        <v>0</v>
      </c>
      <c r="D127" s="8">
        <f>IF('2-Controllo qualitativo'!D128&lt;&gt;"",'2-Controllo qualitativo'!D128,"")</f>
        <v>0</v>
      </c>
      <c r="E127" s="8">
        <f>IF('2-Controllo qualitativo'!E128&lt;&gt;"",'2-Controllo qualitativo'!E128,"")</f>
        <v>0</v>
      </c>
      <c r="F127" s="8">
        <f>IF('2-Controllo qualitativo'!F128&lt;&gt;"",'2-Controllo qualitativo'!F128,"")</f>
        <v>0</v>
      </c>
      <c r="G127" s="8">
        <f>IF('2-Controllo qualitativo'!G128&lt;&gt;"",'2-Controllo qualitativo'!G128,"")</f>
        <v>0</v>
      </c>
      <c r="H127" s="11" t="s">
        <v>467</v>
      </c>
      <c r="I127" s="11"/>
      <c r="J127" s="8">
        <f>IF('2-Controllo qualitativo'!X128&lt;&gt;"",IF('2-Controllo qualitativo'!X128&lt;&gt;0,'2-Controllo qualitativo'!X128,""),"")</f>
        <v>0</v>
      </c>
      <c r="K127" s="15">
        <f>'3.1-Coefficienti di emissione'!F127</f>
        <v>0</v>
      </c>
      <c r="L127" s="11">
        <f>'3.1-Coefficienti di emissione'!G127</f>
        <v>0</v>
      </c>
      <c r="M127" s="16">
        <f>IF(J127="","",H127*K127)</f>
        <v>0</v>
      </c>
      <c r="N127" s="11">
        <f>'Appendice 2, GWP dei HFCs'!G3</f>
        <v>0</v>
      </c>
      <c r="O127" s="16">
        <f>IF(M127="","",M127*N127)</f>
        <v>0</v>
      </c>
      <c r="P127" s="8">
        <f>IF('2-Controllo qualitativo'!Y128&lt;&gt;"",IF('2-Controllo qualitativo'!Y128&lt;&gt;0,'2-Controllo qualitativo'!Y128,""),"")</f>
        <v>0</v>
      </c>
      <c r="Q127" s="15">
        <f>IF('3.1-Coefficienti di emissione'!J127="", "", '3.1-Coefficienti di emissione'!J127)</f>
        <v>0</v>
      </c>
      <c r="R127" s="11">
        <f>IF(Q127="","",'3.1-Coefficienti di emissione'!K127)</f>
        <v>0</v>
      </c>
      <c r="S127" s="16">
        <f>IF(P127="","",H127*Q127)</f>
        <v>0</v>
      </c>
      <c r="T127" s="11">
        <f>IF(S127="", "", 'Appendice 2, GWP dei HFCs'!G4)</f>
        <v>0</v>
      </c>
      <c r="U127" s="16">
        <f>IF(S127="","",S127*T127)</f>
        <v>0</v>
      </c>
      <c r="V127" s="8">
        <f>IF('2-Controllo qualitativo'!Z128&lt;&gt;"",IF('2-Controllo qualitativo'!Z128&lt;&gt;0,'2-Controllo qualitativo'!Z128,""),"")</f>
        <v>0</v>
      </c>
      <c r="W127" s="15">
        <f>IF('3.1-Coefficienti di emissione'!N127 ="", "", '3.1-Coefficienti di emissione'!N127)</f>
        <v>0</v>
      </c>
      <c r="X127" s="11">
        <f>IF(W127="","",'3.1-Coefficienti di emissione'!O127)</f>
        <v>0</v>
      </c>
      <c r="Y127" s="16">
        <f>IF(V127="","",H127*W127)</f>
        <v>0</v>
      </c>
      <c r="Z127" s="11">
        <f>IF(Y127="", "", 'Appendice 2, GWP dei HFCs'!G5)</f>
        <v>0</v>
      </c>
      <c r="AA127" s="16">
        <f>IF(Y127="","",Y127*Z127)</f>
        <v>0</v>
      </c>
      <c r="AB127" s="16">
        <f>IF('2-Controllo qualitativo'!E128="是",IF(J127="CO2",SUM(U127,AA127),SUM(O127,U127,AA127)),IF(SUM(O127,U127,AA127)&lt;&gt;0,SUM(O127,U127,AA127),0))</f>
        <v>0</v>
      </c>
      <c r="AC127" s="16">
        <f>IF('2-Controllo qualitativo'!E128="是",IF(J127="CO2",O127,""),"")</f>
        <v>0</v>
      </c>
      <c r="AD127" s="17">
        <f>IF(AB127&lt;&gt;"",AB127/'6-Tabella di riepilogo'!$J$5,"")</f>
        <v>0</v>
      </c>
      <c r="AE127" s="10">
        <f>F121&amp;J121&amp;E121</f>
        <v>0</v>
      </c>
      <c r="AF127" s="10">
        <f>F121&amp;J121</f>
        <v>0</v>
      </c>
      <c r="AG127" s="10">
        <f>F121&amp;P121</f>
        <v>0</v>
      </c>
      <c r="AH127" s="10">
        <f>F121&amp;V121</f>
        <v>0</v>
      </c>
      <c r="AI127" s="10">
        <f>F121&amp;G121</f>
        <v>0</v>
      </c>
      <c r="AJ127" s="10">
        <f>F121&amp;G121</f>
        <v>0</v>
      </c>
      <c r="AK127" s="10">
        <f>F121&amp;G121</f>
        <v>0</v>
      </c>
      <c r="AL127" s="10">
        <f>F121&amp;J121&amp;G121&amp;E121</f>
        <v>0</v>
      </c>
      <c r="AM127" s="10">
        <f>IFERROR(ABS(AB121),"")</f>
        <v>0</v>
      </c>
    </row>
    <row r="128" spans="1:39" ht="30" customHeight="1">
      <c r="A128" s="8">
        <f>IF('2-Controllo qualitativo'!A129&lt;&gt;"",'2-Controllo qualitativo'!A129,"")</f>
        <v>0</v>
      </c>
      <c r="B128" s="8">
        <f>IF('2-Controllo qualitativo'!B129&lt;&gt;"",'2-Controllo qualitativo'!B129,"")</f>
        <v>0</v>
      </c>
      <c r="C128" s="8">
        <f>IF('2-Controllo qualitativo'!C129&lt;&gt;"",'2-Controllo qualitativo'!C129,"")</f>
        <v>0</v>
      </c>
      <c r="D128" s="8">
        <f>IF('2-Controllo qualitativo'!D129&lt;&gt;"",'2-Controllo qualitativo'!D129,"")</f>
        <v>0</v>
      </c>
      <c r="E128" s="8">
        <f>IF('2-Controllo qualitativo'!E129&lt;&gt;"",'2-Controllo qualitativo'!E129,"")</f>
        <v>0</v>
      </c>
      <c r="F128" s="8">
        <f>IF('2-Controllo qualitativo'!F129&lt;&gt;"",'2-Controllo qualitativo'!F129,"")</f>
        <v>0</v>
      </c>
      <c r="G128" s="8">
        <f>IF('2-Controllo qualitativo'!G129&lt;&gt;"",'2-Controllo qualitativo'!G129,"")</f>
        <v>0</v>
      </c>
      <c r="H128" s="11" t="s">
        <v>467</v>
      </c>
      <c r="I128" s="11"/>
      <c r="J128" s="8">
        <f>IF('2-Controllo qualitativo'!X129&lt;&gt;"",IF('2-Controllo qualitativo'!X129&lt;&gt;0,'2-Controllo qualitativo'!X129,""),"")</f>
        <v>0</v>
      </c>
      <c r="K128" s="15">
        <f>'3.1-Coefficienti di emissione'!F128</f>
        <v>0</v>
      </c>
      <c r="L128" s="11">
        <f>'3.1-Coefficienti di emissione'!G128</f>
        <v>0</v>
      </c>
      <c r="M128" s="16">
        <f>IF(J128="","",H128*K128)</f>
        <v>0</v>
      </c>
      <c r="N128" s="11">
        <f>'Appendice 2, GWP dei HFCs'!G3</f>
        <v>0</v>
      </c>
      <c r="O128" s="16">
        <f>IF(M128="","",M128*N128)</f>
        <v>0</v>
      </c>
      <c r="P128" s="8">
        <f>IF('2-Controllo qualitativo'!Y129&lt;&gt;"",IF('2-Controllo qualitativo'!Y129&lt;&gt;0,'2-Controllo qualitativo'!Y129,""),"")</f>
        <v>0</v>
      </c>
      <c r="Q128" s="15">
        <f>IF('3.1-Coefficienti di emissione'!J128="", "", '3.1-Coefficienti di emissione'!J128)</f>
        <v>0</v>
      </c>
      <c r="R128" s="11">
        <f>IF(Q128="","",'3.1-Coefficienti di emissione'!K128)</f>
        <v>0</v>
      </c>
      <c r="S128" s="16">
        <f>IF(P128="","",H128*Q128)</f>
        <v>0</v>
      </c>
      <c r="T128" s="11">
        <f>IF(S128="", "", 'Appendice 2, GWP dei HFCs'!G4)</f>
        <v>0</v>
      </c>
      <c r="U128" s="16">
        <f>IF(S128="","",S128*T128)</f>
        <v>0</v>
      </c>
      <c r="V128" s="8">
        <f>IF('2-Controllo qualitativo'!Z129&lt;&gt;"",IF('2-Controllo qualitativo'!Z129&lt;&gt;0,'2-Controllo qualitativo'!Z129,""),"")</f>
        <v>0</v>
      </c>
      <c r="W128" s="15">
        <f>IF('3.1-Coefficienti di emissione'!N128 ="", "", '3.1-Coefficienti di emissione'!N128)</f>
        <v>0</v>
      </c>
      <c r="X128" s="11">
        <f>IF(W128="","",'3.1-Coefficienti di emissione'!O128)</f>
        <v>0</v>
      </c>
      <c r="Y128" s="16">
        <f>IF(V128="","",H128*W128)</f>
        <v>0</v>
      </c>
      <c r="Z128" s="11">
        <f>IF(Y128="", "", 'Appendice 2, GWP dei HFCs'!G5)</f>
        <v>0</v>
      </c>
      <c r="AA128" s="16">
        <f>IF(Y128="","",Y128*Z128)</f>
        <v>0</v>
      </c>
      <c r="AB128" s="16">
        <f>IF('2-Controllo qualitativo'!E129="是",IF(J128="CO2",SUM(U128,AA128),SUM(O128,U128,AA128)),IF(SUM(O128,U128,AA128)&lt;&gt;0,SUM(O128,U128,AA128),0))</f>
        <v>0</v>
      </c>
      <c r="AC128" s="16">
        <f>IF('2-Controllo qualitativo'!E129="是",IF(J128="CO2",O128,""),"")</f>
        <v>0</v>
      </c>
      <c r="AD128" s="17">
        <f>IF(AB128&lt;&gt;"",AB128/'6-Tabella di riepilogo'!$J$5,"")</f>
        <v>0</v>
      </c>
      <c r="AE128" s="10">
        <f>F122&amp;J122&amp;E122</f>
        <v>0</v>
      </c>
      <c r="AF128" s="10">
        <f>F122&amp;J122</f>
        <v>0</v>
      </c>
      <c r="AG128" s="10">
        <f>F122&amp;P122</f>
        <v>0</v>
      </c>
      <c r="AH128" s="10">
        <f>F122&amp;V122</f>
        <v>0</v>
      </c>
      <c r="AI128" s="10">
        <f>F122&amp;G122</f>
        <v>0</v>
      </c>
      <c r="AJ128" s="10">
        <f>F122&amp;G122</f>
        <v>0</v>
      </c>
      <c r="AK128" s="10">
        <f>F122&amp;G122</f>
        <v>0</v>
      </c>
      <c r="AL128" s="10">
        <f>F122&amp;J122&amp;G122&amp;E122</f>
        <v>0</v>
      </c>
      <c r="AM128" s="10">
        <f>IFERROR(ABS(AB122),"")</f>
        <v>0</v>
      </c>
    </row>
    <row r="129" spans="1:39" ht="30" customHeight="1">
      <c r="A129" s="8">
        <f>IF('2-Controllo qualitativo'!A130&lt;&gt;"",'2-Controllo qualitativo'!A130,"")</f>
        <v>0</v>
      </c>
      <c r="B129" s="8">
        <f>IF('2-Controllo qualitativo'!B130&lt;&gt;"",'2-Controllo qualitativo'!B130,"")</f>
        <v>0</v>
      </c>
      <c r="C129" s="8">
        <f>IF('2-Controllo qualitativo'!C130&lt;&gt;"",'2-Controllo qualitativo'!C130,"")</f>
        <v>0</v>
      </c>
      <c r="D129" s="8">
        <f>IF('2-Controllo qualitativo'!D130&lt;&gt;"",'2-Controllo qualitativo'!D130,"")</f>
        <v>0</v>
      </c>
      <c r="E129" s="8">
        <f>IF('2-Controllo qualitativo'!E130&lt;&gt;"",'2-Controllo qualitativo'!E130,"")</f>
        <v>0</v>
      </c>
      <c r="F129" s="8">
        <f>IF('2-Controllo qualitativo'!F130&lt;&gt;"",'2-Controllo qualitativo'!F130,"")</f>
        <v>0</v>
      </c>
      <c r="G129" s="8">
        <f>IF('2-Controllo qualitativo'!G130&lt;&gt;"",'2-Controllo qualitativo'!G130,"")</f>
        <v>0</v>
      </c>
      <c r="H129" s="11" t="s">
        <v>467</v>
      </c>
      <c r="I129" s="11"/>
      <c r="J129" s="8">
        <f>IF('2-Controllo qualitativo'!X130&lt;&gt;"",IF('2-Controllo qualitativo'!X130&lt;&gt;0,'2-Controllo qualitativo'!X130,""),"")</f>
        <v>0</v>
      </c>
      <c r="K129" s="15">
        <f>'3.1-Coefficienti di emissione'!F129</f>
        <v>0</v>
      </c>
      <c r="L129" s="11">
        <f>'3.1-Coefficienti di emissione'!G129</f>
        <v>0</v>
      </c>
      <c r="M129" s="16">
        <f>IF(J129="","",H129*K129)</f>
        <v>0</v>
      </c>
      <c r="N129" s="11">
        <f>'Appendice 2, GWP dei HFCs'!G3</f>
        <v>0</v>
      </c>
      <c r="O129" s="16">
        <f>IF(M129="","",M129*N129)</f>
        <v>0</v>
      </c>
      <c r="P129" s="8">
        <f>IF('2-Controllo qualitativo'!Y130&lt;&gt;"",IF('2-Controllo qualitativo'!Y130&lt;&gt;0,'2-Controllo qualitativo'!Y130,""),"")</f>
        <v>0</v>
      </c>
      <c r="Q129" s="15">
        <f>IF('3.1-Coefficienti di emissione'!J129="", "", '3.1-Coefficienti di emissione'!J129)</f>
        <v>0</v>
      </c>
      <c r="R129" s="11">
        <f>IF(Q129="","",'3.1-Coefficienti di emissione'!K129)</f>
        <v>0</v>
      </c>
      <c r="S129" s="16">
        <f>IF(P129="","",H129*Q129)</f>
        <v>0</v>
      </c>
      <c r="T129" s="11">
        <f>IF(S129="", "", 'Appendice 2, GWP dei HFCs'!G4)</f>
        <v>0</v>
      </c>
      <c r="U129" s="16">
        <f>IF(S129="","",S129*T129)</f>
        <v>0</v>
      </c>
      <c r="V129" s="8">
        <f>IF('2-Controllo qualitativo'!Z130&lt;&gt;"",IF('2-Controllo qualitativo'!Z130&lt;&gt;0,'2-Controllo qualitativo'!Z130,""),"")</f>
        <v>0</v>
      </c>
      <c r="W129" s="15">
        <f>IF('3.1-Coefficienti di emissione'!N129 ="", "", '3.1-Coefficienti di emissione'!N129)</f>
        <v>0</v>
      </c>
      <c r="X129" s="11">
        <f>IF(W129="","",'3.1-Coefficienti di emissione'!O129)</f>
        <v>0</v>
      </c>
      <c r="Y129" s="16">
        <f>IF(V129="","",H129*W129)</f>
        <v>0</v>
      </c>
      <c r="Z129" s="11">
        <f>IF(Y129="", "", 'Appendice 2, GWP dei HFCs'!G5)</f>
        <v>0</v>
      </c>
      <c r="AA129" s="16">
        <f>IF(Y129="","",Y129*Z129)</f>
        <v>0</v>
      </c>
      <c r="AB129" s="16">
        <f>IF('2-Controllo qualitativo'!E130="是",IF(J129="CO2",SUM(U129,AA129),SUM(O129,U129,AA129)),IF(SUM(O129,U129,AA129)&lt;&gt;0,SUM(O129,U129,AA129),0))</f>
        <v>0</v>
      </c>
      <c r="AC129" s="16">
        <f>IF('2-Controllo qualitativo'!E130="是",IF(J129="CO2",O129,""),"")</f>
        <v>0</v>
      </c>
      <c r="AD129" s="17">
        <f>IF(AB129&lt;&gt;"",AB129/'6-Tabella di riepilogo'!$J$5,"")</f>
        <v>0</v>
      </c>
      <c r="AE129" s="10">
        <f>F123&amp;J123&amp;E123</f>
        <v>0</v>
      </c>
      <c r="AF129" s="10">
        <f>F123&amp;J123</f>
        <v>0</v>
      </c>
      <c r="AG129" s="10">
        <f>F123&amp;P123</f>
        <v>0</v>
      </c>
      <c r="AH129" s="10">
        <f>F123&amp;V123</f>
        <v>0</v>
      </c>
      <c r="AI129" s="10">
        <f>F123&amp;G123</f>
        <v>0</v>
      </c>
      <c r="AJ129" s="10">
        <f>F123&amp;G123</f>
        <v>0</v>
      </c>
      <c r="AK129" s="10">
        <f>F123&amp;G123</f>
        <v>0</v>
      </c>
      <c r="AL129" s="10">
        <f>F123&amp;J123&amp;G123&amp;E123</f>
        <v>0</v>
      </c>
      <c r="AM129" s="10">
        <f>IFERROR(ABS(AB123),"")</f>
        <v>0</v>
      </c>
    </row>
    <row r="130" spans="1:39" ht="30" customHeight="1">
      <c r="A130" s="8">
        <f>IF('2-Controllo qualitativo'!A131&lt;&gt;"",'2-Controllo qualitativo'!A131,"")</f>
        <v>0</v>
      </c>
      <c r="B130" s="8">
        <f>IF('2-Controllo qualitativo'!B131&lt;&gt;"",'2-Controllo qualitativo'!B131,"")</f>
        <v>0</v>
      </c>
      <c r="C130" s="8">
        <f>IF('2-Controllo qualitativo'!C131&lt;&gt;"",'2-Controllo qualitativo'!C131,"")</f>
        <v>0</v>
      </c>
      <c r="D130" s="8">
        <f>IF('2-Controllo qualitativo'!D131&lt;&gt;"",'2-Controllo qualitativo'!D131,"")</f>
        <v>0</v>
      </c>
      <c r="E130" s="8">
        <f>IF('2-Controllo qualitativo'!E131&lt;&gt;"",'2-Controllo qualitativo'!E131,"")</f>
        <v>0</v>
      </c>
      <c r="F130" s="8">
        <f>IF('2-Controllo qualitativo'!F131&lt;&gt;"",'2-Controllo qualitativo'!F131,"")</f>
        <v>0</v>
      </c>
      <c r="G130" s="8">
        <f>IF('2-Controllo qualitativo'!G131&lt;&gt;"",'2-Controllo qualitativo'!G131,"")</f>
        <v>0</v>
      </c>
      <c r="H130" s="11" t="s">
        <v>467</v>
      </c>
      <c r="I130" s="11"/>
      <c r="J130" s="8">
        <f>IF('2-Controllo qualitativo'!X131&lt;&gt;"",IF('2-Controllo qualitativo'!X131&lt;&gt;0,'2-Controllo qualitativo'!X131,""),"")</f>
        <v>0</v>
      </c>
      <c r="K130" s="15">
        <f>'3.1-Coefficienti di emissione'!F130</f>
        <v>0</v>
      </c>
      <c r="L130" s="11">
        <f>'3.1-Coefficienti di emissione'!G130</f>
        <v>0</v>
      </c>
      <c r="M130" s="16">
        <f>IF(J130="","",H130*K130)</f>
        <v>0</v>
      </c>
      <c r="N130" s="11">
        <f>'Appendice 2, GWP dei HFCs'!G3</f>
        <v>0</v>
      </c>
      <c r="O130" s="16">
        <f>IF(M130="","",M130*N130)</f>
        <v>0</v>
      </c>
      <c r="P130" s="8">
        <f>IF('2-Controllo qualitativo'!Y131&lt;&gt;"",IF('2-Controllo qualitativo'!Y131&lt;&gt;0,'2-Controllo qualitativo'!Y131,""),"")</f>
        <v>0</v>
      </c>
      <c r="Q130" s="15">
        <f>IF('3.1-Coefficienti di emissione'!J130="", "", '3.1-Coefficienti di emissione'!J130)</f>
        <v>0</v>
      </c>
      <c r="R130" s="11">
        <f>IF(Q130="","",'3.1-Coefficienti di emissione'!K130)</f>
        <v>0</v>
      </c>
      <c r="S130" s="16">
        <f>IF(P130="","",H130*Q130)</f>
        <v>0</v>
      </c>
      <c r="T130" s="11">
        <f>IF(S130="", "", 'Appendice 2, GWP dei HFCs'!G4)</f>
        <v>0</v>
      </c>
      <c r="U130" s="16">
        <f>IF(S130="","",S130*T130)</f>
        <v>0</v>
      </c>
      <c r="V130" s="8">
        <f>IF('2-Controllo qualitativo'!Z131&lt;&gt;"",IF('2-Controllo qualitativo'!Z131&lt;&gt;0,'2-Controllo qualitativo'!Z131,""),"")</f>
        <v>0</v>
      </c>
      <c r="W130" s="15">
        <f>IF('3.1-Coefficienti di emissione'!N130 ="", "", '3.1-Coefficienti di emissione'!N130)</f>
        <v>0</v>
      </c>
      <c r="X130" s="11">
        <f>IF(W130="","",'3.1-Coefficienti di emissione'!O130)</f>
        <v>0</v>
      </c>
      <c r="Y130" s="16">
        <f>IF(V130="","",H130*W130)</f>
        <v>0</v>
      </c>
      <c r="Z130" s="11">
        <f>IF(Y130="", "", 'Appendice 2, GWP dei HFCs'!G5)</f>
        <v>0</v>
      </c>
      <c r="AA130" s="16">
        <f>IF(Y130="","",Y130*Z130)</f>
        <v>0</v>
      </c>
      <c r="AB130" s="16">
        <f>IF('2-Controllo qualitativo'!E131="是",IF(J130="CO2",SUM(U130,AA130),SUM(O130,U130,AA130)),IF(SUM(O130,U130,AA130)&lt;&gt;0,SUM(O130,U130,AA130),0))</f>
        <v>0</v>
      </c>
      <c r="AC130" s="16">
        <f>IF('2-Controllo qualitativo'!E131="是",IF(J130="CO2",O130,""),"")</f>
        <v>0</v>
      </c>
      <c r="AD130" s="17">
        <f>IF(AB130&lt;&gt;"",AB130/'6-Tabella di riepilogo'!$J$5,"")</f>
        <v>0</v>
      </c>
      <c r="AE130" s="10">
        <f>F124&amp;J124&amp;E124</f>
        <v>0</v>
      </c>
      <c r="AF130" s="10">
        <f>F124&amp;J124</f>
        <v>0</v>
      </c>
      <c r="AG130" s="10">
        <f>F124&amp;P124</f>
        <v>0</v>
      </c>
      <c r="AH130" s="10">
        <f>F124&amp;V124</f>
        <v>0</v>
      </c>
      <c r="AI130" s="10">
        <f>F124&amp;G124</f>
        <v>0</v>
      </c>
      <c r="AJ130" s="10">
        <f>F124&amp;G124</f>
        <v>0</v>
      </c>
      <c r="AK130" s="10">
        <f>F124&amp;G124</f>
        <v>0</v>
      </c>
      <c r="AL130" s="10">
        <f>F124&amp;J124&amp;G124&amp;E124</f>
        <v>0</v>
      </c>
      <c r="AM130" s="10">
        <f>IFERROR(ABS(AB124),"")</f>
        <v>0</v>
      </c>
    </row>
    <row r="131" spans="1:39" ht="30" customHeight="1">
      <c r="A131" s="8">
        <f>IF('2-Controllo qualitativo'!A132&lt;&gt;"",'2-Controllo qualitativo'!A132,"")</f>
        <v>0</v>
      </c>
      <c r="B131" s="8">
        <f>IF('2-Controllo qualitativo'!B132&lt;&gt;"",'2-Controllo qualitativo'!B132,"")</f>
        <v>0</v>
      </c>
      <c r="C131" s="8">
        <f>IF('2-Controllo qualitativo'!C132&lt;&gt;"",'2-Controllo qualitativo'!C132,"")</f>
        <v>0</v>
      </c>
      <c r="D131" s="8">
        <f>IF('2-Controllo qualitativo'!D132&lt;&gt;"",'2-Controllo qualitativo'!D132,"")</f>
        <v>0</v>
      </c>
      <c r="E131" s="8">
        <f>IF('2-Controllo qualitativo'!E132&lt;&gt;"",'2-Controllo qualitativo'!E132,"")</f>
        <v>0</v>
      </c>
      <c r="F131" s="8">
        <f>IF('2-Controllo qualitativo'!F132&lt;&gt;"",'2-Controllo qualitativo'!F132,"")</f>
        <v>0</v>
      </c>
      <c r="G131" s="8">
        <f>IF('2-Controllo qualitativo'!G132&lt;&gt;"",'2-Controllo qualitativo'!G132,"")</f>
        <v>0</v>
      </c>
      <c r="H131" s="11" t="s">
        <v>467</v>
      </c>
      <c r="I131" s="11"/>
      <c r="J131" s="8">
        <f>IF('2-Controllo qualitativo'!X132&lt;&gt;"",IF('2-Controllo qualitativo'!X132&lt;&gt;0,'2-Controllo qualitativo'!X132,""),"")</f>
        <v>0</v>
      </c>
      <c r="K131" s="15">
        <f>'3.1-Coefficienti di emissione'!F131</f>
        <v>0</v>
      </c>
      <c r="L131" s="11">
        <f>'3.1-Coefficienti di emissione'!G131</f>
        <v>0</v>
      </c>
      <c r="M131" s="16">
        <f>IF(J131="","",H131*K131)</f>
        <v>0</v>
      </c>
      <c r="N131" s="11">
        <f>'Appendice 2, GWP dei HFCs'!G3</f>
        <v>0</v>
      </c>
      <c r="O131" s="16">
        <f>IF(M131="","",M131*N131)</f>
        <v>0</v>
      </c>
      <c r="P131" s="8">
        <f>IF('2-Controllo qualitativo'!Y132&lt;&gt;"",IF('2-Controllo qualitativo'!Y132&lt;&gt;0,'2-Controllo qualitativo'!Y132,""),"")</f>
        <v>0</v>
      </c>
      <c r="Q131" s="15">
        <f>IF('3.1-Coefficienti di emissione'!J131="", "", '3.1-Coefficienti di emissione'!J131)</f>
        <v>0</v>
      </c>
      <c r="R131" s="11">
        <f>IF(Q131="","",'3.1-Coefficienti di emissione'!K131)</f>
        <v>0</v>
      </c>
      <c r="S131" s="16">
        <f>IF(P131="","",H131*Q131)</f>
        <v>0</v>
      </c>
      <c r="T131" s="11">
        <f>IF(S131="", "", 'Appendice 2, GWP dei HFCs'!G4)</f>
        <v>0</v>
      </c>
      <c r="U131" s="16">
        <f>IF(S131="","",S131*T131)</f>
        <v>0</v>
      </c>
      <c r="V131" s="8">
        <f>IF('2-Controllo qualitativo'!Z132&lt;&gt;"",IF('2-Controllo qualitativo'!Z132&lt;&gt;0,'2-Controllo qualitativo'!Z132,""),"")</f>
        <v>0</v>
      </c>
      <c r="W131" s="15">
        <f>IF('3.1-Coefficienti di emissione'!N131 ="", "", '3.1-Coefficienti di emissione'!N131)</f>
        <v>0</v>
      </c>
      <c r="X131" s="11">
        <f>IF(W131="","",'3.1-Coefficienti di emissione'!O131)</f>
        <v>0</v>
      </c>
      <c r="Y131" s="16">
        <f>IF(V131="","",H131*W131)</f>
        <v>0</v>
      </c>
      <c r="Z131" s="11">
        <f>IF(Y131="", "", 'Appendice 2, GWP dei HFCs'!G5)</f>
        <v>0</v>
      </c>
      <c r="AA131" s="16">
        <f>IF(Y131="","",Y131*Z131)</f>
        <v>0</v>
      </c>
      <c r="AB131" s="16">
        <f>IF('2-Controllo qualitativo'!E132="是",IF(J131="CO2",SUM(U131,AA131),SUM(O131,U131,AA131)),IF(SUM(O131,U131,AA131)&lt;&gt;0,SUM(O131,U131,AA131),0))</f>
        <v>0</v>
      </c>
      <c r="AC131" s="16">
        <f>IF('2-Controllo qualitativo'!E132="是",IF(J131="CO2",O131,""),"")</f>
        <v>0</v>
      </c>
      <c r="AD131" s="17">
        <f>IF(AB131&lt;&gt;"",AB131/'6-Tabella di riepilogo'!$J$5,"")</f>
        <v>0</v>
      </c>
      <c r="AE131" s="10">
        <f>F125&amp;J125&amp;E125</f>
        <v>0</v>
      </c>
      <c r="AF131" s="10">
        <f>F125&amp;J125</f>
        <v>0</v>
      </c>
      <c r="AG131" s="10">
        <f>F125&amp;P125</f>
        <v>0</v>
      </c>
      <c r="AH131" s="10">
        <f>F125&amp;V125</f>
        <v>0</v>
      </c>
      <c r="AI131" s="10">
        <f>F125&amp;G125</f>
        <v>0</v>
      </c>
      <c r="AJ131" s="10">
        <f>F125&amp;G125</f>
        <v>0</v>
      </c>
      <c r="AK131" s="10">
        <f>F125&amp;G125</f>
        <v>0</v>
      </c>
      <c r="AL131" s="10">
        <f>F125&amp;J125&amp;G125&amp;E125</f>
        <v>0</v>
      </c>
      <c r="AM131" s="10">
        <f>IFERROR(ABS(AB125),"")</f>
        <v>0</v>
      </c>
    </row>
    <row r="132" spans="1:39" ht="30" customHeight="1">
      <c r="A132" s="8">
        <f>IF('2-Controllo qualitativo'!A133&lt;&gt;"",'2-Controllo qualitativo'!A133,"")</f>
        <v>0</v>
      </c>
      <c r="B132" s="8">
        <f>IF('2-Controllo qualitativo'!B133&lt;&gt;"",'2-Controllo qualitativo'!B133,"")</f>
        <v>0</v>
      </c>
      <c r="C132" s="8">
        <f>IF('2-Controllo qualitativo'!C133&lt;&gt;"",'2-Controllo qualitativo'!C133,"")</f>
        <v>0</v>
      </c>
      <c r="D132" s="8">
        <f>IF('2-Controllo qualitativo'!D133&lt;&gt;"",'2-Controllo qualitativo'!D133,"")</f>
        <v>0</v>
      </c>
      <c r="E132" s="8">
        <f>IF('2-Controllo qualitativo'!E133&lt;&gt;"",'2-Controllo qualitativo'!E133,"")</f>
        <v>0</v>
      </c>
      <c r="F132" s="8">
        <f>IF('2-Controllo qualitativo'!F133&lt;&gt;"",'2-Controllo qualitativo'!F133,"")</f>
        <v>0</v>
      </c>
      <c r="G132" s="8">
        <f>IF('2-Controllo qualitativo'!G133&lt;&gt;"",'2-Controllo qualitativo'!G133,"")</f>
        <v>0</v>
      </c>
      <c r="H132" s="11" t="s">
        <v>467</v>
      </c>
      <c r="I132" s="11"/>
      <c r="J132" s="8">
        <f>IF('2-Controllo qualitativo'!X133&lt;&gt;"",IF('2-Controllo qualitativo'!X133&lt;&gt;0,'2-Controllo qualitativo'!X133,""),"")</f>
        <v>0</v>
      </c>
      <c r="K132" s="15">
        <f>'3.1-Coefficienti di emissione'!F132</f>
        <v>0</v>
      </c>
      <c r="L132" s="11">
        <f>'3.1-Coefficienti di emissione'!G132</f>
        <v>0</v>
      </c>
      <c r="M132" s="16">
        <f>IF(J132="","",H132*K132)</f>
        <v>0</v>
      </c>
      <c r="N132" s="11">
        <f>'Appendice 2, GWP dei HFCs'!G3</f>
        <v>0</v>
      </c>
      <c r="O132" s="16">
        <f>IF(M132="","",M132*N132)</f>
        <v>0</v>
      </c>
      <c r="P132" s="8">
        <f>IF('2-Controllo qualitativo'!Y133&lt;&gt;"",IF('2-Controllo qualitativo'!Y133&lt;&gt;0,'2-Controllo qualitativo'!Y133,""),"")</f>
        <v>0</v>
      </c>
      <c r="Q132" s="15">
        <f>IF('3.1-Coefficienti di emissione'!J132="", "", '3.1-Coefficienti di emissione'!J132)</f>
        <v>0</v>
      </c>
      <c r="R132" s="11">
        <f>IF(Q132="","",'3.1-Coefficienti di emissione'!K132)</f>
        <v>0</v>
      </c>
      <c r="S132" s="16">
        <f>IF(P132="","",H132*Q132)</f>
        <v>0</v>
      </c>
      <c r="T132" s="11">
        <f>IF(S132="", "", 'Appendice 2, GWP dei HFCs'!G4)</f>
        <v>0</v>
      </c>
      <c r="U132" s="16">
        <f>IF(S132="","",S132*T132)</f>
        <v>0</v>
      </c>
      <c r="V132" s="8">
        <f>IF('2-Controllo qualitativo'!Z133&lt;&gt;"",IF('2-Controllo qualitativo'!Z133&lt;&gt;0,'2-Controllo qualitativo'!Z133,""),"")</f>
        <v>0</v>
      </c>
      <c r="W132" s="15">
        <f>IF('3.1-Coefficienti di emissione'!N132 ="", "", '3.1-Coefficienti di emissione'!N132)</f>
        <v>0</v>
      </c>
      <c r="X132" s="11">
        <f>IF(W132="","",'3.1-Coefficienti di emissione'!O132)</f>
        <v>0</v>
      </c>
      <c r="Y132" s="16">
        <f>IF(V132="","",H132*W132)</f>
        <v>0</v>
      </c>
      <c r="Z132" s="11">
        <f>IF(Y132="", "", 'Appendice 2, GWP dei HFCs'!G5)</f>
        <v>0</v>
      </c>
      <c r="AA132" s="16">
        <f>IF(Y132="","",Y132*Z132)</f>
        <v>0</v>
      </c>
      <c r="AB132" s="16">
        <f>IF('2-Controllo qualitativo'!E133="是",IF(J132="CO2",SUM(U132,AA132),SUM(O132,U132,AA132)),IF(SUM(O132,U132,AA132)&lt;&gt;0,SUM(O132,U132,AA132),0))</f>
        <v>0</v>
      </c>
      <c r="AC132" s="16">
        <f>IF('2-Controllo qualitativo'!E133="是",IF(J132="CO2",O132,""),"")</f>
        <v>0</v>
      </c>
      <c r="AD132" s="17">
        <f>IF(AB132&lt;&gt;"",AB132/'6-Tabella di riepilogo'!$J$5,"")</f>
        <v>0</v>
      </c>
      <c r="AE132" s="10">
        <f>F126&amp;J126&amp;E126</f>
        <v>0</v>
      </c>
      <c r="AF132" s="10">
        <f>F126&amp;J126</f>
        <v>0</v>
      </c>
      <c r="AG132" s="10">
        <f>F126&amp;P126</f>
        <v>0</v>
      </c>
      <c r="AH132" s="10">
        <f>F126&amp;V126</f>
        <v>0</v>
      </c>
      <c r="AI132" s="10">
        <f>F126&amp;G126</f>
        <v>0</v>
      </c>
      <c r="AJ132" s="10">
        <f>F126&amp;G126</f>
        <v>0</v>
      </c>
      <c r="AK132" s="10">
        <f>F126&amp;G126</f>
        <v>0</v>
      </c>
      <c r="AL132" s="10">
        <f>F126&amp;J126&amp;G126&amp;E126</f>
        <v>0</v>
      </c>
      <c r="AM132" s="10">
        <f>IFERROR(ABS(AB126),"")</f>
        <v>0</v>
      </c>
    </row>
    <row r="133" spans="1:39" ht="30" customHeight="1">
      <c r="A133" s="8">
        <f>IF('2-Controllo qualitativo'!A134&lt;&gt;"",'2-Controllo qualitativo'!A134,"")</f>
        <v>0</v>
      </c>
      <c r="B133" s="8">
        <f>IF('2-Controllo qualitativo'!B134&lt;&gt;"",'2-Controllo qualitativo'!B134,"")</f>
        <v>0</v>
      </c>
      <c r="C133" s="8">
        <f>IF('2-Controllo qualitativo'!C134&lt;&gt;"",'2-Controllo qualitativo'!C134,"")</f>
        <v>0</v>
      </c>
      <c r="D133" s="8">
        <f>IF('2-Controllo qualitativo'!D134&lt;&gt;"",'2-Controllo qualitativo'!D134,"")</f>
        <v>0</v>
      </c>
      <c r="E133" s="8">
        <f>IF('2-Controllo qualitativo'!E134&lt;&gt;"",'2-Controllo qualitativo'!E134,"")</f>
        <v>0</v>
      </c>
      <c r="F133" s="8">
        <f>IF('2-Controllo qualitativo'!F134&lt;&gt;"",'2-Controllo qualitativo'!F134,"")</f>
        <v>0</v>
      </c>
      <c r="G133" s="8">
        <f>IF('2-Controllo qualitativo'!G134&lt;&gt;"",'2-Controllo qualitativo'!G134,"")</f>
        <v>0</v>
      </c>
      <c r="H133" s="11" t="s">
        <v>502</v>
      </c>
      <c r="I133" s="11" t="s">
        <v>486</v>
      </c>
      <c r="J133" s="8">
        <f>IF('2-Controllo qualitativo'!X134&lt;&gt;"",IF('2-Controllo qualitativo'!X134&lt;&gt;0,'2-Controllo qualitativo'!X134,""),"")</f>
        <v>0</v>
      </c>
      <c r="K133" s="15">
        <f>'3.1-Coefficienti di emissione'!F133</f>
        <v>0</v>
      </c>
      <c r="L133" s="11">
        <f>'3.1-Coefficienti di emissione'!G133</f>
        <v>0</v>
      </c>
      <c r="M133" s="16">
        <f>IF(J133="","",H133*K133)</f>
        <v>0</v>
      </c>
      <c r="N133" s="11">
        <f>'Appendice 2, GWP dei HFCs'!G3</f>
        <v>0</v>
      </c>
      <c r="O133" s="16">
        <f>IF(M133="","",M133*N133)</f>
        <v>0</v>
      </c>
      <c r="P133" s="8">
        <f>IF('2-Controllo qualitativo'!Y134&lt;&gt;"",IF('2-Controllo qualitativo'!Y134&lt;&gt;0,'2-Controllo qualitativo'!Y134,""),"")</f>
        <v>0</v>
      </c>
      <c r="Q133" s="15">
        <f>IF('3.1-Coefficienti di emissione'!J133="", "", '3.1-Coefficienti di emissione'!J133)</f>
        <v>0</v>
      </c>
      <c r="R133" s="11">
        <f>IF(Q133="","",'3.1-Coefficienti di emissione'!K133)</f>
        <v>0</v>
      </c>
      <c r="S133" s="16">
        <f>IF(P133="","",H133*Q133)</f>
        <v>0</v>
      </c>
      <c r="T133" s="11">
        <f>IF(S133="", "", 'Appendice 2, GWP dei HFCs'!G4)</f>
        <v>0</v>
      </c>
      <c r="U133" s="16">
        <f>IF(S133="","",S133*T133)</f>
        <v>0</v>
      </c>
      <c r="V133" s="8">
        <f>IF('2-Controllo qualitativo'!Z134&lt;&gt;"",IF('2-Controllo qualitativo'!Z134&lt;&gt;0,'2-Controllo qualitativo'!Z134,""),"")</f>
        <v>0</v>
      </c>
      <c r="W133" s="15">
        <f>IF('3.1-Coefficienti di emissione'!N133 ="", "", '3.1-Coefficienti di emissione'!N133)</f>
        <v>0</v>
      </c>
      <c r="X133" s="11">
        <f>IF(W133="","",'3.1-Coefficienti di emissione'!O133)</f>
        <v>0</v>
      </c>
      <c r="Y133" s="16">
        <f>IF(V133="","",H133*W133)</f>
        <v>0</v>
      </c>
      <c r="Z133" s="11">
        <f>IF(Y133="", "", 'Appendice 2, GWP dei HFCs'!G5)</f>
        <v>0</v>
      </c>
      <c r="AA133" s="16">
        <f>IF(Y133="","",Y133*Z133)</f>
        <v>0</v>
      </c>
      <c r="AB133" s="16">
        <f>IF('2-Controllo qualitativo'!E134="是",IF(J133="CO2",SUM(U133,AA133),SUM(O133,U133,AA133)),IF(SUM(O133,U133,AA133)&lt;&gt;0,SUM(O133,U133,AA133),0))</f>
        <v>0</v>
      </c>
      <c r="AC133" s="16">
        <f>IF('2-Controllo qualitativo'!E134="是",IF(J133="CO2",O133,""),"")</f>
        <v>0</v>
      </c>
      <c r="AD133" s="17">
        <f>IF(AB133&lt;&gt;"",AB133/'6-Tabella di riepilogo'!$J$5,"")</f>
        <v>0</v>
      </c>
      <c r="AE133" s="10">
        <f>F127&amp;J127&amp;E127</f>
        <v>0</v>
      </c>
      <c r="AF133" s="10">
        <f>F127&amp;J127</f>
        <v>0</v>
      </c>
      <c r="AG133" s="10">
        <f>F127&amp;P127</f>
        <v>0</v>
      </c>
      <c r="AH133" s="10">
        <f>F127&amp;V127</f>
        <v>0</v>
      </c>
      <c r="AI133" s="10">
        <f>F127&amp;G127</f>
        <v>0</v>
      </c>
      <c r="AJ133" s="10">
        <f>F127&amp;G127</f>
        <v>0</v>
      </c>
      <c r="AK133" s="10">
        <f>F127&amp;G127</f>
        <v>0</v>
      </c>
      <c r="AL133" s="10">
        <f>F127&amp;J127&amp;G127&amp;E127</f>
        <v>0</v>
      </c>
      <c r="AM133" s="10">
        <f>IFERROR(ABS(AB127),"")</f>
        <v>0</v>
      </c>
    </row>
    <row r="134" spans="1:39" ht="30" customHeight="1">
      <c r="A134" s="8">
        <f>IF('2-Controllo qualitativo'!A135&lt;&gt;"",'2-Controllo qualitativo'!A135,"")</f>
        <v>0</v>
      </c>
      <c r="B134" s="8">
        <f>IF('2-Controllo qualitativo'!B135&lt;&gt;"",'2-Controllo qualitativo'!B135,"")</f>
        <v>0</v>
      </c>
      <c r="C134" s="8">
        <f>IF('2-Controllo qualitativo'!C135&lt;&gt;"",'2-Controllo qualitativo'!C135,"")</f>
        <v>0</v>
      </c>
      <c r="D134" s="8">
        <f>IF('2-Controllo qualitativo'!D135&lt;&gt;"",'2-Controllo qualitativo'!D135,"")</f>
        <v>0</v>
      </c>
      <c r="E134" s="8">
        <f>IF('2-Controllo qualitativo'!E135&lt;&gt;"",'2-Controllo qualitativo'!E135,"")</f>
        <v>0</v>
      </c>
      <c r="F134" s="8">
        <f>IF('2-Controllo qualitativo'!F135&lt;&gt;"",'2-Controllo qualitativo'!F135,"")</f>
        <v>0</v>
      </c>
      <c r="G134" s="8">
        <f>IF('2-Controllo qualitativo'!G135&lt;&gt;"",'2-Controllo qualitativo'!G135,"")</f>
        <v>0</v>
      </c>
      <c r="H134" s="11" t="s">
        <v>467</v>
      </c>
      <c r="I134" s="11"/>
      <c r="J134" s="8">
        <f>IF('2-Controllo qualitativo'!X135&lt;&gt;"",IF('2-Controllo qualitativo'!X135&lt;&gt;0,'2-Controllo qualitativo'!X135,""),"")</f>
        <v>0</v>
      </c>
      <c r="K134" s="15">
        <f>'3.1-Coefficienti di emissione'!F134</f>
        <v>0</v>
      </c>
      <c r="L134" s="11">
        <f>'3.1-Coefficienti di emissione'!G134</f>
        <v>0</v>
      </c>
      <c r="M134" s="16">
        <f>IF(J134="","",H134*K134)</f>
        <v>0</v>
      </c>
      <c r="N134" s="11">
        <f>'Appendice 2, GWP dei HFCs'!G3</f>
        <v>0</v>
      </c>
      <c r="O134" s="16">
        <f>IF(M134="","",M134*N134)</f>
        <v>0</v>
      </c>
      <c r="P134" s="8">
        <f>IF('2-Controllo qualitativo'!Y135&lt;&gt;"",IF('2-Controllo qualitativo'!Y135&lt;&gt;0,'2-Controllo qualitativo'!Y135,""),"")</f>
        <v>0</v>
      </c>
      <c r="Q134" s="15">
        <f>IF('3.1-Coefficienti di emissione'!J134="", "", '3.1-Coefficienti di emissione'!J134)</f>
        <v>0</v>
      </c>
      <c r="R134" s="11">
        <f>IF(Q134="","",'3.1-Coefficienti di emissione'!K134)</f>
        <v>0</v>
      </c>
      <c r="S134" s="16">
        <f>IF(P134="","",H134*Q134)</f>
        <v>0</v>
      </c>
      <c r="T134" s="11">
        <f>IF(S134="", "", 'Appendice 2, GWP dei HFCs'!G4)</f>
        <v>0</v>
      </c>
      <c r="U134" s="16">
        <f>IF(S134="","",S134*T134)</f>
        <v>0</v>
      </c>
      <c r="V134" s="8">
        <f>IF('2-Controllo qualitativo'!Z135&lt;&gt;"",IF('2-Controllo qualitativo'!Z135&lt;&gt;0,'2-Controllo qualitativo'!Z135,""),"")</f>
        <v>0</v>
      </c>
      <c r="W134" s="15">
        <f>IF('3.1-Coefficienti di emissione'!N134 ="", "", '3.1-Coefficienti di emissione'!N134)</f>
        <v>0</v>
      </c>
      <c r="X134" s="11">
        <f>IF(W134="","",'3.1-Coefficienti di emissione'!O134)</f>
        <v>0</v>
      </c>
      <c r="Y134" s="16">
        <f>IF(V134="","",H134*W134)</f>
        <v>0</v>
      </c>
      <c r="Z134" s="11">
        <f>IF(Y134="", "", 'Appendice 2, GWP dei HFCs'!G5)</f>
        <v>0</v>
      </c>
      <c r="AA134" s="16">
        <f>IF(Y134="","",Y134*Z134)</f>
        <v>0</v>
      </c>
      <c r="AB134" s="16">
        <f>IF('2-Controllo qualitativo'!E135="是",IF(J134="CO2",SUM(U134,AA134),SUM(O134,U134,AA134)),IF(SUM(O134,U134,AA134)&lt;&gt;0,SUM(O134,U134,AA134),0))</f>
        <v>0</v>
      </c>
      <c r="AC134" s="16">
        <f>IF('2-Controllo qualitativo'!E135="是",IF(J134="CO2",O134,""),"")</f>
        <v>0</v>
      </c>
      <c r="AD134" s="17">
        <f>IF(AB134&lt;&gt;"",AB134/'6-Tabella di riepilogo'!$J$5,"")</f>
        <v>0</v>
      </c>
      <c r="AE134" s="10">
        <f>F128&amp;J128&amp;E128</f>
        <v>0</v>
      </c>
      <c r="AF134" s="10">
        <f>F128&amp;J128</f>
        <v>0</v>
      </c>
      <c r="AG134" s="10">
        <f>F128&amp;P128</f>
        <v>0</v>
      </c>
      <c r="AH134" s="10">
        <f>F128&amp;V128</f>
        <v>0</v>
      </c>
      <c r="AI134" s="10">
        <f>F128&amp;G128</f>
        <v>0</v>
      </c>
      <c r="AJ134" s="10">
        <f>F128&amp;G128</f>
        <v>0</v>
      </c>
      <c r="AK134" s="10">
        <f>F128&amp;G128</f>
        <v>0</v>
      </c>
      <c r="AL134" s="10">
        <f>F128&amp;J128&amp;G128&amp;E128</f>
        <v>0</v>
      </c>
      <c r="AM134" s="10">
        <f>IFERROR(ABS(AB128),"")</f>
        <v>0</v>
      </c>
    </row>
    <row r="135" spans="1:39" ht="30" customHeight="1">
      <c r="A135" s="8">
        <f>IF('2-Controllo qualitativo'!A136&lt;&gt;"",'2-Controllo qualitativo'!A136,"")</f>
        <v>0</v>
      </c>
      <c r="B135" s="8">
        <f>IF('2-Controllo qualitativo'!B136&lt;&gt;"",'2-Controllo qualitativo'!B136,"")</f>
        <v>0</v>
      </c>
      <c r="C135" s="8">
        <f>IF('2-Controllo qualitativo'!C136&lt;&gt;"",'2-Controllo qualitativo'!C136,"")</f>
        <v>0</v>
      </c>
      <c r="D135" s="8">
        <f>IF('2-Controllo qualitativo'!D136&lt;&gt;"",'2-Controllo qualitativo'!D136,"")</f>
        <v>0</v>
      </c>
      <c r="E135" s="8">
        <f>IF('2-Controllo qualitativo'!E136&lt;&gt;"",'2-Controllo qualitativo'!E136,"")</f>
        <v>0</v>
      </c>
      <c r="F135" s="8">
        <f>IF('2-Controllo qualitativo'!F136&lt;&gt;"",'2-Controllo qualitativo'!F136,"")</f>
        <v>0</v>
      </c>
      <c r="G135" s="8">
        <f>IF('2-Controllo qualitativo'!G136&lt;&gt;"",'2-Controllo qualitativo'!G136,"")</f>
        <v>0</v>
      </c>
      <c r="H135" s="11" t="s">
        <v>503</v>
      </c>
      <c r="I135" s="11" t="s">
        <v>489</v>
      </c>
      <c r="J135" s="8">
        <f>IF('2-Controllo qualitativo'!X136&lt;&gt;"",IF('2-Controllo qualitativo'!X136&lt;&gt;0,'2-Controllo qualitativo'!X136,""),"")</f>
        <v>0</v>
      </c>
      <c r="K135" s="15">
        <f>'3.1-Coefficienti di emissione'!F135</f>
        <v>0</v>
      </c>
      <c r="L135" s="11">
        <f>'3.1-Coefficienti di emissione'!G135</f>
        <v>0</v>
      </c>
      <c r="M135" s="16">
        <f>IF(J135="","",H135*K135)</f>
        <v>0</v>
      </c>
      <c r="N135" s="11">
        <f>'Appendice 2, GWP dei HFCs'!G3</f>
        <v>0</v>
      </c>
      <c r="O135" s="16">
        <f>IF(M135="","",M135*N135)</f>
        <v>0</v>
      </c>
      <c r="P135" s="8">
        <f>IF('2-Controllo qualitativo'!Y136&lt;&gt;"",IF('2-Controllo qualitativo'!Y136&lt;&gt;0,'2-Controllo qualitativo'!Y136,""),"")</f>
        <v>0</v>
      </c>
      <c r="Q135" s="15">
        <f>IF('3.1-Coefficienti di emissione'!J135="", "", '3.1-Coefficienti di emissione'!J135)</f>
        <v>0</v>
      </c>
      <c r="R135" s="11">
        <f>IF(Q135="","",'3.1-Coefficienti di emissione'!K135)</f>
        <v>0</v>
      </c>
      <c r="S135" s="16">
        <f>IF(P135="","",H135*Q135)</f>
        <v>0</v>
      </c>
      <c r="T135" s="11">
        <f>IF(S135="", "", 'Appendice 2, GWP dei HFCs'!G4)</f>
        <v>0</v>
      </c>
      <c r="U135" s="16">
        <f>IF(S135="","",S135*T135)</f>
        <v>0</v>
      </c>
      <c r="V135" s="8">
        <f>IF('2-Controllo qualitativo'!Z136&lt;&gt;"",IF('2-Controllo qualitativo'!Z136&lt;&gt;0,'2-Controllo qualitativo'!Z136,""),"")</f>
        <v>0</v>
      </c>
      <c r="W135" s="15">
        <f>IF('3.1-Coefficienti di emissione'!N135 ="", "", '3.1-Coefficienti di emissione'!N135)</f>
        <v>0</v>
      </c>
      <c r="X135" s="11">
        <f>IF(W135="","",'3.1-Coefficienti di emissione'!O135)</f>
        <v>0</v>
      </c>
      <c r="Y135" s="16">
        <f>IF(V135="","",H135*W135)</f>
        <v>0</v>
      </c>
      <c r="Z135" s="11">
        <f>IF(Y135="", "", 'Appendice 2, GWP dei HFCs'!G5)</f>
        <v>0</v>
      </c>
      <c r="AA135" s="16">
        <f>IF(Y135="","",Y135*Z135)</f>
        <v>0</v>
      </c>
      <c r="AB135" s="16">
        <f>IF('2-Controllo qualitativo'!E136="是",IF(J135="CO2",SUM(U135,AA135),SUM(O135,U135,AA135)),IF(SUM(O135,U135,AA135)&lt;&gt;0,SUM(O135,U135,AA135),0))</f>
        <v>0</v>
      </c>
      <c r="AC135" s="16">
        <f>IF('2-Controllo qualitativo'!E136="是",IF(J135="CO2",O135,""),"")</f>
        <v>0</v>
      </c>
      <c r="AD135" s="17">
        <f>IF(AB135&lt;&gt;"",AB135/'6-Tabella di riepilogo'!$J$5,"")</f>
        <v>0</v>
      </c>
      <c r="AE135" s="10">
        <f>F129&amp;J129&amp;E129</f>
        <v>0</v>
      </c>
      <c r="AF135" s="10">
        <f>F129&amp;J129</f>
        <v>0</v>
      </c>
      <c r="AG135" s="10">
        <f>F129&amp;P129</f>
        <v>0</v>
      </c>
      <c r="AH135" s="10">
        <f>F129&amp;V129</f>
        <v>0</v>
      </c>
      <c r="AI135" s="10">
        <f>F129&amp;G129</f>
        <v>0</v>
      </c>
      <c r="AJ135" s="10">
        <f>F129&amp;G129</f>
        <v>0</v>
      </c>
      <c r="AK135" s="10">
        <f>F129&amp;G129</f>
        <v>0</v>
      </c>
      <c r="AL135" s="10">
        <f>F129&amp;J129&amp;G129&amp;E129</f>
        <v>0</v>
      </c>
      <c r="AM135" s="10">
        <f>IFERROR(ABS(AB129),"")</f>
        <v>0</v>
      </c>
    </row>
    <row r="136" spans="1:39" ht="30" customHeight="1">
      <c r="A136" s="8">
        <f>IF('2-Controllo qualitativo'!A137&lt;&gt;"",'2-Controllo qualitativo'!A137,"")</f>
        <v>0</v>
      </c>
      <c r="B136" s="8">
        <f>IF('2-Controllo qualitativo'!B137&lt;&gt;"",'2-Controllo qualitativo'!B137,"")</f>
        <v>0</v>
      </c>
      <c r="C136" s="8">
        <f>IF('2-Controllo qualitativo'!C137&lt;&gt;"",'2-Controllo qualitativo'!C137,"")</f>
        <v>0</v>
      </c>
      <c r="D136" s="8">
        <f>IF('2-Controllo qualitativo'!D137&lt;&gt;"",'2-Controllo qualitativo'!D137,"")</f>
        <v>0</v>
      </c>
      <c r="E136" s="8">
        <f>IF('2-Controllo qualitativo'!E137&lt;&gt;"",'2-Controllo qualitativo'!E137,"")</f>
        <v>0</v>
      </c>
      <c r="F136" s="8">
        <f>IF('2-Controllo qualitativo'!F137&lt;&gt;"",'2-Controllo qualitativo'!F137,"")</f>
        <v>0</v>
      </c>
      <c r="G136" s="8">
        <f>IF('2-Controllo qualitativo'!G137&lt;&gt;"",'2-Controllo qualitativo'!G137,"")</f>
        <v>0</v>
      </c>
      <c r="H136" s="11" t="s">
        <v>504</v>
      </c>
      <c r="I136" s="11" t="s">
        <v>489</v>
      </c>
      <c r="J136" s="8">
        <f>IF('2-Controllo qualitativo'!X137&lt;&gt;"",IF('2-Controllo qualitativo'!X137&lt;&gt;0,'2-Controllo qualitativo'!X137,""),"")</f>
        <v>0</v>
      </c>
      <c r="K136" s="15">
        <f>'3.1-Coefficienti di emissione'!F136</f>
        <v>0</v>
      </c>
      <c r="L136" s="11">
        <f>'3.1-Coefficienti di emissione'!G136</f>
        <v>0</v>
      </c>
      <c r="M136" s="16">
        <f>IF(J136="","",H136*K136)</f>
        <v>0</v>
      </c>
      <c r="N136" s="11">
        <f>'Appendice 2, GWP dei HFCs'!G3</f>
        <v>0</v>
      </c>
      <c r="O136" s="16">
        <f>IF(M136="","",M136*N136)</f>
        <v>0</v>
      </c>
      <c r="P136" s="8">
        <f>IF('2-Controllo qualitativo'!Y137&lt;&gt;"",IF('2-Controllo qualitativo'!Y137&lt;&gt;0,'2-Controllo qualitativo'!Y137,""),"")</f>
        <v>0</v>
      </c>
      <c r="Q136" s="15">
        <f>IF('3.1-Coefficienti di emissione'!J136="", "", '3.1-Coefficienti di emissione'!J136)</f>
        <v>0</v>
      </c>
      <c r="R136" s="11">
        <f>IF(Q136="","",'3.1-Coefficienti di emissione'!K136)</f>
        <v>0</v>
      </c>
      <c r="S136" s="16">
        <f>IF(P136="","",H136*Q136)</f>
        <v>0</v>
      </c>
      <c r="T136" s="11">
        <f>IF(S136="", "", 'Appendice 2, GWP dei HFCs'!G4)</f>
        <v>0</v>
      </c>
      <c r="U136" s="16">
        <f>IF(S136="","",S136*T136)</f>
        <v>0</v>
      </c>
      <c r="V136" s="8">
        <f>IF('2-Controllo qualitativo'!Z137&lt;&gt;"",IF('2-Controllo qualitativo'!Z137&lt;&gt;0,'2-Controllo qualitativo'!Z137,""),"")</f>
        <v>0</v>
      </c>
      <c r="W136" s="15">
        <f>IF('3.1-Coefficienti di emissione'!N136 ="", "", '3.1-Coefficienti di emissione'!N136)</f>
        <v>0</v>
      </c>
      <c r="X136" s="11">
        <f>IF(W136="","",'3.1-Coefficienti di emissione'!O136)</f>
        <v>0</v>
      </c>
      <c r="Y136" s="16">
        <f>IF(V136="","",H136*W136)</f>
        <v>0</v>
      </c>
      <c r="Z136" s="11">
        <f>IF(Y136="", "", 'Appendice 2, GWP dei HFCs'!G5)</f>
        <v>0</v>
      </c>
      <c r="AA136" s="16">
        <f>IF(Y136="","",Y136*Z136)</f>
        <v>0</v>
      </c>
      <c r="AB136" s="16">
        <f>IF('2-Controllo qualitativo'!E137="是",IF(J136="CO2",SUM(U136,AA136),SUM(O136,U136,AA136)),IF(SUM(O136,U136,AA136)&lt;&gt;0,SUM(O136,U136,AA136),0))</f>
        <v>0</v>
      </c>
      <c r="AC136" s="16">
        <f>IF('2-Controllo qualitativo'!E137="是",IF(J136="CO2",O136,""),"")</f>
        <v>0</v>
      </c>
      <c r="AD136" s="17">
        <f>IF(AB136&lt;&gt;"",AB136/'6-Tabella di riepilogo'!$J$5,"")</f>
        <v>0</v>
      </c>
      <c r="AE136" s="10">
        <f>F130&amp;J130&amp;E130</f>
        <v>0</v>
      </c>
      <c r="AF136" s="10">
        <f>F130&amp;J130</f>
        <v>0</v>
      </c>
      <c r="AG136" s="10">
        <f>F130&amp;P130</f>
        <v>0</v>
      </c>
      <c r="AH136" s="10">
        <f>F130&amp;V130</f>
        <v>0</v>
      </c>
      <c r="AI136" s="10">
        <f>F130&amp;G130</f>
        <v>0</v>
      </c>
      <c r="AJ136" s="10">
        <f>F130&amp;G130</f>
        <v>0</v>
      </c>
      <c r="AK136" s="10">
        <f>F130&amp;G130</f>
        <v>0</v>
      </c>
      <c r="AL136" s="10">
        <f>F130&amp;J130&amp;G130&amp;E130</f>
        <v>0</v>
      </c>
      <c r="AM136" s="10">
        <f>IFERROR(ABS(AB130),"")</f>
        <v>0</v>
      </c>
    </row>
    <row r="137" spans="1:39" ht="30" customHeight="1">
      <c r="A137" s="8">
        <f>IF('2-Controllo qualitativo'!A138&lt;&gt;"",'2-Controllo qualitativo'!A138,"")</f>
        <v>0</v>
      </c>
      <c r="B137" s="8">
        <f>IF('2-Controllo qualitativo'!B138&lt;&gt;"",'2-Controllo qualitativo'!B138,"")</f>
        <v>0</v>
      </c>
      <c r="C137" s="8">
        <f>IF('2-Controllo qualitativo'!C138&lt;&gt;"",'2-Controllo qualitativo'!C138,"")</f>
        <v>0</v>
      </c>
      <c r="D137" s="8">
        <f>IF('2-Controllo qualitativo'!D138&lt;&gt;"",'2-Controllo qualitativo'!D138,"")</f>
        <v>0</v>
      </c>
      <c r="E137" s="8">
        <f>IF('2-Controllo qualitativo'!E138&lt;&gt;"",'2-Controllo qualitativo'!E138,"")</f>
        <v>0</v>
      </c>
      <c r="F137" s="8">
        <f>IF('2-Controllo qualitativo'!F138&lt;&gt;"",'2-Controllo qualitativo'!F138,"")</f>
        <v>0</v>
      </c>
      <c r="G137" s="8">
        <f>IF('2-Controllo qualitativo'!G138&lt;&gt;"",'2-Controllo qualitativo'!G138,"")</f>
        <v>0</v>
      </c>
      <c r="H137" s="11" t="s">
        <v>505</v>
      </c>
      <c r="I137" s="11" t="s">
        <v>489</v>
      </c>
      <c r="J137" s="8">
        <f>IF('2-Controllo qualitativo'!X138&lt;&gt;"",IF('2-Controllo qualitativo'!X138&lt;&gt;0,'2-Controllo qualitativo'!X138,""),"")</f>
        <v>0</v>
      </c>
      <c r="K137" s="15">
        <f>'3.1-Coefficienti di emissione'!F137</f>
        <v>0</v>
      </c>
      <c r="L137" s="11">
        <f>'3.1-Coefficienti di emissione'!G137</f>
        <v>0</v>
      </c>
      <c r="M137" s="16">
        <f>IF(J137="","",H137*K137)</f>
        <v>0</v>
      </c>
      <c r="N137" s="11">
        <f>'Appendice 2, GWP dei HFCs'!G3</f>
        <v>0</v>
      </c>
      <c r="O137" s="16">
        <f>IF(M137="","",M137*N137)</f>
        <v>0</v>
      </c>
      <c r="P137" s="8">
        <f>IF('2-Controllo qualitativo'!Y138&lt;&gt;"",IF('2-Controllo qualitativo'!Y138&lt;&gt;0,'2-Controllo qualitativo'!Y138,""),"")</f>
        <v>0</v>
      </c>
      <c r="Q137" s="15">
        <f>IF('3.1-Coefficienti di emissione'!J137="", "", '3.1-Coefficienti di emissione'!J137)</f>
        <v>0</v>
      </c>
      <c r="R137" s="11">
        <f>IF(Q137="","",'3.1-Coefficienti di emissione'!K137)</f>
        <v>0</v>
      </c>
      <c r="S137" s="16">
        <f>IF(P137="","",H137*Q137)</f>
        <v>0</v>
      </c>
      <c r="T137" s="11">
        <f>IF(S137="", "", 'Appendice 2, GWP dei HFCs'!G4)</f>
        <v>0</v>
      </c>
      <c r="U137" s="16">
        <f>IF(S137="","",S137*T137)</f>
        <v>0</v>
      </c>
      <c r="V137" s="8">
        <f>IF('2-Controllo qualitativo'!Z138&lt;&gt;"",IF('2-Controllo qualitativo'!Z138&lt;&gt;0,'2-Controllo qualitativo'!Z138,""),"")</f>
        <v>0</v>
      </c>
      <c r="W137" s="15">
        <f>IF('3.1-Coefficienti di emissione'!N137 ="", "", '3.1-Coefficienti di emissione'!N137)</f>
        <v>0</v>
      </c>
      <c r="X137" s="11">
        <f>IF(W137="","",'3.1-Coefficienti di emissione'!O137)</f>
        <v>0</v>
      </c>
      <c r="Y137" s="16">
        <f>IF(V137="","",H137*W137)</f>
        <v>0</v>
      </c>
      <c r="Z137" s="11">
        <f>IF(Y137="", "", 'Appendice 2, GWP dei HFCs'!G5)</f>
        <v>0</v>
      </c>
      <c r="AA137" s="16">
        <f>IF(Y137="","",Y137*Z137)</f>
        <v>0</v>
      </c>
      <c r="AB137" s="16">
        <f>IF('2-Controllo qualitativo'!E138="是",IF(J137="CO2",SUM(U137,AA137),SUM(O137,U137,AA137)),IF(SUM(O137,U137,AA137)&lt;&gt;0,SUM(O137,U137,AA137),0))</f>
        <v>0</v>
      </c>
      <c r="AC137" s="16">
        <f>IF('2-Controllo qualitativo'!E138="是",IF(J137="CO2",O137,""),"")</f>
        <v>0</v>
      </c>
      <c r="AD137" s="17">
        <f>IF(AB137&lt;&gt;"",AB137/'6-Tabella di riepilogo'!$J$5,"")</f>
        <v>0</v>
      </c>
      <c r="AE137" s="10">
        <f>F131&amp;J131&amp;E131</f>
        <v>0</v>
      </c>
      <c r="AF137" s="10">
        <f>F131&amp;J131</f>
        <v>0</v>
      </c>
      <c r="AG137" s="10">
        <f>F131&amp;P131</f>
        <v>0</v>
      </c>
      <c r="AH137" s="10">
        <f>F131&amp;V131</f>
        <v>0</v>
      </c>
      <c r="AI137" s="10">
        <f>F131&amp;G131</f>
        <v>0</v>
      </c>
      <c r="AJ137" s="10">
        <f>F131&amp;G131</f>
        <v>0</v>
      </c>
      <c r="AK137" s="10">
        <f>F131&amp;G131</f>
        <v>0</v>
      </c>
      <c r="AL137" s="10">
        <f>F131&amp;J131&amp;G131&amp;E131</f>
        <v>0</v>
      </c>
      <c r="AM137" s="10">
        <f>IFERROR(ABS(AB131),"")</f>
        <v>0</v>
      </c>
    </row>
    <row r="138" spans="1:39" ht="30" customHeight="1">
      <c r="A138" s="8">
        <f>IF('2-Controllo qualitativo'!A139&lt;&gt;"",'2-Controllo qualitativo'!A139,"")</f>
        <v>0</v>
      </c>
      <c r="B138" s="8">
        <f>IF('2-Controllo qualitativo'!B139&lt;&gt;"",'2-Controllo qualitativo'!B139,"")</f>
        <v>0</v>
      </c>
      <c r="C138" s="8">
        <f>IF('2-Controllo qualitativo'!C139&lt;&gt;"",'2-Controllo qualitativo'!C139,"")</f>
        <v>0</v>
      </c>
      <c r="D138" s="8">
        <f>IF('2-Controllo qualitativo'!D139&lt;&gt;"",'2-Controllo qualitativo'!D139,"")</f>
        <v>0</v>
      </c>
      <c r="E138" s="8">
        <f>IF('2-Controllo qualitativo'!E139&lt;&gt;"",'2-Controllo qualitativo'!E139,"")</f>
        <v>0</v>
      </c>
      <c r="F138" s="8">
        <f>IF('2-Controllo qualitativo'!F139&lt;&gt;"",'2-Controllo qualitativo'!F139,"")</f>
        <v>0</v>
      </c>
      <c r="G138" s="8">
        <f>IF('2-Controllo qualitativo'!G139&lt;&gt;"",'2-Controllo qualitativo'!G139,"")</f>
        <v>0</v>
      </c>
      <c r="H138" s="11" t="s">
        <v>506</v>
      </c>
      <c r="I138" s="11" t="s">
        <v>489</v>
      </c>
      <c r="J138" s="8">
        <f>IF('2-Controllo qualitativo'!X139&lt;&gt;"",IF('2-Controllo qualitativo'!X139&lt;&gt;0,'2-Controllo qualitativo'!X139,""),"")</f>
        <v>0</v>
      </c>
      <c r="K138" s="15">
        <f>'3.1-Coefficienti di emissione'!F138</f>
        <v>0</v>
      </c>
      <c r="L138" s="11">
        <f>'3.1-Coefficienti di emissione'!G138</f>
        <v>0</v>
      </c>
      <c r="M138" s="16">
        <f>IF(J138="","",H138*K138)</f>
        <v>0</v>
      </c>
      <c r="N138" s="11">
        <f>'Appendice 2, GWP dei HFCs'!G3</f>
        <v>0</v>
      </c>
      <c r="O138" s="16">
        <f>IF(M138="","",M138*N138)</f>
        <v>0</v>
      </c>
      <c r="P138" s="8">
        <f>IF('2-Controllo qualitativo'!Y139&lt;&gt;"",IF('2-Controllo qualitativo'!Y139&lt;&gt;0,'2-Controllo qualitativo'!Y139,""),"")</f>
        <v>0</v>
      </c>
      <c r="Q138" s="15">
        <f>IF('3.1-Coefficienti di emissione'!J138="", "", '3.1-Coefficienti di emissione'!J138)</f>
        <v>0</v>
      </c>
      <c r="R138" s="11">
        <f>IF(Q138="","",'3.1-Coefficienti di emissione'!K138)</f>
        <v>0</v>
      </c>
      <c r="S138" s="16">
        <f>IF(P138="","",H138*Q138)</f>
        <v>0</v>
      </c>
      <c r="T138" s="11">
        <f>IF(S138="", "", 'Appendice 2, GWP dei HFCs'!G4)</f>
        <v>0</v>
      </c>
      <c r="U138" s="16">
        <f>IF(S138="","",S138*T138)</f>
        <v>0</v>
      </c>
      <c r="V138" s="8">
        <f>IF('2-Controllo qualitativo'!Z139&lt;&gt;"",IF('2-Controllo qualitativo'!Z139&lt;&gt;0,'2-Controllo qualitativo'!Z139,""),"")</f>
        <v>0</v>
      </c>
      <c r="W138" s="15">
        <f>IF('3.1-Coefficienti di emissione'!N138 ="", "", '3.1-Coefficienti di emissione'!N138)</f>
        <v>0</v>
      </c>
      <c r="X138" s="11">
        <f>IF(W138="","",'3.1-Coefficienti di emissione'!O138)</f>
        <v>0</v>
      </c>
      <c r="Y138" s="16">
        <f>IF(V138="","",H138*W138)</f>
        <v>0</v>
      </c>
      <c r="Z138" s="11">
        <f>IF(Y138="", "", 'Appendice 2, GWP dei HFCs'!G5)</f>
        <v>0</v>
      </c>
      <c r="AA138" s="16">
        <f>IF(Y138="","",Y138*Z138)</f>
        <v>0</v>
      </c>
      <c r="AB138" s="16">
        <f>IF('2-Controllo qualitativo'!E139="是",IF(J138="CO2",SUM(U138,AA138),SUM(O138,U138,AA138)),IF(SUM(O138,U138,AA138)&lt;&gt;0,SUM(O138,U138,AA138),0))</f>
        <v>0</v>
      </c>
      <c r="AC138" s="16">
        <f>IF('2-Controllo qualitativo'!E139="是",IF(J138="CO2",O138,""),"")</f>
        <v>0</v>
      </c>
      <c r="AD138" s="17">
        <f>IF(AB138&lt;&gt;"",AB138/'6-Tabella di riepilogo'!$J$5,"")</f>
        <v>0</v>
      </c>
      <c r="AE138" s="10">
        <f>F132&amp;J132&amp;E132</f>
        <v>0</v>
      </c>
      <c r="AF138" s="10">
        <f>F132&amp;J132</f>
        <v>0</v>
      </c>
      <c r="AG138" s="10">
        <f>F132&amp;P132</f>
        <v>0</v>
      </c>
      <c r="AH138" s="10">
        <f>F132&amp;V132</f>
        <v>0</v>
      </c>
      <c r="AI138" s="10">
        <f>F132&amp;G132</f>
        <v>0</v>
      </c>
      <c r="AJ138" s="10">
        <f>F132&amp;G132</f>
        <v>0</v>
      </c>
      <c r="AK138" s="10">
        <f>F132&amp;G132</f>
        <v>0</v>
      </c>
      <c r="AL138" s="10">
        <f>F132&amp;J132&amp;G132&amp;E132</f>
        <v>0</v>
      </c>
      <c r="AM138" s="10">
        <f>IFERROR(ABS(AB132),"")</f>
        <v>0</v>
      </c>
    </row>
    <row r="139" spans="1:39" ht="30" customHeight="1">
      <c r="A139" s="8">
        <f>IF('2-Controllo qualitativo'!A140&lt;&gt;"",'2-Controllo qualitativo'!A140,"")</f>
        <v>0</v>
      </c>
      <c r="B139" s="8">
        <f>IF('2-Controllo qualitativo'!B140&lt;&gt;"",'2-Controllo qualitativo'!B140,"")</f>
        <v>0</v>
      </c>
      <c r="C139" s="8">
        <f>IF('2-Controllo qualitativo'!C140&lt;&gt;"",'2-Controllo qualitativo'!C140,"")</f>
        <v>0</v>
      </c>
      <c r="D139" s="8">
        <f>IF('2-Controllo qualitativo'!D140&lt;&gt;"",'2-Controllo qualitativo'!D140,"")</f>
        <v>0</v>
      </c>
      <c r="E139" s="8">
        <f>IF('2-Controllo qualitativo'!E140&lt;&gt;"",'2-Controllo qualitativo'!E140,"")</f>
        <v>0</v>
      </c>
      <c r="F139" s="8">
        <f>IF('2-Controllo qualitativo'!F140&lt;&gt;"",'2-Controllo qualitativo'!F140,"")</f>
        <v>0</v>
      </c>
      <c r="G139" s="8">
        <f>IF('2-Controllo qualitativo'!G140&lt;&gt;"",'2-Controllo qualitativo'!G140,"")</f>
        <v>0</v>
      </c>
      <c r="H139" s="11" t="s">
        <v>507</v>
      </c>
      <c r="I139" s="11" t="s">
        <v>295</v>
      </c>
      <c r="J139" s="8">
        <f>IF('2-Controllo qualitativo'!X140&lt;&gt;"",IF('2-Controllo qualitativo'!X140&lt;&gt;0,'2-Controllo qualitativo'!X140,""),"")</f>
        <v>0</v>
      </c>
      <c r="K139" s="15">
        <f>'3.1-Coefficienti di emissione'!F139</f>
        <v>0</v>
      </c>
      <c r="L139" s="11">
        <f>'3.1-Coefficienti di emissione'!G139</f>
        <v>0</v>
      </c>
      <c r="M139" s="16">
        <f>IF(J139="","",H139*K139)</f>
        <v>0</v>
      </c>
      <c r="N139" s="11">
        <f>'Appendice 2, GWP dei HFCs'!G3</f>
        <v>0</v>
      </c>
      <c r="O139" s="16">
        <f>IF(M139="","",M139*N139)</f>
        <v>0</v>
      </c>
      <c r="P139" s="8">
        <f>IF('2-Controllo qualitativo'!Y140&lt;&gt;"",IF('2-Controllo qualitativo'!Y140&lt;&gt;0,'2-Controllo qualitativo'!Y140,""),"")</f>
        <v>0</v>
      </c>
      <c r="Q139" s="15">
        <f>IF('3.1-Coefficienti di emissione'!J139="", "", '3.1-Coefficienti di emissione'!J139)</f>
        <v>0</v>
      </c>
      <c r="R139" s="11">
        <f>IF(Q139="","",'3.1-Coefficienti di emissione'!K139)</f>
        <v>0</v>
      </c>
      <c r="S139" s="16">
        <f>IF(P139="","",H139*Q139)</f>
        <v>0</v>
      </c>
      <c r="T139" s="11">
        <f>IF(S139="", "", 'Appendice 2, GWP dei HFCs'!G4)</f>
        <v>0</v>
      </c>
      <c r="U139" s="16">
        <f>IF(S139="","",S139*T139)</f>
        <v>0</v>
      </c>
      <c r="V139" s="8">
        <f>IF('2-Controllo qualitativo'!Z140&lt;&gt;"",IF('2-Controllo qualitativo'!Z140&lt;&gt;0,'2-Controllo qualitativo'!Z140,""),"")</f>
        <v>0</v>
      </c>
      <c r="W139" s="15">
        <f>IF('3.1-Coefficienti di emissione'!N139 ="", "", '3.1-Coefficienti di emissione'!N139)</f>
        <v>0</v>
      </c>
      <c r="X139" s="11">
        <f>IF(W139="","",'3.1-Coefficienti di emissione'!O139)</f>
        <v>0</v>
      </c>
      <c r="Y139" s="16">
        <f>IF(V139="","",H139*W139)</f>
        <v>0</v>
      </c>
      <c r="Z139" s="11">
        <f>IF(Y139="", "", 'Appendice 2, GWP dei HFCs'!G5)</f>
        <v>0</v>
      </c>
      <c r="AA139" s="16">
        <f>IF(Y139="","",Y139*Z139)</f>
        <v>0</v>
      </c>
      <c r="AB139" s="16">
        <f>IF('2-Controllo qualitativo'!E140="是",IF(J139="CO2",SUM(U139,AA139),SUM(O139,U139,AA139)),IF(SUM(O139,U139,AA139)&lt;&gt;0,SUM(O139,U139,AA139),0))</f>
        <v>0</v>
      </c>
      <c r="AC139" s="16">
        <f>IF('2-Controllo qualitativo'!E140="是",IF(J139="CO2",O139,""),"")</f>
        <v>0</v>
      </c>
      <c r="AD139" s="17">
        <f>IF(AB139&lt;&gt;"",AB139/'6-Tabella di riepilogo'!$J$5,"")</f>
        <v>0</v>
      </c>
      <c r="AE139" s="10">
        <f>F133&amp;J133&amp;E133</f>
        <v>0</v>
      </c>
      <c r="AF139" s="10">
        <f>F133&amp;J133</f>
        <v>0</v>
      </c>
      <c r="AG139" s="10">
        <f>F133&amp;P133</f>
        <v>0</v>
      </c>
      <c r="AH139" s="10">
        <f>F133&amp;V133</f>
        <v>0</v>
      </c>
      <c r="AI139" s="10">
        <f>F133&amp;G133</f>
        <v>0</v>
      </c>
      <c r="AJ139" s="10">
        <f>F133&amp;G133</f>
        <v>0</v>
      </c>
      <c r="AK139" s="10">
        <f>F133&amp;G133</f>
        <v>0</v>
      </c>
      <c r="AL139" s="10">
        <f>F133&amp;J133&amp;G133&amp;E133</f>
        <v>0</v>
      </c>
      <c r="AM139" s="10">
        <f>IFERROR(ABS(AB133),"")</f>
        <v>0</v>
      </c>
    </row>
    <row r="140" spans="1:39" ht="30" customHeight="1">
      <c r="A140" s="8">
        <f>IF('2-Controllo qualitativo'!A141&lt;&gt;"",'2-Controllo qualitativo'!A141,"")</f>
        <v>0</v>
      </c>
      <c r="B140" s="8">
        <f>IF('2-Controllo qualitativo'!B141&lt;&gt;"",'2-Controllo qualitativo'!B141,"")</f>
        <v>0</v>
      </c>
      <c r="C140" s="8">
        <f>IF('2-Controllo qualitativo'!C141&lt;&gt;"",'2-Controllo qualitativo'!C141,"")</f>
        <v>0</v>
      </c>
      <c r="D140" s="8">
        <f>IF('2-Controllo qualitativo'!D141&lt;&gt;"",'2-Controllo qualitativo'!D141,"")</f>
        <v>0</v>
      </c>
      <c r="E140" s="8">
        <f>IF('2-Controllo qualitativo'!E141&lt;&gt;"",'2-Controllo qualitativo'!E141,"")</f>
        <v>0</v>
      </c>
      <c r="F140" s="8">
        <f>IF('2-Controllo qualitativo'!F141&lt;&gt;"",'2-Controllo qualitativo'!F141,"")</f>
        <v>0</v>
      </c>
      <c r="G140" s="8">
        <f>IF('2-Controllo qualitativo'!G141&lt;&gt;"",'2-Controllo qualitativo'!G141,"")</f>
        <v>0</v>
      </c>
      <c r="H140" s="11" t="s">
        <v>467</v>
      </c>
      <c r="I140" s="11"/>
      <c r="J140" s="8">
        <f>IF('2-Controllo qualitativo'!X141&lt;&gt;"",IF('2-Controllo qualitativo'!X141&lt;&gt;0,'2-Controllo qualitativo'!X141,""),"")</f>
        <v>0</v>
      </c>
      <c r="K140" s="15">
        <f>'3.1-Coefficienti di emissione'!F140</f>
        <v>0</v>
      </c>
      <c r="L140" s="11">
        <f>'3.1-Coefficienti di emissione'!G140</f>
        <v>0</v>
      </c>
      <c r="M140" s="16">
        <f>IF(J140="","",H140*K140)</f>
        <v>0</v>
      </c>
      <c r="N140" s="11">
        <f>'Appendice 2, GWP dei HFCs'!G3</f>
        <v>0</v>
      </c>
      <c r="O140" s="16">
        <f>IF(M140="","",M140*N140)</f>
        <v>0</v>
      </c>
      <c r="P140" s="8">
        <f>IF('2-Controllo qualitativo'!Y141&lt;&gt;"",IF('2-Controllo qualitativo'!Y141&lt;&gt;0,'2-Controllo qualitativo'!Y141,""),"")</f>
        <v>0</v>
      </c>
      <c r="Q140" s="15">
        <f>IF('3.1-Coefficienti di emissione'!J140="", "", '3.1-Coefficienti di emissione'!J140)</f>
        <v>0</v>
      </c>
      <c r="R140" s="11">
        <f>IF(Q140="","",'3.1-Coefficienti di emissione'!K140)</f>
        <v>0</v>
      </c>
      <c r="S140" s="16">
        <f>IF(P140="","",H140*Q140)</f>
        <v>0</v>
      </c>
      <c r="T140" s="11">
        <f>IF(S140="", "", 'Appendice 2, GWP dei HFCs'!G4)</f>
        <v>0</v>
      </c>
      <c r="U140" s="16">
        <f>IF(S140="","",S140*T140)</f>
        <v>0</v>
      </c>
      <c r="V140" s="8">
        <f>IF('2-Controllo qualitativo'!Z141&lt;&gt;"",IF('2-Controllo qualitativo'!Z141&lt;&gt;0,'2-Controllo qualitativo'!Z141,""),"")</f>
        <v>0</v>
      </c>
      <c r="W140" s="15">
        <f>IF('3.1-Coefficienti di emissione'!N140 ="", "", '3.1-Coefficienti di emissione'!N140)</f>
        <v>0</v>
      </c>
      <c r="X140" s="11">
        <f>IF(W140="","",'3.1-Coefficienti di emissione'!O140)</f>
        <v>0</v>
      </c>
      <c r="Y140" s="16">
        <f>IF(V140="","",H140*W140)</f>
        <v>0</v>
      </c>
      <c r="Z140" s="11">
        <f>IF(Y140="", "", 'Appendice 2, GWP dei HFCs'!G5)</f>
        <v>0</v>
      </c>
      <c r="AA140" s="16">
        <f>IF(Y140="","",Y140*Z140)</f>
        <v>0</v>
      </c>
      <c r="AB140" s="16">
        <f>IF('2-Controllo qualitativo'!E141="是",IF(J140="CO2",SUM(U140,AA140),SUM(O140,U140,AA140)),IF(SUM(O140,U140,AA140)&lt;&gt;0,SUM(O140,U140,AA140),0))</f>
        <v>0</v>
      </c>
      <c r="AC140" s="16">
        <f>IF('2-Controllo qualitativo'!E141="是",IF(J140="CO2",O140,""),"")</f>
        <v>0</v>
      </c>
      <c r="AD140" s="17">
        <f>IF(AB140&lt;&gt;"",AB140/'6-Tabella di riepilogo'!$J$5,"")</f>
        <v>0</v>
      </c>
      <c r="AE140" s="10">
        <f>F134&amp;J134&amp;E134</f>
        <v>0</v>
      </c>
      <c r="AF140" s="10">
        <f>F134&amp;J134</f>
        <v>0</v>
      </c>
      <c r="AG140" s="10">
        <f>F134&amp;P134</f>
        <v>0</v>
      </c>
      <c r="AH140" s="10">
        <f>F134&amp;V134</f>
        <v>0</v>
      </c>
      <c r="AI140" s="10">
        <f>F134&amp;G134</f>
        <v>0</v>
      </c>
      <c r="AJ140" s="10">
        <f>F134&amp;G134</f>
        <v>0</v>
      </c>
      <c r="AK140" s="10">
        <f>F134&amp;G134</f>
        <v>0</v>
      </c>
      <c r="AL140" s="10">
        <f>F134&amp;J134&amp;G134&amp;E134</f>
        <v>0</v>
      </c>
      <c r="AM140" s="10">
        <f>IFERROR(ABS(AB134),"")</f>
        <v>0</v>
      </c>
    </row>
    <row r="141" spans="1:39" ht="30" customHeight="1">
      <c r="A141" s="8">
        <f>IF('2-Controllo qualitativo'!A142&lt;&gt;"",'2-Controllo qualitativo'!A142,"")</f>
        <v>0</v>
      </c>
      <c r="B141" s="8">
        <f>IF('2-Controllo qualitativo'!B142&lt;&gt;"",'2-Controllo qualitativo'!B142,"")</f>
        <v>0</v>
      </c>
      <c r="C141" s="8">
        <f>IF('2-Controllo qualitativo'!C142&lt;&gt;"",'2-Controllo qualitativo'!C142,"")</f>
        <v>0</v>
      </c>
      <c r="D141" s="8">
        <f>IF('2-Controllo qualitativo'!D142&lt;&gt;"",'2-Controllo qualitativo'!D142,"")</f>
        <v>0</v>
      </c>
      <c r="E141" s="8">
        <f>IF('2-Controllo qualitativo'!E142&lt;&gt;"",'2-Controllo qualitativo'!E142,"")</f>
        <v>0</v>
      </c>
      <c r="F141" s="8">
        <f>IF('2-Controllo qualitativo'!F142&lt;&gt;"",'2-Controllo qualitativo'!F142,"")</f>
        <v>0</v>
      </c>
      <c r="G141" s="8">
        <f>IF('2-Controllo qualitativo'!G142&lt;&gt;"",'2-Controllo qualitativo'!G142,"")</f>
        <v>0</v>
      </c>
      <c r="H141" s="11" t="s">
        <v>467</v>
      </c>
      <c r="I141" s="11"/>
      <c r="J141" s="8">
        <f>IF('2-Controllo qualitativo'!X142&lt;&gt;"",IF('2-Controllo qualitativo'!X142&lt;&gt;0,'2-Controllo qualitativo'!X142,""),"")</f>
        <v>0</v>
      </c>
      <c r="K141" s="15">
        <f>'3.1-Coefficienti di emissione'!F141</f>
        <v>0</v>
      </c>
      <c r="L141" s="11">
        <f>'3.1-Coefficienti di emissione'!G141</f>
        <v>0</v>
      </c>
      <c r="M141" s="16">
        <f>IF(J141="","",H141*K141)</f>
        <v>0</v>
      </c>
      <c r="N141" s="11">
        <f>'Appendice 2, GWP dei HFCs'!G3</f>
        <v>0</v>
      </c>
      <c r="O141" s="16">
        <f>IF(M141="","",M141*N141)</f>
        <v>0</v>
      </c>
      <c r="P141" s="8">
        <f>IF('2-Controllo qualitativo'!Y142&lt;&gt;"",IF('2-Controllo qualitativo'!Y142&lt;&gt;0,'2-Controllo qualitativo'!Y142,""),"")</f>
        <v>0</v>
      </c>
      <c r="Q141" s="15">
        <f>IF('3.1-Coefficienti di emissione'!J141="", "", '3.1-Coefficienti di emissione'!J141)</f>
        <v>0</v>
      </c>
      <c r="R141" s="11">
        <f>IF(Q141="","",'3.1-Coefficienti di emissione'!K141)</f>
        <v>0</v>
      </c>
      <c r="S141" s="16">
        <f>IF(P141="","",H141*Q141)</f>
        <v>0</v>
      </c>
      <c r="T141" s="11">
        <f>IF(S141="", "", 'Appendice 2, GWP dei HFCs'!G4)</f>
        <v>0</v>
      </c>
      <c r="U141" s="16">
        <f>IF(S141="","",S141*T141)</f>
        <v>0</v>
      </c>
      <c r="V141" s="8">
        <f>IF('2-Controllo qualitativo'!Z142&lt;&gt;"",IF('2-Controllo qualitativo'!Z142&lt;&gt;0,'2-Controllo qualitativo'!Z142,""),"")</f>
        <v>0</v>
      </c>
      <c r="W141" s="15">
        <f>IF('3.1-Coefficienti di emissione'!N141 ="", "", '3.1-Coefficienti di emissione'!N141)</f>
        <v>0</v>
      </c>
      <c r="X141" s="11">
        <f>IF(W141="","",'3.1-Coefficienti di emissione'!O141)</f>
        <v>0</v>
      </c>
      <c r="Y141" s="16">
        <f>IF(V141="","",H141*W141)</f>
        <v>0</v>
      </c>
      <c r="Z141" s="11">
        <f>IF(Y141="", "", 'Appendice 2, GWP dei HFCs'!G5)</f>
        <v>0</v>
      </c>
      <c r="AA141" s="16">
        <f>IF(Y141="","",Y141*Z141)</f>
        <v>0</v>
      </c>
      <c r="AB141" s="16">
        <f>IF('2-Controllo qualitativo'!E142="是",IF(J141="CO2",SUM(U141,AA141),SUM(O141,U141,AA141)),IF(SUM(O141,U141,AA141)&lt;&gt;0,SUM(O141,U141,AA141),0))</f>
        <v>0</v>
      </c>
      <c r="AC141" s="16">
        <f>IF('2-Controllo qualitativo'!E142="是",IF(J141="CO2",O141,""),"")</f>
        <v>0</v>
      </c>
      <c r="AD141" s="17">
        <f>IF(AB141&lt;&gt;"",AB141/'6-Tabella di riepilogo'!$J$5,"")</f>
        <v>0</v>
      </c>
      <c r="AE141" s="10">
        <f>F135&amp;J135&amp;E135</f>
        <v>0</v>
      </c>
      <c r="AF141" s="10">
        <f>F135&amp;J135</f>
        <v>0</v>
      </c>
      <c r="AG141" s="10">
        <f>F135&amp;P135</f>
        <v>0</v>
      </c>
      <c r="AH141" s="10">
        <f>F135&amp;V135</f>
        <v>0</v>
      </c>
      <c r="AI141" s="10">
        <f>F135&amp;G135</f>
        <v>0</v>
      </c>
      <c r="AJ141" s="10">
        <f>F135&amp;G135</f>
        <v>0</v>
      </c>
      <c r="AK141" s="10">
        <f>F135&amp;G135</f>
        <v>0</v>
      </c>
      <c r="AL141" s="10">
        <f>F135&amp;J135&amp;G135&amp;E135</f>
        <v>0</v>
      </c>
      <c r="AM141" s="10">
        <f>IFERROR(ABS(AB135),"")</f>
        <v>0</v>
      </c>
    </row>
    <row r="142" spans="1:39" ht="30" customHeight="1">
      <c r="A142" s="8">
        <f>IF('2-Controllo qualitativo'!A143&lt;&gt;"",'2-Controllo qualitativo'!A143,"")</f>
        <v>0</v>
      </c>
      <c r="B142" s="8">
        <f>IF('2-Controllo qualitativo'!B143&lt;&gt;"",'2-Controllo qualitativo'!B143,"")</f>
        <v>0</v>
      </c>
      <c r="C142" s="8">
        <f>IF('2-Controllo qualitativo'!C143&lt;&gt;"",'2-Controllo qualitativo'!C143,"")</f>
        <v>0</v>
      </c>
      <c r="D142" s="8">
        <f>IF('2-Controllo qualitativo'!D143&lt;&gt;"",'2-Controllo qualitativo'!D143,"")</f>
        <v>0</v>
      </c>
      <c r="E142" s="8">
        <f>IF('2-Controllo qualitativo'!E143&lt;&gt;"",'2-Controllo qualitativo'!E143,"")</f>
        <v>0</v>
      </c>
      <c r="F142" s="8">
        <f>IF('2-Controllo qualitativo'!F143&lt;&gt;"",'2-Controllo qualitativo'!F143,"")</f>
        <v>0</v>
      </c>
      <c r="G142" s="8">
        <f>IF('2-Controllo qualitativo'!G143&lt;&gt;"",'2-Controllo qualitativo'!G143,"")</f>
        <v>0</v>
      </c>
      <c r="H142" s="11" t="s">
        <v>467</v>
      </c>
      <c r="I142" s="11"/>
      <c r="J142" s="8">
        <f>IF('2-Controllo qualitativo'!X143&lt;&gt;"",IF('2-Controllo qualitativo'!X143&lt;&gt;0,'2-Controllo qualitativo'!X143,""),"")</f>
        <v>0</v>
      </c>
      <c r="K142" s="15">
        <f>'3.1-Coefficienti di emissione'!F142</f>
        <v>0</v>
      </c>
      <c r="L142" s="11">
        <f>'3.1-Coefficienti di emissione'!G142</f>
        <v>0</v>
      </c>
      <c r="M142" s="16">
        <f>IF(J142="","",H142*K142)</f>
        <v>0</v>
      </c>
      <c r="N142" s="11">
        <f>'Appendice 2, GWP dei HFCs'!G3</f>
        <v>0</v>
      </c>
      <c r="O142" s="16">
        <f>IF(M142="","",M142*N142)</f>
        <v>0</v>
      </c>
      <c r="P142" s="8">
        <f>IF('2-Controllo qualitativo'!Y143&lt;&gt;"",IF('2-Controllo qualitativo'!Y143&lt;&gt;0,'2-Controllo qualitativo'!Y143,""),"")</f>
        <v>0</v>
      </c>
      <c r="Q142" s="15">
        <f>IF('3.1-Coefficienti di emissione'!J142="", "", '3.1-Coefficienti di emissione'!J142)</f>
        <v>0</v>
      </c>
      <c r="R142" s="11">
        <f>IF(Q142="","",'3.1-Coefficienti di emissione'!K142)</f>
        <v>0</v>
      </c>
      <c r="S142" s="16">
        <f>IF(P142="","",H142*Q142)</f>
        <v>0</v>
      </c>
      <c r="T142" s="11">
        <f>IF(S142="", "", 'Appendice 2, GWP dei HFCs'!G4)</f>
        <v>0</v>
      </c>
      <c r="U142" s="16">
        <f>IF(S142="","",S142*T142)</f>
        <v>0</v>
      </c>
      <c r="V142" s="8">
        <f>IF('2-Controllo qualitativo'!Z143&lt;&gt;"",IF('2-Controllo qualitativo'!Z143&lt;&gt;0,'2-Controllo qualitativo'!Z143,""),"")</f>
        <v>0</v>
      </c>
      <c r="W142" s="15">
        <f>IF('3.1-Coefficienti di emissione'!N142 ="", "", '3.1-Coefficienti di emissione'!N142)</f>
        <v>0</v>
      </c>
      <c r="X142" s="11">
        <f>IF(W142="","",'3.1-Coefficienti di emissione'!O142)</f>
        <v>0</v>
      </c>
      <c r="Y142" s="16">
        <f>IF(V142="","",H142*W142)</f>
        <v>0</v>
      </c>
      <c r="Z142" s="11">
        <f>IF(Y142="", "", 'Appendice 2, GWP dei HFCs'!G5)</f>
        <v>0</v>
      </c>
      <c r="AA142" s="16">
        <f>IF(Y142="","",Y142*Z142)</f>
        <v>0</v>
      </c>
      <c r="AB142" s="16">
        <f>IF('2-Controllo qualitativo'!E143="是",IF(J142="CO2",SUM(U142,AA142),SUM(O142,U142,AA142)),IF(SUM(O142,U142,AA142)&lt;&gt;0,SUM(O142,U142,AA142),0))</f>
        <v>0</v>
      </c>
      <c r="AC142" s="16">
        <f>IF('2-Controllo qualitativo'!E143="是",IF(J142="CO2",O142,""),"")</f>
        <v>0</v>
      </c>
      <c r="AD142" s="17">
        <f>IF(AB142&lt;&gt;"",AB142/'6-Tabella di riepilogo'!$J$5,"")</f>
        <v>0</v>
      </c>
      <c r="AE142" s="10">
        <f>F136&amp;J136&amp;E136</f>
        <v>0</v>
      </c>
      <c r="AF142" s="10">
        <f>F136&amp;J136</f>
        <v>0</v>
      </c>
      <c r="AG142" s="10">
        <f>F136&amp;P136</f>
        <v>0</v>
      </c>
      <c r="AH142" s="10">
        <f>F136&amp;V136</f>
        <v>0</v>
      </c>
      <c r="AI142" s="10">
        <f>F136&amp;G136</f>
        <v>0</v>
      </c>
      <c r="AJ142" s="10">
        <f>F136&amp;G136</f>
        <v>0</v>
      </c>
      <c r="AK142" s="10">
        <f>F136&amp;G136</f>
        <v>0</v>
      </c>
      <c r="AL142" s="10">
        <f>F136&amp;J136&amp;G136&amp;E136</f>
        <v>0</v>
      </c>
      <c r="AM142" s="10">
        <f>IFERROR(ABS(AB136),"")</f>
        <v>0</v>
      </c>
    </row>
    <row r="143" spans="1:39" ht="30" customHeight="1">
      <c r="A143" s="8">
        <f>IF('2-Controllo qualitativo'!A144&lt;&gt;"",'2-Controllo qualitativo'!A144,"")</f>
        <v>0</v>
      </c>
      <c r="B143" s="8">
        <f>IF('2-Controllo qualitativo'!B144&lt;&gt;"",'2-Controllo qualitativo'!B144,"")</f>
        <v>0</v>
      </c>
      <c r="C143" s="8">
        <f>IF('2-Controllo qualitativo'!C144&lt;&gt;"",'2-Controllo qualitativo'!C144,"")</f>
        <v>0</v>
      </c>
      <c r="D143" s="8">
        <f>IF('2-Controllo qualitativo'!D144&lt;&gt;"",'2-Controllo qualitativo'!D144,"")</f>
        <v>0</v>
      </c>
      <c r="E143" s="8">
        <f>IF('2-Controllo qualitativo'!E144&lt;&gt;"",'2-Controllo qualitativo'!E144,"")</f>
        <v>0</v>
      </c>
      <c r="F143" s="8">
        <f>IF('2-Controllo qualitativo'!F144&lt;&gt;"",'2-Controllo qualitativo'!F144,"")</f>
        <v>0</v>
      </c>
      <c r="G143" s="8">
        <f>IF('2-Controllo qualitativo'!G144&lt;&gt;"",'2-Controllo qualitativo'!G144,"")</f>
        <v>0</v>
      </c>
      <c r="H143" s="11" t="s">
        <v>467</v>
      </c>
      <c r="I143" s="11"/>
      <c r="J143" s="8">
        <f>IF('2-Controllo qualitativo'!X144&lt;&gt;"",IF('2-Controllo qualitativo'!X144&lt;&gt;0,'2-Controllo qualitativo'!X144,""),"")</f>
        <v>0</v>
      </c>
      <c r="K143" s="15">
        <f>'3.1-Coefficienti di emissione'!F143</f>
        <v>0</v>
      </c>
      <c r="L143" s="11">
        <f>'3.1-Coefficienti di emissione'!G143</f>
        <v>0</v>
      </c>
      <c r="M143" s="16">
        <f>IF(J143="","",H143*K143)</f>
        <v>0</v>
      </c>
      <c r="N143" s="11">
        <f>'Appendice 2, GWP dei HFCs'!G3</f>
        <v>0</v>
      </c>
      <c r="O143" s="16">
        <f>IF(M143="","",M143*N143)</f>
        <v>0</v>
      </c>
      <c r="P143" s="8">
        <f>IF('2-Controllo qualitativo'!Y144&lt;&gt;"",IF('2-Controllo qualitativo'!Y144&lt;&gt;0,'2-Controllo qualitativo'!Y144,""),"")</f>
        <v>0</v>
      </c>
      <c r="Q143" s="15">
        <f>IF('3.1-Coefficienti di emissione'!J143="", "", '3.1-Coefficienti di emissione'!J143)</f>
        <v>0</v>
      </c>
      <c r="R143" s="11">
        <f>IF(Q143="","",'3.1-Coefficienti di emissione'!K143)</f>
        <v>0</v>
      </c>
      <c r="S143" s="16">
        <f>IF(P143="","",H143*Q143)</f>
        <v>0</v>
      </c>
      <c r="T143" s="11">
        <f>IF(S143="", "", 'Appendice 2, GWP dei HFCs'!G4)</f>
        <v>0</v>
      </c>
      <c r="U143" s="16">
        <f>IF(S143="","",S143*T143)</f>
        <v>0</v>
      </c>
      <c r="V143" s="8">
        <f>IF('2-Controllo qualitativo'!Z144&lt;&gt;"",IF('2-Controllo qualitativo'!Z144&lt;&gt;0,'2-Controllo qualitativo'!Z144,""),"")</f>
        <v>0</v>
      </c>
      <c r="W143" s="15">
        <f>IF('3.1-Coefficienti di emissione'!N143 ="", "", '3.1-Coefficienti di emissione'!N143)</f>
        <v>0</v>
      </c>
      <c r="X143" s="11">
        <f>IF(W143="","",'3.1-Coefficienti di emissione'!O143)</f>
        <v>0</v>
      </c>
      <c r="Y143" s="16">
        <f>IF(V143="","",H143*W143)</f>
        <v>0</v>
      </c>
      <c r="Z143" s="11">
        <f>IF(Y143="", "", 'Appendice 2, GWP dei HFCs'!G5)</f>
        <v>0</v>
      </c>
      <c r="AA143" s="16">
        <f>IF(Y143="","",Y143*Z143)</f>
        <v>0</v>
      </c>
      <c r="AB143" s="16">
        <f>IF('2-Controllo qualitativo'!E144="是",IF(J143="CO2",SUM(U143,AA143),SUM(O143,U143,AA143)),IF(SUM(O143,U143,AA143)&lt;&gt;0,SUM(O143,U143,AA143),0))</f>
        <v>0</v>
      </c>
      <c r="AC143" s="16">
        <f>IF('2-Controllo qualitativo'!E144="是",IF(J143="CO2",O143,""),"")</f>
        <v>0</v>
      </c>
      <c r="AD143" s="17">
        <f>IF(AB143&lt;&gt;"",AB143/'6-Tabella di riepilogo'!$J$5,"")</f>
        <v>0</v>
      </c>
      <c r="AE143" s="10">
        <f>F137&amp;J137&amp;E137</f>
        <v>0</v>
      </c>
      <c r="AF143" s="10">
        <f>F137&amp;J137</f>
        <v>0</v>
      </c>
      <c r="AG143" s="10">
        <f>F137&amp;P137</f>
        <v>0</v>
      </c>
      <c r="AH143" s="10">
        <f>F137&amp;V137</f>
        <v>0</v>
      </c>
      <c r="AI143" s="10">
        <f>F137&amp;G137</f>
        <v>0</v>
      </c>
      <c r="AJ143" s="10">
        <f>F137&amp;G137</f>
        <v>0</v>
      </c>
      <c r="AK143" s="10">
        <f>F137&amp;G137</f>
        <v>0</v>
      </c>
      <c r="AL143" s="10">
        <f>F137&amp;J137&amp;G137&amp;E137</f>
        <v>0</v>
      </c>
      <c r="AM143" s="10">
        <f>IFERROR(ABS(AB137),"")</f>
        <v>0</v>
      </c>
    </row>
    <row r="144" spans="1:39" ht="30" customHeight="1">
      <c r="A144" s="8">
        <f>IF('2-Controllo qualitativo'!A145&lt;&gt;"",'2-Controllo qualitativo'!A145,"")</f>
        <v>0</v>
      </c>
      <c r="B144" s="8">
        <f>IF('2-Controllo qualitativo'!B145&lt;&gt;"",'2-Controllo qualitativo'!B145,"")</f>
        <v>0</v>
      </c>
      <c r="C144" s="8">
        <f>IF('2-Controllo qualitativo'!C145&lt;&gt;"",'2-Controllo qualitativo'!C145,"")</f>
        <v>0</v>
      </c>
      <c r="D144" s="8">
        <f>IF('2-Controllo qualitativo'!D145&lt;&gt;"",'2-Controllo qualitativo'!D145,"")</f>
        <v>0</v>
      </c>
      <c r="E144" s="8">
        <f>IF('2-Controllo qualitativo'!E145&lt;&gt;"",'2-Controllo qualitativo'!E145,"")</f>
        <v>0</v>
      </c>
      <c r="F144" s="8">
        <f>IF('2-Controllo qualitativo'!F145&lt;&gt;"",'2-Controllo qualitativo'!F145,"")</f>
        <v>0</v>
      </c>
      <c r="G144" s="8">
        <f>IF('2-Controllo qualitativo'!G145&lt;&gt;"",'2-Controllo qualitativo'!G145,"")</f>
        <v>0</v>
      </c>
      <c r="H144" s="11" t="s">
        <v>467</v>
      </c>
      <c r="I144" s="11"/>
      <c r="J144" s="8">
        <f>IF('2-Controllo qualitativo'!X145&lt;&gt;"",IF('2-Controllo qualitativo'!X145&lt;&gt;0,'2-Controllo qualitativo'!X145,""),"")</f>
        <v>0</v>
      </c>
      <c r="K144" s="15">
        <f>'3.1-Coefficienti di emissione'!F144</f>
        <v>0</v>
      </c>
      <c r="L144" s="11">
        <f>'3.1-Coefficienti di emissione'!G144</f>
        <v>0</v>
      </c>
      <c r="M144" s="16">
        <f>IF(J144="","",H144*K144)</f>
        <v>0</v>
      </c>
      <c r="N144" s="11">
        <f>'Appendice 2, GWP dei HFCs'!G3</f>
        <v>0</v>
      </c>
      <c r="O144" s="16">
        <f>IF(M144="","",M144*N144)</f>
        <v>0</v>
      </c>
      <c r="P144" s="8">
        <f>IF('2-Controllo qualitativo'!Y145&lt;&gt;"",IF('2-Controllo qualitativo'!Y145&lt;&gt;0,'2-Controllo qualitativo'!Y145,""),"")</f>
        <v>0</v>
      </c>
      <c r="Q144" s="15">
        <f>IF('3.1-Coefficienti di emissione'!J144="", "", '3.1-Coefficienti di emissione'!J144)</f>
        <v>0</v>
      </c>
      <c r="R144" s="11">
        <f>IF(Q144="","",'3.1-Coefficienti di emissione'!K144)</f>
        <v>0</v>
      </c>
      <c r="S144" s="16">
        <f>IF(P144="","",H144*Q144)</f>
        <v>0</v>
      </c>
      <c r="T144" s="11">
        <f>IF(S144="", "", 'Appendice 2, GWP dei HFCs'!G4)</f>
        <v>0</v>
      </c>
      <c r="U144" s="16">
        <f>IF(S144="","",S144*T144)</f>
        <v>0</v>
      </c>
      <c r="V144" s="8">
        <f>IF('2-Controllo qualitativo'!Z145&lt;&gt;"",IF('2-Controllo qualitativo'!Z145&lt;&gt;0,'2-Controllo qualitativo'!Z145,""),"")</f>
        <v>0</v>
      </c>
      <c r="W144" s="15">
        <f>IF('3.1-Coefficienti di emissione'!N144 ="", "", '3.1-Coefficienti di emissione'!N144)</f>
        <v>0</v>
      </c>
      <c r="X144" s="11">
        <f>IF(W144="","",'3.1-Coefficienti di emissione'!O144)</f>
        <v>0</v>
      </c>
      <c r="Y144" s="16">
        <f>IF(V144="","",H144*W144)</f>
        <v>0</v>
      </c>
      <c r="Z144" s="11">
        <f>IF(Y144="", "", 'Appendice 2, GWP dei HFCs'!G5)</f>
        <v>0</v>
      </c>
      <c r="AA144" s="16">
        <f>IF(Y144="","",Y144*Z144)</f>
        <v>0</v>
      </c>
      <c r="AB144" s="16">
        <f>IF('2-Controllo qualitativo'!E145="是",IF(J144="CO2",SUM(U144,AA144),SUM(O144,U144,AA144)),IF(SUM(O144,U144,AA144)&lt;&gt;0,SUM(O144,U144,AA144),0))</f>
        <v>0</v>
      </c>
      <c r="AC144" s="16">
        <f>IF('2-Controllo qualitativo'!E145="是",IF(J144="CO2",O144,""),"")</f>
        <v>0</v>
      </c>
      <c r="AD144" s="17">
        <f>IF(AB144&lt;&gt;"",AB144/'6-Tabella di riepilogo'!$J$5,"")</f>
        <v>0</v>
      </c>
      <c r="AE144" s="10">
        <f>F138&amp;J138&amp;E138</f>
        <v>0</v>
      </c>
      <c r="AF144" s="10">
        <f>F138&amp;J138</f>
        <v>0</v>
      </c>
      <c r="AG144" s="10">
        <f>F138&amp;P138</f>
        <v>0</v>
      </c>
      <c r="AH144" s="10">
        <f>F138&amp;V138</f>
        <v>0</v>
      </c>
      <c r="AI144" s="10">
        <f>F138&amp;G138</f>
        <v>0</v>
      </c>
      <c r="AJ144" s="10">
        <f>F138&amp;G138</f>
        <v>0</v>
      </c>
      <c r="AK144" s="10">
        <f>F138&amp;G138</f>
        <v>0</v>
      </c>
      <c r="AL144" s="10">
        <f>F138&amp;J138&amp;G138&amp;E138</f>
        <v>0</v>
      </c>
      <c r="AM144" s="10">
        <f>IFERROR(ABS(AB138),"")</f>
        <v>0</v>
      </c>
    </row>
    <row r="145" spans="1:39" ht="30" customHeight="1">
      <c r="A145" s="8">
        <f>IF('2-Controllo qualitativo'!A146&lt;&gt;"",'2-Controllo qualitativo'!A146,"")</f>
        <v>0</v>
      </c>
      <c r="B145" s="8">
        <f>IF('2-Controllo qualitativo'!B146&lt;&gt;"",'2-Controllo qualitativo'!B146,"")</f>
        <v>0</v>
      </c>
      <c r="C145" s="8">
        <f>IF('2-Controllo qualitativo'!C146&lt;&gt;"",'2-Controllo qualitativo'!C146,"")</f>
        <v>0</v>
      </c>
      <c r="D145" s="8">
        <f>IF('2-Controllo qualitativo'!D146&lt;&gt;"",'2-Controllo qualitativo'!D146,"")</f>
        <v>0</v>
      </c>
      <c r="E145" s="8">
        <f>IF('2-Controllo qualitativo'!E146&lt;&gt;"",'2-Controllo qualitativo'!E146,"")</f>
        <v>0</v>
      </c>
      <c r="F145" s="8">
        <f>IF('2-Controllo qualitativo'!F146&lt;&gt;"",'2-Controllo qualitativo'!F146,"")</f>
        <v>0</v>
      </c>
      <c r="G145" s="8">
        <f>IF('2-Controllo qualitativo'!G146&lt;&gt;"",'2-Controllo qualitativo'!G146,"")</f>
        <v>0</v>
      </c>
      <c r="H145" s="11" t="s">
        <v>467</v>
      </c>
      <c r="I145" s="11"/>
      <c r="J145" s="8">
        <f>IF('2-Controllo qualitativo'!X146&lt;&gt;"",IF('2-Controllo qualitativo'!X146&lt;&gt;0,'2-Controllo qualitativo'!X146,""),"")</f>
        <v>0</v>
      </c>
      <c r="K145" s="15">
        <f>'3.1-Coefficienti di emissione'!F145</f>
        <v>0</v>
      </c>
      <c r="L145" s="11">
        <f>'3.1-Coefficienti di emissione'!G145</f>
        <v>0</v>
      </c>
      <c r="M145" s="16">
        <f>IF(J145="","",H145*K145)</f>
        <v>0</v>
      </c>
      <c r="N145" s="11">
        <f>'Appendice 2, GWP dei HFCs'!G3</f>
        <v>0</v>
      </c>
      <c r="O145" s="16">
        <f>IF(M145="","",M145*N145)</f>
        <v>0</v>
      </c>
      <c r="P145" s="8">
        <f>IF('2-Controllo qualitativo'!Y146&lt;&gt;"",IF('2-Controllo qualitativo'!Y146&lt;&gt;0,'2-Controllo qualitativo'!Y146,""),"")</f>
        <v>0</v>
      </c>
      <c r="Q145" s="15">
        <f>IF('3.1-Coefficienti di emissione'!J145="", "", '3.1-Coefficienti di emissione'!J145)</f>
        <v>0</v>
      </c>
      <c r="R145" s="11">
        <f>IF(Q145="","",'3.1-Coefficienti di emissione'!K145)</f>
        <v>0</v>
      </c>
      <c r="S145" s="16">
        <f>IF(P145="","",H145*Q145)</f>
        <v>0</v>
      </c>
      <c r="T145" s="11">
        <f>IF(S145="", "", 'Appendice 2, GWP dei HFCs'!G4)</f>
        <v>0</v>
      </c>
      <c r="U145" s="16">
        <f>IF(S145="","",S145*T145)</f>
        <v>0</v>
      </c>
      <c r="V145" s="8">
        <f>IF('2-Controllo qualitativo'!Z146&lt;&gt;"",IF('2-Controllo qualitativo'!Z146&lt;&gt;0,'2-Controllo qualitativo'!Z146,""),"")</f>
        <v>0</v>
      </c>
      <c r="W145" s="15">
        <f>IF('3.1-Coefficienti di emissione'!N145 ="", "", '3.1-Coefficienti di emissione'!N145)</f>
        <v>0</v>
      </c>
      <c r="X145" s="11">
        <f>IF(W145="","",'3.1-Coefficienti di emissione'!O145)</f>
        <v>0</v>
      </c>
      <c r="Y145" s="16">
        <f>IF(V145="","",H145*W145)</f>
        <v>0</v>
      </c>
      <c r="Z145" s="11">
        <f>IF(Y145="", "", 'Appendice 2, GWP dei HFCs'!G5)</f>
        <v>0</v>
      </c>
      <c r="AA145" s="16">
        <f>IF(Y145="","",Y145*Z145)</f>
        <v>0</v>
      </c>
      <c r="AB145" s="16">
        <f>IF('2-Controllo qualitativo'!E146="是",IF(J145="CO2",SUM(U145,AA145),SUM(O145,U145,AA145)),IF(SUM(O145,U145,AA145)&lt;&gt;0,SUM(O145,U145,AA145),0))</f>
        <v>0</v>
      </c>
      <c r="AC145" s="16">
        <f>IF('2-Controllo qualitativo'!E146="是",IF(J145="CO2",O145,""),"")</f>
        <v>0</v>
      </c>
      <c r="AD145" s="17">
        <f>IF(AB145&lt;&gt;"",AB145/'6-Tabella di riepilogo'!$J$5,"")</f>
        <v>0</v>
      </c>
      <c r="AE145" s="10">
        <f>F139&amp;J139&amp;E139</f>
        <v>0</v>
      </c>
      <c r="AF145" s="10">
        <f>F139&amp;J139</f>
        <v>0</v>
      </c>
      <c r="AG145" s="10">
        <f>F139&amp;P139</f>
        <v>0</v>
      </c>
      <c r="AH145" s="10">
        <f>F139&amp;V139</f>
        <v>0</v>
      </c>
      <c r="AI145" s="10">
        <f>F139&amp;G139</f>
        <v>0</v>
      </c>
      <c r="AJ145" s="10">
        <f>F139&amp;G139</f>
        <v>0</v>
      </c>
      <c r="AK145" s="10">
        <f>F139&amp;G139</f>
        <v>0</v>
      </c>
      <c r="AL145" s="10">
        <f>F139&amp;J139&amp;G139&amp;E139</f>
        <v>0</v>
      </c>
      <c r="AM145" s="10">
        <f>IFERROR(ABS(AB139),"")</f>
        <v>0</v>
      </c>
    </row>
    <row r="146" spans="1:39" ht="30" customHeight="1">
      <c r="A146" s="8">
        <f>IF('2-Controllo qualitativo'!A147&lt;&gt;"",'2-Controllo qualitativo'!A147,"")</f>
        <v>0</v>
      </c>
      <c r="B146" s="8">
        <f>IF('2-Controllo qualitativo'!B147&lt;&gt;"",'2-Controllo qualitativo'!B147,"")</f>
        <v>0</v>
      </c>
      <c r="C146" s="8">
        <f>IF('2-Controllo qualitativo'!C147&lt;&gt;"",'2-Controllo qualitativo'!C147,"")</f>
        <v>0</v>
      </c>
      <c r="D146" s="8">
        <f>IF('2-Controllo qualitativo'!D147&lt;&gt;"",'2-Controllo qualitativo'!D147,"")</f>
        <v>0</v>
      </c>
      <c r="E146" s="8">
        <f>IF('2-Controllo qualitativo'!E147&lt;&gt;"",'2-Controllo qualitativo'!E147,"")</f>
        <v>0</v>
      </c>
      <c r="F146" s="8">
        <f>IF('2-Controllo qualitativo'!F147&lt;&gt;"",'2-Controllo qualitativo'!F147,"")</f>
        <v>0</v>
      </c>
      <c r="G146" s="8">
        <f>IF('2-Controllo qualitativo'!G147&lt;&gt;"",'2-Controllo qualitativo'!G147,"")</f>
        <v>0</v>
      </c>
      <c r="H146" s="11" t="s">
        <v>467</v>
      </c>
      <c r="I146" s="11"/>
      <c r="J146" s="8">
        <f>IF('2-Controllo qualitativo'!X147&lt;&gt;"",IF('2-Controllo qualitativo'!X147&lt;&gt;0,'2-Controllo qualitativo'!X147,""),"")</f>
        <v>0</v>
      </c>
      <c r="K146" s="15">
        <f>'3.1-Coefficienti di emissione'!F146</f>
        <v>0</v>
      </c>
      <c r="L146" s="11">
        <f>'3.1-Coefficienti di emissione'!G146</f>
        <v>0</v>
      </c>
      <c r="M146" s="16">
        <f>IF(J146="","",H146*K146)</f>
        <v>0</v>
      </c>
      <c r="N146" s="11">
        <f>'Appendice 2, GWP dei HFCs'!G3</f>
        <v>0</v>
      </c>
      <c r="O146" s="16">
        <f>IF(M146="","",M146*N146)</f>
        <v>0</v>
      </c>
      <c r="P146" s="8">
        <f>IF('2-Controllo qualitativo'!Y147&lt;&gt;"",IF('2-Controllo qualitativo'!Y147&lt;&gt;0,'2-Controllo qualitativo'!Y147,""),"")</f>
        <v>0</v>
      </c>
      <c r="Q146" s="15">
        <f>IF('3.1-Coefficienti di emissione'!J146="", "", '3.1-Coefficienti di emissione'!J146)</f>
        <v>0</v>
      </c>
      <c r="R146" s="11">
        <f>IF(Q146="","",'3.1-Coefficienti di emissione'!K146)</f>
        <v>0</v>
      </c>
      <c r="S146" s="16">
        <f>IF(P146="","",H146*Q146)</f>
        <v>0</v>
      </c>
      <c r="T146" s="11">
        <f>IF(S146="", "", 'Appendice 2, GWP dei HFCs'!G4)</f>
        <v>0</v>
      </c>
      <c r="U146" s="16">
        <f>IF(S146="","",S146*T146)</f>
        <v>0</v>
      </c>
      <c r="V146" s="8">
        <f>IF('2-Controllo qualitativo'!Z147&lt;&gt;"",IF('2-Controllo qualitativo'!Z147&lt;&gt;0,'2-Controllo qualitativo'!Z147,""),"")</f>
        <v>0</v>
      </c>
      <c r="W146" s="15">
        <f>IF('3.1-Coefficienti di emissione'!N146 ="", "", '3.1-Coefficienti di emissione'!N146)</f>
        <v>0</v>
      </c>
      <c r="X146" s="11">
        <f>IF(W146="","",'3.1-Coefficienti di emissione'!O146)</f>
        <v>0</v>
      </c>
      <c r="Y146" s="16">
        <f>IF(V146="","",H146*W146)</f>
        <v>0</v>
      </c>
      <c r="Z146" s="11">
        <f>IF(Y146="", "", 'Appendice 2, GWP dei HFCs'!G5)</f>
        <v>0</v>
      </c>
      <c r="AA146" s="16">
        <f>IF(Y146="","",Y146*Z146)</f>
        <v>0</v>
      </c>
      <c r="AB146" s="16">
        <f>IF('2-Controllo qualitativo'!E147="是",IF(J146="CO2",SUM(U146,AA146),SUM(O146,U146,AA146)),IF(SUM(O146,U146,AA146)&lt;&gt;0,SUM(O146,U146,AA146),0))</f>
        <v>0</v>
      </c>
      <c r="AC146" s="16">
        <f>IF('2-Controllo qualitativo'!E147="是",IF(J146="CO2",O146,""),"")</f>
        <v>0</v>
      </c>
      <c r="AD146" s="17">
        <f>IF(AB146&lt;&gt;"",AB146/'6-Tabella di riepilogo'!$J$5,"")</f>
        <v>0</v>
      </c>
      <c r="AE146" s="10">
        <f>F140&amp;J140&amp;E140</f>
        <v>0</v>
      </c>
      <c r="AF146" s="10">
        <f>F140&amp;J140</f>
        <v>0</v>
      </c>
      <c r="AG146" s="10">
        <f>F140&amp;P140</f>
        <v>0</v>
      </c>
      <c r="AH146" s="10">
        <f>F140&amp;V140</f>
        <v>0</v>
      </c>
      <c r="AI146" s="10">
        <f>F140&amp;G140</f>
        <v>0</v>
      </c>
      <c r="AJ146" s="10">
        <f>F140&amp;G140</f>
        <v>0</v>
      </c>
      <c r="AK146" s="10">
        <f>F140&amp;G140</f>
        <v>0</v>
      </c>
      <c r="AL146" s="10">
        <f>F140&amp;J140&amp;G140&amp;E140</f>
        <v>0</v>
      </c>
      <c r="AM146" s="10">
        <f>IFERROR(ABS(AB140),"")</f>
        <v>0</v>
      </c>
    </row>
    <row r="147" spans="1:39" ht="30" customHeight="1">
      <c r="A147" s="8">
        <f>IF('2-Controllo qualitativo'!A148&lt;&gt;"",'2-Controllo qualitativo'!A148,"")</f>
        <v>0</v>
      </c>
      <c r="B147" s="8">
        <f>IF('2-Controllo qualitativo'!B148&lt;&gt;"",'2-Controllo qualitativo'!B148,"")</f>
        <v>0</v>
      </c>
      <c r="C147" s="8">
        <f>IF('2-Controllo qualitativo'!C148&lt;&gt;"",'2-Controllo qualitativo'!C148,"")</f>
        <v>0</v>
      </c>
      <c r="D147" s="8">
        <f>IF('2-Controllo qualitativo'!D148&lt;&gt;"",'2-Controllo qualitativo'!D148,"")</f>
        <v>0</v>
      </c>
      <c r="E147" s="8">
        <f>IF('2-Controllo qualitativo'!E148&lt;&gt;"",'2-Controllo qualitativo'!E148,"")</f>
        <v>0</v>
      </c>
      <c r="F147" s="8">
        <f>IF('2-Controllo qualitativo'!F148&lt;&gt;"",'2-Controllo qualitativo'!F148,"")</f>
        <v>0</v>
      </c>
      <c r="G147" s="8">
        <f>IF('2-Controllo qualitativo'!G148&lt;&gt;"",'2-Controllo qualitativo'!G148,"")</f>
        <v>0</v>
      </c>
      <c r="H147" s="11" t="s">
        <v>467</v>
      </c>
      <c r="I147" s="11"/>
      <c r="J147" s="8">
        <f>IF('2-Controllo qualitativo'!X148&lt;&gt;"",IF('2-Controllo qualitativo'!X148&lt;&gt;0,'2-Controllo qualitativo'!X148,""),"")</f>
        <v>0</v>
      </c>
      <c r="K147" s="15">
        <f>'3.1-Coefficienti di emissione'!F147</f>
        <v>0</v>
      </c>
      <c r="L147" s="11">
        <f>'3.1-Coefficienti di emissione'!G147</f>
        <v>0</v>
      </c>
      <c r="M147" s="16">
        <f>IF(J147="","",H147*K147)</f>
        <v>0</v>
      </c>
      <c r="N147" s="11">
        <f>'Appendice 2, GWP dei HFCs'!G3</f>
        <v>0</v>
      </c>
      <c r="O147" s="16">
        <f>IF(M147="","",M147*N147)</f>
        <v>0</v>
      </c>
      <c r="P147" s="8">
        <f>IF('2-Controllo qualitativo'!Y148&lt;&gt;"",IF('2-Controllo qualitativo'!Y148&lt;&gt;0,'2-Controllo qualitativo'!Y148,""),"")</f>
        <v>0</v>
      </c>
      <c r="Q147" s="15">
        <f>IF('3.1-Coefficienti di emissione'!J147="", "", '3.1-Coefficienti di emissione'!J147)</f>
        <v>0</v>
      </c>
      <c r="R147" s="11">
        <f>IF(Q147="","",'3.1-Coefficienti di emissione'!K147)</f>
        <v>0</v>
      </c>
      <c r="S147" s="16">
        <f>IF(P147="","",H147*Q147)</f>
        <v>0</v>
      </c>
      <c r="T147" s="11">
        <f>IF(S147="", "", 'Appendice 2, GWP dei HFCs'!G4)</f>
        <v>0</v>
      </c>
      <c r="U147" s="16">
        <f>IF(S147="","",S147*T147)</f>
        <v>0</v>
      </c>
      <c r="V147" s="8">
        <f>IF('2-Controllo qualitativo'!Z148&lt;&gt;"",IF('2-Controllo qualitativo'!Z148&lt;&gt;0,'2-Controllo qualitativo'!Z148,""),"")</f>
        <v>0</v>
      </c>
      <c r="W147" s="15">
        <f>IF('3.1-Coefficienti di emissione'!N147 ="", "", '3.1-Coefficienti di emissione'!N147)</f>
        <v>0</v>
      </c>
      <c r="X147" s="11">
        <f>IF(W147="","",'3.1-Coefficienti di emissione'!O147)</f>
        <v>0</v>
      </c>
      <c r="Y147" s="16">
        <f>IF(V147="","",H147*W147)</f>
        <v>0</v>
      </c>
      <c r="Z147" s="11">
        <f>IF(Y147="", "", 'Appendice 2, GWP dei HFCs'!G5)</f>
        <v>0</v>
      </c>
      <c r="AA147" s="16">
        <f>IF(Y147="","",Y147*Z147)</f>
        <v>0</v>
      </c>
      <c r="AB147" s="16">
        <f>IF('2-Controllo qualitativo'!E148="是",IF(J147="CO2",SUM(U147,AA147),SUM(O147,U147,AA147)),IF(SUM(O147,U147,AA147)&lt;&gt;0,SUM(O147,U147,AA147),0))</f>
        <v>0</v>
      </c>
      <c r="AC147" s="16">
        <f>IF('2-Controllo qualitativo'!E148="是",IF(J147="CO2",O147,""),"")</f>
        <v>0</v>
      </c>
      <c r="AD147" s="17">
        <f>IF(AB147&lt;&gt;"",AB147/'6-Tabella di riepilogo'!$J$5,"")</f>
        <v>0</v>
      </c>
      <c r="AE147" s="10">
        <f>F141&amp;J141&amp;E141</f>
        <v>0</v>
      </c>
      <c r="AF147" s="10">
        <f>F141&amp;J141</f>
        <v>0</v>
      </c>
      <c r="AG147" s="10">
        <f>F141&amp;P141</f>
        <v>0</v>
      </c>
      <c r="AH147" s="10">
        <f>F141&amp;V141</f>
        <v>0</v>
      </c>
      <c r="AI147" s="10">
        <f>F141&amp;G141</f>
        <v>0</v>
      </c>
      <c r="AJ147" s="10">
        <f>F141&amp;G141</f>
        <v>0</v>
      </c>
      <c r="AK147" s="10">
        <f>F141&amp;G141</f>
        <v>0</v>
      </c>
      <c r="AL147" s="10">
        <f>F141&amp;J141&amp;G141&amp;E141</f>
        <v>0</v>
      </c>
      <c r="AM147" s="10">
        <f>IFERROR(ABS(AB141),"")</f>
        <v>0</v>
      </c>
    </row>
    <row r="148" spans="1:39" ht="30" customHeight="1">
      <c r="A148" s="8">
        <f>IF('2-Controllo qualitativo'!A149&lt;&gt;"",'2-Controllo qualitativo'!A149,"")</f>
        <v>0</v>
      </c>
      <c r="B148" s="8">
        <f>IF('2-Controllo qualitativo'!B149&lt;&gt;"",'2-Controllo qualitativo'!B149,"")</f>
        <v>0</v>
      </c>
      <c r="C148" s="8">
        <f>IF('2-Controllo qualitativo'!C149&lt;&gt;"",'2-Controllo qualitativo'!C149,"")</f>
        <v>0</v>
      </c>
      <c r="D148" s="8">
        <f>IF('2-Controllo qualitativo'!D149&lt;&gt;"",'2-Controllo qualitativo'!D149,"")</f>
        <v>0</v>
      </c>
      <c r="E148" s="8">
        <f>IF('2-Controllo qualitativo'!E149&lt;&gt;"",'2-Controllo qualitativo'!E149,"")</f>
        <v>0</v>
      </c>
      <c r="F148" s="8">
        <f>IF('2-Controllo qualitativo'!F149&lt;&gt;"",'2-Controllo qualitativo'!F149,"")</f>
        <v>0</v>
      </c>
      <c r="G148" s="8">
        <f>IF('2-Controllo qualitativo'!G149&lt;&gt;"",'2-Controllo qualitativo'!G149,"")</f>
        <v>0</v>
      </c>
      <c r="H148" s="11" t="s">
        <v>467</v>
      </c>
      <c r="I148" s="11"/>
      <c r="J148" s="8">
        <f>IF('2-Controllo qualitativo'!X149&lt;&gt;"",IF('2-Controllo qualitativo'!X149&lt;&gt;0,'2-Controllo qualitativo'!X149,""),"")</f>
        <v>0</v>
      </c>
      <c r="K148" s="15">
        <f>'3.1-Coefficienti di emissione'!F148</f>
        <v>0</v>
      </c>
      <c r="L148" s="11">
        <f>'3.1-Coefficienti di emissione'!G148</f>
        <v>0</v>
      </c>
      <c r="M148" s="16">
        <f>IF(J148="","",H148*K148)</f>
        <v>0</v>
      </c>
      <c r="N148" s="11">
        <f>'Appendice 2, GWP dei HFCs'!G3</f>
        <v>0</v>
      </c>
      <c r="O148" s="16">
        <f>IF(M148="","",M148*N148)</f>
        <v>0</v>
      </c>
      <c r="P148" s="8">
        <f>IF('2-Controllo qualitativo'!Y149&lt;&gt;"",IF('2-Controllo qualitativo'!Y149&lt;&gt;0,'2-Controllo qualitativo'!Y149,""),"")</f>
        <v>0</v>
      </c>
      <c r="Q148" s="15">
        <f>IF('3.1-Coefficienti di emissione'!J148="", "", '3.1-Coefficienti di emissione'!J148)</f>
        <v>0</v>
      </c>
      <c r="R148" s="11">
        <f>IF(Q148="","",'3.1-Coefficienti di emissione'!K148)</f>
        <v>0</v>
      </c>
      <c r="S148" s="16">
        <f>IF(P148="","",H148*Q148)</f>
        <v>0</v>
      </c>
      <c r="T148" s="11">
        <f>IF(S148="", "", 'Appendice 2, GWP dei HFCs'!G4)</f>
        <v>0</v>
      </c>
      <c r="U148" s="16">
        <f>IF(S148="","",S148*T148)</f>
        <v>0</v>
      </c>
      <c r="V148" s="8">
        <f>IF('2-Controllo qualitativo'!Z149&lt;&gt;"",IF('2-Controllo qualitativo'!Z149&lt;&gt;0,'2-Controllo qualitativo'!Z149,""),"")</f>
        <v>0</v>
      </c>
      <c r="W148" s="15">
        <f>IF('3.1-Coefficienti di emissione'!N148 ="", "", '3.1-Coefficienti di emissione'!N148)</f>
        <v>0</v>
      </c>
      <c r="X148" s="11">
        <f>IF(W148="","",'3.1-Coefficienti di emissione'!O148)</f>
        <v>0</v>
      </c>
      <c r="Y148" s="16">
        <f>IF(V148="","",H148*W148)</f>
        <v>0</v>
      </c>
      <c r="Z148" s="11">
        <f>IF(Y148="", "", 'Appendice 2, GWP dei HFCs'!G5)</f>
        <v>0</v>
      </c>
      <c r="AA148" s="16">
        <f>IF(Y148="","",Y148*Z148)</f>
        <v>0</v>
      </c>
      <c r="AB148" s="16">
        <f>IF('2-Controllo qualitativo'!E149="是",IF(J148="CO2",SUM(U148,AA148),SUM(O148,U148,AA148)),IF(SUM(O148,U148,AA148)&lt;&gt;0,SUM(O148,U148,AA148),0))</f>
        <v>0</v>
      </c>
      <c r="AC148" s="16">
        <f>IF('2-Controllo qualitativo'!E149="是",IF(J148="CO2",O148,""),"")</f>
        <v>0</v>
      </c>
      <c r="AD148" s="17">
        <f>IF(AB148&lt;&gt;"",AB148/'6-Tabella di riepilogo'!$J$5,"")</f>
        <v>0</v>
      </c>
      <c r="AE148" s="10">
        <f>F142&amp;J142&amp;E142</f>
        <v>0</v>
      </c>
      <c r="AF148" s="10">
        <f>F142&amp;J142</f>
        <v>0</v>
      </c>
      <c r="AG148" s="10">
        <f>F142&amp;P142</f>
        <v>0</v>
      </c>
      <c r="AH148" s="10">
        <f>F142&amp;V142</f>
        <v>0</v>
      </c>
      <c r="AI148" s="10">
        <f>F142&amp;G142</f>
        <v>0</v>
      </c>
      <c r="AJ148" s="10">
        <f>F142&amp;G142</f>
        <v>0</v>
      </c>
      <c r="AK148" s="10">
        <f>F142&amp;G142</f>
        <v>0</v>
      </c>
      <c r="AL148" s="10">
        <f>F142&amp;J142&amp;G142&amp;E142</f>
        <v>0</v>
      </c>
      <c r="AM148" s="10">
        <f>IFERROR(ABS(AB142),"")</f>
        <v>0</v>
      </c>
    </row>
    <row r="149" spans="1:39" ht="30" customHeight="1">
      <c r="A149" s="8">
        <f>IF('2-Controllo qualitativo'!A150&lt;&gt;"",'2-Controllo qualitativo'!A150,"")</f>
        <v>0</v>
      </c>
      <c r="B149" s="8">
        <f>IF('2-Controllo qualitativo'!B150&lt;&gt;"",'2-Controllo qualitativo'!B150,"")</f>
        <v>0</v>
      </c>
      <c r="C149" s="8">
        <f>IF('2-Controllo qualitativo'!C150&lt;&gt;"",'2-Controllo qualitativo'!C150,"")</f>
        <v>0</v>
      </c>
      <c r="D149" s="8">
        <f>IF('2-Controllo qualitativo'!D150&lt;&gt;"",'2-Controllo qualitativo'!D150,"")</f>
        <v>0</v>
      </c>
      <c r="E149" s="8">
        <f>IF('2-Controllo qualitativo'!E150&lt;&gt;"",'2-Controllo qualitativo'!E150,"")</f>
        <v>0</v>
      </c>
      <c r="F149" s="8">
        <f>IF('2-Controllo qualitativo'!F150&lt;&gt;"",'2-Controllo qualitativo'!F150,"")</f>
        <v>0</v>
      </c>
      <c r="G149" s="8">
        <f>IF('2-Controllo qualitativo'!G150&lt;&gt;"",'2-Controllo qualitativo'!G150,"")</f>
        <v>0</v>
      </c>
      <c r="H149" s="11" t="s">
        <v>467</v>
      </c>
      <c r="I149" s="11"/>
      <c r="J149" s="8">
        <f>IF('2-Controllo qualitativo'!X150&lt;&gt;"",IF('2-Controllo qualitativo'!X150&lt;&gt;0,'2-Controllo qualitativo'!X150,""),"")</f>
        <v>0</v>
      </c>
      <c r="K149" s="15">
        <f>'3.1-Coefficienti di emissione'!F149</f>
        <v>0</v>
      </c>
      <c r="L149" s="11">
        <f>'3.1-Coefficienti di emissione'!G149</f>
        <v>0</v>
      </c>
      <c r="M149" s="16">
        <f>IF(J149="","",H149*K149)</f>
        <v>0</v>
      </c>
      <c r="N149" s="11">
        <f>'Appendice 2, GWP dei HFCs'!G3</f>
        <v>0</v>
      </c>
      <c r="O149" s="16">
        <f>IF(M149="","",M149*N149)</f>
        <v>0</v>
      </c>
      <c r="P149" s="8">
        <f>IF('2-Controllo qualitativo'!Y150&lt;&gt;"",IF('2-Controllo qualitativo'!Y150&lt;&gt;0,'2-Controllo qualitativo'!Y150,""),"")</f>
        <v>0</v>
      </c>
      <c r="Q149" s="15">
        <f>IF('3.1-Coefficienti di emissione'!J149="", "", '3.1-Coefficienti di emissione'!J149)</f>
        <v>0</v>
      </c>
      <c r="R149" s="11">
        <f>IF(Q149="","",'3.1-Coefficienti di emissione'!K149)</f>
        <v>0</v>
      </c>
      <c r="S149" s="16">
        <f>IF(P149="","",H149*Q149)</f>
        <v>0</v>
      </c>
      <c r="T149" s="11">
        <f>IF(S149="", "", 'Appendice 2, GWP dei HFCs'!G4)</f>
        <v>0</v>
      </c>
      <c r="U149" s="16">
        <f>IF(S149="","",S149*T149)</f>
        <v>0</v>
      </c>
      <c r="V149" s="8">
        <f>IF('2-Controllo qualitativo'!Z150&lt;&gt;"",IF('2-Controllo qualitativo'!Z150&lt;&gt;0,'2-Controllo qualitativo'!Z150,""),"")</f>
        <v>0</v>
      </c>
      <c r="W149" s="15">
        <f>IF('3.1-Coefficienti di emissione'!N149 ="", "", '3.1-Coefficienti di emissione'!N149)</f>
        <v>0</v>
      </c>
      <c r="X149" s="11">
        <f>IF(W149="","",'3.1-Coefficienti di emissione'!O149)</f>
        <v>0</v>
      </c>
      <c r="Y149" s="16">
        <f>IF(V149="","",H149*W149)</f>
        <v>0</v>
      </c>
      <c r="Z149" s="11">
        <f>IF(Y149="", "", 'Appendice 2, GWP dei HFCs'!G5)</f>
        <v>0</v>
      </c>
      <c r="AA149" s="16">
        <f>IF(Y149="","",Y149*Z149)</f>
        <v>0</v>
      </c>
      <c r="AB149" s="16">
        <f>IF('2-Controllo qualitativo'!E150="是",IF(J149="CO2",SUM(U149,AA149),SUM(O149,U149,AA149)),IF(SUM(O149,U149,AA149)&lt;&gt;0,SUM(O149,U149,AA149),0))</f>
        <v>0</v>
      </c>
      <c r="AC149" s="16">
        <f>IF('2-Controllo qualitativo'!E150="是",IF(J149="CO2",O149,""),"")</f>
        <v>0</v>
      </c>
      <c r="AD149" s="17">
        <f>IF(AB149&lt;&gt;"",AB149/'6-Tabella di riepilogo'!$J$5,"")</f>
        <v>0</v>
      </c>
      <c r="AE149" s="10">
        <f>F143&amp;J143&amp;E143</f>
        <v>0</v>
      </c>
      <c r="AF149" s="10">
        <f>F143&amp;J143</f>
        <v>0</v>
      </c>
      <c r="AG149" s="10">
        <f>F143&amp;P143</f>
        <v>0</v>
      </c>
      <c r="AH149" s="10">
        <f>F143&amp;V143</f>
        <v>0</v>
      </c>
      <c r="AI149" s="10">
        <f>F143&amp;G143</f>
        <v>0</v>
      </c>
      <c r="AJ149" s="10">
        <f>F143&amp;G143</f>
        <v>0</v>
      </c>
      <c r="AK149" s="10">
        <f>F143&amp;G143</f>
        <v>0</v>
      </c>
      <c r="AL149" s="10">
        <f>F143&amp;J143&amp;G143&amp;E143</f>
        <v>0</v>
      </c>
      <c r="AM149" s="10">
        <f>IFERROR(ABS(AB143),"")</f>
        <v>0</v>
      </c>
    </row>
    <row r="150" spans="1:39" ht="30" customHeight="1">
      <c r="A150" s="8">
        <f>IF('2-Controllo qualitativo'!A151&lt;&gt;"",'2-Controllo qualitativo'!A151,"")</f>
        <v>0</v>
      </c>
      <c r="B150" s="8">
        <f>IF('2-Controllo qualitativo'!B151&lt;&gt;"",'2-Controllo qualitativo'!B151,"")</f>
        <v>0</v>
      </c>
      <c r="C150" s="8">
        <f>IF('2-Controllo qualitativo'!C151&lt;&gt;"",'2-Controllo qualitativo'!C151,"")</f>
        <v>0</v>
      </c>
      <c r="D150" s="8">
        <f>IF('2-Controllo qualitativo'!D151&lt;&gt;"",'2-Controllo qualitativo'!D151,"")</f>
        <v>0</v>
      </c>
      <c r="E150" s="8">
        <f>IF('2-Controllo qualitativo'!E151&lt;&gt;"",'2-Controllo qualitativo'!E151,"")</f>
        <v>0</v>
      </c>
      <c r="F150" s="8">
        <f>IF('2-Controllo qualitativo'!F151&lt;&gt;"",'2-Controllo qualitativo'!F151,"")</f>
        <v>0</v>
      </c>
      <c r="G150" s="8">
        <f>IF('2-Controllo qualitativo'!G151&lt;&gt;"",'2-Controllo qualitativo'!G151,"")</f>
        <v>0</v>
      </c>
      <c r="H150" s="11" t="s">
        <v>467</v>
      </c>
      <c r="I150" s="11"/>
      <c r="J150" s="8">
        <f>IF('2-Controllo qualitativo'!X151&lt;&gt;"",IF('2-Controllo qualitativo'!X151&lt;&gt;0,'2-Controllo qualitativo'!X151,""),"")</f>
        <v>0</v>
      </c>
      <c r="K150" s="15">
        <f>'3.1-Coefficienti di emissione'!F150</f>
        <v>0</v>
      </c>
      <c r="L150" s="11">
        <f>'3.1-Coefficienti di emissione'!G150</f>
        <v>0</v>
      </c>
      <c r="M150" s="16">
        <f>IF(J150="","",H150*K150)</f>
        <v>0</v>
      </c>
      <c r="N150" s="11">
        <f>'Appendice 2, GWP dei HFCs'!G3</f>
        <v>0</v>
      </c>
      <c r="O150" s="16">
        <f>IF(M150="","",M150*N150)</f>
        <v>0</v>
      </c>
      <c r="P150" s="8">
        <f>IF('2-Controllo qualitativo'!Y151&lt;&gt;"",IF('2-Controllo qualitativo'!Y151&lt;&gt;0,'2-Controllo qualitativo'!Y151,""),"")</f>
        <v>0</v>
      </c>
      <c r="Q150" s="15">
        <f>IF('3.1-Coefficienti di emissione'!J150="", "", '3.1-Coefficienti di emissione'!J150)</f>
        <v>0</v>
      </c>
      <c r="R150" s="11">
        <f>IF(Q150="","",'3.1-Coefficienti di emissione'!K150)</f>
        <v>0</v>
      </c>
      <c r="S150" s="16">
        <f>IF(P150="","",H150*Q150)</f>
        <v>0</v>
      </c>
      <c r="T150" s="11">
        <f>IF(S150="", "", 'Appendice 2, GWP dei HFCs'!G4)</f>
        <v>0</v>
      </c>
      <c r="U150" s="16">
        <f>IF(S150="","",S150*T150)</f>
        <v>0</v>
      </c>
      <c r="V150" s="8">
        <f>IF('2-Controllo qualitativo'!Z151&lt;&gt;"",IF('2-Controllo qualitativo'!Z151&lt;&gt;0,'2-Controllo qualitativo'!Z151,""),"")</f>
        <v>0</v>
      </c>
      <c r="W150" s="15">
        <f>IF('3.1-Coefficienti di emissione'!N150 ="", "", '3.1-Coefficienti di emissione'!N150)</f>
        <v>0</v>
      </c>
      <c r="X150" s="11">
        <f>IF(W150="","",'3.1-Coefficienti di emissione'!O150)</f>
        <v>0</v>
      </c>
      <c r="Y150" s="16">
        <f>IF(V150="","",H150*W150)</f>
        <v>0</v>
      </c>
      <c r="Z150" s="11">
        <f>IF(Y150="", "", 'Appendice 2, GWP dei HFCs'!G5)</f>
        <v>0</v>
      </c>
      <c r="AA150" s="16">
        <f>IF(Y150="","",Y150*Z150)</f>
        <v>0</v>
      </c>
      <c r="AB150" s="16">
        <f>IF('2-Controllo qualitativo'!E151="是",IF(J150="CO2",SUM(U150,AA150),SUM(O150,U150,AA150)),IF(SUM(O150,U150,AA150)&lt;&gt;0,SUM(O150,U150,AA150),0))</f>
        <v>0</v>
      </c>
      <c r="AC150" s="16">
        <f>IF('2-Controllo qualitativo'!E151="是",IF(J150="CO2",O150,""),"")</f>
        <v>0</v>
      </c>
      <c r="AD150" s="17">
        <f>IF(AB150&lt;&gt;"",AB150/'6-Tabella di riepilogo'!$J$5,"")</f>
        <v>0</v>
      </c>
      <c r="AE150" s="10">
        <f>F144&amp;J144&amp;E144</f>
        <v>0</v>
      </c>
      <c r="AF150" s="10">
        <f>F144&amp;J144</f>
        <v>0</v>
      </c>
      <c r="AG150" s="10">
        <f>F144&amp;P144</f>
        <v>0</v>
      </c>
      <c r="AH150" s="10">
        <f>F144&amp;V144</f>
        <v>0</v>
      </c>
      <c r="AI150" s="10">
        <f>F144&amp;G144</f>
        <v>0</v>
      </c>
      <c r="AJ150" s="10">
        <f>F144&amp;G144</f>
        <v>0</v>
      </c>
      <c r="AK150" s="10">
        <f>F144&amp;G144</f>
        <v>0</v>
      </c>
      <c r="AL150" s="10">
        <f>F144&amp;J144&amp;G144&amp;E144</f>
        <v>0</v>
      </c>
      <c r="AM150" s="10">
        <f>IFERROR(ABS(AB144),"")</f>
        <v>0</v>
      </c>
    </row>
    <row r="151" spans="1:39" ht="30" customHeight="1">
      <c r="A151" s="8">
        <f>IF('2-Controllo qualitativo'!A152&lt;&gt;"",'2-Controllo qualitativo'!A152,"")</f>
        <v>0</v>
      </c>
      <c r="B151" s="8">
        <f>IF('2-Controllo qualitativo'!B152&lt;&gt;"",'2-Controllo qualitativo'!B152,"")</f>
        <v>0</v>
      </c>
      <c r="C151" s="8">
        <f>IF('2-Controllo qualitativo'!C152&lt;&gt;"",'2-Controllo qualitativo'!C152,"")</f>
        <v>0</v>
      </c>
      <c r="D151" s="8">
        <f>IF('2-Controllo qualitativo'!D152&lt;&gt;"",'2-Controllo qualitativo'!D152,"")</f>
        <v>0</v>
      </c>
      <c r="E151" s="8">
        <f>IF('2-Controllo qualitativo'!E152&lt;&gt;"",'2-Controllo qualitativo'!E152,"")</f>
        <v>0</v>
      </c>
      <c r="F151" s="8">
        <f>IF('2-Controllo qualitativo'!F152&lt;&gt;"",'2-Controllo qualitativo'!F152,"")</f>
        <v>0</v>
      </c>
      <c r="G151" s="8">
        <f>IF('2-Controllo qualitativo'!G152&lt;&gt;"",'2-Controllo qualitativo'!G152,"")</f>
        <v>0</v>
      </c>
      <c r="H151" s="11" t="s">
        <v>467</v>
      </c>
      <c r="I151" s="11"/>
      <c r="J151" s="8">
        <f>IF('2-Controllo qualitativo'!X152&lt;&gt;"",IF('2-Controllo qualitativo'!X152&lt;&gt;0,'2-Controllo qualitativo'!X152,""),"")</f>
        <v>0</v>
      </c>
      <c r="K151" s="15">
        <f>'3.1-Coefficienti di emissione'!F151</f>
        <v>0</v>
      </c>
      <c r="L151" s="11">
        <f>'3.1-Coefficienti di emissione'!G151</f>
        <v>0</v>
      </c>
      <c r="M151" s="16">
        <f>IF(J151="","",H151*K151)</f>
        <v>0</v>
      </c>
      <c r="N151" s="11">
        <f>'Appendice 2, GWP dei HFCs'!G3</f>
        <v>0</v>
      </c>
      <c r="O151" s="16">
        <f>IF(M151="","",M151*N151)</f>
        <v>0</v>
      </c>
      <c r="P151" s="8">
        <f>IF('2-Controllo qualitativo'!Y152&lt;&gt;"",IF('2-Controllo qualitativo'!Y152&lt;&gt;0,'2-Controllo qualitativo'!Y152,""),"")</f>
        <v>0</v>
      </c>
      <c r="Q151" s="15">
        <f>IF('3.1-Coefficienti di emissione'!J151="", "", '3.1-Coefficienti di emissione'!J151)</f>
        <v>0</v>
      </c>
      <c r="R151" s="11">
        <f>IF(Q151="","",'3.1-Coefficienti di emissione'!K151)</f>
        <v>0</v>
      </c>
      <c r="S151" s="16">
        <f>IF(P151="","",H151*Q151)</f>
        <v>0</v>
      </c>
      <c r="T151" s="11">
        <f>IF(S151="", "", 'Appendice 2, GWP dei HFCs'!G4)</f>
        <v>0</v>
      </c>
      <c r="U151" s="16">
        <f>IF(S151="","",S151*T151)</f>
        <v>0</v>
      </c>
      <c r="V151" s="8">
        <f>IF('2-Controllo qualitativo'!Z152&lt;&gt;"",IF('2-Controllo qualitativo'!Z152&lt;&gt;0,'2-Controllo qualitativo'!Z152,""),"")</f>
        <v>0</v>
      </c>
      <c r="W151" s="15">
        <f>IF('3.1-Coefficienti di emissione'!N151 ="", "", '3.1-Coefficienti di emissione'!N151)</f>
        <v>0</v>
      </c>
      <c r="X151" s="11">
        <f>IF(W151="","",'3.1-Coefficienti di emissione'!O151)</f>
        <v>0</v>
      </c>
      <c r="Y151" s="16">
        <f>IF(V151="","",H151*W151)</f>
        <v>0</v>
      </c>
      <c r="Z151" s="11">
        <f>IF(Y151="", "", 'Appendice 2, GWP dei HFCs'!G5)</f>
        <v>0</v>
      </c>
      <c r="AA151" s="16">
        <f>IF(Y151="","",Y151*Z151)</f>
        <v>0</v>
      </c>
      <c r="AB151" s="16">
        <f>IF('2-Controllo qualitativo'!E152="是",IF(J151="CO2",SUM(U151,AA151),SUM(O151,U151,AA151)),IF(SUM(O151,U151,AA151)&lt;&gt;0,SUM(O151,U151,AA151),0))</f>
        <v>0</v>
      </c>
      <c r="AC151" s="16">
        <f>IF('2-Controllo qualitativo'!E152="是",IF(J151="CO2",O151,""),"")</f>
        <v>0</v>
      </c>
      <c r="AD151" s="17">
        <f>IF(AB151&lt;&gt;"",AB151/'6-Tabella di riepilogo'!$J$5,"")</f>
        <v>0</v>
      </c>
      <c r="AE151" s="10">
        <f>F145&amp;J145&amp;E145</f>
        <v>0</v>
      </c>
      <c r="AF151" s="10">
        <f>F145&amp;J145</f>
        <v>0</v>
      </c>
      <c r="AG151" s="10">
        <f>F145&amp;P145</f>
        <v>0</v>
      </c>
      <c r="AH151" s="10">
        <f>F145&amp;V145</f>
        <v>0</v>
      </c>
      <c r="AI151" s="10">
        <f>F145&amp;G145</f>
        <v>0</v>
      </c>
      <c r="AJ151" s="10">
        <f>F145&amp;G145</f>
        <v>0</v>
      </c>
      <c r="AK151" s="10">
        <f>F145&amp;G145</f>
        <v>0</v>
      </c>
      <c r="AL151" s="10">
        <f>F145&amp;J145&amp;G145&amp;E145</f>
        <v>0</v>
      </c>
      <c r="AM151" s="10">
        <f>IFERROR(ABS(AB145),"")</f>
        <v>0</v>
      </c>
    </row>
    <row r="152" spans="1:39" ht="30" customHeight="1">
      <c r="A152" s="8">
        <f>IF('2-Controllo qualitativo'!A153&lt;&gt;"",'2-Controllo qualitativo'!A153,"")</f>
        <v>0</v>
      </c>
      <c r="B152" s="8">
        <f>IF('2-Controllo qualitativo'!B153&lt;&gt;"",'2-Controllo qualitativo'!B153,"")</f>
        <v>0</v>
      </c>
      <c r="C152" s="8">
        <f>IF('2-Controllo qualitativo'!C153&lt;&gt;"",'2-Controllo qualitativo'!C153,"")</f>
        <v>0</v>
      </c>
      <c r="D152" s="8">
        <f>IF('2-Controllo qualitativo'!D153&lt;&gt;"",'2-Controllo qualitativo'!D153,"")</f>
        <v>0</v>
      </c>
      <c r="E152" s="8">
        <f>IF('2-Controllo qualitativo'!E153&lt;&gt;"",'2-Controllo qualitativo'!E153,"")</f>
        <v>0</v>
      </c>
      <c r="F152" s="8">
        <f>IF('2-Controllo qualitativo'!F153&lt;&gt;"",'2-Controllo qualitativo'!F153,"")</f>
        <v>0</v>
      </c>
      <c r="G152" s="8">
        <f>IF('2-Controllo qualitativo'!G153&lt;&gt;"",'2-Controllo qualitativo'!G153,"")</f>
        <v>0</v>
      </c>
      <c r="H152" s="11" t="s">
        <v>467</v>
      </c>
      <c r="I152" s="11"/>
      <c r="J152" s="8">
        <f>IF('2-Controllo qualitativo'!X153&lt;&gt;"",IF('2-Controllo qualitativo'!X153&lt;&gt;0,'2-Controllo qualitativo'!X153,""),"")</f>
        <v>0</v>
      </c>
      <c r="K152" s="15">
        <f>'3.1-Coefficienti di emissione'!F152</f>
        <v>0</v>
      </c>
      <c r="L152" s="11">
        <f>'3.1-Coefficienti di emissione'!G152</f>
        <v>0</v>
      </c>
      <c r="M152" s="16">
        <f>IF(J152="","",H152*K152)</f>
        <v>0</v>
      </c>
      <c r="N152" s="11">
        <f>'Appendice 2, GWP dei HFCs'!G3</f>
        <v>0</v>
      </c>
      <c r="O152" s="16">
        <f>IF(M152="","",M152*N152)</f>
        <v>0</v>
      </c>
      <c r="P152" s="8">
        <f>IF('2-Controllo qualitativo'!Y153&lt;&gt;"",IF('2-Controllo qualitativo'!Y153&lt;&gt;0,'2-Controllo qualitativo'!Y153,""),"")</f>
        <v>0</v>
      </c>
      <c r="Q152" s="15">
        <f>IF('3.1-Coefficienti di emissione'!J152="", "", '3.1-Coefficienti di emissione'!J152)</f>
        <v>0</v>
      </c>
      <c r="R152" s="11">
        <f>IF(Q152="","",'3.1-Coefficienti di emissione'!K152)</f>
        <v>0</v>
      </c>
      <c r="S152" s="16">
        <f>IF(P152="","",H152*Q152)</f>
        <v>0</v>
      </c>
      <c r="T152" s="11">
        <f>IF(S152="", "", 'Appendice 2, GWP dei HFCs'!G4)</f>
        <v>0</v>
      </c>
      <c r="U152" s="16">
        <f>IF(S152="","",S152*T152)</f>
        <v>0</v>
      </c>
      <c r="V152" s="8">
        <f>IF('2-Controllo qualitativo'!Z153&lt;&gt;"",IF('2-Controllo qualitativo'!Z153&lt;&gt;0,'2-Controllo qualitativo'!Z153,""),"")</f>
        <v>0</v>
      </c>
      <c r="W152" s="15">
        <f>IF('3.1-Coefficienti di emissione'!N152 ="", "", '3.1-Coefficienti di emissione'!N152)</f>
        <v>0</v>
      </c>
      <c r="X152" s="11">
        <f>IF(W152="","",'3.1-Coefficienti di emissione'!O152)</f>
        <v>0</v>
      </c>
      <c r="Y152" s="16">
        <f>IF(V152="","",H152*W152)</f>
        <v>0</v>
      </c>
      <c r="Z152" s="11">
        <f>IF(Y152="", "", 'Appendice 2, GWP dei HFCs'!G5)</f>
        <v>0</v>
      </c>
      <c r="AA152" s="16">
        <f>IF(Y152="","",Y152*Z152)</f>
        <v>0</v>
      </c>
      <c r="AB152" s="16">
        <f>IF('2-Controllo qualitativo'!E153="是",IF(J152="CO2",SUM(U152,AA152),SUM(O152,U152,AA152)),IF(SUM(O152,U152,AA152)&lt;&gt;0,SUM(O152,U152,AA152),0))</f>
        <v>0</v>
      </c>
      <c r="AC152" s="16">
        <f>IF('2-Controllo qualitativo'!E153="是",IF(J152="CO2",O152,""),"")</f>
        <v>0</v>
      </c>
      <c r="AD152" s="17">
        <f>IF(AB152&lt;&gt;"",AB152/'6-Tabella di riepilogo'!$J$5,"")</f>
        <v>0</v>
      </c>
      <c r="AE152" s="10">
        <f>F146&amp;J146&amp;E146</f>
        <v>0</v>
      </c>
      <c r="AF152" s="10">
        <f>F146&amp;J146</f>
        <v>0</v>
      </c>
      <c r="AG152" s="10">
        <f>F146&amp;P146</f>
        <v>0</v>
      </c>
      <c r="AH152" s="10">
        <f>F146&amp;V146</f>
        <v>0</v>
      </c>
      <c r="AI152" s="10">
        <f>F146&amp;G146</f>
        <v>0</v>
      </c>
      <c r="AJ152" s="10">
        <f>F146&amp;G146</f>
        <v>0</v>
      </c>
      <c r="AK152" s="10">
        <f>F146&amp;G146</f>
        <v>0</v>
      </c>
      <c r="AL152" s="10">
        <f>F146&amp;J146&amp;G146&amp;E146</f>
        <v>0</v>
      </c>
      <c r="AM152" s="10">
        <f>IFERROR(ABS(AB146),"")</f>
        <v>0</v>
      </c>
    </row>
    <row r="153" spans="1:39" ht="30" customHeight="1">
      <c r="A153" s="8">
        <f>IF('2-Controllo qualitativo'!A154&lt;&gt;"",'2-Controllo qualitativo'!A154,"")</f>
        <v>0</v>
      </c>
      <c r="B153" s="8">
        <f>IF('2-Controllo qualitativo'!B154&lt;&gt;"",'2-Controllo qualitativo'!B154,"")</f>
        <v>0</v>
      </c>
      <c r="C153" s="8">
        <f>IF('2-Controllo qualitativo'!C154&lt;&gt;"",'2-Controllo qualitativo'!C154,"")</f>
        <v>0</v>
      </c>
      <c r="D153" s="8">
        <f>IF('2-Controllo qualitativo'!D154&lt;&gt;"",'2-Controllo qualitativo'!D154,"")</f>
        <v>0</v>
      </c>
      <c r="E153" s="8">
        <f>IF('2-Controllo qualitativo'!E154&lt;&gt;"",'2-Controllo qualitativo'!E154,"")</f>
        <v>0</v>
      </c>
      <c r="F153" s="8">
        <f>IF('2-Controllo qualitativo'!F154&lt;&gt;"",'2-Controllo qualitativo'!F154,"")</f>
        <v>0</v>
      </c>
      <c r="G153" s="8">
        <f>IF('2-Controllo qualitativo'!G154&lt;&gt;"",'2-Controllo qualitativo'!G154,"")</f>
        <v>0</v>
      </c>
      <c r="H153" s="11" t="s">
        <v>467</v>
      </c>
      <c r="I153" s="11"/>
      <c r="J153" s="8">
        <f>IF('2-Controllo qualitativo'!X154&lt;&gt;"",IF('2-Controllo qualitativo'!X154&lt;&gt;0,'2-Controllo qualitativo'!X154,""),"")</f>
        <v>0</v>
      </c>
      <c r="K153" s="15">
        <f>'3.1-Coefficienti di emissione'!F153</f>
        <v>0</v>
      </c>
      <c r="L153" s="11">
        <f>'3.1-Coefficienti di emissione'!G153</f>
        <v>0</v>
      </c>
      <c r="M153" s="16">
        <f>IF(J153="","",H153*K153)</f>
        <v>0</v>
      </c>
      <c r="N153" s="11">
        <f>'Appendice 2, GWP dei HFCs'!G3</f>
        <v>0</v>
      </c>
      <c r="O153" s="16">
        <f>IF(M153="","",M153*N153)</f>
        <v>0</v>
      </c>
      <c r="P153" s="8">
        <f>IF('2-Controllo qualitativo'!Y154&lt;&gt;"",IF('2-Controllo qualitativo'!Y154&lt;&gt;0,'2-Controllo qualitativo'!Y154,""),"")</f>
        <v>0</v>
      </c>
      <c r="Q153" s="15">
        <f>IF('3.1-Coefficienti di emissione'!J153="", "", '3.1-Coefficienti di emissione'!J153)</f>
        <v>0</v>
      </c>
      <c r="R153" s="11">
        <f>IF(Q153="","",'3.1-Coefficienti di emissione'!K153)</f>
        <v>0</v>
      </c>
      <c r="S153" s="16">
        <f>IF(P153="","",H153*Q153)</f>
        <v>0</v>
      </c>
      <c r="T153" s="11">
        <f>IF(S153="", "", 'Appendice 2, GWP dei HFCs'!G4)</f>
        <v>0</v>
      </c>
      <c r="U153" s="16">
        <f>IF(S153="","",S153*T153)</f>
        <v>0</v>
      </c>
      <c r="V153" s="8">
        <f>IF('2-Controllo qualitativo'!Z154&lt;&gt;"",IF('2-Controllo qualitativo'!Z154&lt;&gt;0,'2-Controllo qualitativo'!Z154,""),"")</f>
        <v>0</v>
      </c>
      <c r="W153" s="15">
        <f>IF('3.1-Coefficienti di emissione'!N153 ="", "", '3.1-Coefficienti di emissione'!N153)</f>
        <v>0</v>
      </c>
      <c r="X153" s="11">
        <f>IF(W153="","",'3.1-Coefficienti di emissione'!O153)</f>
        <v>0</v>
      </c>
      <c r="Y153" s="16">
        <f>IF(V153="","",H153*W153)</f>
        <v>0</v>
      </c>
      <c r="Z153" s="11">
        <f>IF(Y153="", "", 'Appendice 2, GWP dei HFCs'!G5)</f>
        <v>0</v>
      </c>
      <c r="AA153" s="16">
        <f>IF(Y153="","",Y153*Z153)</f>
        <v>0</v>
      </c>
      <c r="AB153" s="16">
        <f>IF('2-Controllo qualitativo'!E154="是",IF(J153="CO2",SUM(U153,AA153),SUM(O153,U153,AA153)),IF(SUM(O153,U153,AA153)&lt;&gt;0,SUM(O153,U153,AA153),0))</f>
        <v>0</v>
      </c>
      <c r="AC153" s="16">
        <f>IF('2-Controllo qualitativo'!E154="是",IF(J153="CO2",O153,""),"")</f>
        <v>0</v>
      </c>
      <c r="AD153" s="17">
        <f>IF(AB153&lt;&gt;"",AB153/'6-Tabella di riepilogo'!$J$5,"")</f>
        <v>0</v>
      </c>
      <c r="AE153" s="10">
        <f>F147&amp;J147&amp;E147</f>
        <v>0</v>
      </c>
      <c r="AF153" s="10">
        <f>F147&amp;J147</f>
        <v>0</v>
      </c>
      <c r="AG153" s="10">
        <f>F147&amp;P147</f>
        <v>0</v>
      </c>
      <c r="AH153" s="10">
        <f>F147&amp;V147</f>
        <v>0</v>
      </c>
      <c r="AI153" s="10">
        <f>F147&amp;G147</f>
        <v>0</v>
      </c>
      <c r="AJ153" s="10">
        <f>F147&amp;G147</f>
        <v>0</v>
      </c>
      <c r="AK153" s="10">
        <f>F147&amp;G147</f>
        <v>0</v>
      </c>
      <c r="AL153" s="10">
        <f>F147&amp;J147&amp;G147&amp;E147</f>
        <v>0</v>
      </c>
      <c r="AM153" s="10">
        <f>IFERROR(ABS(AB147),"")</f>
        <v>0</v>
      </c>
    </row>
    <row r="154" spans="1:39" ht="30" customHeight="1">
      <c r="A154" s="8">
        <f>IF('2-Controllo qualitativo'!A155&lt;&gt;"",'2-Controllo qualitativo'!A155,"")</f>
        <v>0</v>
      </c>
      <c r="B154" s="8">
        <f>IF('2-Controllo qualitativo'!B155&lt;&gt;"",'2-Controllo qualitativo'!B155,"")</f>
        <v>0</v>
      </c>
      <c r="C154" s="8">
        <f>IF('2-Controllo qualitativo'!C155&lt;&gt;"",'2-Controllo qualitativo'!C155,"")</f>
        <v>0</v>
      </c>
      <c r="D154" s="8">
        <f>IF('2-Controllo qualitativo'!D155&lt;&gt;"",'2-Controllo qualitativo'!D155,"")</f>
        <v>0</v>
      </c>
      <c r="E154" s="8">
        <f>IF('2-Controllo qualitativo'!E155&lt;&gt;"",'2-Controllo qualitativo'!E155,"")</f>
        <v>0</v>
      </c>
      <c r="F154" s="8">
        <f>IF('2-Controllo qualitativo'!F155&lt;&gt;"",'2-Controllo qualitativo'!F155,"")</f>
        <v>0</v>
      </c>
      <c r="G154" s="8">
        <f>IF('2-Controllo qualitativo'!G155&lt;&gt;"",'2-Controllo qualitativo'!G155,"")</f>
        <v>0</v>
      </c>
      <c r="H154" s="11" t="s">
        <v>467</v>
      </c>
      <c r="I154" s="11"/>
      <c r="J154" s="8">
        <f>IF('2-Controllo qualitativo'!X155&lt;&gt;"",IF('2-Controllo qualitativo'!X155&lt;&gt;0,'2-Controllo qualitativo'!X155,""),"")</f>
        <v>0</v>
      </c>
      <c r="K154" s="15">
        <f>'3.1-Coefficienti di emissione'!F154</f>
        <v>0</v>
      </c>
      <c r="L154" s="11">
        <f>'3.1-Coefficienti di emissione'!G154</f>
        <v>0</v>
      </c>
      <c r="M154" s="16">
        <f>IF(J154="","",H154*K154)</f>
        <v>0</v>
      </c>
      <c r="N154" s="11">
        <f>'Appendice 2, GWP dei HFCs'!G3</f>
        <v>0</v>
      </c>
      <c r="O154" s="16">
        <f>IF(M154="","",M154*N154)</f>
        <v>0</v>
      </c>
      <c r="P154" s="8">
        <f>IF('2-Controllo qualitativo'!Y155&lt;&gt;"",IF('2-Controllo qualitativo'!Y155&lt;&gt;0,'2-Controllo qualitativo'!Y155,""),"")</f>
        <v>0</v>
      </c>
      <c r="Q154" s="15">
        <f>IF('3.1-Coefficienti di emissione'!J154="", "", '3.1-Coefficienti di emissione'!J154)</f>
        <v>0</v>
      </c>
      <c r="R154" s="11">
        <f>IF(Q154="","",'3.1-Coefficienti di emissione'!K154)</f>
        <v>0</v>
      </c>
      <c r="S154" s="16">
        <f>IF(P154="","",H154*Q154)</f>
        <v>0</v>
      </c>
      <c r="T154" s="11">
        <f>IF(S154="", "", 'Appendice 2, GWP dei HFCs'!G4)</f>
        <v>0</v>
      </c>
      <c r="U154" s="16">
        <f>IF(S154="","",S154*T154)</f>
        <v>0</v>
      </c>
      <c r="V154" s="8">
        <f>IF('2-Controllo qualitativo'!Z155&lt;&gt;"",IF('2-Controllo qualitativo'!Z155&lt;&gt;0,'2-Controllo qualitativo'!Z155,""),"")</f>
        <v>0</v>
      </c>
      <c r="W154" s="15">
        <f>IF('3.1-Coefficienti di emissione'!N154 ="", "", '3.1-Coefficienti di emissione'!N154)</f>
        <v>0</v>
      </c>
      <c r="X154" s="11">
        <f>IF(W154="","",'3.1-Coefficienti di emissione'!O154)</f>
        <v>0</v>
      </c>
      <c r="Y154" s="16">
        <f>IF(V154="","",H154*W154)</f>
        <v>0</v>
      </c>
      <c r="Z154" s="11">
        <f>IF(Y154="", "", 'Appendice 2, GWP dei HFCs'!G5)</f>
        <v>0</v>
      </c>
      <c r="AA154" s="16">
        <f>IF(Y154="","",Y154*Z154)</f>
        <v>0</v>
      </c>
      <c r="AB154" s="16">
        <f>IF('2-Controllo qualitativo'!E155="是",IF(J154="CO2",SUM(U154,AA154),SUM(O154,U154,AA154)),IF(SUM(O154,U154,AA154)&lt;&gt;0,SUM(O154,U154,AA154),0))</f>
        <v>0</v>
      </c>
      <c r="AC154" s="16">
        <f>IF('2-Controllo qualitativo'!E155="是",IF(J154="CO2",O154,""),"")</f>
        <v>0</v>
      </c>
      <c r="AD154" s="17">
        <f>IF(AB154&lt;&gt;"",AB154/'6-Tabella di riepilogo'!$J$5,"")</f>
        <v>0</v>
      </c>
      <c r="AE154" s="10">
        <f>F148&amp;J148&amp;E148</f>
        <v>0</v>
      </c>
      <c r="AF154" s="10">
        <f>F148&amp;J148</f>
        <v>0</v>
      </c>
      <c r="AG154" s="10">
        <f>F148&amp;P148</f>
        <v>0</v>
      </c>
      <c r="AH154" s="10">
        <f>F148&amp;V148</f>
        <v>0</v>
      </c>
      <c r="AI154" s="10">
        <f>F148&amp;G148</f>
        <v>0</v>
      </c>
      <c r="AJ154" s="10">
        <f>F148&amp;G148</f>
        <v>0</v>
      </c>
      <c r="AK154" s="10">
        <f>F148&amp;G148</f>
        <v>0</v>
      </c>
      <c r="AL154" s="10">
        <f>F148&amp;J148&amp;G148&amp;E148</f>
        <v>0</v>
      </c>
      <c r="AM154" s="10">
        <f>IFERROR(ABS(AB148),"")</f>
        <v>0</v>
      </c>
    </row>
    <row r="155" spans="1:39" ht="30" customHeight="1">
      <c r="A155" s="8">
        <f>IF('2-Controllo qualitativo'!A156&lt;&gt;"",'2-Controllo qualitativo'!A156,"")</f>
        <v>0</v>
      </c>
      <c r="B155" s="8">
        <f>IF('2-Controllo qualitativo'!B156&lt;&gt;"",'2-Controllo qualitativo'!B156,"")</f>
        <v>0</v>
      </c>
      <c r="C155" s="8">
        <f>IF('2-Controllo qualitativo'!C156&lt;&gt;"",'2-Controllo qualitativo'!C156,"")</f>
        <v>0</v>
      </c>
      <c r="D155" s="8">
        <f>IF('2-Controllo qualitativo'!D156&lt;&gt;"",'2-Controllo qualitativo'!D156,"")</f>
        <v>0</v>
      </c>
      <c r="E155" s="8">
        <f>IF('2-Controllo qualitativo'!E156&lt;&gt;"",'2-Controllo qualitativo'!E156,"")</f>
        <v>0</v>
      </c>
      <c r="F155" s="8">
        <f>IF('2-Controllo qualitativo'!F156&lt;&gt;"",'2-Controllo qualitativo'!F156,"")</f>
        <v>0</v>
      </c>
      <c r="G155" s="8">
        <f>IF('2-Controllo qualitativo'!G156&lt;&gt;"",'2-Controllo qualitativo'!G156,"")</f>
        <v>0</v>
      </c>
      <c r="H155" s="11" t="s">
        <v>467</v>
      </c>
      <c r="I155" s="11"/>
      <c r="J155" s="8">
        <f>IF('2-Controllo qualitativo'!X156&lt;&gt;"",IF('2-Controllo qualitativo'!X156&lt;&gt;0,'2-Controllo qualitativo'!X156,""),"")</f>
        <v>0</v>
      </c>
      <c r="K155" s="15">
        <f>'3.1-Coefficienti di emissione'!F155</f>
        <v>0</v>
      </c>
      <c r="L155" s="11">
        <f>'3.1-Coefficienti di emissione'!G155</f>
        <v>0</v>
      </c>
      <c r="M155" s="16">
        <f>IF(J155="","",H155*K155)</f>
        <v>0</v>
      </c>
      <c r="N155" s="11">
        <f>'Appendice 2, GWP dei HFCs'!G3</f>
        <v>0</v>
      </c>
      <c r="O155" s="16">
        <f>IF(M155="","",M155*N155)</f>
        <v>0</v>
      </c>
      <c r="P155" s="8">
        <f>IF('2-Controllo qualitativo'!Y156&lt;&gt;"",IF('2-Controllo qualitativo'!Y156&lt;&gt;0,'2-Controllo qualitativo'!Y156,""),"")</f>
        <v>0</v>
      </c>
      <c r="Q155" s="15">
        <f>IF('3.1-Coefficienti di emissione'!J155="", "", '3.1-Coefficienti di emissione'!J155)</f>
        <v>0</v>
      </c>
      <c r="R155" s="11">
        <f>IF(Q155="","",'3.1-Coefficienti di emissione'!K155)</f>
        <v>0</v>
      </c>
      <c r="S155" s="16">
        <f>IF(P155="","",H155*Q155)</f>
        <v>0</v>
      </c>
      <c r="T155" s="11">
        <f>IF(S155="", "", 'Appendice 2, GWP dei HFCs'!G4)</f>
        <v>0</v>
      </c>
      <c r="U155" s="16">
        <f>IF(S155="","",S155*T155)</f>
        <v>0</v>
      </c>
      <c r="V155" s="8">
        <f>IF('2-Controllo qualitativo'!Z156&lt;&gt;"",IF('2-Controllo qualitativo'!Z156&lt;&gt;0,'2-Controllo qualitativo'!Z156,""),"")</f>
        <v>0</v>
      </c>
      <c r="W155" s="15">
        <f>IF('3.1-Coefficienti di emissione'!N155 ="", "", '3.1-Coefficienti di emissione'!N155)</f>
        <v>0</v>
      </c>
      <c r="X155" s="11">
        <f>IF(W155="","",'3.1-Coefficienti di emissione'!O155)</f>
        <v>0</v>
      </c>
      <c r="Y155" s="16">
        <f>IF(V155="","",H155*W155)</f>
        <v>0</v>
      </c>
      <c r="Z155" s="11">
        <f>IF(Y155="", "", 'Appendice 2, GWP dei HFCs'!G5)</f>
        <v>0</v>
      </c>
      <c r="AA155" s="16">
        <f>IF(Y155="","",Y155*Z155)</f>
        <v>0</v>
      </c>
      <c r="AB155" s="16">
        <f>IF('2-Controllo qualitativo'!E156="是",IF(J155="CO2",SUM(U155,AA155),SUM(O155,U155,AA155)),IF(SUM(O155,U155,AA155)&lt;&gt;0,SUM(O155,U155,AA155),0))</f>
        <v>0</v>
      </c>
      <c r="AC155" s="16">
        <f>IF('2-Controllo qualitativo'!E156="是",IF(J155="CO2",O155,""),"")</f>
        <v>0</v>
      </c>
      <c r="AD155" s="17">
        <f>IF(AB155&lt;&gt;"",AB155/'6-Tabella di riepilogo'!$J$5,"")</f>
        <v>0</v>
      </c>
      <c r="AE155" s="10">
        <f>F149&amp;J149&amp;E149</f>
        <v>0</v>
      </c>
      <c r="AF155" s="10">
        <f>F149&amp;J149</f>
        <v>0</v>
      </c>
      <c r="AG155" s="10">
        <f>F149&amp;P149</f>
        <v>0</v>
      </c>
      <c r="AH155" s="10">
        <f>F149&amp;V149</f>
        <v>0</v>
      </c>
      <c r="AI155" s="10">
        <f>F149&amp;G149</f>
        <v>0</v>
      </c>
      <c r="AJ155" s="10">
        <f>F149&amp;G149</f>
        <v>0</v>
      </c>
      <c r="AK155" s="10">
        <f>F149&amp;G149</f>
        <v>0</v>
      </c>
      <c r="AL155" s="10">
        <f>F149&amp;J149&amp;G149&amp;E149</f>
        <v>0</v>
      </c>
      <c r="AM155" s="10">
        <f>IFERROR(ABS(AB149),"")</f>
        <v>0</v>
      </c>
    </row>
    <row r="156" spans="1:39" ht="30" customHeight="1">
      <c r="A156" s="8">
        <f>IF('2-Controllo qualitativo'!A157&lt;&gt;"",'2-Controllo qualitativo'!A157,"")</f>
        <v>0</v>
      </c>
      <c r="B156" s="8">
        <f>IF('2-Controllo qualitativo'!B157&lt;&gt;"",'2-Controllo qualitativo'!B157,"")</f>
        <v>0</v>
      </c>
      <c r="C156" s="8">
        <f>IF('2-Controllo qualitativo'!C157&lt;&gt;"",'2-Controllo qualitativo'!C157,"")</f>
        <v>0</v>
      </c>
      <c r="D156" s="8">
        <f>IF('2-Controllo qualitativo'!D157&lt;&gt;"",'2-Controllo qualitativo'!D157,"")</f>
        <v>0</v>
      </c>
      <c r="E156" s="8">
        <f>IF('2-Controllo qualitativo'!E157&lt;&gt;"",'2-Controllo qualitativo'!E157,"")</f>
        <v>0</v>
      </c>
      <c r="F156" s="8">
        <f>IF('2-Controllo qualitativo'!F157&lt;&gt;"",'2-Controllo qualitativo'!F157,"")</f>
        <v>0</v>
      </c>
      <c r="G156" s="8">
        <f>IF('2-Controllo qualitativo'!G157&lt;&gt;"",'2-Controllo qualitativo'!G157,"")</f>
        <v>0</v>
      </c>
      <c r="H156" s="11" t="s">
        <v>467</v>
      </c>
      <c r="I156" s="11"/>
      <c r="J156" s="8">
        <f>IF('2-Controllo qualitativo'!X157&lt;&gt;"",IF('2-Controllo qualitativo'!X157&lt;&gt;0,'2-Controllo qualitativo'!X157,""),"")</f>
        <v>0</v>
      </c>
      <c r="K156" s="15">
        <f>'3.1-Coefficienti di emissione'!F156</f>
        <v>0</v>
      </c>
      <c r="L156" s="11">
        <f>'3.1-Coefficienti di emissione'!G156</f>
        <v>0</v>
      </c>
      <c r="M156" s="16">
        <f>IF(J156="","",H156*K156)</f>
        <v>0</v>
      </c>
      <c r="N156" s="11">
        <f>'Appendice 2, GWP dei HFCs'!G3</f>
        <v>0</v>
      </c>
      <c r="O156" s="16">
        <f>IF(M156="","",M156*N156)</f>
        <v>0</v>
      </c>
      <c r="P156" s="8">
        <f>IF('2-Controllo qualitativo'!Y157&lt;&gt;"",IF('2-Controllo qualitativo'!Y157&lt;&gt;0,'2-Controllo qualitativo'!Y157,""),"")</f>
        <v>0</v>
      </c>
      <c r="Q156" s="15">
        <f>IF('3.1-Coefficienti di emissione'!J156="", "", '3.1-Coefficienti di emissione'!J156)</f>
        <v>0</v>
      </c>
      <c r="R156" s="11">
        <f>IF(Q156="","",'3.1-Coefficienti di emissione'!K156)</f>
        <v>0</v>
      </c>
      <c r="S156" s="16">
        <f>IF(P156="","",H156*Q156)</f>
        <v>0</v>
      </c>
      <c r="T156" s="11">
        <f>IF(S156="", "", 'Appendice 2, GWP dei HFCs'!G4)</f>
        <v>0</v>
      </c>
      <c r="U156" s="16">
        <f>IF(S156="","",S156*T156)</f>
        <v>0</v>
      </c>
      <c r="V156" s="8">
        <f>IF('2-Controllo qualitativo'!Z157&lt;&gt;"",IF('2-Controllo qualitativo'!Z157&lt;&gt;0,'2-Controllo qualitativo'!Z157,""),"")</f>
        <v>0</v>
      </c>
      <c r="W156" s="15">
        <f>IF('3.1-Coefficienti di emissione'!N156 ="", "", '3.1-Coefficienti di emissione'!N156)</f>
        <v>0</v>
      </c>
      <c r="X156" s="11">
        <f>IF(W156="","",'3.1-Coefficienti di emissione'!O156)</f>
        <v>0</v>
      </c>
      <c r="Y156" s="16">
        <f>IF(V156="","",H156*W156)</f>
        <v>0</v>
      </c>
      <c r="Z156" s="11">
        <f>IF(Y156="", "", 'Appendice 2, GWP dei HFCs'!G5)</f>
        <v>0</v>
      </c>
      <c r="AA156" s="16">
        <f>IF(Y156="","",Y156*Z156)</f>
        <v>0</v>
      </c>
      <c r="AB156" s="16">
        <f>IF('2-Controllo qualitativo'!E157="是",IF(J156="CO2",SUM(U156,AA156),SUM(O156,U156,AA156)),IF(SUM(O156,U156,AA156)&lt;&gt;0,SUM(O156,U156,AA156),0))</f>
        <v>0</v>
      </c>
      <c r="AC156" s="16">
        <f>IF('2-Controllo qualitativo'!E157="是",IF(J156="CO2",O156,""),"")</f>
        <v>0</v>
      </c>
      <c r="AD156" s="17">
        <f>IF(AB156&lt;&gt;"",AB156/'6-Tabella di riepilogo'!$J$5,"")</f>
        <v>0</v>
      </c>
      <c r="AE156" s="10">
        <f>F150&amp;J150&amp;E150</f>
        <v>0</v>
      </c>
      <c r="AF156" s="10">
        <f>F150&amp;J150</f>
        <v>0</v>
      </c>
      <c r="AG156" s="10">
        <f>F150&amp;P150</f>
        <v>0</v>
      </c>
      <c r="AH156" s="10">
        <f>F150&amp;V150</f>
        <v>0</v>
      </c>
      <c r="AI156" s="10">
        <f>F150&amp;G150</f>
        <v>0</v>
      </c>
      <c r="AJ156" s="10">
        <f>F150&amp;G150</f>
        <v>0</v>
      </c>
      <c r="AK156" s="10">
        <f>F150&amp;G150</f>
        <v>0</v>
      </c>
      <c r="AL156" s="10">
        <f>F150&amp;J150&amp;G150&amp;E150</f>
        <v>0</v>
      </c>
      <c r="AM156" s="10">
        <f>IFERROR(ABS(AB150),"")</f>
        <v>0</v>
      </c>
    </row>
    <row r="157" spans="1:39" ht="30" customHeight="1">
      <c r="A157" s="8">
        <f>IF('2-Controllo qualitativo'!A158&lt;&gt;"",'2-Controllo qualitativo'!A158,"")</f>
        <v>0</v>
      </c>
      <c r="B157" s="8">
        <f>IF('2-Controllo qualitativo'!B158&lt;&gt;"",'2-Controllo qualitativo'!B158,"")</f>
        <v>0</v>
      </c>
      <c r="C157" s="8">
        <f>IF('2-Controllo qualitativo'!C158&lt;&gt;"",'2-Controllo qualitativo'!C158,"")</f>
        <v>0</v>
      </c>
      <c r="D157" s="8">
        <f>IF('2-Controllo qualitativo'!D158&lt;&gt;"",'2-Controllo qualitativo'!D158,"")</f>
        <v>0</v>
      </c>
      <c r="E157" s="8">
        <f>IF('2-Controllo qualitativo'!E158&lt;&gt;"",'2-Controllo qualitativo'!E158,"")</f>
        <v>0</v>
      </c>
      <c r="F157" s="8">
        <f>IF('2-Controllo qualitativo'!F158&lt;&gt;"",'2-Controllo qualitativo'!F158,"")</f>
        <v>0</v>
      </c>
      <c r="G157" s="8">
        <f>IF('2-Controllo qualitativo'!G158&lt;&gt;"",'2-Controllo qualitativo'!G158,"")</f>
        <v>0</v>
      </c>
      <c r="H157" s="11" t="s">
        <v>467</v>
      </c>
      <c r="I157" s="11"/>
      <c r="J157" s="8">
        <f>IF('2-Controllo qualitativo'!X158&lt;&gt;"",IF('2-Controllo qualitativo'!X158&lt;&gt;0,'2-Controllo qualitativo'!X158,""),"")</f>
        <v>0</v>
      </c>
      <c r="K157" s="15">
        <f>'3.1-Coefficienti di emissione'!F157</f>
        <v>0</v>
      </c>
      <c r="L157" s="11">
        <f>'3.1-Coefficienti di emissione'!G157</f>
        <v>0</v>
      </c>
      <c r="M157" s="16">
        <f>IF(J157="","",H157*K157)</f>
        <v>0</v>
      </c>
      <c r="N157" s="11">
        <f>'Appendice 2, GWP dei HFCs'!G3</f>
        <v>0</v>
      </c>
      <c r="O157" s="16">
        <f>IF(M157="","",M157*N157)</f>
        <v>0</v>
      </c>
      <c r="P157" s="8">
        <f>IF('2-Controllo qualitativo'!Y158&lt;&gt;"",IF('2-Controllo qualitativo'!Y158&lt;&gt;0,'2-Controllo qualitativo'!Y158,""),"")</f>
        <v>0</v>
      </c>
      <c r="Q157" s="15">
        <f>IF('3.1-Coefficienti di emissione'!J157="", "", '3.1-Coefficienti di emissione'!J157)</f>
        <v>0</v>
      </c>
      <c r="R157" s="11">
        <f>IF(Q157="","",'3.1-Coefficienti di emissione'!K157)</f>
        <v>0</v>
      </c>
      <c r="S157" s="16">
        <f>IF(P157="","",H157*Q157)</f>
        <v>0</v>
      </c>
      <c r="T157" s="11">
        <f>IF(S157="", "", 'Appendice 2, GWP dei HFCs'!G4)</f>
        <v>0</v>
      </c>
      <c r="U157" s="16">
        <f>IF(S157="","",S157*T157)</f>
        <v>0</v>
      </c>
      <c r="V157" s="8">
        <f>IF('2-Controllo qualitativo'!Z158&lt;&gt;"",IF('2-Controllo qualitativo'!Z158&lt;&gt;0,'2-Controllo qualitativo'!Z158,""),"")</f>
        <v>0</v>
      </c>
      <c r="W157" s="15">
        <f>IF('3.1-Coefficienti di emissione'!N157 ="", "", '3.1-Coefficienti di emissione'!N157)</f>
        <v>0</v>
      </c>
      <c r="X157" s="11">
        <f>IF(W157="","",'3.1-Coefficienti di emissione'!O157)</f>
        <v>0</v>
      </c>
      <c r="Y157" s="16">
        <f>IF(V157="","",H157*W157)</f>
        <v>0</v>
      </c>
      <c r="Z157" s="11">
        <f>IF(Y157="", "", 'Appendice 2, GWP dei HFCs'!G5)</f>
        <v>0</v>
      </c>
      <c r="AA157" s="16">
        <f>IF(Y157="","",Y157*Z157)</f>
        <v>0</v>
      </c>
      <c r="AB157" s="16">
        <f>IF('2-Controllo qualitativo'!E158="是",IF(J157="CO2",SUM(U157,AA157),SUM(O157,U157,AA157)),IF(SUM(O157,U157,AA157)&lt;&gt;0,SUM(O157,U157,AA157),0))</f>
        <v>0</v>
      </c>
      <c r="AC157" s="16">
        <f>IF('2-Controllo qualitativo'!E158="是",IF(J157="CO2",O157,""),"")</f>
        <v>0</v>
      </c>
      <c r="AD157" s="17">
        <f>IF(AB157&lt;&gt;"",AB157/'6-Tabella di riepilogo'!$J$5,"")</f>
        <v>0</v>
      </c>
      <c r="AE157" s="10">
        <f>F151&amp;J151&amp;E151</f>
        <v>0</v>
      </c>
      <c r="AF157" s="10">
        <f>F151&amp;J151</f>
        <v>0</v>
      </c>
      <c r="AG157" s="10">
        <f>F151&amp;P151</f>
        <v>0</v>
      </c>
      <c r="AH157" s="10">
        <f>F151&amp;V151</f>
        <v>0</v>
      </c>
      <c r="AI157" s="10">
        <f>F151&amp;G151</f>
        <v>0</v>
      </c>
      <c r="AJ157" s="10">
        <f>F151&amp;G151</f>
        <v>0</v>
      </c>
      <c r="AK157" s="10">
        <f>F151&amp;G151</f>
        <v>0</v>
      </c>
      <c r="AL157" s="10">
        <f>F151&amp;J151&amp;G151&amp;E151</f>
        <v>0</v>
      </c>
      <c r="AM157" s="10">
        <f>IFERROR(ABS(AB151),"")</f>
        <v>0</v>
      </c>
    </row>
    <row r="158" spans="1:39" ht="30" customHeight="1">
      <c r="A158" s="8">
        <f>IF('2-Controllo qualitativo'!A159&lt;&gt;"",'2-Controllo qualitativo'!A159,"")</f>
        <v>0</v>
      </c>
      <c r="B158" s="8">
        <f>IF('2-Controllo qualitativo'!B159&lt;&gt;"",'2-Controllo qualitativo'!B159,"")</f>
        <v>0</v>
      </c>
      <c r="C158" s="8">
        <f>IF('2-Controllo qualitativo'!C159&lt;&gt;"",'2-Controllo qualitativo'!C159,"")</f>
        <v>0</v>
      </c>
      <c r="D158" s="8">
        <f>IF('2-Controllo qualitativo'!D159&lt;&gt;"",'2-Controllo qualitativo'!D159,"")</f>
        <v>0</v>
      </c>
      <c r="E158" s="8">
        <f>IF('2-Controllo qualitativo'!E159&lt;&gt;"",'2-Controllo qualitativo'!E159,"")</f>
        <v>0</v>
      </c>
      <c r="F158" s="8">
        <f>IF('2-Controllo qualitativo'!F159&lt;&gt;"",'2-Controllo qualitativo'!F159,"")</f>
        <v>0</v>
      </c>
      <c r="G158" s="8">
        <f>IF('2-Controllo qualitativo'!G159&lt;&gt;"",'2-Controllo qualitativo'!G159,"")</f>
        <v>0</v>
      </c>
      <c r="H158" s="11" t="s">
        <v>467</v>
      </c>
      <c r="I158" s="11"/>
      <c r="J158" s="8">
        <f>IF('2-Controllo qualitativo'!X159&lt;&gt;"",IF('2-Controllo qualitativo'!X159&lt;&gt;0,'2-Controllo qualitativo'!X159,""),"")</f>
        <v>0</v>
      </c>
      <c r="K158" s="15">
        <f>'3.1-Coefficienti di emissione'!F158</f>
        <v>0</v>
      </c>
      <c r="L158" s="11">
        <f>'3.1-Coefficienti di emissione'!G158</f>
        <v>0</v>
      </c>
      <c r="M158" s="16">
        <f>IF(J158="","",H158*K158)</f>
        <v>0</v>
      </c>
      <c r="N158" s="11">
        <f>'Appendice 2, GWP dei HFCs'!G3</f>
        <v>0</v>
      </c>
      <c r="O158" s="16">
        <f>IF(M158="","",M158*N158)</f>
        <v>0</v>
      </c>
      <c r="P158" s="8">
        <f>IF('2-Controllo qualitativo'!Y159&lt;&gt;"",IF('2-Controllo qualitativo'!Y159&lt;&gt;0,'2-Controllo qualitativo'!Y159,""),"")</f>
        <v>0</v>
      </c>
      <c r="Q158" s="15">
        <f>IF('3.1-Coefficienti di emissione'!J158="", "", '3.1-Coefficienti di emissione'!J158)</f>
        <v>0</v>
      </c>
      <c r="R158" s="11">
        <f>IF(Q158="","",'3.1-Coefficienti di emissione'!K158)</f>
        <v>0</v>
      </c>
      <c r="S158" s="16">
        <f>IF(P158="","",H158*Q158)</f>
        <v>0</v>
      </c>
      <c r="T158" s="11">
        <f>IF(S158="", "", 'Appendice 2, GWP dei HFCs'!G4)</f>
        <v>0</v>
      </c>
      <c r="U158" s="16">
        <f>IF(S158="","",S158*T158)</f>
        <v>0</v>
      </c>
      <c r="V158" s="8">
        <f>IF('2-Controllo qualitativo'!Z159&lt;&gt;"",IF('2-Controllo qualitativo'!Z159&lt;&gt;0,'2-Controllo qualitativo'!Z159,""),"")</f>
        <v>0</v>
      </c>
      <c r="W158" s="15">
        <f>IF('3.1-Coefficienti di emissione'!N158 ="", "", '3.1-Coefficienti di emissione'!N158)</f>
        <v>0</v>
      </c>
      <c r="X158" s="11">
        <f>IF(W158="","",'3.1-Coefficienti di emissione'!O158)</f>
        <v>0</v>
      </c>
      <c r="Y158" s="16">
        <f>IF(V158="","",H158*W158)</f>
        <v>0</v>
      </c>
      <c r="Z158" s="11">
        <f>IF(Y158="", "", 'Appendice 2, GWP dei HFCs'!G5)</f>
        <v>0</v>
      </c>
      <c r="AA158" s="16">
        <f>IF(Y158="","",Y158*Z158)</f>
        <v>0</v>
      </c>
      <c r="AB158" s="16">
        <f>IF('2-Controllo qualitativo'!E159="是",IF(J158="CO2",SUM(U158,AA158),SUM(O158,U158,AA158)),IF(SUM(O158,U158,AA158)&lt;&gt;0,SUM(O158,U158,AA158),0))</f>
        <v>0</v>
      </c>
      <c r="AC158" s="16">
        <f>IF('2-Controllo qualitativo'!E159="是",IF(J158="CO2",O158,""),"")</f>
        <v>0</v>
      </c>
      <c r="AD158" s="17">
        <f>IF(AB158&lt;&gt;"",AB158/'6-Tabella di riepilogo'!$J$5,"")</f>
        <v>0</v>
      </c>
      <c r="AE158" s="10">
        <f>F152&amp;J152&amp;E152</f>
        <v>0</v>
      </c>
      <c r="AF158" s="10">
        <f>F152&amp;J152</f>
        <v>0</v>
      </c>
      <c r="AG158" s="10">
        <f>F152&amp;P152</f>
        <v>0</v>
      </c>
      <c r="AH158" s="10">
        <f>F152&amp;V152</f>
        <v>0</v>
      </c>
      <c r="AI158" s="10">
        <f>F152&amp;G152</f>
        <v>0</v>
      </c>
      <c r="AJ158" s="10">
        <f>F152&amp;G152</f>
        <v>0</v>
      </c>
      <c r="AK158" s="10">
        <f>F152&amp;G152</f>
        <v>0</v>
      </c>
      <c r="AL158" s="10">
        <f>F152&amp;J152&amp;G152&amp;E152</f>
        <v>0</v>
      </c>
      <c r="AM158" s="10">
        <f>IFERROR(ABS(AB152),"")</f>
        <v>0</v>
      </c>
    </row>
    <row r="159" spans="1:39" ht="30" customHeight="1">
      <c r="A159" s="8">
        <f>IF('2-Controllo qualitativo'!A160&lt;&gt;"",'2-Controllo qualitativo'!A160,"")</f>
        <v>0</v>
      </c>
      <c r="B159" s="8">
        <f>IF('2-Controllo qualitativo'!B160&lt;&gt;"",'2-Controllo qualitativo'!B160,"")</f>
        <v>0</v>
      </c>
      <c r="C159" s="8">
        <f>IF('2-Controllo qualitativo'!C160&lt;&gt;"",'2-Controllo qualitativo'!C160,"")</f>
        <v>0</v>
      </c>
      <c r="D159" s="8">
        <f>IF('2-Controllo qualitativo'!D160&lt;&gt;"",'2-Controllo qualitativo'!D160,"")</f>
        <v>0</v>
      </c>
      <c r="E159" s="8">
        <f>IF('2-Controllo qualitativo'!E160&lt;&gt;"",'2-Controllo qualitativo'!E160,"")</f>
        <v>0</v>
      </c>
      <c r="F159" s="8">
        <f>IF('2-Controllo qualitativo'!F160&lt;&gt;"",'2-Controllo qualitativo'!F160,"")</f>
        <v>0</v>
      </c>
      <c r="G159" s="8">
        <f>IF('2-Controllo qualitativo'!G160&lt;&gt;"",'2-Controllo qualitativo'!G160,"")</f>
        <v>0</v>
      </c>
      <c r="H159" s="11" t="s">
        <v>467</v>
      </c>
      <c r="I159" s="11"/>
      <c r="J159" s="8">
        <f>IF('2-Controllo qualitativo'!X160&lt;&gt;"",IF('2-Controllo qualitativo'!X160&lt;&gt;0,'2-Controllo qualitativo'!X160,""),"")</f>
        <v>0</v>
      </c>
      <c r="K159" s="15">
        <f>'3.1-Coefficienti di emissione'!F159</f>
        <v>0</v>
      </c>
      <c r="L159" s="11">
        <f>'3.1-Coefficienti di emissione'!G159</f>
        <v>0</v>
      </c>
      <c r="M159" s="16">
        <f>IF(J159="","",H159*K159)</f>
        <v>0</v>
      </c>
      <c r="N159" s="11">
        <f>'Appendice 2, GWP dei HFCs'!G3</f>
        <v>0</v>
      </c>
      <c r="O159" s="16">
        <f>IF(M159="","",M159*N159)</f>
        <v>0</v>
      </c>
      <c r="P159" s="8">
        <f>IF('2-Controllo qualitativo'!Y160&lt;&gt;"",IF('2-Controllo qualitativo'!Y160&lt;&gt;0,'2-Controllo qualitativo'!Y160,""),"")</f>
        <v>0</v>
      </c>
      <c r="Q159" s="15">
        <f>IF('3.1-Coefficienti di emissione'!J159="", "", '3.1-Coefficienti di emissione'!J159)</f>
        <v>0</v>
      </c>
      <c r="R159" s="11">
        <f>IF(Q159="","",'3.1-Coefficienti di emissione'!K159)</f>
        <v>0</v>
      </c>
      <c r="S159" s="16">
        <f>IF(P159="","",H159*Q159)</f>
        <v>0</v>
      </c>
      <c r="T159" s="11">
        <f>IF(S159="", "", 'Appendice 2, GWP dei HFCs'!G4)</f>
        <v>0</v>
      </c>
      <c r="U159" s="16">
        <f>IF(S159="","",S159*T159)</f>
        <v>0</v>
      </c>
      <c r="V159" s="8">
        <f>IF('2-Controllo qualitativo'!Z160&lt;&gt;"",IF('2-Controllo qualitativo'!Z160&lt;&gt;0,'2-Controllo qualitativo'!Z160,""),"")</f>
        <v>0</v>
      </c>
      <c r="W159" s="15">
        <f>IF('3.1-Coefficienti di emissione'!N159 ="", "", '3.1-Coefficienti di emissione'!N159)</f>
        <v>0</v>
      </c>
      <c r="X159" s="11">
        <f>IF(W159="","",'3.1-Coefficienti di emissione'!O159)</f>
        <v>0</v>
      </c>
      <c r="Y159" s="16">
        <f>IF(V159="","",H159*W159)</f>
        <v>0</v>
      </c>
      <c r="Z159" s="11">
        <f>IF(Y159="", "", 'Appendice 2, GWP dei HFCs'!G5)</f>
        <v>0</v>
      </c>
      <c r="AA159" s="16">
        <f>IF(Y159="","",Y159*Z159)</f>
        <v>0</v>
      </c>
      <c r="AB159" s="16">
        <f>IF('2-Controllo qualitativo'!E160="是",IF(J159="CO2",SUM(U159,AA159),SUM(O159,U159,AA159)),IF(SUM(O159,U159,AA159)&lt;&gt;0,SUM(O159,U159,AA159),0))</f>
        <v>0</v>
      </c>
      <c r="AC159" s="16">
        <f>IF('2-Controllo qualitativo'!E160="是",IF(J159="CO2",O159,""),"")</f>
        <v>0</v>
      </c>
      <c r="AD159" s="17">
        <f>IF(AB159&lt;&gt;"",AB159/'6-Tabella di riepilogo'!$J$5,"")</f>
        <v>0</v>
      </c>
      <c r="AE159" s="10">
        <f>F153&amp;J153&amp;E153</f>
        <v>0</v>
      </c>
      <c r="AF159" s="10">
        <f>F153&amp;J153</f>
        <v>0</v>
      </c>
      <c r="AG159" s="10">
        <f>F153&amp;P153</f>
        <v>0</v>
      </c>
      <c r="AH159" s="10">
        <f>F153&amp;V153</f>
        <v>0</v>
      </c>
      <c r="AI159" s="10">
        <f>F153&amp;G153</f>
        <v>0</v>
      </c>
      <c r="AJ159" s="10">
        <f>F153&amp;G153</f>
        <v>0</v>
      </c>
      <c r="AK159" s="10">
        <f>F153&amp;G153</f>
        <v>0</v>
      </c>
      <c r="AL159" s="10">
        <f>F153&amp;J153&amp;G153&amp;E153</f>
        <v>0</v>
      </c>
      <c r="AM159" s="10">
        <f>IFERROR(ABS(AB153),"")</f>
        <v>0</v>
      </c>
    </row>
    <row r="160" spans="1:39" ht="30" customHeight="1">
      <c r="A160" s="8">
        <f>IF('2-Controllo qualitativo'!A161&lt;&gt;"",'2-Controllo qualitativo'!A161,"")</f>
        <v>0</v>
      </c>
      <c r="B160" s="8">
        <f>IF('2-Controllo qualitativo'!B161&lt;&gt;"",'2-Controllo qualitativo'!B161,"")</f>
        <v>0</v>
      </c>
      <c r="C160" s="8">
        <f>IF('2-Controllo qualitativo'!C161&lt;&gt;"",'2-Controllo qualitativo'!C161,"")</f>
        <v>0</v>
      </c>
      <c r="D160" s="8">
        <f>IF('2-Controllo qualitativo'!D161&lt;&gt;"",'2-Controllo qualitativo'!D161,"")</f>
        <v>0</v>
      </c>
      <c r="E160" s="8">
        <f>IF('2-Controllo qualitativo'!E161&lt;&gt;"",'2-Controllo qualitativo'!E161,"")</f>
        <v>0</v>
      </c>
      <c r="F160" s="8">
        <f>IF('2-Controllo qualitativo'!F161&lt;&gt;"",'2-Controllo qualitativo'!F161,"")</f>
        <v>0</v>
      </c>
      <c r="G160" s="8">
        <f>IF('2-Controllo qualitativo'!G161&lt;&gt;"",'2-Controllo qualitativo'!G161,"")</f>
        <v>0</v>
      </c>
      <c r="H160" s="11" t="s">
        <v>467</v>
      </c>
      <c r="I160" s="11"/>
      <c r="J160" s="8">
        <f>IF('2-Controllo qualitativo'!X161&lt;&gt;"",IF('2-Controllo qualitativo'!X161&lt;&gt;0,'2-Controllo qualitativo'!X161,""),"")</f>
        <v>0</v>
      </c>
      <c r="K160" s="15">
        <f>'3.1-Coefficienti di emissione'!F160</f>
        <v>0</v>
      </c>
      <c r="L160" s="11">
        <f>'3.1-Coefficienti di emissione'!G160</f>
        <v>0</v>
      </c>
      <c r="M160" s="16">
        <f>IF(J160="","",H160*K160)</f>
        <v>0</v>
      </c>
      <c r="N160" s="11">
        <f>'Appendice 2, GWP dei HFCs'!G3</f>
        <v>0</v>
      </c>
      <c r="O160" s="16">
        <f>IF(M160="","",M160*N160)</f>
        <v>0</v>
      </c>
      <c r="P160" s="8">
        <f>IF('2-Controllo qualitativo'!Y161&lt;&gt;"",IF('2-Controllo qualitativo'!Y161&lt;&gt;0,'2-Controllo qualitativo'!Y161,""),"")</f>
        <v>0</v>
      </c>
      <c r="Q160" s="15">
        <f>IF('3.1-Coefficienti di emissione'!J160="", "", '3.1-Coefficienti di emissione'!J160)</f>
        <v>0</v>
      </c>
      <c r="R160" s="11">
        <f>IF(Q160="","",'3.1-Coefficienti di emissione'!K160)</f>
        <v>0</v>
      </c>
      <c r="S160" s="16">
        <f>IF(P160="","",H160*Q160)</f>
        <v>0</v>
      </c>
      <c r="T160" s="11">
        <f>IF(S160="", "", 'Appendice 2, GWP dei HFCs'!G4)</f>
        <v>0</v>
      </c>
      <c r="U160" s="16">
        <f>IF(S160="","",S160*T160)</f>
        <v>0</v>
      </c>
      <c r="V160" s="8">
        <f>IF('2-Controllo qualitativo'!Z161&lt;&gt;"",IF('2-Controllo qualitativo'!Z161&lt;&gt;0,'2-Controllo qualitativo'!Z161,""),"")</f>
        <v>0</v>
      </c>
      <c r="W160" s="15">
        <f>IF('3.1-Coefficienti di emissione'!N160 ="", "", '3.1-Coefficienti di emissione'!N160)</f>
        <v>0</v>
      </c>
      <c r="X160" s="11">
        <f>IF(W160="","",'3.1-Coefficienti di emissione'!O160)</f>
        <v>0</v>
      </c>
      <c r="Y160" s="16">
        <f>IF(V160="","",H160*W160)</f>
        <v>0</v>
      </c>
      <c r="Z160" s="11">
        <f>IF(Y160="", "", 'Appendice 2, GWP dei HFCs'!G5)</f>
        <v>0</v>
      </c>
      <c r="AA160" s="16">
        <f>IF(Y160="","",Y160*Z160)</f>
        <v>0</v>
      </c>
      <c r="AB160" s="16">
        <f>IF('2-Controllo qualitativo'!E161="是",IF(J160="CO2",SUM(U160,AA160),SUM(O160,U160,AA160)),IF(SUM(O160,U160,AA160)&lt;&gt;0,SUM(O160,U160,AA160),0))</f>
        <v>0</v>
      </c>
      <c r="AC160" s="16">
        <f>IF('2-Controllo qualitativo'!E161="是",IF(J160="CO2",O160,""),"")</f>
        <v>0</v>
      </c>
      <c r="AD160" s="17">
        <f>IF(AB160&lt;&gt;"",AB160/'6-Tabella di riepilogo'!$J$5,"")</f>
        <v>0</v>
      </c>
      <c r="AE160" s="10">
        <f>F154&amp;J154&amp;E154</f>
        <v>0</v>
      </c>
      <c r="AF160" s="10">
        <f>F154&amp;J154</f>
        <v>0</v>
      </c>
      <c r="AG160" s="10">
        <f>F154&amp;P154</f>
        <v>0</v>
      </c>
      <c r="AH160" s="10">
        <f>F154&amp;V154</f>
        <v>0</v>
      </c>
      <c r="AI160" s="10">
        <f>F154&amp;G154</f>
        <v>0</v>
      </c>
      <c r="AJ160" s="10">
        <f>F154&amp;G154</f>
        <v>0</v>
      </c>
      <c r="AK160" s="10">
        <f>F154&amp;G154</f>
        <v>0</v>
      </c>
      <c r="AL160" s="10">
        <f>F154&amp;J154&amp;G154&amp;E154</f>
        <v>0</v>
      </c>
      <c r="AM160" s="10">
        <f>IFERROR(ABS(AB154),"")</f>
        <v>0</v>
      </c>
    </row>
    <row r="161" spans="1:39" ht="30" customHeight="1">
      <c r="A161" s="8">
        <f>IF('2-Controllo qualitativo'!A162&lt;&gt;"",'2-Controllo qualitativo'!A162,"")</f>
        <v>0</v>
      </c>
      <c r="B161" s="8">
        <f>IF('2-Controllo qualitativo'!B162&lt;&gt;"",'2-Controllo qualitativo'!B162,"")</f>
        <v>0</v>
      </c>
      <c r="C161" s="8">
        <f>IF('2-Controllo qualitativo'!C162&lt;&gt;"",'2-Controllo qualitativo'!C162,"")</f>
        <v>0</v>
      </c>
      <c r="D161" s="8">
        <f>IF('2-Controllo qualitativo'!D162&lt;&gt;"",'2-Controllo qualitativo'!D162,"")</f>
        <v>0</v>
      </c>
      <c r="E161" s="8">
        <f>IF('2-Controllo qualitativo'!E162&lt;&gt;"",'2-Controllo qualitativo'!E162,"")</f>
        <v>0</v>
      </c>
      <c r="F161" s="8">
        <f>IF('2-Controllo qualitativo'!F162&lt;&gt;"",'2-Controllo qualitativo'!F162,"")</f>
        <v>0</v>
      </c>
      <c r="G161" s="8">
        <f>IF('2-Controllo qualitativo'!G162&lt;&gt;"",'2-Controllo qualitativo'!G162,"")</f>
        <v>0</v>
      </c>
      <c r="H161" s="11" t="s">
        <v>467</v>
      </c>
      <c r="I161" s="11"/>
      <c r="J161" s="8">
        <f>IF('2-Controllo qualitativo'!X162&lt;&gt;"",IF('2-Controllo qualitativo'!X162&lt;&gt;0,'2-Controllo qualitativo'!X162,""),"")</f>
        <v>0</v>
      </c>
      <c r="K161" s="15">
        <f>'3.1-Coefficienti di emissione'!F161</f>
        <v>0</v>
      </c>
      <c r="L161" s="11">
        <f>'3.1-Coefficienti di emissione'!G161</f>
        <v>0</v>
      </c>
      <c r="M161" s="16">
        <f>IF(J161="","",H161*K161)</f>
        <v>0</v>
      </c>
      <c r="N161" s="11">
        <f>'Appendice 2, GWP dei HFCs'!G3</f>
        <v>0</v>
      </c>
      <c r="O161" s="16">
        <f>IF(M161="","",M161*N161)</f>
        <v>0</v>
      </c>
      <c r="P161" s="8">
        <f>IF('2-Controllo qualitativo'!Y162&lt;&gt;"",IF('2-Controllo qualitativo'!Y162&lt;&gt;0,'2-Controllo qualitativo'!Y162,""),"")</f>
        <v>0</v>
      </c>
      <c r="Q161" s="15">
        <f>IF('3.1-Coefficienti di emissione'!J161="", "", '3.1-Coefficienti di emissione'!J161)</f>
        <v>0</v>
      </c>
      <c r="R161" s="11">
        <f>IF(Q161="","",'3.1-Coefficienti di emissione'!K161)</f>
        <v>0</v>
      </c>
      <c r="S161" s="16">
        <f>IF(P161="","",H161*Q161)</f>
        <v>0</v>
      </c>
      <c r="T161" s="11">
        <f>IF(S161="", "", 'Appendice 2, GWP dei HFCs'!G4)</f>
        <v>0</v>
      </c>
      <c r="U161" s="16">
        <f>IF(S161="","",S161*T161)</f>
        <v>0</v>
      </c>
      <c r="V161" s="8">
        <f>IF('2-Controllo qualitativo'!Z162&lt;&gt;"",IF('2-Controllo qualitativo'!Z162&lt;&gt;0,'2-Controllo qualitativo'!Z162,""),"")</f>
        <v>0</v>
      </c>
      <c r="W161" s="15">
        <f>IF('3.1-Coefficienti di emissione'!N161 ="", "", '3.1-Coefficienti di emissione'!N161)</f>
        <v>0</v>
      </c>
      <c r="X161" s="11">
        <f>IF(W161="","",'3.1-Coefficienti di emissione'!O161)</f>
        <v>0</v>
      </c>
      <c r="Y161" s="16">
        <f>IF(V161="","",H161*W161)</f>
        <v>0</v>
      </c>
      <c r="Z161" s="11">
        <f>IF(Y161="", "", 'Appendice 2, GWP dei HFCs'!G5)</f>
        <v>0</v>
      </c>
      <c r="AA161" s="16">
        <f>IF(Y161="","",Y161*Z161)</f>
        <v>0</v>
      </c>
      <c r="AB161" s="16">
        <f>IF('2-Controllo qualitativo'!E162="是",IF(J161="CO2",SUM(U161,AA161),SUM(O161,U161,AA161)),IF(SUM(O161,U161,AA161)&lt;&gt;0,SUM(O161,U161,AA161),0))</f>
        <v>0</v>
      </c>
      <c r="AC161" s="16">
        <f>IF('2-Controllo qualitativo'!E162="是",IF(J161="CO2",O161,""),"")</f>
        <v>0</v>
      </c>
      <c r="AD161" s="17">
        <f>IF(AB161&lt;&gt;"",AB161/'6-Tabella di riepilogo'!$J$5,"")</f>
        <v>0</v>
      </c>
      <c r="AE161" s="10">
        <f>F155&amp;J155&amp;E155</f>
        <v>0</v>
      </c>
      <c r="AF161" s="10">
        <f>F155&amp;J155</f>
        <v>0</v>
      </c>
      <c r="AG161" s="10">
        <f>F155&amp;P155</f>
        <v>0</v>
      </c>
      <c r="AH161" s="10">
        <f>F155&amp;V155</f>
        <v>0</v>
      </c>
      <c r="AI161" s="10">
        <f>F155&amp;G155</f>
        <v>0</v>
      </c>
      <c r="AJ161" s="10">
        <f>F155&amp;G155</f>
        <v>0</v>
      </c>
      <c r="AK161" s="10">
        <f>F155&amp;G155</f>
        <v>0</v>
      </c>
      <c r="AL161" s="10">
        <f>F155&amp;J155&amp;G155&amp;E155</f>
        <v>0</v>
      </c>
      <c r="AM161" s="10">
        <f>IFERROR(ABS(AB155),"")</f>
        <v>0</v>
      </c>
    </row>
    <row r="162" spans="1:39" ht="30" customHeight="1">
      <c r="A162" s="8">
        <f>IF('2-Controllo qualitativo'!A163&lt;&gt;"",'2-Controllo qualitativo'!A163,"")</f>
        <v>0</v>
      </c>
      <c r="B162" s="8">
        <f>IF('2-Controllo qualitativo'!B163&lt;&gt;"",'2-Controllo qualitativo'!B163,"")</f>
        <v>0</v>
      </c>
      <c r="C162" s="8">
        <f>IF('2-Controllo qualitativo'!C163&lt;&gt;"",'2-Controllo qualitativo'!C163,"")</f>
        <v>0</v>
      </c>
      <c r="D162" s="8">
        <f>IF('2-Controllo qualitativo'!D163&lt;&gt;"",'2-Controllo qualitativo'!D163,"")</f>
        <v>0</v>
      </c>
      <c r="E162" s="8">
        <f>IF('2-Controllo qualitativo'!E163&lt;&gt;"",'2-Controllo qualitativo'!E163,"")</f>
        <v>0</v>
      </c>
      <c r="F162" s="8">
        <f>IF('2-Controllo qualitativo'!F163&lt;&gt;"",'2-Controllo qualitativo'!F163,"")</f>
        <v>0</v>
      </c>
      <c r="G162" s="8">
        <f>IF('2-Controllo qualitativo'!G163&lt;&gt;"",'2-Controllo qualitativo'!G163,"")</f>
        <v>0</v>
      </c>
      <c r="H162" s="11" t="s">
        <v>467</v>
      </c>
      <c r="I162" s="11"/>
      <c r="J162" s="8">
        <f>IF('2-Controllo qualitativo'!X163&lt;&gt;"",IF('2-Controllo qualitativo'!X163&lt;&gt;0,'2-Controllo qualitativo'!X163,""),"")</f>
        <v>0</v>
      </c>
      <c r="K162" s="15">
        <f>'3.1-Coefficienti di emissione'!F162</f>
        <v>0</v>
      </c>
      <c r="L162" s="11">
        <f>'3.1-Coefficienti di emissione'!G162</f>
        <v>0</v>
      </c>
      <c r="M162" s="16">
        <f>IF(J162="","",H162*K162)</f>
        <v>0</v>
      </c>
      <c r="N162" s="11">
        <f>'Appendice 2, GWP dei HFCs'!G3</f>
        <v>0</v>
      </c>
      <c r="O162" s="16">
        <f>IF(M162="","",M162*N162)</f>
        <v>0</v>
      </c>
      <c r="P162" s="8">
        <f>IF('2-Controllo qualitativo'!Y163&lt;&gt;"",IF('2-Controllo qualitativo'!Y163&lt;&gt;0,'2-Controllo qualitativo'!Y163,""),"")</f>
        <v>0</v>
      </c>
      <c r="Q162" s="15">
        <f>IF('3.1-Coefficienti di emissione'!J162="", "", '3.1-Coefficienti di emissione'!J162)</f>
        <v>0</v>
      </c>
      <c r="R162" s="11">
        <f>IF(Q162="","",'3.1-Coefficienti di emissione'!K162)</f>
        <v>0</v>
      </c>
      <c r="S162" s="16">
        <f>IF(P162="","",H162*Q162)</f>
        <v>0</v>
      </c>
      <c r="T162" s="11">
        <f>IF(S162="", "", 'Appendice 2, GWP dei HFCs'!G4)</f>
        <v>0</v>
      </c>
      <c r="U162" s="16">
        <f>IF(S162="","",S162*T162)</f>
        <v>0</v>
      </c>
      <c r="V162" s="8">
        <f>IF('2-Controllo qualitativo'!Z163&lt;&gt;"",IF('2-Controllo qualitativo'!Z163&lt;&gt;0,'2-Controllo qualitativo'!Z163,""),"")</f>
        <v>0</v>
      </c>
      <c r="W162" s="15">
        <f>IF('3.1-Coefficienti di emissione'!N162 ="", "", '3.1-Coefficienti di emissione'!N162)</f>
        <v>0</v>
      </c>
      <c r="X162" s="11">
        <f>IF(W162="","",'3.1-Coefficienti di emissione'!O162)</f>
        <v>0</v>
      </c>
      <c r="Y162" s="16">
        <f>IF(V162="","",H162*W162)</f>
        <v>0</v>
      </c>
      <c r="Z162" s="11">
        <f>IF(Y162="", "", 'Appendice 2, GWP dei HFCs'!G5)</f>
        <v>0</v>
      </c>
      <c r="AA162" s="16">
        <f>IF(Y162="","",Y162*Z162)</f>
        <v>0</v>
      </c>
      <c r="AB162" s="16">
        <f>IF('2-Controllo qualitativo'!E163="是",IF(J162="CO2",SUM(U162,AA162),SUM(O162,U162,AA162)),IF(SUM(O162,U162,AA162)&lt;&gt;0,SUM(O162,U162,AA162),0))</f>
        <v>0</v>
      </c>
      <c r="AC162" s="16">
        <f>IF('2-Controllo qualitativo'!E163="是",IF(J162="CO2",O162,""),"")</f>
        <v>0</v>
      </c>
      <c r="AD162" s="17">
        <f>IF(AB162&lt;&gt;"",AB162/'6-Tabella di riepilogo'!$J$5,"")</f>
        <v>0</v>
      </c>
      <c r="AE162" s="10">
        <f>F156&amp;J156&amp;E156</f>
        <v>0</v>
      </c>
      <c r="AF162" s="10">
        <f>F156&amp;J156</f>
        <v>0</v>
      </c>
      <c r="AG162" s="10">
        <f>F156&amp;P156</f>
        <v>0</v>
      </c>
      <c r="AH162" s="10">
        <f>F156&amp;V156</f>
        <v>0</v>
      </c>
      <c r="AI162" s="10">
        <f>F156&amp;G156</f>
        <v>0</v>
      </c>
      <c r="AJ162" s="10">
        <f>F156&amp;G156</f>
        <v>0</v>
      </c>
      <c r="AK162" s="10">
        <f>F156&amp;G156</f>
        <v>0</v>
      </c>
      <c r="AL162" s="10">
        <f>F156&amp;J156&amp;G156&amp;E156</f>
        <v>0</v>
      </c>
      <c r="AM162" s="10">
        <f>IFERROR(ABS(AB156),"")</f>
        <v>0</v>
      </c>
    </row>
    <row r="163" spans="1:39" ht="30" customHeight="1">
      <c r="A163" s="8">
        <f>IF('2-Controllo qualitativo'!A164&lt;&gt;"",'2-Controllo qualitativo'!A164,"")</f>
        <v>0</v>
      </c>
      <c r="B163" s="8">
        <f>IF('2-Controllo qualitativo'!B164&lt;&gt;"",'2-Controllo qualitativo'!B164,"")</f>
        <v>0</v>
      </c>
      <c r="C163" s="8">
        <f>IF('2-Controllo qualitativo'!C164&lt;&gt;"",'2-Controllo qualitativo'!C164,"")</f>
        <v>0</v>
      </c>
      <c r="D163" s="8">
        <f>IF('2-Controllo qualitativo'!D164&lt;&gt;"",'2-Controllo qualitativo'!D164,"")</f>
        <v>0</v>
      </c>
      <c r="E163" s="8">
        <f>IF('2-Controllo qualitativo'!E164&lt;&gt;"",'2-Controllo qualitativo'!E164,"")</f>
        <v>0</v>
      </c>
      <c r="F163" s="8">
        <f>IF('2-Controllo qualitativo'!F164&lt;&gt;"",'2-Controllo qualitativo'!F164,"")</f>
        <v>0</v>
      </c>
      <c r="G163" s="8">
        <f>IF('2-Controllo qualitativo'!G164&lt;&gt;"",'2-Controllo qualitativo'!G164,"")</f>
        <v>0</v>
      </c>
      <c r="H163" s="11" t="s">
        <v>467</v>
      </c>
      <c r="I163" s="11"/>
      <c r="J163" s="8">
        <f>IF('2-Controllo qualitativo'!X164&lt;&gt;"",IF('2-Controllo qualitativo'!X164&lt;&gt;0,'2-Controllo qualitativo'!X164,""),"")</f>
        <v>0</v>
      </c>
      <c r="K163" s="15">
        <f>'3.1-Coefficienti di emissione'!F163</f>
        <v>0</v>
      </c>
      <c r="L163" s="11">
        <f>'3.1-Coefficienti di emissione'!G163</f>
        <v>0</v>
      </c>
      <c r="M163" s="16">
        <f>IF(J163="","",H163*K163)</f>
        <v>0</v>
      </c>
      <c r="N163" s="11">
        <f>'Appendice 2, GWP dei HFCs'!G3</f>
        <v>0</v>
      </c>
      <c r="O163" s="16">
        <f>IF(M163="","",M163*N163)</f>
        <v>0</v>
      </c>
      <c r="P163" s="8">
        <f>IF('2-Controllo qualitativo'!Y164&lt;&gt;"",IF('2-Controllo qualitativo'!Y164&lt;&gt;0,'2-Controllo qualitativo'!Y164,""),"")</f>
        <v>0</v>
      </c>
      <c r="Q163" s="15">
        <f>IF('3.1-Coefficienti di emissione'!J163="", "", '3.1-Coefficienti di emissione'!J163)</f>
        <v>0</v>
      </c>
      <c r="R163" s="11">
        <f>IF(Q163="","",'3.1-Coefficienti di emissione'!K163)</f>
        <v>0</v>
      </c>
      <c r="S163" s="16">
        <f>IF(P163="","",H163*Q163)</f>
        <v>0</v>
      </c>
      <c r="T163" s="11">
        <f>IF(S163="", "", 'Appendice 2, GWP dei HFCs'!G4)</f>
        <v>0</v>
      </c>
      <c r="U163" s="16">
        <f>IF(S163="","",S163*T163)</f>
        <v>0</v>
      </c>
      <c r="V163" s="8">
        <f>IF('2-Controllo qualitativo'!Z164&lt;&gt;"",IF('2-Controllo qualitativo'!Z164&lt;&gt;0,'2-Controllo qualitativo'!Z164,""),"")</f>
        <v>0</v>
      </c>
      <c r="W163" s="15">
        <f>IF('3.1-Coefficienti di emissione'!N163 ="", "", '3.1-Coefficienti di emissione'!N163)</f>
        <v>0</v>
      </c>
      <c r="X163" s="11">
        <f>IF(W163="","",'3.1-Coefficienti di emissione'!O163)</f>
        <v>0</v>
      </c>
      <c r="Y163" s="16">
        <f>IF(V163="","",H163*W163)</f>
        <v>0</v>
      </c>
      <c r="Z163" s="11">
        <f>IF(Y163="", "", 'Appendice 2, GWP dei HFCs'!G5)</f>
        <v>0</v>
      </c>
      <c r="AA163" s="16">
        <f>IF(Y163="","",Y163*Z163)</f>
        <v>0</v>
      </c>
      <c r="AB163" s="16">
        <f>IF('2-Controllo qualitativo'!E164="是",IF(J163="CO2",SUM(U163,AA163),SUM(O163,U163,AA163)),IF(SUM(O163,U163,AA163)&lt;&gt;0,SUM(O163,U163,AA163),0))</f>
        <v>0</v>
      </c>
      <c r="AC163" s="16">
        <f>IF('2-Controllo qualitativo'!E164="是",IF(J163="CO2",O163,""),"")</f>
        <v>0</v>
      </c>
      <c r="AD163" s="17">
        <f>IF(AB163&lt;&gt;"",AB163/'6-Tabella di riepilogo'!$J$5,"")</f>
        <v>0</v>
      </c>
      <c r="AE163" s="10">
        <f>F157&amp;J157&amp;E157</f>
        <v>0</v>
      </c>
      <c r="AF163" s="10">
        <f>F157&amp;J157</f>
        <v>0</v>
      </c>
      <c r="AG163" s="10">
        <f>F157&amp;P157</f>
        <v>0</v>
      </c>
      <c r="AH163" s="10">
        <f>F157&amp;V157</f>
        <v>0</v>
      </c>
      <c r="AI163" s="10">
        <f>F157&amp;G157</f>
        <v>0</v>
      </c>
      <c r="AJ163" s="10">
        <f>F157&amp;G157</f>
        <v>0</v>
      </c>
      <c r="AK163" s="10">
        <f>F157&amp;G157</f>
        <v>0</v>
      </c>
      <c r="AL163" s="10">
        <f>F157&amp;J157&amp;G157&amp;E157</f>
        <v>0</v>
      </c>
      <c r="AM163" s="10">
        <f>IFERROR(ABS(AB157),"")</f>
        <v>0</v>
      </c>
    </row>
    <row r="164" spans="1:39" ht="30" customHeight="1">
      <c r="A164" s="8">
        <f>IF('2-Controllo qualitativo'!A165&lt;&gt;"",'2-Controllo qualitativo'!A165,"")</f>
        <v>0</v>
      </c>
      <c r="B164" s="8">
        <f>IF('2-Controllo qualitativo'!B165&lt;&gt;"",'2-Controllo qualitativo'!B165,"")</f>
        <v>0</v>
      </c>
      <c r="C164" s="8">
        <f>IF('2-Controllo qualitativo'!C165&lt;&gt;"",'2-Controllo qualitativo'!C165,"")</f>
        <v>0</v>
      </c>
      <c r="D164" s="8">
        <f>IF('2-Controllo qualitativo'!D165&lt;&gt;"",'2-Controllo qualitativo'!D165,"")</f>
        <v>0</v>
      </c>
      <c r="E164" s="8">
        <f>IF('2-Controllo qualitativo'!E165&lt;&gt;"",'2-Controllo qualitativo'!E165,"")</f>
        <v>0</v>
      </c>
      <c r="F164" s="8">
        <f>IF('2-Controllo qualitativo'!F165&lt;&gt;"",'2-Controllo qualitativo'!F165,"")</f>
        <v>0</v>
      </c>
      <c r="G164" s="8">
        <f>IF('2-Controllo qualitativo'!G165&lt;&gt;"",'2-Controllo qualitativo'!G165,"")</f>
        <v>0</v>
      </c>
      <c r="H164" s="11" t="s">
        <v>467</v>
      </c>
      <c r="I164" s="11"/>
      <c r="J164" s="8">
        <f>IF('2-Controllo qualitativo'!X165&lt;&gt;"",IF('2-Controllo qualitativo'!X165&lt;&gt;0,'2-Controllo qualitativo'!X165,""),"")</f>
        <v>0</v>
      </c>
      <c r="K164" s="15">
        <f>'3.1-Coefficienti di emissione'!F164</f>
        <v>0</v>
      </c>
      <c r="L164" s="11">
        <f>'3.1-Coefficienti di emissione'!G164</f>
        <v>0</v>
      </c>
      <c r="M164" s="16">
        <f>IF(J164="","",H164*K164)</f>
        <v>0</v>
      </c>
      <c r="N164" s="11">
        <f>'Appendice 2, GWP dei HFCs'!G3</f>
        <v>0</v>
      </c>
      <c r="O164" s="16">
        <f>IF(M164="","",M164*N164)</f>
        <v>0</v>
      </c>
      <c r="P164" s="8">
        <f>IF('2-Controllo qualitativo'!Y165&lt;&gt;"",IF('2-Controllo qualitativo'!Y165&lt;&gt;0,'2-Controllo qualitativo'!Y165,""),"")</f>
        <v>0</v>
      </c>
      <c r="Q164" s="15">
        <f>IF('3.1-Coefficienti di emissione'!J164="", "", '3.1-Coefficienti di emissione'!J164)</f>
        <v>0</v>
      </c>
      <c r="R164" s="11">
        <f>IF(Q164="","",'3.1-Coefficienti di emissione'!K164)</f>
        <v>0</v>
      </c>
      <c r="S164" s="16">
        <f>IF(P164="","",H164*Q164)</f>
        <v>0</v>
      </c>
      <c r="T164" s="11">
        <f>IF(S164="", "", 'Appendice 2, GWP dei HFCs'!G4)</f>
        <v>0</v>
      </c>
      <c r="U164" s="16">
        <f>IF(S164="","",S164*T164)</f>
        <v>0</v>
      </c>
      <c r="V164" s="8">
        <f>IF('2-Controllo qualitativo'!Z165&lt;&gt;"",IF('2-Controllo qualitativo'!Z165&lt;&gt;0,'2-Controllo qualitativo'!Z165,""),"")</f>
        <v>0</v>
      </c>
      <c r="W164" s="15">
        <f>IF('3.1-Coefficienti di emissione'!N164 ="", "", '3.1-Coefficienti di emissione'!N164)</f>
        <v>0</v>
      </c>
      <c r="X164" s="11">
        <f>IF(W164="","",'3.1-Coefficienti di emissione'!O164)</f>
        <v>0</v>
      </c>
      <c r="Y164" s="16">
        <f>IF(V164="","",H164*W164)</f>
        <v>0</v>
      </c>
      <c r="Z164" s="11">
        <f>IF(Y164="", "", 'Appendice 2, GWP dei HFCs'!G5)</f>
        <v>0</v>
      </c>
      <c r="AA164" s="16">
        <f>IF(Y164="","",Y164*Z164)</f>
        <v>0</v>
      </c>
      <c r="AB164" s="16">
        <f>IF('2-Controllo qualitativo'!E165="是",IF(J164="CO2",SUM(U164,AA164),SUM(O164,U164,AA164)),IF(SUM(O164,U164,AA164)&lt;&gt;0,SUM(O164,U164,AA164),0))</f>
        <v>0</v>
      </c>
      <c r="AC164" s="16">
        <f>IF('2-Controllo qualitativo'!E165="是",IF(J164="CO2",O164,""),"")</f>
        <v>0</v>
      </c>
      <c r="AD164" s="17">
        <f>IF(AB164&lt;&gt;"",AB164/'6-Tabella di riepilogo'!$J$5,"")</f>
        <v>0</v>
      </c>
      <c r="AE164" s="10">
        <f>F158&amp;J158&amp;E158</f>
        <v>0</v>
      </c>
      <c r="AF164" s="10">
        <f>F158&amp;J158</f>
        <v>0</v>
      </c>
      <c r="AG164" s="10">
        <f>F158&amp;P158</f>
        <v>0</v>
      </c>
      <c r="AH164" s="10">
        <f>F158&amp;V158</f>
        <v>0</v>
      </c>
      <c r="AI164" s="10">
        <f>F158&amp;G158</f>
        <v>0</v>
      </c>
      <c r="AJ164" s="10">
        <f>F158&amp;G158</f>
        <v>0</v>
      </c>
      <c r="AK164" s="10">
        <f>F158&amp;G158</f>
        <v>0</v>
      </c>
      <c r="AL164" s="10">
        <f>F158&amp;J158&amp;G158&amp;E158</f>
        <v>0</v>
      </c>
      <c r="AM164" s="10">
        <f>IFERROR(ABS(AB158),"")</f>
        <v>0</v>
      </c>
    </row>
    <row r="165" spans="1:39" ht="30" customHeight="1">
      <c r="A165" s="8">
        <f>IF('2-Controllo qualitativo'!A166&lt;&gt;"",'2-Controllo qualitativo'!A166,"")</f>
        <v>0</v>
      </c>
      <c r="B165" s="8">
        <f>IF('2-Controllo qualitativo'!B166&lt;&gt;"",'2-Controllo qualitativo'!B166,"")</f>
        <v>0</v>
      </c>
      <c r="C165" s="8">
        <f>IF('2-Controllo qualitativo'!C166&lt;&gt;"",'2-Controllo qualitativo'!C166,"")</f>
        <v>0</v>
      </c>
      <c r="D165" s="8">
        <f>IF('2-Controllo qualitativo'!D166&lt;&gt;"",'2-Controllo qualitativo'!D166,"")</f>
        <v>0</v>
      </c>
      <c r="E165" s="8">
        <f>IF('2-Controllo qualitativo'!E166&lt;&gt;"",'2-Controllo qualitativo'!E166,"")</f>
        <v>0</v>
      </c>
      <c r="F165" s="8">
        <f>IF('2-Controllo qualitativo'!F166&lt;&gt;"",'2-Controllo qualitativo'!F166,"")</f>
        <v>0</v>
      </c>
      <c r="G165" s="8">
        <f>IF('2-Controllo qualitativo'!G166&lt;&gt;"",'2-Controllo qualitativo'!G166,"")</f>
        <v>0</v>
      </c>
      <c r="H165" s="11" t="s">
        <v>467</v>
      </c>
      <c r="I165" s="11"/>
      <c r="J165" s="8">
        <f>IF('2-Controllo qualitativo'!X166&lt;&gt;"",IF('2-Controllo qualitativo'!X166&lt;&gt;0,'2-Controllo qualitativo'!X166,""),"")</f>
        <v>0</v>
      </c>
      <c r="K165" s="15">
        <f>'3.1-Coefficienti di emissione'!F165</f>
        <v>0</v>
      </c>
      <c r="L165" s="11">
        <f>'3.1-Coefficienti di emissione'!G165</f>
        <v>0</v>
      </c>
      <c r="M165" s="16">
        <f>IF(J165="","",H165*K165)</f>
        <v>0</v>
      </c>
      <c r="N165" s="11">
        <f>'Appendice 2, GWP dei HFCs'!G3</f>
        <v>0</v>
      </c>
      <c r="O165" s="16">
        <f>IF(M165="","",M165*N165)</f>
        <v>0</v>
      </c>
      <c r="P165" s="8">
        <f>IF('2-Controllo qualitativo'!Y166&lt;&gt;"",IF('2-Controllo qualitativo'!Y166&lt;&gt;0,'2-Controllo qualitativo'!Y166,""),"")</f>
        <v>0</v>
      </c>
      <c r="Q165" s="15">
        <f>IF('3.1-Coefficienti di emissione'!J165="", "", '3.1-Coefficienti di emissione'!J165)</f>
        <v>0</v>
      </c>
      <c r="R165" s="11">
        <f>IF(Q165="","",'3.1-Coefficienti di emissione'!K165)</f>
        <v>0</v>
      </c>
      <c r="S165" s="16">
        <f>IF(P165="","",H165*Q165)</f>
        <v>0</v>
      </c>
      <c r="T165" s="11">
        <f>IF(S165="", "", 'Appendice 2, GWP dei HFCs'!G4)</f>
        <v>0</v>
      </c>
      <c r="U165" s="16">
        <f>IF(S165="","",S165*T165)</f>
        <v>0</v>
      </c>
      <c r="V165" s="8">
        <f>IF('2-Controllo qualitativo'!Z166&lt;&gt;"",IF('2-Controllo qualitativo'!Z166&lt;&gt;0,'2-Controllo qualitativo'!Z166,""),"")</f>
        <v>0</v>
      </c>
      <c r="W165" s="15">
        <f>IF('3.1-Coefficienti di emissione'!N165 ="", "", '3.1-Coefficienti di emissione'!N165)</f>
        <v>0</v>
      </c>
      <c r="X165" s="11">
        <f>IF(W165="","",'3.1-Coefficienti di emissione'!O165)</f>
        <v>0</v>
      </c>
      <c r="Y165" s="16">
        <f>IF(V165="","",H165*W165)</f>
        <v>0</v>
      </c>
      <c r="Z165" s="11">
        <f>IF(Y165="", "", 'Appendice 2, GWP dei HFCs'!G5)</f>
        <v>0</v>
      </c>
      <c r="AA165" s="16">
        <f>IF(Y165="","",Y165*Z165)</f>
        <v>0</v>
      </c>
      <c r="AB165" s="16">
        <f>IF('2-Controllo qualitativo'!E166="是",IF(J165="CO2",SUM(U165,AA165),SUM(O165,U165,AA165)),IF(SUM(O165,U165,AA165)&lt;&gt;0,SUM(O165,U165,AA165),0))</f>
        <v>0</v>
      </c>
      <c r="AC165" s="16">
        <f>IF('2-Controllo qualitativo'!E166="是",IF(J165="CO2",O165,""),"")</f>
        <v>0</v>
      </c>
      <c r="AD165" s="17">
        <f>IF(AB165&lt;&gt;"",AB165/'6-Tabella di riepilogo'!$J$5,"")</f>
        <v>0</v>
      </c>
      <c r="AE165" s="10">
        <f>F159&amp;J159&amp;E159</f>
        <v>0</v>
      </c>
      <c r="AF165" s="10">
        <f>F159&amp;J159</f>
        <v>0</v>
      </c>
      <c r="AG165" s="10">
        <f>F159&amp;P159</f>
        <v>0</v>
      </c>
      <c r="AH165" s="10">
        <f>F159&amp;V159</f>
        <v>0</v>
      </c>
      <c r="AI165" s="10">
        <f>F159&amp;G159</f>
        <v>0</v>
      </c>
      <c r="AJ165" s="10">
        <f>F159&amp;G159</f>
        <v>0</v>
      </c>
      <c r="AK165" s="10">
        <f>F159&amp;G159</f>
        <v>0</v>
      </c>
      <c r="AL165" s="10">
        <f>F159&amp;J159&amp;G159&amp;E159</f>
        <v>0</v>
      </c>
      <c r="AM165" s="10">
        <f>IFERROR(ABS(AB159),"")</f>
        <v>0</v>
      </c>
    </row>
    <row r="166" spans="1:39" ht="30" customHeight="1">
      <c r="A166" s="8">
        <f>IF('2-Controllo qualitativo'!A167&lt;&gt;"",'2-Controllo qualitativo'!A167,"")</f>
        <v>0</v>
      </c>
      <c r="B166" s="8">
        <f>IF('2-Controllo qualitativo'!B167&lt;&gt;"",'2-Controllo qualitativo'!B167,"")</f>
        <v>0</v>
      </c>
      <c r="C166" s="8">
        <f>IF('2-Controllo qualitativo'!C167&lt;&gt;"",'2-Controllo qualitativo'!C167,"")</f>
        <v>0</v>
      </c>
      <c r="D166" s="8">
        <f>IF('2-Controllo qualitativo'!D167&lt;&gt;"",'2-Controllo qualitativo'!D167,"")</f>
        <v>0</v>
      </c>
      <c r="E166" s="8">
        <f>IF('2-Controllo qualitativo'!E167&lt;&gt;"",'2-Controllo qualitativo'!E167,"")</f>
        <v>0</v>
      </c>
      <c r="F166" s="8">
        <f>IF('2-Controllo qualitativo'!F167&lt;&gt;"",'2-Controllo qualitativo'!F167,"")</f>
        <v>0</v>
      </c>
      <c r="G166" s="8">
        <f>IF('2-Controllo qualitativo'!G167&lt;&gt;"",'2-Controllo qualitativo'!G167,"")</f>
        <v>0</v>
      </c>
      <c r="H166" s="11" t="s">
        <v>467</v>
      </c>
      <c r="I166" s="11"/>
      <c r="J166" s="8">
        <f>IF('2-Controllo qualitativo'!X167&lt;&gt;"",IF('2-Controllo qualitativo'!X167&lt;&gt;0,'2-Controllo qualitativo'!X167,""),"")</f>
        <v>0</v>
      </c>
      <c r="K166" s="15">
        <f>'3.1-Coefficienti di emissione'!F166</f>
        <v>0</v>
      </c>
      <c r="L166" s="11">
        <f>'3.1-Coefficienti di emissione'!G166</f>
        <v>0</v>
      </c>
      <c r="M166" s="16">
        <f>IF(J166="","",H166*K166)</f>
        <v>0</v>
      </c>
      <c r="N166" s="11">
        <f>'Appendice 2, GWP dei HFCs'!G3</f>
        <v>0</v>
      </c>
      <c r="O166" s="16">
        <f>IF(M166="","",M166*N166)</f>
        <v>0</v>
      </c>
      <c r="P166" s="8">
        <f>IF('2-Controllo qualitativo'!Y167&lt;&gt;"",IF('2-Controllo qualitativo'!Y167&lt;&gt;0,'2-Controllo qualitativo'!Y167,""),"")</f>
        <v>0</v>
      </c>
      <c r="Q166" s="15">
        <f>IF('3.1-Coefficienti di emissione'!J166="", "", '3.1-Coefficienti di emissione'!J166)</f>
        <v>0</v>
      </c>
      <c r="R166" s="11">
        <f>IF(Q166="","",'3.1-Coefficienti di emissione'!K166)</f>
        <v>0</v>
      </c>
      <c r="S166" s="16">
        <f>IF(P166="","",H166*Q166)</f>
        <v>0</v>
      </c>
      <c r="T166" s="11">
        <f>IF(S166="", "", 'Appendice 2, GWP dei HFCs'!G4)</f>
        <v>0</v>
      </c>
      <c r="U166" s="16">
        <f>IF(S166="","",S166*T166)</f>
        <v>0</v>
      </c>
      <c r="V166" s="8">
        <f>IF('2-Controllo qualitativo'!Z167&lt;&gt;"",IF('2-Controllo qualitativo'!Z167&lt;&gt;0,'2-Controllo qualitativo'!Z167,""),"")</f>
        <v>0</v>
      </c>
      <c r="W166" s="15">
        <f>IF('3.1-Coefficienti di emissione'!N166 ="", "", '3.1-Coefficienti di emissione'!N166)</f>
        <v>0</v>
      </c>
      <c r="X166" s="11">
        <f>IF(W166="","",'3.1-Coefficienti di emissione'!O166)</f>
        <v>0</v>
      </c>
      <c r="Y166" s="16">
        <f>IF(V166="","",H166*W166)</f>
        <v>0</v>
      </c>
      <c r="Z166" s="11">
        <f>IF(Y166="", "", 'Appendice 2, GWP dei HFCs'!G5)</f>
        <v>0</v>
      </c>
      <c r="AA166" s="16">
        <f>IF(Y166="","",Y166*Z166)</f>
        <v>0</v>
      </c>
      <c r="AB166" s="16">
        <f>IF('2-Controllo qualitativo'!E167="是",IF(J166="CO2",SUM(U166,AA166),SUM(O166,U166,AA166)),IF(SUM(O166,U166,AA166)&lt;&gt;0,SUM(O166,U166,AA166),0))</f>
        <v>0</v>
      </c>
      <c r="AC166" s="16">
        <f>IF('2-Controllo qualitativo'!E167="是",IF(J166="CO2",O166,""),"")</f>
        <v>0</v>
      </c>
      <c r="AD166" s="17">
        <f>IF(AB166&lt;&gt;"",AB166/'6-Tabella di riepilogo'!$J$5,"")</f>
        <v>0</v>
      </c>
      <c r="AE166" s="10">
        <f>F160&amp;J160&amp;E160</f>
        <v>0</v>
      </c>
      <c r="AF166" s="10">
        <f>F160&amp;J160</f>
        <v>0</v>
      </c>
      <c r="AG166" s="10">
        <f>F160&amp;P160</f>
        <v>0</v>
      </c>
      <c r="AH166" s="10">
        <f>F160&amp;V160</f>
        <v>0</v>
      </c>
      <c r="AI166" s="10">
        <f>F160&amp;G160</f>
        <v>0</v>
      </c>
      <c r="AJ166" s="10">
        <f>F160&amp;G160</f>
        <v>0</v>
      </c>
      <c r="AK166" s="10">
        <f>F160&amp;G160</f>
        <v>0</v>
      </c>
      <c r="AL166" s="10">
        <f>F160&amp;J160&amp;G160&amp;E160</f>
        <v>0</v>
      </c>
      <c r="AM166" s="10">
        <f>IFERROR(ABS(AB160),"")</f>
        <v>0</v>
      </c>
    </row>
    <row r="167" spans="1:39" ht="30" customHeight="1">
      <c r="A167" s="8">
        <f>IF('2-Controllo qualitativo'!A168&lt;&gt;"",'2-Controllo qualitativo'!A168,"")</f>
        <v>0</v>
      </c>
      <c r="B167" s="8">
        <f>IF('2-Controllo qualitativo'!B168&lt;&gt;"",'2-Controllo qualitativo'!B168,"")</f>
        <v>0</v>
      </c>
      <c r="C167" s="8">
        <f>IF('2-Controllo qualitativo'!C168&lt;&gt;"",'2-Controllo qualitativo'!C168,"")</f>
        <v>0</v>
      </c>
      <c r="D167" s="8">
        <f>IF('2-Controllo qualitativo'!D168&lt;&gt;"",'2-Controllo qualitativo'!D168,"")</f>
        <v>0</v>
      </c>
      <c r="E167" s="8">
        <f>IF('2-Controllo qualitativo'!E168&lt;&gt;"",'2-Controllo qualitativo'!E168,"")</f>
        <v>0</v>
      </c>
      <c r="F167" s="8">
        <f>IF('2-Controllo qualitativo'!F168&lt;&gt;"",'2-Controllo qualitativo'!F168,"")</f>
        <v>0</v>
      </c>
      <c r="G167" s="8">
        <f>IF('2-Controllo qualitativo'!G168&lt;&gt;"",'2-Controllo qualitativo'!G168,"")</f>
        <v>0</v>
      </c>
      <c r="H167" s="11" t="s">
        <v>467</v>
      </c>
      <c r="I167" s="11"/>
      <c r="J167" s="8">
        <f>IF('2-Controllo qualitativo'!X168&lt;&gt;"",IF('2-Controllo qualitativo'!X168&lt;&gt;0,'2-Controllo qualitativo'!X168,""),"")</f>
        <v>0</v>
      </c>
      <c r="K167" s="15">
        <f>'3.1-Coefficienti di emissione'!F167</f>
        <v>0</v>
      </c>
      <c r="L167" s="11">
        <f>'3.1-Coefficienti di emissione'!G167</f>
        <v>0</v>
      </c>
      <c r="M167" s="16">
        <f>IF(J167="","",H167*K167)</f>
        <v>0</v>
      </c>
      <c r="N167" s="11">
        <f>'Appendice 2, GWP dei HFCs'!G3</f>
        <v>0</v>
      </c>
      <c r="O167" s="16">
        <f>IF(M167="","",M167*N167)</f>
        <v>0</v>
      </c>
      <c r="P167" s="8">
        <f>IF('2-Controllo qualitativo'!Y168&lt;&gt;"",IF('2-Controllo qualitativo'!Y168&lt;&gt;0,'2-Controllo qualitativo'!Y168,""),"")</f>
        <v>0</v>
      </c>
      <c r="Q167" s="15">
        <f>IF('3.1-Coefficienti di emissione'!J167="", "", '3.1-Coefficienti di emissione'!J167)</f>
        <v>0</v>
      </c>
      <c r="R167" s="11">
        <f>IF(Q167="","",'3.1-Coefficienti di emissione'!K167)</f>
        <v>0</v>
      </c>
      <c r="S167" s="16">
        <f>IF(P167="","",H167*Q167)</f>
        <v>0</v>
      </c>
      <c r="T167" s="11">
        <f>IF(S167="", "", 'Appendice 2, GWP dei HFCs'!G4)</f>
        <v>0</v>
      </c>
      <c r="U167" s="16">
        <f>IF(S167="","",S167*T167)</f>
        <v>0</v>
      </c>
      <c r="V167" s="8">
        <f>IF('2-Controllo qualitativo'!Z168&lt;&gt;"",IF('2-Controllo qualitativo'!Z168&lt;&gt;0,'2-Controllo qualitativo'!Z168,""),"")</f>
        <v>0</v>
      </c>
      <c r="W167" s="15">
        <f>IF('3.1-Coefficienti di emissione'!N167 ="", "", '3.1-Coefficienti di emissione'!N167)</f>
        <v>0</v>
      </c>
      <c r="X167" s="11">
        <f>IF(W167="","",'3.1-Coefficienti di emissione'!O167)</f>
        <v>0</v>
      </c>
      <c r="Y167" s="16">
        <f>IF(V167="","",H167*W167)</f>
        <v>0</v>
      </c>
      <c r="Z167" s="11">
        <f>IF(Y167="", "", 'Appendice 2, GWP dei HFCs'!G5)</f>
        <v>0</v>
      </c>
      <c r="AA167" s="16">
        <f>IF(Y167="","",Y167*Z167)</f>
        <v>0</v>
      </c>
      <c r="AB167" s="16">
        <f>IF('2-Controllo qualitativo'!E168="是",IF(J167="CO2",SUM(U167,AA167),SUM(O167,U167,AA167)),IF(SUM(O167,U167,AA167)&lt;&gt;0,SUM(O167,U167,AA167),0))</f>
        <v>0</v>
      </c>
      <c r="AC167" s="16">
        <f>IF('2-Controllo qualitativo'!E168="是",IF(J167="CO2",O167,""),"")</f>
        <v>0</v>
      </c>
      <c r="AD167" s="17">
        <f>IF(AB167&lt;&gt;"",AB167/'6-Tabella di riepilogo'!$J$5,"")</f>
        <v>0</v>
      </c>
      <c r="AE167" s="10">
        <f>F161&amp;J161&amp;E161</f>
        <v>0</v>
      </c>
      <c r="AF167" s="10">
        <f>F161&amp;J161</f>
        <v>0</v>
      </c>
      <c r="AG167" s="10">
        <f>F161&amp;P161</f>
        <v>0</v>
      </c>
      <c r="AH167" s="10">
        <f>F161&amp;V161</f>
        <v>0</v>
      </c>
      <c r="AI167" s="10">
        <f>F161&amp;G161</f>
        <v>0</v>
      </c>
      <c r="AJ167" s="10">
        <f>F161&amp;G161</f>
        <v>0</v>
      </c>
      <c r="AK167" s="10">
        <f>F161&amp;G161</f>
        <v>0</v>
      </c>
      <c r="AL167" s="10">
        <f>F161&amp;J161&amp;G161&amp;E161</f>
        <v>0</v>
      </c>
      <c r="AM167" s="10">
        <f>IFERROR(ABS(AB161),"")</f>
        <v>0</v>
      </c>
    </row>
    <row r="168" spans="1:39" ht="30" customHeight="1">
      <c r="A168" s="8">
        <f>IF('2-Controllo qualitativo'!A169&lt;&gt;"",'2-Controllo qualitativo'!A169,"")</f>
        <v>0</v>
      </c>
      <c r="B168" s="8">
        <f>IF('2-Controllo qualitativo'!B169&lt;&gt;"",'2-Controllo qualitativo'!B169,"")</f>
        <v>0</v>
      </c>
      <c r="C168" s="8">
        <f>IF('2-Controllo qualitativo'!C169&lt;&gt;"",'2-Controllo qualitativo'!C169,"")</f>
        <v>0</v>
      </c>
      <c r="D168" s="8">
        <f>IF('2-Controllo qualitativo'!D169&lt;&gt;"",'2-Controllo qualitativo'!D169,"")</f>
        <v>0</v>
      </c>
      <c r="E168" s="8">
        <f>IF('2-Controllo qualitativo'!E169&lt;&gt;"",'2-Controllo qualitativo'!E169,"")</f>
        <v>0</v>
      </c>
      <c r="F168" s="8">
        <f>IF('2-Controllo qualitativo'!F169&lt;&gt;"",'2-Controllo qualitativo'!F169,"")</f>
        <v>0</v>
      </c>
      <c r="G168" s="8">
        <f>IF('2-Controllo qualitativo'!G169&lt;&gt;"",'2-Controllo qualitativo'!G169,"")</f>
        <v>0</v>
      </c>
      <c r="H168" s="11" t="s">
        <v>467</v>
      </c>
      <c r="I168" s="11"/>
      <c r="J168" s="8">
        <f>IF('2-Controllo qualitativo'!X169&lt;&gt;"",IF('2-Controllo qualitativo'!X169&lt;&gt;0,'2-Controllo qualitativo'!X169,""),"")</f>
        <v>0</v>
      </c>
      <c r="K168" s="15">
        <f>'3.1-Coefficienti di emissione'!F168</f>
        <v>0</v>
      </c>
      <c r="L168" s="11">
        <f>'3.1-Coefficienti di emissione'!G168</f>
        <v>0</v>
      </c>
      <c r="M168" s="16">
        <f>IF(J168="","",H168*K168)</f>
        <v>0</v>
      </c>
      <c r="N168" s="11">
        <f>'Appendice 2, GWP dei HFCs'!G3</f>
        <v>0</v>
      </c>
      <c r="O168" s="16">
        <f>IF(M168="","",M168*N168)</f>
        <v>0</v>
      </c>
      <c r="P168" s="8">
        <f>IF('2-Controllo qualitativo'!Y169&lt;&gt;"",IF('2-Controllo qualitativo'!Y169&lt;&gt;0,'2-Controllo qualitativo'!Y169,""),"")</f>
        <v>0</v>
      </c>
      <c r="Q168" s="15">
        <f>IF('3.1-Coefficienti di emissione'!J168="", "", '3.1-Coefficienti di emissione'!J168)</f>
        <v>0</v>
      </c>
      <c r="R168" s="11">
        <f>IF(Q168="","",'3.1-Coefficienti di emissione'!K168)</f>
        <v>0</v>
      </c>
      <c r="S168" s="16">
        <f>IF(P168="","",H168*Q168)</f>
        <v>0</v>
      </c>
      <c r="T168" s="11">
        <f>IF(S168="", "", 'Appendice 2, GWP dei HFCs'!G4)</f>
        <v>0</v>
      </c>
      <c r="U168" s="16">
        <f>IF(S168="","",S168*T168)</f>
        <v>0</v>
      </c>
      <c r="V168" s="8">
        <f>IF('2-Controllo qualitativo'!Z169&lt;&gt;"",IF('2-Controllo qualitativo'!Z169&lt;&gt;0,'2-Controllo qualitativo'!Z169,""),"")</f>
        <v>0</v>
      </c>
      <c r="W168" s="15">
        <f>IF('3.1-Coefficienti di emissione'!N168 ="", "", '3.1-Coefficienti di emissione'!N168)</f>
        <v>0</v>
      </c>
      <c r="X168" s="11">
        <f>IF(W168="","",'3.1-Coefficienti di emissione'!O168)</f>
        <v>0</v>
      </c>
      <c r="Y168" s="16">
        <f>IF(V168="","",H168*W168)</f>
        <v>0</v>
      </c>
      <c r="Z168" s="11">
        <f>IF(Y168="", "", 'Appendice 2, GWP dei HFCs'!G5)</f>
        <v>0</v>
      </c>
      <c r="AA168" s="16">
        <f>IF(Y168="","",Y168*Z168)</f>
        <v>0</v>
      </c>
      <c r="AB168" s="16">
        <f>IF('2-Controllo qualitativo'!E169="是",IF(J168="CO2",SUM(U168,AA168),SUM(O168,U168,AA168)),IF(SUM(O168,U168,AA168)&lt;&gt;0,SUM(O168,U168,AA168),0))</f>
        <v>0</v>
      </c>
      <c r="AC168" s="16">
        <f>IF('2-Controllo qualitativo'!E169="是",IF(J168="CO2",O168,""),"")</f>
        <v>0</v>
      </c>
      <c r="AD168" s="17">
        <f>IF(AB168&lt;&gt;"",AB168/'6-Tabella di riepilogo'!$J$5,"")</f>
        <v>0</v>
      </c>
      <c r="AE168" s="10">
        <f>F162&amp;J162&amp;E162</f>
        <v>0</v>
      </c>
      <c r="AF168" s="10">
        <f>F162&amp;J162</f>
        <v>0</v>
      </c>
      <c r="AG168" s="10">
        <f>F162&amp;P162</f>
        <v>0</v>
      </c>
      <c r="AH168" s="10">
        <f>F162&amp;V162</f>
        <v>0</v>
      </c>
      <c r="AI168" s="10">
        <f>F162&amp;G162</f>
        <v>0</v>
      </c>
      <c r="AJ168" s="10">
        <f>F162&amp;G162</f>
        <v>0</v>
      </c>
      <c r="AK168" s="10">
        <f>F162&amp;G162</f>
        <v>0</v>
      </c>
      <c r="AL168" s="10">
        <f>F162&amp;J162&amp;G162&amp;E162</f>
        <v>0</v>
      </c>
      <c r="AM168" s="10">
        <f>IFERROR(ABS(AB162),"")</f>
        <v>0</v>
      </c>
    </row>
    <row r="169" spans="1:39" ht="30" customHeight="1">
      <c r="A169" s="8">
        <f>IF('2-Controllo qualitativo'!A170&lt;&gt;"",'2-Controllo qualitativo'!A170,"")</f>
        <v>0</v>
      </c>
      <c r="B169" s="8">
        <f>IF('2-Controllo qualitativo'!B170&lt;&gt;"",'2-Controllo qualitativo'!B170,"")</f>
        <v>0</v>
      </c>
      <c r="C169" s="8">
        <f>IF('2-Controllo qualitativo'!C170&lt;&gt;"",'2-Controllo qualitativo'!C170,"")</f>
        <v>0</v>
      </c>
      <c r="D169" s="8">
        <f>IF('2-Controllo qualitativo'!D170&lt;&gt;"",'2-Controllo qualitativo'!D170,"")</f>
        <v>0</v>
      </c>
      <c r="E169" s="8">
        <f>IF('2-Controllo qualitativo'!E170&lt;&gt;"",'2-Controllo qualitativo'!E170,"")</f>
        <v>0</v>
      </c>
      <c r="F169" s="8">
        <f>IF('2-Controllo qualitativo'!F170&lt;&gt;"",'2-Controllo qualitativo'!F170,"")</f>
        <v>0</v>
      </c>
      <c r="G169" s="8">
        <f>IF('2-Controllo qualitativo'!G170&lt;&gt;"",'2-Controllo qualitativo'!G170,"")</f>
        <v>0</v>
      </c>
      <c r="H169" s="11" t="s">
        <v>467</v>
      </c>
      <c r="I169" s="11"/>
      <c r="J169" s="8">
        <f>IF('2-Controllo qualitativo'!X170&lt;&gt;"",IF('2-Controllo qualitativo'!X170&lt;&gt;0,'2-Controllo qualitativo'!X170,""),"")</f>
        <v>0</v>
      </c>
      <c r="K169" s="15">
        <f>'3.1-Coefficienti di emissione'!F169</f>
        <v>0</v>
      </c>
      <c r="L169" s="11">
        <f>'3.1-Coefficienti di emissione'!G169</f>
        <v>0</v>
      </c>
      <c r="M169" s="16">
        <f>IF(J169="","",H169*K169)</f>
        <v>0</v>
      </c>
      <c r="N169" s="11">
        <f>'Appendice 2, GWP dei HFCs'!G3</f>
        <v>0</v>
      </c>
      <c r="O169" s="16">
        <f>IF(M169="","",M169*N169)</f>
        <v>0</v>
      </c>
      <c r="P169" s="8">
        <f>IF('2-Controllo qualitativo'!Y170&lt;&gt;"",IF('2-Controllo qualitativo'!Y170&lt;&gt;0,'2-Controllo qualitativo'!Y170,""),"")</f>
        <v>0</v>
      </c>
      <c r="Q169" s="15">
        <f>IF('3.1-Coefficienti di emissione'!J169="", "", '3.1-Coefficienti di emissione'!J169)</f>
        <v>0</v>
      </c>
      <c r="R169" s="11">
        <f>IF(Q169="","",'3.1-Coefficienti di emissione'!K169)</f>
        <v>0</v>
      </c>
      <c r="S169" s="16">
        <f>IF(P169="","",H169*Q169)</f>
        <v>0</v>
      </c>
      <c r="T169" s="11">
        <f>IF(S169="", "", 'Appendice 2, GWP dei HFCs'!G4)</f>
        <v>0</v>
      </c>
      <c r="U169" s="16">
        <f>IF(S169="","",S169*T169)</f>
        <v>0</v>
      </c>
      <c r="V169" s="8">
        <f>IF('2-Controllo qualitativo'!Z170&lt;&gt;"",IF('2-Controllo qualitativo'!Z170&lt;&gt;0,'2-Controllo qualitativo'!Z170,""),"")</f>
        <v>0</v>
      </c>
      <c r="W169" s="15">
        <f>IF('3.1-Coefficienti di emissione'!N169 ="", "", '3.1-Coefficienti di emissione'!N169)</f>
        <v>0</v>
      </c>
      <c r="X169" s="11">
        <f>IF(W169="","",'3.1-Coefficienti di emissione'!O169)</f>
        <v>0</v>
      </c>
      <c r="Y169" s="16">
        <f>IF(V169="","",H169*W169)</f>
        <v>0</v>
      </c>
      <c r="Z169" s="11">
        <f>IF(Y169="", "", 'Appendice 2, GWP dei HFCs'!G5)</f>
        <v>0</v>
      </c>
      <c r="AA169" s="16">
        <f>IF(Y169="","",Y169*Z169)</f>
        <v>0</v>
      </c>
      <c r="AB169" s="16">
        <f>IF('2-Controllo qualitativo'!E170="是",IF(J169="CO2",SUM(U169,AA169),SUM(O169,U169,AA169)),IF(SUM(O169,U169,AA169)&lt;&gt;0,SUM(O169,U169,AA169),0))</f>
        <v>0</v>
      </c>
      <c r="AC169" s="16">
        <f>IF('2-Controllo qualitativo'!E170="是",IF(J169="CO2",O169,""),"")</f>
        <v>0</v>
      </c>
      <c r="AD169" s="17">
        <f>IF(AB169&lt;&gt;"",AB169/'6-Tabella di riepilogo'!$J$5,"")</f>
        <v>0</v>
      </c>
      <c r="AE169" s="10">
        <f>F163&amp;J163&amp;E163</f>
        <v>0</v>
      </c>
      <c r="AF169" s="10">
        <f>F163&amp;J163</f>
        <v>0</v>
      </c>
      <c r="AG169" s="10">
        <f>F163&amp;P163</f>
        <v>0</v>
      </c>
      <c r="AH169" s="10">
        <f>F163&amp;V163</f>
        <v>0</v>
      </c>
      <c r="AI169" s="10">
        <f>F163&amp;G163</f>
        <v>0</v>
      </c>
      <c r="AJ169" s="10">
        <f>F163&amp;G163</f>
        <v>0</v>
      </c>
      <c r="AK169" s="10">
        <f>F163&amp;G163</f>
        <v>0</v>
      </c>
      <c r="AL169" s="10">
        <f>F163&amp;J163&amp;G163&amp;E163</f>
        <v>0</v>
      </c>
      <c r="AM169" s="10">
        <f>IFERROR(ABS(AB163),"")</f>
        <v>0</v>
      </c>
    </row>
    <row r="170" spans="1:39" ht="30" customHeight="1">
      <c r="A170" s="8">
        <f>IF('2-Controllo qualitativo'!A171&lt;&gt;"",'2-Controllo qualitativo'!A171,"")</f>
        <v>0</v>
      </c>
      <c r="B170" s="8">
        <f>IF('2-Controllo qualitativo'!B171&lt;&gt;"",'2-Controllo qualitativo'!B171,"")</f>
        <v>0</v>
      </c>
      <c r="C170" s="8">
        <f>IF('2-Controllo qualitativo'!C171&lt;&gt;"",'2-Controllo qualitativo'!C171,"")</f>
        <v>0</v>
      </c>
      <c r="D170" s="8">
        <f>IF('2-Controllo qualitativo'!D171&lt;&gt;"",'2-Controllo qualitativo'!D171,"")</f>
        <v>0</v>
      </c>
      <c r="E170" s="8">
        <f>IF('2-Controllo qualitativo'!E171&lt;&gt;"",'2-Controllo qualitativo'!E171,"")</f>
        <v>0</v>
      </c>
      <c r="F170" s="8">
        <f>IF('2-Controllo qualitativo'!F171&lt;&gt;"",'2-Controllo qualitativo'!F171,"")</f>
        <v>0</v>
      </c>
      <c r="G170" s="8">
        <f>IF('2-Controllo qualitativo'!G171&lt;&gt;"",'2-Controllo qualitativo'!G171,"")</f>
        <v>0</v>
      </c>
      <c r="H170" s="11" t="s">
        <v>508</v>
      </c>
      <c r="I170" s="11" t="s">
        <v>489</v>
      </c>
      <c r="J170" s="8">
        <f>IF('2-Controllo qualitativo'!X171&lt;&gt;"",IF('2-Controllo qualitativo'!X171&lt;&gt;0,'2-Controllo qualitativo'!X171,""),"")</f>
        <v>0</v>
      </c>
      <c r="K170" s="15">
        <f>'3.1-Coefficienti di emissione'!F170</f>
        <v>0</v>
      </c>
      <c r="L170" s="11">
        <f>'3.1-Coefficienti di emissione'!G170</f>
        <v>0</v>
      </c>
      <c r="M170" s="16">
        <f>IF(J170="","",H170*K170)</f>
        <v>0</v>
      </c>
      <c r="N170" s="11">
        <f>'Appendice 2, GWP dei HFCs'!G3</f>
        <v>0</v>
      </c>
      <c r="O170" s="16">
        <f>IF(M170="","",M170*N170)</f>
        <v>0</v>
      </c>
      <c r="P170" s="8">
        <f>IF('2-Controllo qualitativo'!Y171&lt;&gt;"",IF('2-Controllo qualitativo'!Y171&lt;&gt;0,'2-Controllo qualitativo'!Y171,""),"")</f>
        <v>0</v>
      </c>
      <c r="Q170" s="15">
        <f>IF('3.1-Coefficienti di emissione'!J170="", "", '3.1-Coefficienti di emissione'!J170)</f>
        <v>0</v>
      </c>
      <c r="R170" s="11">
        <f>IF(Q170="","",'3.1-Coefficienti di emissione'!K170)</f>
        <v>0</v>
      </c>
      <c r="S170" s="16">
        <f>IF(P170="","",H170*Q170)</f>
        <v>0</v>
      </c>
      <c r="T170" s="11">
        <f>IF(S170="", "", 'Appendice 2, GWP dei HFCs'!G4)</f>
        <v>0</v>
      </c>
      <c r="U170" s="16">
        <f>IF(S170="","",S170*T170)</f>
        <v>0</v>
      </c>
      <c r="V170" s="8">
        <f>IF('2-Controllo qualitativo'!Z171&lt;&gt;"",IF('2-Controllo qualitativo'!Z171&lt;&gt;0,'2-Controllo qualitativo'!Z171,""),"")</f>
        <v>0</v>
      </c>
      <c r="W170" s="15">
        <f>IF('3.1-Coefficienti di emissione'!N170 ="", "", '3.1-Coefficienti di emissione'!N170)</f>
        <v>0</v>
      </c>
      <c r="X170" s="11">
        <f>IF(W170="","",'3.1-Coefficienti di emissione'!O170)</f>
        <v>0</v>
      </c>
      <c r="Y170" s="16">
        <f>IF(V170="","",H170*W170)</f>
        <v>0</v>
      </c>
      <c r="Z170" s="11">
        <f>IF(Y170="", "", 'Appendice 2, GWP dei HFCs'!G5)</f>
        <v>0</v>
      </c>
      <c r="AA170" s="16">
        <f>IF(Y170="","",Y170*Z170)</f>
        <v>0</v>
      </c>
      <c r="AB170" s="16">
        <f>IF('2-Controllo qualitativo'!E171="是",IF(J170="CO2",SUM(U170,AA170),SUM(O170,U170,AA170)),IF(SUM(O170,U170,AA170)&lt;&gt;0,SUM(O170,U170,AA170),0))</f>
        <v>0</v>
      </c>
      <c r="AC170" s="16">
        <f>IF('2-Controllo qualitativo'!E171="是",IF(J170="CO2",O170,""),"")</f>
        <v>0</v>
      </c>
      <c r="AD170" s="17">
        <f>IF(AB170&lt;&gt;"",AB170/'6-Tabella di riepilogo'!$J$5,"")</f>
        <v>0</v>
      </c>
      <c r="AE170" s="10">
        <f>F164&amp;J164&amp;E164</f>
        <v>0</v>
      </c>
      <c r="AF170" s="10">
        <f>F164&amp;J164</f>
        <v>0</v>
      </c>
      <c r="AG170" s="10">
        <f>F164&amp;P164</f>
        <v>0</v>
      </c>
      <c r="AH170" s="10">
        <f>F164&amp;V164</f>
        <v>0</v>
      </c>
      <c r="AI170" s="10">
        <f>F164&amp;G164</f>
        <v>0</v>
      </c>
      <c r="AJ170" s="10">
        <f>F164&amp;G164</f>
        <v>0</v>
      </c>
      <c r="AK170" s="10">
        <f>F164&amp;G164</f>
        <v>0</v>
      </c>
      <c r="AL170" s="10">
        <f>F164&amp;J164&amp;G164&amp;E164</f>
        <v>0</v>
      </c>
      <c r="AM170" s="10">
        <f>IFERROR(ABS(AB164),"")</f>
        <v>0</v>
      </c>
    </row>
    <row r="171" spans="1:39" ht="30" customHeight="1">
      <c r="A171" s="8">
        <f>IF('2-Controllo qualitativo'!A172&lt;&gt;"",'2-Controllo qualitativo'!A172,"")</f>
        <v>0</v>
      </c>
      <c r="B171" s="8">
        <f>IF('2-Controllo qualitativo'!B172&lt;&gt;"",'2-Controllo qualitativo'!B172,"")</f>
        <v>0</v>
      </c>
      <c r="C171" s="8">
        <f>IF('2-Controllo qualitativo'!C172&lt;&gt;"",'2-Controllo qualitativo'!C172,"")</f>
        <v>0</v>
      </c>
      <c r="D171" s="8">
        <f>IF('2-Controllo qualitativo'!D172&lt;&gt;"",'2-Controllo qualitativo'!D172,"")</f>
        <v>0</v>
      </c>
      <c r="E171" s="8">
        <f>IF('2-Controllo qualitativo'!E172&lt;&gt;"",'2-Controllo qualitativo'!E172,"")</f>
        <v>0</v>
      </c>
      <c r="F171" s="8">
        <f>IF('2-Controllo qualitativo'!F172&lt;&gt;"",'2-Controllo qualitativo'!F172,"")</f>
        <v>0</v>
      </c>
      <c r="G171" s="8">
        <f>IF('2-Controllo qualitativo'!G172&lt;&gt;"",'2-Controllo qualitativo'!G172,"")</f>
        <v>0</v>
      </c>
      <c r="H171" s="11" t="s">
        <v>509</v>
      </c>
      <c r="I171" s="11" t="s">
        <v>489</v>
      </c>
      <c r="J171" s="8">
        <f>IF('2-Controllo qualitativo'!X172&lt;&gt;"",IF('2-Controllo qualitativo'!X172&lt;&gt;0,'2-Controllo qualitativo'!X172,""),"")</f>
        <v>0</v>
      </c>
      <c r="K171" s="15">
        <f>'3.1-Coefficienti di emissione'!F171</f>
        <v>0</v>
      </c>
      <c r="L171" s="11">
        <f>'3.1-Coefficienti di emissione'!G171</f>
        <v>0</v>
      </c>
      <c r="M171" s="16">
        <f>IF(J171="","",H171*K171)</f>
        <v>0</v>
      </c>
      <c r="N171" s="11">
        <f>'Appendice 2, GWP dei HFCs'!G3</f>
        <v>0</v>
      </c>
      <c r="O171" s="16">
        <f>IF(M171="","",M171*N171)</f>
        <v>0</v>
      </c>
      <c r="P171" s="8">
        <f>IF('2-Controllo qualitativo'!Y172&lt;&gt;"",IF('2-Controllo qualitativo'!Y172&lt;&gt;0,'2-Controllo qualitativo'!Y172,""),"")</f>
        <v>0</v>
      </c>
      <c r="Q171" s="15">
        <f>IF('3.1-Coefficienti di emissione'!J171="", "", '3.1-Coefficienti di emissione'!J171)</f>
        <v>0</v>
      </c>
      <c r="R171" s="11">
        <f>IF(Q171="","",'3.1-Coefficienti di emissione'!K171)</f>
        <v>0</v>
      </c>
      <c r="S171" s="16">
        <f>IF(P171="","",H171*Q171)</f>
        <v>0</v>
      </c>
      <c r="T171" s="11">
        <f>IF(S171="", "", 'Appendice 2, GWP dei HFCs'!G4)</f>
        <v>0</v>
      </c>
      <c r="U171" s="16">
        <f>IF(S171="","",S171*T171)</f>
        <v>0</v>
      </c>
      <c r="V171" s="8">
        <f>IF('2-Controllo qualitativo'!Z172&lt;&gt;"",IF('2-Controllo qualitativo'!Z172&lt;&gt;0,'2-Controllo qualitativo'!Z172,""),"")</f>
        <v>0</v>
      </c>
      <c r="W171" s="15">
        <f>IF('3.1-Coefficienti di emissione'!N171 ="", "", '3.1-Coefficienti di emissione'!N171)</f>
        <v>0</v>
      </c>
      <c r="X171" s="11">
        <f>IF(W171="","",'3.1-Coefficienti di emissione'!O171)</f>
        <v>0</v>
      </c>
      <c r="Y171" s="16">
        <f>IF(V171="","",H171*W171)</f>
        <v>0</v>
      </c>
      <c r="Z171" s="11">
        <f>IF(Y171="", "", 'Appendice 2, GWP dei HFCs'!G5)</f>
        <v>0</v>
      </c>
      <c r="AA171" s="16">
        <f>IF(Y171="","",Y171*Z171)</f>
        <v>0</v>
      </c>
      <c r="AB171" s="16">
        <f>IF('2-Controllo qualitativo'!E172="是",IF(J171="CO2",SUM(U171,AA171),SUM(O171,U171,AA171)),IF(SUM(O171,U171,AA171)&lt;&gt;0,SUM(O171,U171,AA171),0))</f>
        <v>0</v>
      </c>
      <c r="AC171" s="16">
        <f>IF('2-Controllo qualitativo'!E172="是",IF(J171="CO2",O171,""),"")</f>
        <v>0</v>
      </c>
      <c r="AD171" s="17">
        <f>IF(AB171&lt;&gt;"",AB171/'6-Tabella di riepilogo'!$J$5,"")</f>
        <v>0</v>
      </c>
      <c r="AE171" s="10">
        <f>F165&amp;J165&amp;E165</f>
        <v>0</v>
      </c>
      <c r="AF171" s="10">
        <f>F165&amp;J165</f>
        <v>0</v>
      </c>
      <c r="AG171" s="10">
        <f>F165&amp;P165</f>
        <v>0</v>
      </c>
      <c r="AH171" s="10">
        <f>F165&amp;V165</f>
        <v>0</v>
      </c>
      <c r="AI171" s="10">
        <f>F165&amp;G165</f>
        <v>0</v>
      </c>
      <c r="AJ171" s="10">
        <f>F165&amp;G165</f>
        <v>0</v>
      </c>
      <c r="AK171" s="10">
        <f>F165&amp;G165</f>
        <v>0</v>
      </c>
      <c r="AL171" s="10">
        <f>F165&amp;J165&amp;G165&amp;E165</f>
        <v>0</v>
      </c>
      <c r="AM171" s="10">
        <f>IFERROR(ABS(AB165),"")</f>
        <v>0</v>
      </c>
    </row>
    <row r="172" spans="1:39" ht="30" customHeight="1">
      <c r="A172" s="8">
        <f>IF('2-Controllo qualitativo'!A173&lt;&gt;"",'2-Controllo qualitativo'!A173,"")</f>
        <v>0</v>
      </c>
      <c r="B172" s="8">
        <f>IF('2-Controllo qualitativo'!B173&lt;&gt;"",'2-Controllo qualitativo'!B173,"")</f>
        <v>0</v>
      </c>
      <c r="C172" s="8">
        <f>IF('2-Controllo qualitativo'!C173&lt;&gt;"",'2-Controllo qualitativo'!C173,"")</f>
        <v>0</v>
      </c>
      <c r="D172" s="8">
        <f>IF('2-Controllo qualitativo'!D173&lt;&gt;"",'2-Controllo qualitativo'!D173,"")</f>
        <v>0</v>
      </c>
      <c r="E172" s="8">
        <f>IF('2-Controllo qualitativo'!E173&lt;&gt;"",'2-Controllo qualitativo'!E173,"")</f>
        <v>0</v>
      </c>
      <c r="F172" s="8">
        <f>IF('2-Controllo qualitativo'!F173&lt;&gt;"",'2-Controllo qualitativo'!F173,"")</f>
        <v>0</v>
      </c>
      <c r="G172" s="8">
        <f>IF('2-Controllo qualitativo'!G173&lt;&gt;"",'2-Controllo qualitativo'!G173,"")</f>
        <v>0</v>
      </c>
      <c r="H172" s="11" t="s">
        <v>510</v>
      </c>
      <c r="I172" s="11" t="s">
        <v>489</v>
      </c>
      <c r="J172" s="8">
        <f>IF('2-Controllo qualitativo'!X173&lt;&gt;"",IF('2-Controllo qualitativo'!X173&lt;&gt;0,'2-Controllo qualitativo'!X173,""),"")</f>
        <v>0</v>
      </c>
      <c r="K172" s="15">
        <f>'3.1-Coefficienti di emissione'!F172</f>
        <v>0</v>
      </c>
      <c r="L172" s="11">
        <f>'3.1-Coefficienti di emissione'!G172</f>
        <v>0</v>
      </c>
      <c r="M172" s="16">
        <f>IF(J172="","",H172*K172)</f>
        <v>0</v>
      </c>
      <c r="N172" s="11">
        <f>'Appendice 2, GWP dei HFCs'!G3</f>
        <v>0</v>
      </c>
      <c r="O172" s="16">
        <f>IF(M172="","",M172*N172)</f>
        <v>0</v>
      </c>
      <c r="P172" s="8">
        <f>IF('2-Controllo qualitativo'!Y173&lt;&gt;"",IF('2-Controllo qualitativo'!Y173&lt;&gt;0,'2-Controllo qualitativo'!Y173,""),"")</f>
        <v>0</v>
      </c>
      <c r="Q172" s="15">
        <f>IF('3.1-Coefficienti di emissione'!J172="", "", '3.1-Coefficienti di emissione'!J172)</f>
        <v>0</v>
      </c>
      <c r="R172" s="11">
        <f>IF(Q172="","",'3.1-Coefficienti di emissione'!K172)</f>
        <v>0</v>
      </c>
      <c r="S172" s="16">
        <f>IF(P172="","",H172*Q172)</f>
        <v>0</v>
      </c>
      <c r="T172" s="11">
        <f>IF(S172="", "", 'Appendice 2, GWP dei HFCs'!G4)</f>
        <v>0</v>
      </c>
      <c r="U172" s="16">
        <f>IF(S172="","",S172*T172)</f>
        <v>0</v>
      </c>
      <c r="V172" s="8">
        <f>IF('2-Controllo qualitativo'!Z173&lt;&gt;"",IF('2-Controllo qualitativo'!Z173&lt;&gt;0,'2-Controllo qualitativo'!Z173,""),"")</f>
        <v>0</v>
      </c>
      <c r="W172" s="15">
        <f>IF('3.1-Coefficienti di emissione'!N172 ="", "", '3.1-Coefficienti di emissione'!N172)</f>
        <v>0</v>
      </c>
      <c r="X172" s="11">
        <f>IF(W172="","",'3.1-Coefficienti di emissione'!O172)</f>
        <v>0</v>
      </c>
      <c r="Y172" s="16">
        <f>IF(V172="","",H172*W172)</f>
        <v>0</v>
      </c>
      <c r="Z172" s="11">
        <f>IF(Y172="", "", 'Appendice 2, GWP dei HFCs'!G5)</f>
        <v>0</v>
      </c>
      <c r="AA172" s="16">
        <f>IF(Y172="","",Y172*Z172)</f>
        <v>0</v>
      </c>
      <c r="AB172" s="16">
        <f>IF('2-Controllo qualitativo'!E173="是",IF(J172="CO2",SUM(U172,AA172),SUM(O172,U172,AA172)),IF(SUM(O172,U172,AA172)&lt;&gt;0,SUM(O172,U172,AA172),0))</f>
        <v>0</v>
      </c>
      <c r="AC172" s="16">
        <f>IF('2-Controllo qualitativo'!E173="是",IF(J172="CO2",O172,""),"")</f>
        <v>0</v>
      </c>
      <c r="AD172" s="17">
        <f>IF(AB172&lt;&gt;"",AB172/'6-Tabella di riepilogo'!$J$5,"")</f>
        <v>0</v>
      </c>
      <c r="AE172" s="10">
        <f>F166&amp;J166&amp;E166</f>
        <v>0</v>
      </c>
      <c r="AF172" s="10">
        <f>F166&amp;J166</f>
        <v>0</v>
      </c>
      <c r="AG172" s="10">
        <f>F166&amp;P166</f>
        <v>0</v>
      </c>
      <c r="AH172" s="10">
        <f>F166&amp;V166</f>
        <v>0</v>
      </c>
      <c r="AI172" s="10">
        <f>F166&amp;G166</f>
        <v>0</v>
      </c>
      <c r="AJ172" s="10">
        <f>F166&amp;G166</f>
        <v>0</v>
      </c>
      <c r="AK172" s="10">
        <f>F166&amp;G166</f>
        <v>0</v>
      </c>
      <c r="AL172" s="10">
        <f>F166&amp;J166&amp;G166&amp;E166</f>
        <v>0</v>
      </c>
      <c r="AM172" s="10">
        <f>IFERROR(ABS(AB166),"")</f>
        <v>0</v>
      </c>
    </row>
    <row r="173" spans="1:39" ht="30" customHeight="1">
      <c r="A173" s="8">
        <f>IF('2-Controllo qualitativo'!A174&lt;&gt;"",'2-Controllo qualitativo'!A174,"")</f>
        <v>0</v>
      </c>
      <c r="B173" s="8">
        <f>IF('2-Controllo qualitativo'!B174&lt;&gt;"",'2-Controllo qualitativo'!B174,"")</f>
        <v>0</v>
      </c>
      <c r="C173" s="8">
        <f>IF('2-Controllo qualitativo'!C174&lt;&gt;"",'2-Controllo qualitativo'!C174,"")</f>
        <v>0</v>
      </c>
      <c r="D173" s="8">
        <f>IF('2-Controllo qualitativo'!D174&lt;&gt;"",'2-Controllo qualitativo'!D174,"")</f>
        <v>0</v>
      </c>
      <c r="E173" s="8">
        <f>IF('2-Controllo qualitativo'!E174&lt;&gt;"",'2-Controllo qualitativo'!E174,"")</f>
        <v>0</v>
      </c>
      <c r="F173" s="8">
        <f>IF('2-Controllo qualitativo'!F174&lt;&gt;"",'2-Controllo qualitativo'!F174,"")</f>
        <v>0</v>
      </c>
      <c r="G173" s="8">
        <f>IF('2-Controllo qualitativo'!G174&lt;&gt;"",'2-Controllo qualitativo'!G174,"")</f>
        <v>0</v>
      </c>
      <c r="H173" s="11" t="s">
        <v>511</v>
      </c>
      <c r="I173" s="11" t="s">
        <v>489</v>
      </c>
      <c r="J173" s="8">
        <f>IF('2-Controllo qualitativo'!X174&lt;&gt;"",IF('2-Controllo qualitativo'!X174&lt;&gt;0,'2-Controllo qualitativo'!X174,""),"")</f>
        <v>0</v>
      </c>
      <c r="K173" s="15">
        <f>'3.1-Coefficienti di emissione'!F173</f>
        <v>0</v>
      </c>
      <c r="L173" s="11">
        <f>'3.1-Coefficienti di emissione'!G173</f>
        <v>0</v>
      </c>
      <c r="M173" s="16">
        <f>IF(J173="","",H173*K173)</f>
        <v>0</v>
      </c>
      <c r="N173" s="11">
        <f>'Appendice 2, GWP dei HFCs'!G3</f>
        <v>0</v>
      </c>
      <c r="O173" s="16">
        <f>IF(M173="","",M173*N173)</f>
        <v>0</v>
      </c>
      <c r="P173" s="8">
        <f>IF('2-Controllo qualitativo'!Y174&lt;&gt;"",IF('2-Controllo qualitativo'!Y174&lt;&gt;0,'2-Controllo qualitativo'!Y174,""),"")</f>
        <v>0</v>
      </c>
      <c r="Q173" s="15">
        <f>IF('3.1-Coefficienti di emissione'!J173="", "", '3.1-Coefficienti di emissione'!J173)</f>
        <v>0</v>
      </c>
      <c r="R173" s="11">
        <f>IF(Q173="","",'3.1-Coefficienti di emissione'!K173)</f>
        <v>0</v>
      </c>
      <c r="S173" s="16">
        <f>IF(P173="","",H173*Q173)</f>
        <v>0</v>
      </c>
      <c r="T173" s="11">
        <f>IF(S173="", "", 'Appendice 2, GWP dei HFCs'!G4)</f>
        <v>0</v>
      </c>
      <c r="U173" s="16">
        <f>IF(S173="","",S173*T173)</f>
        <v>0</v>
      </c>
      <c r="V173" s="8">
        <f>IF('2-Controllo qualitativo'!Z174&lt;&gt;"",IF('2-Controllo qualitativo'!Z174&lt;&gt;0,'2-Controllo qualitativo'!Z174,""),"")</f>
        <v>0</v>
      </c>
      <c r="W173" s="15">
        <f>IF('3.1-Coefficienti di emissione'!N173 ="", "", '3.1-Coefficienti di emissione'!N173)</f>
        <v>0</v>
      </c>
      <c r="X173" s="11">
        <f>IF(W173="","",'3.1-Coefficienti di emissione'!O173)</f>
        <v>0</v>
      </c>
      <c r="Y173" s="16">
        <f>IF(V173="","",H173*W173)</f>
        <v>0</v>
      </c>
      <c r="Z173" s="11">
        <f>IF(Y173="", "", 'Appendice 2, GWP dei HFCs'!G5)</f>
        <v>0</v>
      </c>
      <c r="AA173" s="16">
        <f>IF(Y173="","",Y173*Z173)</f>
        <v>0</v>
      </c>
      <c r="AB173" s="16">
        <f>IF('2-Controllo qualitativo'!E174="是",IF(J173="CO2",SUM(U173,AA173),SUM(O173,U173,AA173)),IF(SUM(O173,U173,AA173)&lt;&gt;0,SUM(O173,U173,AA173),0))</f>
        <v>0</v>
      </c>
      <c r="AC173" s="16">
        <f>IF('2-Controllo qualitativo'!E174="是",IF(J173="CO2",O173,""),"")</f>
        <v>0</v>
      </c>
      <c r="AD173" s="17">
        <f>IF(AB173&lt;&gt;"",AB173/'6-Tabella di riepilogo'!$J$5,"")</f>
        <v>0</v>
      </c>
      <c r="AE173" s="10">
        <f>F167&amp;J167&amp;E167</f>
        <v>0</v>
      </c>
      <c r="AF173" s="10">
        <f>F167&amp;J167</f>
        <v>0</v>
      </c>
      <c r="AG173" s="10">
        <f>F167&amp;P167</f>
        <v>0</v>
      </c>
      <c r="AH173" s="10">
        <f>F167&amp;V167</f>
        <v>0</v>
      </c>
      <c r="AI173" s="10">
        <f>F167&amp;G167</f>
        <v>0</v>
      </c>
      <c r="AJ173" s="10">
        <f>F167&amp;G167</f>
        <v>0</v>
      </c>
      <c r="AK173" s="10">
        <f>F167&amp;G167</f>
        <v>0</v>
      </c>
      <c r="AL173" s="10">
        <f>F167&amp;J167&amp;G167&amp;E167</f>
        <v>0</v>
      </c>
      <c r="AM173" s="10">
        <f>IFERROR(ABS(AB167),"")</f>
        <v>0</v>
      </c>
    </row>
    <row r="174" spans="1:39" ht="30" customHeight="1">
      <c r="A174" s="8">
        <f>IF('2-Controllo qualitativo'!A175&lt;&gt;"",'2-Controllo qualitativo'!A175,"")</f>
        <v>0</v>
      </c>
      <c r="B174" s="8">
        <f>IF('2-Controllo qualitativo'!B175&lt;&gt;"",'2-Controllo qualitativo'!B175,"")</f>
        <v>0</v>
      </c>
      <c r="C174" s="8">
        <f>IF('2-Controllo qualitativo'!C175&lt;&gt;"",'2-Controllo qualitativo'!C175,"")</f>
        <v>0</v>
      </c>
      <c r="D174" s="8">
        <f>IF('2-Controllo qualitativo'!D175&lt;&gt;"",'2-Controllo qualitativo'!D175,"")</f>
        <v>0</v>
      </c>
      <c r="E174" s="8">
        <f>IF('2-Controllo qualitativo'!E175&lt;&gt;"",'2-Controllo qualitativo'!E175,"")</f>
        <v>0</v>
      </c>
      <c r="F174" s="8">
        <f>IF('2-Controllo qualitativo'!F175&lt;&gt;"",'2-Controllo qualitativo'!F175,"")</f>
        <v>0</v>
      </c>
      <c r="G174" s="8">
        <f>IF('2-Controllo qualitativo'!G175&lt;&gt;"",'2-Controllo qualitativo'!G175,"")</f>
        <v>0</v>
      </c>
      <c r="H174" s="11" t="s">
        <v>467</v>
      </c>
      <c r="I174" s="11"/>
      <c r="J174" s="8">
        <f>IF('2-Controllo qualitativo'!X175&lt;&gt;"",IF('2-Controllo qualitativo'!X175&lt;&gt;0,'2-Controllo qualitativo'!X175,""),"")</f>
        <v>0</v>
      </c>
      <c r="K174" s="15">
        <f>'3.1-Coefficienti di emissione'!F174</f>
        <v>0</v>
      </c>
      <c r="L174" s="11">
        <f>'3.1-Coefficienti di emissione'!G174</f>
        <v>0</v>
      </c>
      <c r="M174" s="16">
        <f>IF(J174="","",H174*K174)</f>
        <v>0</v>
      </c>
      <c r="N174" s="11">
        <f>'Appendice 2, GWP dei HFCs'!G3</f>
        <v>0</v>
      </c>
      <c r="O174" s="16">
        <f>IF(M174="","",M174*N174)</f>
        <v>0</v>
      </c>
      <c r="P174" s="8">
        <f>IF('2-Controllo qualitativo'!Y175&lt;&gt;"",IF('2-Controllo qualitativo'!Y175&lt;&gt;0,'2-Controllo qualitativo'!Y175,""),"")</f>
        <v>0</v>
      </c>
      <c r="Q174" s="15">
        <f>IF('3.1-Coefficienti di emissione'!J174="", "", '3.1-Coefficienti di emissione'!J174)</f>
        <v>0</v>
      </c>
      <c r="R174" s="11">
        <f>IF(Q174="","",'3.1-Coefficienti di emissione'!K174)</f>
        <v>0</v>
      </c>
      <c r="S174" s="16">
        <f>IF(P174="","",H174*Q174)</f>
        <v>0</v>
      </c>
      <c r="T174" s="11">
        <f>IF(S174="", "", 'Appendice 2, GWP dei HFCs'!G4)</f>
        <v>0</v>
      </c>
      <c r="U174" s="16">
        <f>IF(S174="","",S174*T174)</f>
        <v>0</v>
      </c>
      <c r="V174" s="8">
        <f>IF('2-Controllo qualitativo'!Z175&lt;&gt;"",IF('2-Controllo qualitativo'!Z175&lt;&gt;0,'2-Controllo qualitativo'!Z175,""),"")</f>
        <v>0</v>
      </c>
      <c r="W174" s="15">
        <f>IF('3.1-Coefficienti di emissione'!N174 ="", "", '3.1-Coefficienti di emissione'!N174)</f>
        <v>0</v>
      </c>
      <c r="X174" s="11">
        <f>IF(W174="","",'3.1-Coefficienti di emissione'!O174)</f>
        <v>0</v>
      </c>
      <c r="Y174" s="16">
        <f>IF(V174="","",H174*W174)</f>
        <v>0</v>
      </c>
      <c r="Z174" s="11">
        <f>IF(Y174="", "", 'Appendice 2, GWP dei HFCs'!G5)</f>
        <v>0</v>
      </c>
      <c r="AA174" s="16">
        <f>IF(Y174="","",Y174*Z174)</f>
        <v>0</v>
      </c>
      <c r="AB174" s="16">
        <f>IF('2-Controllo qualitativo'!E175="是",IF(J174="CO2",SUM(U174,AA174),SUM(O174,U174,AA174)),IF(SUM(O174,U174,AA174)&lt;&gt;0,SUM(O174,U174,AA174),0))</f>
        <v>0</v>
      </c>
      <c r="AC174" s="16">
        <f>IF('2-Controllo qualitativo'!E175="是",IF(J174="CO2",O174,""),"")</f>
        <v>0</v>
      </c>
      <c r="AD174" s="17">
        <f>IF(AB174&lt;&gt;"",AB174/'6-Tabella di riepilogo'!$J$5,"")</f>
        <v>0</v>
      </c>
      <c r="AE174" s="10">
        <f>F168&amp;J168&amp;E168</f>
        <v>0</v>
      </c>
      <c r="AF174" s="10">
        <f>F168&amp;J168</f>
        <v>0</v>
      </c>
      <c r="AG174" s="10">
        <f>F168&amp;P168</f>
        <v>0</v>
      </c>
      <c r="AH174" s="10">
        <f>F168&amp;V168</f>
        <v>0</v>
      </c>
      <c r="AI174" s="10">
        <f>F168&amp;G168</f>
        <v>0</v>
      </c>
      <c r="AJ174" s="10">
        <f>F168&amp;G168</f>
        <v>0</v>
      </c>
      <c r="AK174" s="10">
        <f>F168&amp;G168</f>
        <v>0</v>
      </c>
      <c r="AL174" s="10">
        <f>F168&amp;J168&amp;G168&amp;E168</f>
        <v>0</v>
      </c>
      <c r="AM174" s="10">
        <f>IFERROR(ABS(AB168),"")</f>
        <v>0</v>
      </c>
    </row>
    <row r="175" spans="1:39" ht="30" customHeight="1">
      <c r="A175" s="8">
        <f>IF('2-Controllo qualitativo'!A176&lt;&gt;"",'2-Controllo qualitativo'!A176,"")</f>
        <v>0</v>
      </c>
      <c r="B175" s="8">
        <f>IF('2-Controllo qualitativo'!B176&lt;&gt;"",'2-Controllo qualitativo'!B176,"")</f>
        <v>0</v>
      </c>
      <c r="C175" s="8">
        <f>IF('2-Controllo qualitativo'!C176&lt;&gt;"",'2-Controllo qualitativo'!C176,"")</f>
        <v>0</v>
      </c>
      <c r="D175" s="8">
        <f>IF('2-Controllo qualitativo'!D176&lt;&gt;"",'2-Controllo qualitativo'!D176,"")</f>
        <v>0</v>
      </c>
      <c r="E175" s="8">
        <f>IF('2-Controllo qualitativo'!E176&lt;&gt;"",'2-Controllo qualitativo'!E176,"")</f>
        <v>0</v>
      </c>
      <c r="F175" s="8">
        <f>IF('2-Controllo qualitativo'!F176&lt;&gt;"",'2-Controllo qualitativo'!F176,"")</f>
        <v>0</v>
      </c>
      <c r="G175" s="8">
        <f>IF('2-Controllo qualitativo'!G176&lt;&gt;"",'2-Controllo qualitativo'!G176,"")</f>
        <v>0</v>
      </c>
      <c r="H175" s="11" t="s">
        <v>467</v>
      </c>
      <c r="I175" s="11"/>
      <c r="J175" s="8">
        <f>IF('2-Controllo qualitativo'!X176&lt;&gt;"",IF('2-Controllo qualitativo'!X176&lt;&gt;0,'2-Controllo qualitativo'!X176,""),"")</f>
        <v>0</v>
      </c>
      <c r="K175" s="15">
        <f>'3.1-Coefficienti di emissione'!F175</f>
        <v>0</v>
      </c>
      <c r="L175" s="11">
        <f>'3.1-Coefficienti di emissione'!G175</f>
        <v>0</v>
      </c>
      <c r="M175" s="16">
        <f>IF(J175="","",H175*K175)</f>
        <v>0</v>
      </c>
      <c r="N175" s="11">
        <f>'Appendice 2, GWP dei HFCs'!G3</f>
        <v>0</v>
      </c>
      <c r="O175" s="16">
        <f>IF(M175="","",M175*N175)</f>
        <v>0</v>
      </c>
      <c r="P175" s="8">
        <f>IF('2-Controllo qualitativo'!Y176&lt;&gt;"",IF('2-Controllo qualitativo'!Y176&lt;&gt;0,'2-Controllo qualitativo'!Y176,""),"")</f>
        <v>0</v>
      </c>
      <c r="Q175" s="15">
        <f>IF('3.1-Coefficienti di emissione'!J175="", "", '3.1-Coefficienti di emissione'!J175)</f>
        <v>0</v>
      </c>
      <c r="R175" s="11">
        <f>IF(Q175="","",'3.1-Coefficienti di emissione'!K175)</f>
        <v>0</v>
      </c>
      <c r="S175" s="16">
        <f>IF(P175="","",H175*Q175)</f>
        <v>0</v>
      </c>
      <c r="T175" s="11">
        <f>IF(S175="", "", 'Appendice 2, GWP dei HFCs'!G4)</f>
        <v>0</v>
      </c>
      <c r="U175" s="16">
        <f>IF(S175="","",S175*T175)</f>
        <v>0</v>
      </c>
      <c r="V175" s="8">
        <f>IF('2-Controllo qualitativo'!Z176&lt;&gt;"",IF('2-Controllo qualitativo'!Z176&lt;&gt;0,'2-Controllo qualitativo'!Z176,""),"")</f>
        <v>0</v>
      </c>
      <c r="W175" s="15">
        <f>IF('3.1-Coefficienti di emissione'!N175 ="", "", '3.1-Coefficienti di emissione'!N175)</f>
        <v>0</v>
      </c>
      <c r="X175" s="11">
        <f>IF(W175="","",'3.1-Coefficienti di emissione'!O175)</f>
        <v>0</v>
      </c>
      <c r="Y175" s="16">
        <f>IF(V175="","",H175*W175)</f>
        <v>0</v>
      </c>
      <c r="Z175" s="11">
        <f>IF(Y175="", "", 'Appendice 2, GWP dei HFCs'!G5)</f>
        <v>0</v>
      </c>
      <c r="AA175" s="16">
        <f>IF(Y175="","",Y175*Z175)</f>
        <v>0</v>
      </c>
      <c r="AB175" s="16">
        <f>IF('2-Controllo qualitativo'!E176="是",IF(J175="CO2",SUM(U175,AA175),SUM(O175,U175,AA175)),IF(SUM(O175,U175,AA175)&lt;&gt;0,SUM(O175,U175,AA175),0))</f>
        <v>0</v>
      </c>
      <c r="AC175" s="16">
        <f>IF('2-Controllo qualitativo'!E176="是",IF(J175="CO2",O175,""),"")</f>
        <v>0</v>
      </c>
      <c r="AD175" s="17">
        <f>IF(AB175&lt;&gt;"",AB175/'6-Tabella di riepilogo'!$J$5,"")</f>
        <v>0</v>
      </c>
      <c r="AE175" s="10">
        <f>F169&amp;J169&amp;E169</f>
        <v>0</v>
      </c>
      <c r="AF175" s="10">
        <f>F169&amp;J169</f>
        <v>0</v>
      </c>
      <c r="AG175" s="10">
        <f>F169&amp;P169</f>
        <v>0</v>
      </c>
      <c r="AH175" s="10">
        <f>F169&amp;V169</f>
        <v>0</v>
      </c>
      <c r="AI175" s="10">
        <f>F169&amp;G169</f>
        <v>0</v>
      </c>
      <c r="AJ175" s="10">
        <f>F169&amp;G169</f>
        <v>0</v>
      </c>
      <c r="AK175" s="10">
        <f>F169&amp;G169</f>
        <v>0</v>
      </c>
      <c r="AL175" s="10">
        <f>F169&amp;J169&amp;G169&amp;E169</f>
        <v>0</v>
      </c>
      <c r="AM175" s="10">
        <f>IFERROR(ABS(AB169),"")</f>
        <v>0</v>
      </c>
    </row>
    <row r="176" spans="1:39" ht="30" customHeight="1">
      <c r="A176" s="8">
        <f>IF('2-Controllo qualitativo'!A177&lt;&gt;"",'2-Controllo qualitativo'!A177,"")</f>
        <v>0</v>
      </c>
      <c r="B176" s="8">
        <f>IF('2-Controllo qualitativo'!B177&lt;&gt;"",'2-Controllo qualitativo'!B177,"")</f>
        <v>0</v>
      </c>
      <c r="C176" s="8">
        <f>IF('2-Controllo qualitativo'!C177&lt;&gt;"",'2-Controllo qualitativo'!C177,"")</f>
        <v>0</v>
      </c>
      <c r="D176" s="8">
        <f>IF('2-Controllo qualitativo'!D177&lt;&gt;"",'2-Controllo qualitativo'!D177,"")</f>
        <v>0</v>
      </c>
      <c r="E176" s="8">
        <f>IF('2-Controllo qualitativo'!E177&lt;&gt;"",'2-Controllo qualitativo'!E177,"")</f>
        <v>0</v>
      </c>
      <c r="F176" s="8">
        <f>IF('2-Controllo qualitativo'!F177&lt;&gt;"",'2-Controllo qualitativo'!F177,"")</f>
        <v>0</v>
      </c>
      <c r="G176" s="8">
        <f>IF('2-Controllo qualitativo'!G177&lt;&gt;"",'2-Controllo qualitativo'!G177,"")</f>
        <v>0</v>
      </c>
      <c r="H176" s="11" t="s">
        <v>467</v>
      </c>
      <c r="I176" s="11"/>
      <c r="J176" s="8">
        <f>IF('2-Controllo qualitativo'!X177&lt;&gt;"",IF('2-Controllo qualitativo'!X177&lt;&gt;0,'2-Controllo qualitativo'!X177,""),"")</f>
        <v>0</v>
      </c>
      <c r="K176" s="15">
        <f>'3.1-Coefficienti di emissione'!F176</f>
        <v>0</v>
      </c>
      <c r="L176" s="11">
        <f>'3.1-Coefficienti di emissione'!G176</f>
        <v>0</v>
      </c>
      <c r="M176" s="16">
        <f>IF(J176="","",H176*K176)</f>
        <v>0</v>
      </c>
      <c r="N176" s="11">
        <f>'Appendice 2, GWP dei HFCs'!G3</f>
        <v>0</v>
      </c>
      <c r="O176" s="16">
        <f>IF(M176="","",M176*N176)</f>
        <v>0</v>
      </c>
      <c r="P176" s="8">
        <f>IF('2-Controllo qualitativo'!Y177&lt;&gt;"",IF('2-Controllo qualitativo'!Y177&lt;&gt;0,'2-Controllo qualitativo'!Y177,""),"")</f>
        <v>0</v>
      </c>
      <c r="Q176" s="15">
        <f>IF('3.1-Coefficienti di emissione'!J176="", "", '3.1-Coefficienti di emissione'!J176)</f>
        <v>0</v>
      </c>
      <c r="R176" s="11">
        <f>IF(Q176="","",'3.1-Coefficienti di emissione'!K176)</f>
        <v>0</v>
      </c>
      <c r="S176" s="16">
        <f>IF(P176="","",H176*Q176)</f>
        <v>0</v>
      </c>
      <c r="T176" s="11">
        <f>IF(S176="", "", 'Appendice 2, GWP dei HFCs'!G4)</f>
        <v>0</v>
      </c>
      <c r="U176" s="16">
        <f>IF(S176="","",S176*T176)</f>
        <v>0</v>
      </c>
      <c r="V176" s="8">
        <f>IF('2-Controllo qualitativo'!Z177&lt;&gt;"",IF('2-Controllo qualitativo'!Z177&lt;&gt;0,'2-Controllo qualitativo'!Z177,""),"")</f>
        <v>0</v>
      </c>
      <c r="W176" s="15">
        <f>IF('3.1-Coefficienti di emissione'!N176 ="", "", '3.1-Coefficienti di emissione'!N176)</f>
        <v>0</v>
      </c>
      <c r="X176" s="11">
        <f>IF(W176="","",'3.1-Coefficienti di emissione'!O176)</f>
        <v>0</v>
      </c>
      <c r="Y176" s="16">
        <f>IF(V176="","",H176*W176)</f>
        <v>0</v>
      </c>
      <c r="Z176" s="11">
        <f>IF(Y176="", "", 'Appendice 2, GWP dei HFCs'!G5)</f>
        <v>0</v>
      </c>
      <c r="AA176" s="16">
        <f>IF(Y176="","",Y176*Z176)</f>
        <v>0</v>
      </c>
      <c r="AB176" s="16">
        <f>IF('2-Controllo qualitativo'!E177="是",IF(J176="CO2",SUM(U176,AA176),SUM(O176,U176,AA176)),IF(SUM(O176,U176,AA176)&lt;&gt;0,SUM(O176,U176,AA176),0))</f>
        <v>0</v>
      </c>
      <c r="AC176" s="16">
        <f>IF('2-Controllo qualitativo'!E177="是",IF(J176="CO2",O176,""),"")</f>
        <v>0</v>
      </c>
      <c r="AD176" s="17">
        <f>IF(AB176&lt;&gt;"",AB176/'6-Tabella di riepilogo'!$J$5,"")</f>
        <v>0</v>
      </c>
      <c r="AE176" s="10">
        <f>F170&amp;J170&amp;E170</f>
        <v>0</v>
      </c>
      <c r="AF176" s="10">
        <f>F170&amp;J170</f>
        <v>0</v>
      </c>
      <c r="AG176" s="10">
        <f>F170&amp;P170</f>
        <v>0</v>
      </c>
      <c r="AH176" s="10">
        <f>F170&amp;V170</f>
        <v>0</v>
      </c>
      <c r="AI176" s="10">
        <f>F170&amp;G170</f>
        <v>0</v>
      </c>
      <c r="AJ176" s="10">
        <f>F170&amp;G170</f>
        <v>0</v>
      </c>
      <c r="AK176" s="10">
        <f>F170&amp;G170</f>
        <v>0</v>
      </c>
      <c r="AL176" s="10">
        <f>F170&amp;J170&amp;G170&amp;E170</f>
        <v>0</v>
      </c>
      <c r="AM176" s="10">
        <f>IFERROR(ABS(AB170),"")</f>
        <v>0</v>
      </c>
    </row>
    <row r="177" spans="1:39" ht="30" customHeight="1">
      <c r="A177" s="8">
        <f>IF('2-Controllo qualitativo'!A178&lt;&gt;"",'2-Controllo qualitativo'!A178,"")</f>
        <v>0</v>
      </c>
      <c r="B177" s="8">
        <f>IF('2-Controllo qualitativo'!B178&lt;&gt;"",'2-Controllo qualitativo'!B178,"")</f>
        <v>0</v>
      </c>
      <c r="C177" s="8">
        <f>IF('2-Controllo qualitativo'!C178&lt;&gt;"",'2-Controllo qualitativo'!C178,"")</f>
        <v>0</v>
      </c>
      <c r="D177" s="8">
        <f>IF('2-Controllo qualitativo'!D178&lt;&gt;"",'2-Controllo qualitativo'!D178,"")</f>
        <v>0</v>
      </c>
      <c r="E177" s="8">
        <f>IF('2-Controllo qualitativo'!E178&lt;&gt;"",'2-Controllo qualitativo'!E178,"")</f>
        <v>0</v>
      </c>
      <c r="F177" s="8">
        <f>IF('2-Controllo qualitativo'!F178&lt;&gt;"",'2-Controllo qualitativo'!F178,"")</f>
        <v>0</v>
      </c>
      <c r="G177" s="8">
        <f>IF('2-Controllo qualitativo'!G178&lt;&gt;"",'2-Controllo qualitativo'!G178,"")</f>
        <v>0</v>
      </c>
      <c r="H177" s="11" t="s">
        <v>467</v>
      </c>
      <c r="I177" s="11"/>
      <c r="J177" s="8">
        <f>IF('2-Controllo qualitativo'!X178&lt;&gt;"",IF('2-Controllo qualitativo'!X178&lt;&gt;0,'2-Controllo qualitativo'!X178,""),"")</f>
        <v>0</v>
      </c>
      <c r="K177" s="15">
        <f>'3.1-Coefficienti di emissione'!F177</f>
        <v>0</v>
      </c>
      <c r="L177" s="11">
        <f>'3.1-Coefficienti di emissione'!G177</f>
        <v>0</v>
      </c>
      <c r="M177" s="16">
        <f>IF(J177="","",H177*K177)</f>
        <v>0</v>
      </c>
      <c r="N177" s="11">
        <f>'Appendice 2, GWP dei HFCs'!G3</f>
        <v>0</v>
      </c>
      <c r="O177" s="16">
        <f>IF(M177="","",M177*N177)</f>
        <v>0</v>
      </c>
      <c r="P177" s="8">
        <f>IF('2-Controllo qualitativo'!Y178&lt;&gt;"",IF('2-Controllo qualitativo'!Y178&lt;&gt;0,'2-Controllo qualitativo'!Y178,""),"")</f>
        <v>0</v>
      </c>
      <c r="Q177" s="15">
        <f>IF('3.1-Coefficienti di emissione'!J177="", "", '3.1-Coefficienti di emissione'!J177)</f>
        <v>0</v>
      </c>
      <c r="R177" s="11">
        <f>IF(Q177="","",'3.1-Coefficienti di emissione'!K177)</f>
        <v>0</v>
      </c>
      <c r="S177" s="16">
        <f>IF(P177="","",H177*Q177)</f>
        <v>0</v>
      </c>
      <c r="T177" s="11">
        <f>IF(S177="", "", 'Appendice 2, GWP dei HFCs'!G4)</f>
        <v>0</v>
      </c>
      <c r="U177" s="16">
        <f>IF(S177="","",S177*T177)</f>
        <v>0</v>
      </c>
      <c r="V177" s="8">
        <f>IF('2-Controllo qualitativo'!Z178&lt;&gt;"",IF('2-Controllo qualitativo'!Z178&lt;&gt;0,'2-Controllo qualitativo'!Z178,""),"")</f>
        <v>0</v>
      </c>
      <c r="W177" s="15">
        <f>IF('3.1-Coefficienti di emissione'!N177 ="", "", '3.1-Coefficienti di emissione'!N177)</f>
        <v>0</v>
      </c>
      <c r="X177" s="11">
        <f>IF(W177="","",'3.1-Coefficienti di emissione'!O177)</f>
        <v>0</v>
      </c>
      <c r="Y177" s="16">
        <f>IF(V177="","",H177*W177)</f>
        <v>0</v>
      </c>
      <c r="Z177" s="11">
        <f>IF(Y177="", "", 'Appendice 2, GWP dei HFCs'!G5)</f>
        <v>0</v>
      </c>
      <c r="AA177" s="16">
        <f>IF(Y177="","",Y177*Z177)</f>
        <v>0</v>
      </c>
      <c r="AB177" s="16">
        <f>IF('2-Controllo qualitativo'!E178="是",IF(J177="CO2",SUM(U177,AA177),SUM(O177,U177,AA177)),IF(SUM(O177,U177,AA177)&lt;&gt;0,SUM(O177,U177,AA177),0))</f>
        <v>0</v>
      </c>
      <c r="AC177" s="16">
        <f>IF('2-Controllo qualitativo'!E178="是",IF(J177="CO2",O177,""),"")</f>
        <v>0</v>
      </c>
      <c r="AD177" s="17">
        <f>IF(AB177&lt;&gt;"",AB177/'6-Tabella di riepilogo'!$J$5,"")</f>
        <v>0</v>
      </c>
      <c r="AE177" s="10">
        <f>F171&amp;J171&amp;E171</f>
        <v>0</v>
      </c>
      <c r="AF177" s="10">
        <f>F171&amp;J171</f>
        <v>0</v>
      </c>
      <c r="AG177" s="10">
        <f>F171&amp;P171</f>
        <v>0</v>
      </c>
      <c r="AH177" s="10">
        <f>F171&amp;V171</f>
        <v>0</v>
      </c>
      <c r="AI177" s="10">
        <f>F171&amp;G171</f>
        <v>0</v>
      </c>
      <c r="AJ177" s="10">
        <f>F171&amp;G171</f>
        <v>0</v>
      </c>
      <c r="AK177" s="10">
        <f>F171&amp;G171</f>
        <v>0</v>
      </c>
      <c r="AL177" s="10">
        <f>F171&amp;J171&amp;G171&amp;E171</f>
        <v>0</v>
      </c>
      <c r="AM177" s="10">
        <f>IFERROR(ABS(AB171),"")</f>
        <v>0</v>
      </c>
    </row>
    <row r="178" spans="1:39" ht="30" customHeight="1">
      <c r="A178" s="8">
        <f>IF('2-Controllo qualitativo'!A179&lt;&gt;"",'2-Controllo qualitativo'!A179,"")</f>
        <v>0</v>
      </c>
      <c r="B178" s="8">
        <f>IF('2-Controllo qualitativo'!B179&lt;&gt;"",'2-Controllo qualitativo'!B179,"")</f>
        <v>0</v>
      </c>
      <c r="C178" s="8">
        <f>IF('2-Controllo qualitativo'!C179&lt;&gt;"",'2-Controllo qualitativo'!C179,"")</f>
        <v>0</v>
      </c>
      <c r="D178" s="8">
        <f>IF('2-Controllo qualitativo'!D179&lt;&gt;"",'2-Controllo qualitativo'!D179,"")</f>
        <v>0</v>
      </c>
      <c r="E178" s="8">
        <f>IF('2-Controllo qualitativo'!E179&lt;&gt;"",'2-Controllo qualitativo'!E179,"")</f>
        <v>0</v>
      </c>
      <c r="F178" s="8">
        <f>IF('2-Controllo qualitativo'!F179&lt;&gt;"",'2-Controllo qualitativo'!F179,"")</f>
        <v>0</v>
      </c>
      <c r="G178" s="8">
        <f>IF('2-Controllo qualitativo'!G179&lt;&gt;"",'2-Controllo qualitativo'!G179,"")</f>
        <v>0</v>
      </c>
      <c r="H178" s="11" t="s">
        <v>467</v>
      </c>
      <c r="I178" s="11"/>
      <c r="J178" s="8">
        <f>IF('2-Controllo qualitativo'!X179&lt;&gt;"",IF('2-Controllo qualitativo'!X179&lt;&gt;0,'2-Controllo qualitativo'!X179,""),"")</f>
        <v>0</v>
      </c>
      <c r="K178" s="15">
        <f>'3.1-Coefficienti di emissione'!F178</f>
        <v>0</v>
      </c>
      <c r="L178" s="11">
        <f>'3.1-Coefficienti di emissione'!G178</f>
        <v>0</v>
      </c>
      <c r="M178" s="16">
        <f>IF(J178="","",H178*K178)</f>
        <v>0</v>
      </c>
      <c r="N178" s="11">
        <f>'Appendice 2, GWP dei HFCs'!G3</f>
        <v>0</v>
      </c>
      <c r="O178" s="16">
        <f>IF(M178="","",M178*N178)</f>
        <v>0</v>
      </c>
      <c r="P178" s="8">
        <f>IF('2-Controllo qualitativo'!Y179&lt;&gt;"",IF('2-Controllo qualitativo'!Y179&lt;&gt;0,'2-Controllo qualitativo'!Y179,""),"")</f>
        <v>0</v>
      </c>
      <c r="Q178" s="15">
        <f>IF('3.1-Coefficienti di emissione'!J178="", "", '3.1-Coefficienti di emissione'!J178)</f>
        <v>0</v>
      </c>
      <c r="R178" s="11">
        <f>IF(Q178="","",'3.1-Coefficienti di emissione'!K178)</f>
        <v>0</v>
      </c>
      <c r="S178" s="16">
        <f>IF(P178="","",H178*Q178)</f>
        <v>0</v>
      </c>
      <c r="T178" s="11">
        <f>IF(S178="", "", 'Appendice 2, GWP dei HFCs'!G4)</f>
        <v>0</v>
      </c>
      <c r="U178" s="16">
        <f>IF(S178="","",S178*T178)</f>
        <v>0</v>
      </c>
      <c r="V178" s="8">
        <f>IF('2-Controllo qualitativo'!Z179&lt;&gt;"",IF('2-Controllo qualitativo'!Z179&lt;&gt;0,'2-Controllo qualitativo'!Z179,""),"")</f>
        <v>0</v>
      </c>
      <c r="W178" s="15">
        <f>IF('3.1-Coefficienti di emissione'!N178 ="", "", '3.1-Coefficienti di emissione'!N178)</f>
        <v>0</v>
      </c>
      <c r="X178" s="11">
        <f>IF(W178="","",'3.1-Coefficienti di emissione'!O178)</f>
        <v>0</v>
      </c>
      <c r="Y178" s="16">
        <f>IF(V178="","",H178*W178)</f>
        <v>0</v>
      </c>
      <c r="Z178" s="11">
        <f>IF(Y178="", "", 'Appendice 2, GWP dei HFCs'!G5)</f>
        <v>0</v>
      </c>
      <c r="AA178" s="16">
        <f>IF(Y178="","",Y178*Z178)</f>
        <v>0</v>
      </c>
      <c r="AB178" s="16">
        <f>IF('2-Controllo qualitativo'!E179="是",IF(J178="CO2",SUM(U178,AA178),SUM(O178,U178,AA178)),IF(SUM(O178,U178,AA178)&lt;&gt;0,SUM(O178,U178,AA178),0))</f>
        <v>0</v>
      </c>
      <c r="AC178" s="16">
        <f>IF('2-Controllo qualitativo'!E179="是",IF(J178="CO2",O178,""),"")</f>
        <v>0</v>
      </c>
      <c r="AD178" s="17">
        <f>IF(AB178&lt;&gt;"",AB178/'6-Tabella di riepilogo'!$J$5,"")</f>
        <v>0</v>
      </c>
      <c r="AE178" s="10">
        <f>F172&amp;J172&amp;E172</f>
        <v>0</v>
      </c>
      <c r="AF178" s="10">
        <f>F172&amp;J172</f>
        <v>0</v>
      </c>
      <c r="AG178" s="10">
        <f>F172&amp;P172</f>
        <v>0</v>
      </c>
      <c r="AH178" s="10">
        <f>F172&amp;V172</f>
        <v>0</v>
      </c>
      <c r="AI178" s="10">
        <f>F172&amp;G172</f>
        <v>0</v>
      </c>
      <c r="AJ178" s="10">
        <f>F172&amp;G172</f>
        <v>0</v>
      </c>
      <c r="AK178" s="10">
        <f>F172&amp;G172</f>
        <v>0</v>
      </c>
      <c r="AL178" s="10">
        <f>F172&amp;J172&amp;G172&amp;E172</f>
        <v>0</v>
      </c>
      <c r="AM178" s="10">
        <f>IFERROR(ABS(AB172),"")</f>
        <v>0</v>
      </c>
    </row>
    <row r="179" spans="1:39" ht="30" customHeight="1">
      <c r="A179" s="8">
        <f>IF('2-Controllo qualitativo'!A180&lt;&gt;"",'2-Controllo qualitativo'!A180,"")</f>
        <v>0</v>
      </c>
      <c r="B179" s="8">
        <f>IF('2-Controllo qualitativo'!B180&lt;&gt;"",'2-Controllo qualitativo'!B180,"")</f>
        <v>0</v>
      </c>
      <c r="C179" s="8">
        <f>IF('2-Controllo qualitativo'!C180&lt;&gt;"",'2-Controllo qualitativo'!C180,"")</f>
        <v>0</v>
      </c>
      <c r="D179" s="8">
        <f>IF('2-Controllo qualitativo'!D180&lt;&gt;"",'2-Controllo qualitativo'!D180,"")</f>
        <v>0</v>
      </c>
      <c r="E179" s="8">
        <f>IF('2-Controllo qualitativo'!E180&lt;&gt;"",'2-Controllo qualitativo'!E180,"")</f>
        <v>0</v>
      </c>
      <c r="F179" s="8">
        <f>IF('2-Controllo qualitativo'!F180&lt;&gt;"",'2-Controllo qualitativo'!F180,"")</f>
        <v>0</v>
      </c>
      <c r="G179" s="8">
        <f>IF('2-Controllo qualitativo'!G180&lt;&gt;"",'2-Controllo qualitativo'!G180,"")</f>
        <v>0</v>
      </c>
      <c r="H179" s="11" t="s">
        <v>467</v>
      </c>
      <c r="I179" s="11"/>
      <c r="J179" s="8">
        <f>IF('2-Controllo qualitativo'!X180&lt;&gt;"",IF('2-Controllo qualitativo'!X180&lt;&gt;0,'2-Controllo qualitativo'!X180,""),"")</f>
        <v>0</v>
      </c>
      <c r="K179" s="15">
        <f>'3.1-Coefficienti di emissione'!F179</f>
        <v>0</v>
      </c>
      <c r="L179" s="11">
        <f>'3.1-Coefficienti di emissione'!G179</f>
        <v>0</v>
      </c>
      <c r="M179" s="16">
        <f>IF(J179="","",H179*K179)</f>
        <v>0</v>
      </c>
      <c r="N179" s="11">
        <f>'Appendice 2, GWP dei HFCs'!G3</f>
        <v>0</v>
      </c>
      <c r="O179" s="16">
        <f>IF(M179="","",M179*N179)</f>
        <v>0</v>
      </c>
      <c r="P179" s="8">
        <f>IF('2-Controllo qualitativo'!Y180&lt;&gt;"",IF('2-Controllo qualitativo'!Y180&lt;&gt;0,'2-Controllo qualitativo'!Y180,""),"")</f>
        <v>0</v>
      </c>
      <c r="Q179" s="15">
        <f>IF('3.1-Coefficienti di emissione'!J179="", "", '3.1-Coefficienti di emissione'!J179)</f>
        <v>0</v>
      </c>
      <c r="R179" s="11">
        <f>IF(Q179="","",'3.1-Coefficienti di emissione'!K179)</f>
        <v>0</v>
      </c>
      <c r="S179" s="16">
        <f>IF(P179="","",H179*Q179)</f>
        <v>0</v>
      </c>
      <c r="T179" s="11">
        <f>IF(S179="", "", 'Appendice 2, GWP dei HFCs'!G4)</f>
        <v>0</v>
      </c>
      <c r="U179" s="16">
        <f>IF(S179="","",S179*T179)</f>
        <v>0</v>
      </c>
      <c r="V179" s="8">
        <f>IF('2-Controllo qualitativo'!Z180&lt;&gt;"",IF('2-Controllo qualitativo'!Z180&lt;&gt;0,'2-Controllo qualitativo'!Z180,""),"")</f>
        <v>0</v>
      </c>
      <c r="W179" s="15">
        <f>IF('3.1-Coefficienti di emissione'!N179 ="", "", '3.1-Coefficienti di emissione'!N179)</f>
        <v>0</v>
      </c>
      <c r="X179" s="11">
        <f>IF(W179="","",'3.1-Coefficienti di emissione'!O179)</f>
        <v>0</v>
      </c>
      <c r="Y179" s="16">
        <f>IF(V179="","",H179*W179)</f>
        <v>0</v>
      </c>
      <c r="Z179" s="11">
        <f>IF(Y179="", "", 'Appendice 2, GWP dei HFCs'!G5)</f>
        <v>0</v>
      </c>
      <c r="AA179" s="16">
        <f>IF(Y179="","",Y179*Z179)</f>
        <v>0</v>
      </c>
      <c r="AB179" s="16">
        <f>IF('2-Controllo qualitativo'!E180="是",IF(J179="CO2",SUM(U179,AA179),SUM(O179,U179,AA179)),IF(SUM(O179,U179,AA179)&lt;&gt;0,SUM(O179,U179,AA179),0))</f>
        <v>0</v>
      </c>
      <c r="AC179" s="16">
        <f>IF('2-Controllo qualitativo'!E180="是",IF(J179="CO2",O179,""),"")</f>
        <v>0</v>
      </c>
      <c r="AD179" s="17">
        <f>IF(AB179&lt;&gt;"",AB179/'6-Tabella di riepilogo'!$J$5,"")</f>
        <v>0</v>
      </c>
      <c r="AE179" s="10">
        <f>F173&amp;J173&amp;E173</f>
        <v>0</v>
      </c>
      <c r="AF179" s="10">
        <f>F173&amp;J173</f>
        <v>0</v>
      </c>
      <c r="AG179" s="10">
        <f>F173&amp;P173</f>
        <v>0</v>
      </c>
      <c r="AH179" s="10">
        <f>F173&amp;V173</f>
        <v>0</v>
      </c>
      <c r="AI179" s="10">
        <f>F173&amp;G173</f>
        <v>0</v>
      </c>
      <c r="AJ179" s="10">
        <f>F173&amp;G173</f>
        <v>0</v>
      </c>
      <c r="AK179" s="10">
        <f>F173&amp;G173</f>
        <v>0</v>
      </c>
      <c r="AL179" s="10">
        <f>F173&amp;J173&amp;G173&amp;E173</f>
        <v>0</v>
      </c>
      <c r="AM179" s="10">
        <f>IFERROR(ABS(AB173),"")</f>
        <v>0</v>
      </c>
    </row>
    <row r="180" spans="1:39" ht="30" customHeight="1">
      <c r="A180" s="8">
        <f>IF('2-Controllo qualitativo'!A181&lt;&gt;"",'2-Controllo qualitativo'!A181,"")</f>
        <v>0</v>
      </c>
      <c r="B180" s="8">
        <f>IF('2-Controllo qualitativo'!B181&lt;&gt;"",'2-Controllo qualitativo'!B181,"")</f>
        <v>0</v>
      </c>
      <c r="C180" s="8">
        <f>IF('2-Controllo qualitativo'!C181&lt;&gt;"",'2-Controllo qualitativo'!C181,"")</f>
        <v>0</v>
      </c>
      <c r="D180" s="8">
        <f>IF('2-Controllo qualitativo'!D181&lt;&gt;"",'2-Controllo qualitativo'!D181,"")</f>
        <v>0</v>
      </c>
      <c r="E180" s="8">
        <f>IF('2-Controllo qualitativo'!E181&lt;&gt;"",'2-Controllo qualitativo'!E181,"")</f>
        <v>0</v>
      </c>
      <c r="F180" s="8">
        <f>IF('2-Controllo qualitativo'!F181&lt;&gt;"",'2-Controllo qualitativo'!F181,"")</f>
        <v>0</v>
      </c>
      <c r="G180" s="8">
        <f>IF('2-Controllo qualitativo'!G181&lt;&gt;"",'2-Controllo qualitativo'!G181,"")</f>
        <v>0</v>
      </c>
      <c r="H180" s="11" t="s">
        <v>467</v>
      </c>
      <c r="I180" s="11"/>
      <c r="J180" s="8">
        <f>IF('2-Controllo qualitativo'!X181&lt;&gt;"",IF('2-Controllo qualitativo'!X181&lt;&gt;0,'2-Controllo qualitativo'!X181,""),"")</f>
        <v>0</v>
      </c>
      <c r="K180" s="15">
        <f>'3.1-Coefficienti di emissione'!F180</f>
        <v>0</v>
      </c>
      <c r="L180" s="11">
        <f>'3.1-Coefficienti di emissione'!G180</f>
        <v>0</v>
      </c>
      <c r="M180" s="16">
        <f>IF(J180="","",H180*K180)</f>
        <v>0</v>
      </c>
      <c r="N180" s="11">
        <f>'Appendice 2, GWP dei HFCs'!G3</f>
        <v>0</v>
      </c>
      <c r="O180" s="16">
        <f>IF(M180="","",M180*N180)</f>
        <v>0</v>
      </c>
      <c r="P180" s="8">
        <f>IF('2-Controllo qualitativo'!Y181&lt;&gt;"",IF('2-Controllo qualitativo'!Y181&lt;&gt;0,'2-Controllo qualitativo'!Y181,""),"")</f>
        <v>0</v>
      </c>
      <c r="Q180" s="15">
        <f>IF('3.1-Coefficienti di emissione'!J180="", "", '3.1-Coefficienti di emissione'!J180)</f>
        <v>0</v>
      </c>
      <c r="R180" s="11">
        <f>IF(Q180="","",'3.1-Coefficienti di emissione'!K180)</f>
        <v>0</v>
      </c>
      <c r="S180" s="16">
        <f>IF(P180="","",H180*Q180)</f>
        <v>0</v>
      </c>
      <c r="T180" s="11">
        <f>IF(S180="", "", 'Appendice 2, GWP dei HFCs'!G4)</f>
        <v>0</v>
      </c>
      <c r="U180" s="16">
        <f>IF(S180="","",S180*T180)</f>
        <v>0</v>
      </c>
      <c r="V180" s="8">
        <f>IF('2-Controllo qualitativo'!Z181&lt;&gt;"",IF('2-Controllo qualitativo'!Z181&lt;&gt;0,'2-Controllo qualitativo'!Z181,""),"")</f>
        <v>0</v>
      </c>
      <c r="W180" s="15">
        <f>IF('3.1-Coefficienti di emissione'!N180 ="", "", '3.1-Coefficienti di emissione'!N180)</f>
        <v>0</v>
      </c>
      <c r="X180" s="11">
        <f>IF(W180="","",'3.1-Coefficienti di emissione'!O180)</f>
        <v>0</v>
      </c>
      <c r="Y180" s="16">
        <f>IF(V180="","",H180*W180)</f>
        <v>0</v>
      </c>
      <c r="Z180" s="11">
        <f>IF(Y180="", "", 'Appendice 2, GWP dei HFCs'!G5)</f>
        <v>0</v>
      </c>
      <c r="AA180" s="16">
        <f>IF(Y180="","",Y180*Z180)</f>
        <v>0</v>
      </c>
      <c r="AB180" s="16">
        <f>IF('2-Controllo qualitativo'!E181="是",IF(J180="CO2",SUM(U180,AA180),SUM(O180,U180,AA180)),IF(SUM(O180,U180,AA180)&lt;&gt;0,SUM(O180,U180,AA180),0))</f>
        <v>0</v>
      </c>
      <c r="AC180" s="16">
        <f>IF('2-Controllo qualitativo'!E181="是",IF(J180="CO2",O180,""),"")</f>
        <v>0</v>
      </c>
      <c r="AD180" s="17">
        <f>IF(AB180&lt;&gt;"",AB180/'6-Tabella di riepilogo'!$J$5,"")</f>
        <v>0</v>
      </c>
      <c r="AE180" s="10">
        <f>F174&amp;J174&amp;E174</f>
        <v>0</v>
      </c>
      <c r="AF180" s="10">
        <f>F174&amp;J174</f>
        <v>0</v>
      </c>
      <c r="AG180" s="10">
        <f>F174&amp;P174</f>
        <v>0</v>
      </c>
      <c r="AH180" s="10">
        <f>F174&amp;V174</f>
        <v>0</v>
      </c>
      <c r="AI180" s="10">
        <f>F174&amp;G174</f>
        <v>0</v>
      </c>
      <c r="AJ180" s="10">
        <f>F174&amp;G174</f>
        <v>0</v>
      </c>
      <c r="AK180" s="10">
        <f>F174&amp;G174</f>
        <v>0</v>
      </c>
      <c r="AL180" s="10">
        <f>F174&amp;J174&amp;G174&amp;E174</f>
        <v>0</v>
      </c>
      <c r="AM180" s="10">
        <f>IFERROR(ABS(AB174),"")</f>
        <v>0</v>
      </c>
    </row>
    <row r="181" spans="1:39" ht="30" customHeight="1">
      <c r="A181" s="8">
        <f>IF('2-Controllo qualitativo'!A182&lt;&gt;"",'2-Controllo qualitativo'!A182,"")</f>
        <v>0</v>
      </c>
      <c r="B181" s="8">
        <f>IF('2-Controllo qualitativo'!B182&lt;&gt;"",'2-Controllo qualitativo'!B182,"")</f>
        <v>0</v>
      </c>
      <c r="C181" s="8">
        <f>IF('2-Controllo qualitativo'!C182&lt;&gt;"",'2-Controllo qualitativo'!C182,"")</f>
        <v>0</v>
      </c>
      <c r="D181" s="8">
        <f>IF('2-Controllo qualitativo'!D182&lt;&gt;"",'2-Controllo qualitativo'!D182,"")</f>
        <v>0</v>
      </c>
      <c r="E181" s="8">
        <f>IF('2-Controllo qualitativo'!E182&lt;&gt;"",'2-Controllo qualitativo'!E182,"")</f>
        <v>0</v>
      </c>
      <c r="F181" s="8">
        <f>IF('2-Controllo qualitativo'!F182&lt;&gt;"",'2-Controllo qualitativo'!F182,"")</f>
        <v>0</v>
      </c>
      <c r="G181" s="8">
        <f>IF('2-Controllo qualitativo'!G182&lt;&gt;"",'2-Controllo qualitativo'!G182,"")</f>
        <v>0</v>
      </c>
      <c r="H181" s="11" t="s">
        <v>467</v>
      </c>
      <c r="I181" s="11"/>
      <c r="J181" s="8">
        <f>IF('2-Controllo qualitativo'!X182&lt;&gt;"",IF('2-Controllo qualitativo'!X182&lt;&gt;0,'2-Controllo qualitativo'!X182,""),"")</f>
        <v>0</v>
      </c>
      <c r="K181" s="15">
        <f>'3.1-Coefficienti di emissione'!F181</f>
        <v>0</v>
      </c>
      <c r="L181" s="11">
        <f>'3.1-Coefficienti di emissione'!G181</f>
        <v>0</v>
      </c>
      <c r="M181" s="16">
        <f>IF(J181="","",H181*K181)</f>
        <v>0</v>
      </c>
      <c r="N181" s="11">
        <f>'Appendice 2, GWP dei HFCs'!G3</f>
        <v>0</v>
      </c>
      <c r="O181" s="16">
        <f>IF(M181="","",M181*N181)</f>
        <v>0</v>
      </c>
      <c r="P181" s="8">
        <f>IF('2-Controllo qualitativo'!Y182&lt;&gt;"",IF('2-Controllo qualitativo'!Y182&lt;&gt;0,'2-Controllo qualitativo'!Y182,""),"")</f>
        <v>0</v>
      </c>
      <c r="Q181" s="15">
        <f>IF('3.1-Coefficienti di emissione'!J181="", "", '3.1-Coefficienti di emissione'!J181)</f>
        <v>0</v>
      </c>
      <c r="R181" s="11">
        <f>IF(Q181="","",'3.1-Coefficienti di emissione'!K181)</f>
        <v>0</v>
      </c>
      <c r="S181" s="16">
        <f>IF(P181="","",H181*Q181)</f>
        <v>0</v>
      </c>
      <c r="T181" s="11">
        <f>IF(S181="", "", 'Appendice 2, GWP dei HFCs'!G4)</f>
        <v>0</v>
      </c>
      <c r="U181" s="16">
        <f>IF(S181="","",S181*T181)</f>
        <v>0</v>
      </c>
      <c r="V181" s="8">
        <f>IF('2-Controllo qualitativo'!Z182&lt;&gt;"",IF('2-Controllo qualitativo'!Z182&lt;&gt;0,'2-Controllo qualitativo'!Z182,""),"")</f>
        <v>0</v>
      </c>
      <c r="W181" s="15">
        <f>IF('3.1-Coefficienti di emissione'!N181 ="", "", '3.1-Coefficienti di emissione'!N181)</f>
        <v>0</v>
      </c>
      <c r="X181" s="11">
        <f>IF(W181="","",'3.1-Coefficienti di emissione'!O181)</f>
        <v>0</v>
      </c>
      <c r="Y181" s="16">
        <f>IF(V181="","",H181*W181)</f>
        <v>0</v>
      </c>
      <c r="Z181" s="11">
        <f>IF(Y181="", "", 'Appendice 2, GWP dei HFCs'!G5)</f>
        <v>0</v>
      </c>
      <c r="AA181" s="16">
        <f>IF(Y181="","",Y181*Z181)</f>
        <v>0</v>
      </c>
      <c r="AB181" s="16">
        <f>IF('2-Controllo qualitativo'!E182="是",IF(J181="CO2",SUM(U181,AA181),SUM(O181,U181,AA181)),IF(SUM(O181,U181,AA181)&lt;&gt;0,SUM(O181,U181,AA181),0))</f>
        <v>0</v>
      </c>
      <c r="AC181" s="16">
        <f>IF('2-Controllo qualitativo'!E182="是",IF(J181="CO2",O181,""),"")</f>
        <v>0</v>
      </c>
      <c r="AD181" s="17">
        <f>IF(AB181&lt;&gt;"",AB181/'6-Tabella di riepilogo'!$J$5,"")</f>
        <v>0</v>
      </c>
      <c r="AE181" s="10">
        <f>F175&amp;J175&amp;E175</f>
        <v>0</v>
      </c>
      <c r="AF181" s="10">
        <f>F175&amp;J175</f>
        <v>0</v>
      </c>
      <c r="AG181" s="10">
        <f>F175&amp;P175</f>
        <v>0</v>
      </c>
      <c r="AH181" s="10">
        <f>F175&amp;V175</f>
        <v>0</v>
      </c>
      <c r="AI181" s="10">
        <f>F175&amp;G175</f>
        <v>0</v>
      </c>
      <c r="AJ181" s="10">
        <f>F175&amp;G175</f>
        <v>0</v>
      </c>
      <c r="AK181" s="10">
        <f>F175&amp;G175</f>
        <v>0</v>
      </c>
      <c r="AL181" s="10">
        <f>F175&amp;J175&amp;G175&amp;E175</f>
        <v>0</v>
      </c>
      <c r="AM181" s="10">
        <f>IFERROR(ABS(AB175),"")</f>
        <v>0</v>
      </c>
    </row>
    <row r="182" spans="1:39" ht="30" customHeight="1">
      <c r="A182" s="8">
        <f>IF('2-Controllo qualitativo'!A183&lt;&gt;"",'2-Controllo qualitativo'!A183,"")</f>
        <v>0</v>
      </c>
      <c r="B182" s="8">
        <f>IF('2-Controllo qualitativo'!B183&lt;&gt;"",'2-Controllo qualitativo'!B183,"")</f>
        <v>0</v>
      </c>
      <c r="C182" s="8">
        <f>IF('2-Controllo qualitativo'!C183&lt;&gt;"",'2-Controllo qualitativo'!C183,"")</f>
        <v>0</v>
      </c>
      <c r="D182" s="8">
        <f>IF('2-Controllo qualitativo'!D183&lt;&gt;"",'2-Controllo qualitativo'!D183,"")</f>
        <v>0</v>
      </c>
      <c r="E182" s="8">
        <f>IF('2-Controllo qualitativo'!E183&lt;&gt;"",'2-Controllo qualitativo'!E183,"")</f>
        <v>0</v>
      </c>
      <c r="F182" s="8">
        <f>IF('2-Controllo qualitativo'!F183&lt;&gt;"",'2-Controllo qualitativo'!F183,"")</f>
        <v>0</v>
      </c>
      <c r="G182" s="8">
        <f>IF('2-Controllo qualitativo'!G183&lt;&gt;"",'2-Controllo qualitativo'!G183,"")</f>
        <v>0</v>
      </c>
      <c r="H182" s="11" t="s">
        <v>467</v>
      </c>
      <c r="I182" s="11"/>
      <c r="J182" s="8">
        <f>IF('2-Controllo qualitativo'!X183&lt;&gt;"",IF('2-Controllo qualitativo'!X183&lt;&gt;0,'2-Controllo qualitativo'!X183,""),"")</f>
        <v>0</v>
      </c>
      <c r="K182" s="15">
        <f>'3.1-Coefficienti di emissione'!F182</f>
        <v>0</v>
      </c>
      <c r="L182" s="11">
        <f>'3.1-Coefficienti di emissione'!G182</f>
        <v>0</v>
      </c>
      <c r="M182" s="16">
        <f>IF(J182="","",H182*K182)</f>
        <v>0</v>
      </c>
      <c r="N182" s="11">
        <f>'Appendice 2, GWP dei HFCs'!G3</f>
        <v>0</v>
      </c>
      <c r="O182" s="16">
        <f>IF(M182="","",M182*N182)</f>
        <v>0</v>
      </c>
      <c r="P182" s="8">
        <f>IF('2-Controllo qualitativo'!Y183&lt;&gt;"",IF('2-Controllo qualitativo'!Y183&lt;&gt;0,'2-Controllo qualitativo'!Y183,""),"")</f>
        <v>0</v>
      </c>
      <c r="Q182" s="15">
        <f>IF('3.1-Coefficienti di emissione'!J182="", "", '3.1-Coefficienti di emissione'!J182)</f>
        <v>0</v>
      </c>
      <c r="R182" s="11">
        <f>IF(Q182="","",'3.1-Coefficienti di emissione'!K182)</f>
        <v>0</v>
      </c>
      <c r="S182" s="16">
        <f>IF(P182="","",H182*Q182)</f>
        <v>0</v>
      </c>
      <c r="T182" s="11">
        <f>IF(S182="", "", 'Appendice 2, GWP dei HFCs'!G4)</f>
        <v>0</v>
      </c>
      <c r="U182" s="16">
        <f>IF(S182="","",S182*T182)</f>
        <v>0</v>
      </c>
      <c r="V182" s="8">
        <f>IF('2-Controllo qualitativo'!Z183&lt;&gt;"",IF('2-Controllo qualitativo'!Z183&lt;&gt;0,'2-Controllo qualitativo'!Z183,""),"")</f>
        <v>0</v>
      </c>
      <c r="W182" s="15">
        <f>IF('3.1-Coefficienti di emissione'!N182 ="", "", '3.1-Coefficienti di emissione'!N182)</f>
        <v>0</v>
      </c>
      <c r="X182" s="11">
        <f>IF(W182="","",'3.1-Coefficienti di emissione'!O182)</f>
        <v>0</v>
      </c>
      <c r="Y182" s="16">
        <f>IF(V182="","",H182*W182)</f>
        <v>0</v>
      </c>
      <c r="Z182" s="11">
        <f>IF(Y182="", "", 'Appendice 2, GWP dei HFCs'!G5)</f>
        <v>0</v>
      </c>
      <c r="AA182" s="16">
        <f>IF(Y182="","",Y182*Z182)</f>
        <v>0</v>
      </c>
      <c r="AB182" s="16">
        <f>IF('2-Controllo qualitativo'!E183="是",IF(J182="CO2",SUM(U182,AA182),SUM(O182,U182,AA182)),IF(SUM(O182,U182,AA182)&lt;&gt;0,SUM(O182,U182,AA182),0))</f>
        <v>0</v>
      </c>
      <c r="AC182" s="16">
        <f>IF('2-Controllo qualitativo'!E183="是",IF(J182="CO2",O182,""),"")</f>
        <v>0</v>
      </c>
      <c r="AD182" s="17">
        <f>IF(AB182&lt;&gt;"",AB182/'6-Tabella di riepilogo'!$J$5,"")</f>
        <v>0</v>
      </c>
      <c r="AE182" s="10">
        <f>F176&amp;J176&amp;E176</f>
        <v>0</v>
      </c>
      <c r="AF182" s="10">
        <f>F176&amp;J176</f>
        <v>0</v>
      </c>
      <c r="AG182" s="10">
        <f>F176&amp;P176</f>
        <v>0</v>
      </c>
      <c r="AH182" s="10">
        <f>F176&amp;V176</f>
        <v>0</v>
      </c>
      <c r="AI182" s="10">
        <f>F176&amp;G176</f>
        <v>0</v>
      </c>
      <c r="AJ182" s="10">
        <f>F176&amp;G176</f>
        <v>0</v>
      </c>
      <c r="AK182" s="10">
        <f>F176&amp;G176</f>
        <v>0</v>
      </c>
      <c r="AL182" s="10">
        <f>F176&amp;J176&amp;G176&amp;E176</f>
        <v>0</v>
      </c>
      <c r="AM182" s="10">
        <f>IFERROR(ABS(AB176),"")</f>
        <v>0</v>
      </c>
    </row>
    <row r="183" spans="1:39" ht="30" customHeight="1">
      <c r="A183" s="8">
        <f>IF('2-Controllo qualitativo'!A184&lt;&gt;"",'2-Controllo qualitativo'!A184,"")</f>
        <v>0</v>
      </c>
      <c r="B183" s="8">
        <f>IF('2-Controllo qualitativo'!B184&lt;&gt;"",'2-Controllo qualitativo'!B184,"")</f>
        <v>0</v>
      </c>
      <c r="C183" s="8">
        <f>IF('2-Controllo qualitativo'!C184&lt;&gt;"",'2-Controllo qualitativo'!C184,"")</f>
        <v>0</v>
      </c>
      <c r="D183" s="8">
        <f>IF('2-Controllo qualitativo'!D184&lt;&gt;"",'2-Controllo qualitativo'!D184,"")</f>
        <v>0</v>
      </c>
      <c r="E183" s="8">
        <f>IF('2-Controllo qualitativo'!E184&lt;&gt;"",'2-Controllo qualitativo'!E184,"")</f>
        <v>0</v>
      </c>
      <c r="F183" s="8">
        <f>IF('2-Controllo qualitativo'!F184&lt;&gt;"",'2-Controllo qualitativo'!F184,"")</f>
        <v>0</v>
      </c>
      <c r="G183" s="8">
        <f>IF('2-Controllo qualitativo'!G184&lt;&gt;"",'2-Controllo qualitativo'!G184,"")</f>
        <v>0</v>
      </c>
      <c r="H183" s="11" t="s">
        <v>467</v>
      </c>
      <c r="I183" s="11"/>
      <c r="J183" s="8">
        <f>IF('2-Controllo qualitativo'!X184&lt;&gt;"",IF('2-Controllo qualitativo'!X184&lt;&gt;0,'2-Controllo qualitativo'!X184,""),"")</f>
        <v>0</v>
      </c>
      <c r="K183" s="15">
        <f>'3.1-Coefficienti di emissione'!F183</f>
        <v>0</v>
      </c>
      <c r="L183" s="11">
        <f>'3.1-Coefficienti di emissione'!G183</f>
        <v>0</v>
      </c>
      <c r="M183" s="16">
        <f>IF(J183="","",H183*K183)</f>
        <v>0</v>
      </c>
      <c r="N183" s="11">
        <f>'Appendice 2, GWP dei HFCs'!G3</f>
        <v>0</v>
      </c>
      <c r="O183" s="16">
        <f>IF(M183="","",M183*N183)</f>
        <v>0</v>
      </c>
      <c r="P183" s="8">
        <f>IF('2-Controllo qualitativo'!Y184&lt;&gt;"",IF('2-Controllo qualitativo'!Y184&lt;&gt;0,'2-Controllo qualitativo'!Y184,""),"")</f>
        <v>0</v>
      </c>
      <c r="Q183" s="15">
        <f>IF('3.1-Coefficienti di emissione'!J183="", "", '3.1-Coefficienti di emissione'!J183)</f>
        <v>0</v>
      </c>
      <c r="R183" s="11">
        <f>IF(Q183="","",'3.1-Coefficienti di emissione'!K183)</f>
        <v>0</v>
      </c>
      <c r="S183" s="16">
        <f>IF(P183="","",H183*Q183)</f>
        <v>0</v>
      </c>
      <c r="T183" s="11">
        <f>IF(S183="", "", 'Appendice 2, GWP dei HFCs'!G4)</f>
        <v>0</v>
      </c>
      <c r="U183" s="16">
        <f>IF(S183="","",S183*T183)</f>
        <v>0</v>
      </c>
      <c r="V183" s="8">
        <f>IF('2-Controllo qualitativo'!Z184&lt;&gt;"",IF('2-Controllo qualitativo'!Z184&lt;&gt;0,'2-Controllo qualitativo'!Z184,""),"")</f>
        <v>0</v>
      </c>
      <c r="W183" s="15">
        <f>IF('3.1-Coefficienti di emissione'!N183 ="", "", '3.1-Coefficienti di emissione'!N183)</f>
        <v>0</v>
      </c>
      <c r="X183" s="11">
        <f>IF(W183="","",'3.1-Coefficienti di emissione'!O183)</f>
        <v>0</v>
      </c>
      <c r="Y183" s="16">
        <f>IF(V183="","",H183*W183)</f>
        <v>0</v>
      </c>
      <c r="Z183" s="11">
        <f>IF(Y183="", "", 'Appendice 2, GWP dei HFCs'!G5)</f>
        <v>0</v>
      </c>
      <c r="AA183" s="16">
        <f>IF(Y183="","",Y183*Z183)</f>
        <v>0</v>
      </c>
      <c r="AB183" s="16">
        <f>IF('2-Controllo qualitativo'!E184="是",IF(J183="CO2",SUM(U183,AA183),SUM(O183,U183,AA183)),IF(SUM(O183,U183,AA183)&lt;&gt;0,SUM(O183,U183,AA183),0))</f>
        <v>0</v>
      </c>
      <c r="AC183" s="16">
        <f>IF('2-Controllo qualitativo'!E184="是",IF(J183="CO2",O183,""),"")</f>
        <v>0</v>
      </c>
      <c r="AD183" s="17">
        <f>IF(AB183&lt;&gt;"",AB183/'6-Tabella di riepilogo'!$J$5,"")</f>
        <v>0</v>
      </c>
      <c r="AE183" s="10">
        <f>F177&amp;J177&amp;E177</f>
        <v>0</v>
      </c>
      <c r="AF183" s="10">
        <f>F177&amp;J177</f>
        <v>0</v>
      </c>
      <c r="AG183" s="10">
        <f>F177&amp;P177</f>
        <v>0</v>
      </c>
      <c r="AH183" s="10">
        <f>F177&amp;V177</f>
        <v>0</v>
      </c>
      <c r="AI183" s="10">
        <f>F177&amp;G177</f>
        <v>0</v>
      </c>
      <c r="AJ183" s="10">
        <f>F177&amp;G177</f>
        <v>0</v>
      </c>
      <c r="AK183" s="10">
        <f>F177&amp;G177</f>
        <v>0</v>
      </c>
      <c r="AL183" s="10">
        <f>F177&amp;J177&amp;G177&amp;E177</f>
        <v>0</v>
      </c>
      <c r="AM183" s="10">
        <f>IFERROR(ABS(AB177),"")</f>
        <v>0</v>
      </c>
    </row>
    <row r="184" spans="1:39" ht="30" customHeight="1">
      <c r="A184" s="8">
        <f>IF('2-Controllo qualitativo'!A185&lt;&gt;"",'2-Controllo qualitativo'!A185,"")</f>
        <v>0</v>
      </c>
      <c r="B184" s="8">
        <f>IF('2-Controllo qualitativo'!B185&lt;&gt;"",'2-Controllo qualitativo'!B185,"")</f>
        <v>0</v>
      </c>
      <c r="C184" s="8">
        <f>IF('2-Controllo qualitativo'!C185&lt;&gt;"",'2-Controllo qualitativo'!C185,"")</f>
        <v>0</v>
      </c>
      <c r="D184" s="8">
        <f>IF('2-Controllo qualitativo'!D185&lt;&gt;"",'2-Controllo qualitativo'!D185,"")</f>
        <v>0</v>
      </c>
      <c r="E184" s="8">
        <f>IF('2-Controllo qualitativo'!E185&lt;&gt;"",'2-Controllo qualitativo'!E185,"")</f>
        <v>0</v>
      </c>
      <c r="F184" s="8">
        <f>IF('2-Controllo qualitativo'!F185&lt;&gt;"",'2-Controllo qualitativo'!F185,"")</f>
        <v>0</v>
      </c>
      <c r="G184" s="8">
        <f>IF('2-Controllo qualitativo'!G185&lt;&gt;"",'2-Controllo qualitativo'!G185,"")</f>
        <v>0</v>
      </c>
      <c r="H184" s="11" t="s">
        <v>512</v>
      </c>
      <c r="I184" s="11" t="s">
        <v>489</v>
      </c>
      <c r="J184" s="8">
        <f>IF('2-Controllo qualitativo'!X185&lt;&gt;"",IF('2-Controllo qualitativo'!X185&lt;&gt;0,'2-Controllo qualitativo'!X185,""),"")</f>
        <v>0</v>
      </c>
      <c r="K184" s="15">
        <f>'3.1-Coefficienti di emissione'!F184</f>
        <v>0</v>
      </c>
      <c r="L184" s="11">
        <f>'3.1-Coefficienti di emissione'!G184</f>
        <v>0</v>
      </c>
      <c r="M184" s="16">
        <f>IF(J184="","",H184*K184)</f>
        <v>0</v>
      </c>
      <c r="N184" s="11">
        <f>'Appendice 2, GWP dei HFCs'!G3</f>
        <v>0</v>
      </c>
      <c r="O184" s="16">
        <f>IF(M184="","",M184*N184)</f>
        <v>0</v>
      </c>
      <c r="P184" s="8">
        <f>IF('2-Controllo qualitativo'!Y185&lt;&gt;"",IF('2-Controllo qualitativo'!Y185&lt;&gt;0,'2-Controllo qualitativo'!Y185,""),"")</f>
        <v>0</v>
      </c>
      <c r="Q184" s="15">
        <f>IF('3.1-Coefficienti di emissione'!J184="", "", '3.1-Coefficienti di emissione'!J184)</f>
        <v>0</v>
      </c>
      <c r="R184" s="11">
        <f>IF(Q184="","",'3.1-Coefficienti di emissione'!K184)</f>
        <v>0</v>
      </c>
      <c r="S184" s="16">
        <f>IF(P184="","",H184*Q184)</f>
        <v>0</v>
      </c>
      <c r="T184" s="11">
        <f>IF(S184="", "", 'Appendice 2, GWP dei HFCs'!G4)</f>
        <v>0</v>
      </c>
      <c r="U184" s="16">
        <f>IF(S184="","",S184*T184)</f>
        <v>0</v>
      </c>
      <c r="V184" s="8">
        <f>IF('2-Controllo qualitativo'!Z185&lt;&gt;"",IF('2-Controllo qualitativo'!Z185&lt;&gt;0,'2-Controllo qualitativo'!Z185,""),"")</f>
        <v>0</v>
      </c>
      <c r="W184" s="15">
        <f>IF('3.1-Coefficienti di emissione'!N184 ="", "", '3.1-Coefficienti di emissione'!N184)</f>
        <v>0</v>
      </c>
      <c r="X184" s="11">
        <f>IF(W184="","",'3.1-Coefficienti di emissione'!O184)</f>
        <v>0</v>
      </c>
      <c r="Y184" s="16">
        <f>IF(V184="","",H184*W184)</f>
        <v>0</v>
      </c>
      <c r="Z184" s="11">
        <f>IF(Y184="", "", 'Appendice 2, GWP dei HFCs'!G5)</f>
        <v>0</v>
      </c>
      <c r="AA184" s="16">
        <f>IF(Y184="","",Y184*Z184)</f>
        <v>0</v>
      </c>
      <c r="AB184" s="16">
        <f>IF('2-Controllo qualitativo'!E185="是",IF(J184="CO2",SUM(U184,AA184),SUM(O184,U184,AA184)),IF(SUM(O184,U184,AA184)&lt;&gt;0,SUM(O184,U184,AA184),0))</f>
        <v>0</v>
      </c>
      <c r="AC184" s="16">
        <f>IF('2-Controllo qualitativo'!E185="是",IF(J184="CO2",O184,""),"")</f>
        <v>0</v>
      </c>
      <c r="AD184" s="17">
        <f>IF(AB184&lt;&gt;"",AB184/'6-Tabella di riepilogo'!$J$5,"")</f>
        <v>0</v>
      </c>
      <c r="AE184" s="10">
        <f>F178&amp;J178&amp;E178</f>
        <v>0</v>
      </c>
      <c r="AF184" s="10">
        <f>F178&amp;J178</f>
        <v>0</v>
      </c>
      <c r="AG184" s="10">
        <f>F178&amp;P178</f>
        <v>0</v>
      </c>
      <c r="AH184" s="10">
        <f>F178&amp;V178</f>
        <v>0</v>
      </c>
      <c r="AI184" s="10">
        <f>F178&amp;G178</f>
        <v>0</v>
      </c>
      <c r="AJ184" s="10">
        <f>F178&amp;G178</f>
        <v>0</v>
      </c>
      <c r="AK184" s="10">
        <f>F178&amp;G178</f>
        <v>0</v>
      </c>
      <c r="AL184" s="10">
        <f>F178&amp;J178&amp;G178&amp;E178</f>
        <v>0</v>
      </c>
      <c r="AM184" s="10">
        <f>IFERROR(ABS(AB178),"")</f>
        <v>0</v>
      </c>
    </row>
    <row r="185" spans="1:39" ht="30" customHeight="1">
      <c r="A185" s="8">
        <f>IF('2-Controllo qualitativo'!A186&lt;&gt;"",'2-Controllo qualitativo'!A186,"")</f>
        <v>0</v>
      </c>
      <c r="B185" s="8">
        <f>IF('2-Controllo qualitativo'!B186&lt;&gt;"",'2-Controllo qualitativo'!B186,"")</f>
        <v>0</v>
      </c>
      <c r="C185" s="8">
        <f>IF('2-Controllo qualitativo'!C186&lt;&gt;"",'2-Controllo qualitativo'!C186,"")</f>
        <v>0</v>
      </c>
      <c r="D185" s="8">
        <f>IF('2-Controllo qualitativo'!D186&lt;&gt;"",'2-Controllo qualitativo'!D186,"")</f>
        <v>0</v>
      </c>
      <c r="E185" s="8">
        <f>IF('2-Controllo qualitativo'!E186&lt;&gt;"",'2-Controllo qualitativo'!E186,"")</f>
        <v>0</v>
      </c>
      <c r="F185" s="8">
        <f>IF('2-Controllo qualitativo'!F186&lt;&gt;"",'2-Controllo qualitativo'!F186,"")</f>
        <v>0</v>
      </c>
      <c r="G185" s="8">
        <f>IF('2-Controllo qualitativo'!G186&lt;&gt;"",'2-Controllo qualitativo'!G186,"")</f>
        <v>0</v>
      </c>
      <c r="H185" s="11" t="s">
        <v>513</v>
      </c>
      <c r="I185" s="11" t="s">
        <v>489</v>
      </c>
      <c r="J185" s="8">
        <f>IF('2-Controllo qualitativo'!X186&lt;&gt;"",IF('2-Controllo qualitativo'!X186&lt;&gt;0,'2-Controllo qualitativo'!X186,""),"")</f>
        <v>0</v>
      </c>
      <c r="K185" s="15">
        <f>'3.1-Coefficienti di emissione'!F185</f>
        <v>0</v>
      </c>
      <c r="L185" s="11">
        <f>'3.1-Coefficienti di emissione'!G185</f>
        <v>0</v>
      </c>
      <c r="M185" s="16">
        <f>IF(J185="","",H185*K185)</f>
        <v>0</v>
      </c>
      <c r="N185" s="11">
        <f>'Appendice 2, GWP dei HFCs'!G3</f>
        <v>0</v>
      </c>
      <c r="O185" s="16">
        <f>IF(M185="","",M185*N185)</f>
        <v>0</v>
      </c>
      <c r="P185" s="8">
        <f>IF('2-Controllo qualitativo'!Y186&lt;&gt;"",IF('2-Controllo qualitativo'!Y186&lt;&gt;0,'2-Controllo qualitativo'!Y186,""),"")</f>
        <v>0</v>
      </c>
      <c r="Q185" s="15">
        <f>IF('3.1-Coefficienti di emissione'!J185="", "", '3.1-Coefficienti di emissione'!J185)</f>
        <v>0</v>
      </c>
      <c r="R185" s="11">
        <f>IF(Q185="","",'3.1-Coefficienti di emissione'!K185)</f>
        <v>0</v>
      </c>
      <c r="S185" s="16">
        <f>IF(P185="","",H185*Q185)</f>
        <v>0</v>
      </c>
      <c r="T185" s="11">
        <f>IF(S185="", "", 'Appendice 2, GWP dei HFCs'!G4)</f>
        <v>0</v>
      </c>
      <c r="U185" s="16">
        <f>IF(S185="","",S185*T185)</f>
        <v>0</v>
      </c>
      <c r="V185" s="8">
        <f>IF('2-Controllo qualitativo'!Z186&lt;&gt;"",IF('2-Controllo qualitativo'!Z186&lt;&gt;0,'2-Controllo qualitativo'!Z186,""),"")</f>
        <v>0</v>
      </c>
      <c r="W185" s="15">
        <f>IF('3.1-Coefficienti di emissione'!N185 ="", "", '3.1-Coefficienti di emissione'!N185)</f>
        <v>0</v>
      </c>
      <c r="X185" s="11">
        <f>IF(W185="","",'3.1-Coefficienti di emissione'!O185)</f>
        <v>0</v>
      </c>
      <c r="Y185" s="16">
        <f>IF(V185="","",H185*W185)</f>
        <v>0</v>
      </c>
      <c r="Z185" s="11">
        <f>IF(Y185="", "", 'Appendice 2, GWP dei HFCs'!G5)</f>
        <v>0</v>
      </c>
      <c r="AA185" s="16">
        <f>IF(Y185="","",Y185*Z185)</f>
        <v>0</v>
      </c>
      <c r="AB185" s="16">
        <f>IF('2-Controllo qualitativo'!E186="是",IF(J185="CO2",SUM(U185,AA185),SUM(O185,U185,AA185)),IF(SUM(O185,U185,AA185)&lt;&gt;0,SUM(O185,U185,AA185),0))</f>
        <v>0</v>
      </c>
      <c r="AC185" s="16">
        <f>IF('2-Controllo qualitativo'!E186="是",IF(J185="CO2",O185,""),"")</f>
        <v>0</v>
      </c>
      <c r="AD185" s="17">
        <f>IF(AB185&lt;&gt;"",AB185/'6-Tabella di riepilogo'!$J$5,"")</f>
        <v>0</v>
      </c>
      <c r="AE185" s="10">
        <f>F179&amp;J179&amp;E179</f>
        <v>0</v>
      </c>
      <c r="AF185" s="10">
        <f>F179&amp;J179</f>
        <v>0</v>
      </c>
      <c r="AG185" s="10">
        <f>F179&amp;P179</f>
        <v>0</v>
      </c>
      <c r="AH185" s="10">
        <f>F179&amp;V179</f>
        <v>0</v>
      </c>
      <c r="AI185" s="10">
        <f>F179&amp;G179</f>
        <v>0</v>
      </c>
      <c r="AJ185" s="10">
        <f>F179&amp;G179</f>
        <v>0</v>
      </c>
      <c r="AK185" s="10">
        <f>F179&amp;G179</f>
        <v>0</v>
      </c>
      <c r="AL185" s="10">
        <f>F179&amp;J179&amp;G179&amp;E179</f>
        <v>0</v>
      </c>
      <c r="AM185" s="10">
        <f>IFERROR(ABS(AB179),"")</f>
        <v>0</v>
      </c>
    </row>
    <row r="186" spans="1:39" ht="30" customHeight="1">
      <c r="A186" s="8">
        <f>IF('2-Controllo qualitativo'!A187&lt;&gt;"",'2-Controllo qualitativo'!A187,"")</f>
        <v>0</v>
      </c>
      <c r="B186" s="8">
        <f>IF('2-Controllo qualitativo'!B187&lt;&gt;"",'2-Controllo qualitativo'!B187,"")</f>
        <v>0</v>
      </c>
      <c r="C186" s="8">
        <f>IF('2-Controllo qualitativo'!C187&lt;&gt;"",'2-Controllo qualitativo'!C187,"")</f>
        <v>0</v>
      </c>
      <c r="D186" s="8">
        <f>IF('2-Controllo qualitativo'!D187&lt;&gt;"",'2-Controllo qualitativo'!D187,"")</f>
        <v>0</v>
      </c>
      <c r="E186" s="8">
        <f>IF('2-Controllo qualitativo'!E187&lt;&gt;"",'2-Controllo qualitativo'!E187,"")</f>
        <v>0</v>
      </c>
      <c r="F186" s="8">
        <f>IF('2-Controllo qualitativo'!F187&lt;&gt;"",'2-Controllo qualitativo'!F187,"")</f>
        <v>0</v>
      </c>
      <c r="G186" s="8">
        <f>IF('2-Controllo qualitativo'!G187&lt;&gt;"",'2-Controllo qualitativo'!G187,"")</f>
        <v>0</v>
      </c>
      <c r="H186" s="11" t="s">
        <v>514</v>
      </c>
      <c r="I186" s="11" t="s">
        <v>515</v>
      </c>
      <c r="J186" s="8">
        <f>IF('2-Controllo qualitativo'!X187&lt;&gt;"",IF('2-Controllo qualitativo'!X187&lt;&gt;0,'2-Controllo qualitativo'!X187,""),"")</f>
        <v>0</v>
      </c>
      <c r="K186" s="15">
        <f>'3.1-Coefficienti di emissione'!F186</f>
        <v>0</v>
      </c>
      <c r="L186" s="11">
        <f>'3.1-Coefficienti di emissione'!G186</f>
        <v>0</v>
      </c>
      <c r="M186" s="16">
        <f>IF(J186="","",H186*K186)</f>
        <v>0</v>
      </c>
      <c r="N186" s="11">
        <f>'Appendice 2, GWP dei HFCs'!G3</f>
        <v>0</v>
      </c>
      <c r="O186" s="16">
        <f>IF(M186="","",M186*N186)</f>
        <v>0</v>
      </c>
      <c r="P186" s="8">
        <f>IF('2-Controllo qualitativo'!Y187&lt;&gt;"",IF('2-Controllo qualitativo'!Y187&lt;&gt;0,'2-Controllo qualitativo'!Y187,""),"")</f>
        <v>0</v>
      </c>
      <c r="Q186" s="15">
        <f>IF('3.1-Coefficienti di emissione'!J186="", "", '3.1-Coefficienti di emissione'!J186)</f>
        <v>0</v>
      </c>
      <c r="R186" s="11">
        <f>IF(Q186="","",'3.1-Coefficienti di emissione'!K186)</f>
        <v>0</v>
      </c>
      <c r="S186" s="16">
        <f>IF(P186="","",H186*Q186)</f>
        <v>0</v>
      </c>
      <c r="T186" s="11">
        <f>IF(S186="", "", 'Appendice 2, GWP dei HFCs'!G4)</f>
        <v>0</v>
      </c>
      <c r="U186" s="16">
        <f>IF(S186="","",S186*T186)</f>
        <v>0</v>
      </c>
      <c r="V186" s="8">
        <f>IF('2-Controllo qualitativo'!Z187&lt;&gt;"",IF('2-Controllo qualitativo'!Z187&lt;&gt;0,'2-Controllo qualitativo'!Z187,""),"")</f>
        <v>0</v>
      </c>
      <c r="W186" s="15">
        <f>IF('3.1-Coefficienti di emissione'!N186 ="", "", '3.1-Coefficienti di emissione'!N186)</f>
        <v>0</v>
      </c>
      <c r="X186" s="11">
        <f>IF(W186="","",'3.1-Coefficienti di emissione'!O186)</f>
        <v>0</v>
      </c>
      <c r="Y186" s="16">
        <f>IF(V186="","",H186*W186)</f>
        <v>0</v>
      </c>
      <c r="Z186" s="11">
        <f>IF(Y186="", "", 'Appendice 2, GWP dei HFCs'!G5)</f>
        <v>0</v>
      </c>
      <c r="AA186" s="16">
        <f>IF(Y186="","",Y186*Z186)</f>
        <v>0</v>
      </c>
      <c r="AB186" s="16">
        <f>IF('2-Controllo qualitativo'!E187="是",IF(J186="CO2",SUM(U186,AA186),SUM(O186,U186,AA186)),IF(SUM(O186,U186,AA186)&lt;&gt;0,SUM(O186,U186,AA186),0))</f>
        <v>0</v>
      </c>
      <c r="AC186" s="16">
        <f>IF('2-Controllo qualitativo'!E187="是",IF(J186="CO2",O186,""),"")</f>
        <v>0</v>
      </c>
      <c r="AD186" s="17">
        <f>IF(AB186&lt;&gt;"",AB186/'6-Tabella di riepilogo'!$J$5,"")</f>
        <v>0</v>
      </c>
      <c r="AE186" s="10">
        <f>F180&amp;J180&amp;E180</f>
        <v>0</v>
      </c>
      <c r="AF186" s="10">
        <f>F180&amp;J180</f>
        <v>0</v>
      </c>
      <c r="AG186" s="10">
        <f>F180&amp;P180</f>
        <v>0</v>
      </c>
      <c r="AH186" s="10">
        <f>F180&amp;V180</f>
        <v>0</v>
      </c>
      <c r="AI186" s="10">
        <f>F180&amp;G180</f>
        <v>0</v>
      </c>
      <c r="AJ186" s="10">
        <f>F180&amp;G180</f>
        <v>0</v>
      </c>
      <c r="AK186" s="10">
        <f>F180&amp;G180</f>
        <v>0</v>
      </c>
      <c r="AL186" s="10">
        <f>F180&amp;J180&amp;G180&amp;E180</f>
        <v>0</v>
      </c>
      <c r="AM186" s="10">
        <f>IFERROR(ABS(AB180),"")</f>
        <v>0</v>
      </c>
    </row>
    <row r="187" spans="1:39" ht="30" customHeight="1">
      <c r="A187" s="8">
        <f>IF('2-Controllo qualitativo'!A188&lt;&gt;"",'2-Controllo qualitativo'!A188,"")</f>
        <v>0</v>
      </c>
      <c r="B187" s="8">
        <f>IF('2-Controllo qualitativo'!B188&lt;&gt;"",'2-Controllo qualitativo'!B188,"")</f>
        <v>0</v>
      </c>
      <c r="C187" s="8">
        <f>IF('2-Controllo qualitativo'!C188&lt;&gt;"",'2-Controllo qualitativo'!C188,"")</f>
        <v>0</v>
      </c>
      <c r="D187" s="8">
        <f>IF('2-Controllo qualitativo'!D188&lt;&gt;"",'2-Controllo qualitativo'!D188,"")</f>
        <v>0</v>
      </c>
      <c r="E187" s="8">
        <f>IF('2-Controllo qualitativo'!E188&lt;&gt;"",'2-Controllo qualitativo'!E188,"")</f>
        <v>0</v>
      </c>
      <c r="F187" s="8">
        <f>IF('2-Controllo qualitativo'!F188&lt;&gt;"",'2-Controllo qualitativo'!F188,"")</f>
        <v>0</v>
      </c>
      <c r="G187" s="8">
        <f>IF('2-Controllo qualitativo'!G188&lt;&gt;"",'2-Controllo qualitativo'!G188,"")</f>
        <v>0</v>
      </c>
      <c r="H187" s="11" t="s">
        <v>516</v>
      </c>
      <c r="I187" s="11" t="s">
        <v>515</v>
      </c>
      <c r="J187" s="8">
        <f>IF('2-Controllo qualitativo'!X188&lt;&gt;"",IF('2-Controllo qualitativo'!X188&lt;&gt;0,'2-Controllo qualitativo'!X188,""),"")</f>
        <v>0</v>
      </c>
      <c r="K187" s="15">
        <f>'3.1-Coefficienti di emissione'!F187</f>
        <v>0</v>
      </c>
      <c r="L187" s="11">
        <f>'3.1-Coefficienti di emissione'!G187</f>
        <v>0</v>
      </c>
      <c r="M187" s="16">
        <f>IF(J187="","",H187*K187)</f>
        <v>0</v>
      </c>
      <c r="N187" s="11">
        <f>'Appendice 2, GWP dei HFCs'!G3</f>
        <v>0</v>
      </c>
      <c r="O187" s="16">
        <f>IF(M187="","",M187*N187)</f>
        <v>0</v>
      </c>
      <c r="P187" s="8">
        <f>IF('2-Controllo qualitativo'!Y188&lt;&gt;"",IF('2-Controllo qualitativo'!Y188&lt;&gt;0,'2-Controllo qualitativo'!Y188,""),"")</f>
        <v>0</v>
      </c>
      <c r="Q187" s="15">
        <f>IF('3.1-Coefficienti di emissione'!J187="", "", '3.1-Coefficienti di emissione'!J187)</f>
        <v>0</v>
      </c>
      <c r="R187" s="11">
        <f>IF(Q187="","",'3.1-Coefficienti di emissione'!K187)</f>
        <v>0</v>
      </c>
      <c r="S187" s="16">
        <f>IF(P187="","",H187*Q187)</f>
        <v>0</v>
      </c>
      <c r="T187" s="11">
        <f>IF(S187="", "", 'Appendice 2, GWP dei HFCs'!G4)</f>
        <v>0</v>
      </c>
      <c r="U187" s="16">
        <f>IF(S187="","",S187*T187)</f>
        <v>0</v>
      </c>
      <c r="V187" s="8">
        <f>IF('2-Controllo qualitativo'!Z188&lt;&gt;"",IF('2-Controllo qualitativo'!Z188&lt;&gt;0,'2-Controllo qualitativo'!Z188,""),"")</f>
        <v>0</v>
      </c>
      <c r="W187" s="15">
        <f>IF('3.1-Coefficienti di emissione'!N187 ="", "", '3.1-Coefficienti di emissione'!N187)</f>
        <v>0</v>
      </c>
      <c r="X187" s="11">
        <f>IF(W187="","",'3.1-Coefficienti di emissione'!O187)</f>
        <v>0</v>
      </c>
      <c r="Y187" s="16">
        <f>IF(V187="","",H187*W187)</f>
        <v>0</v>
      </c>
      <c r="Z187" s="11">
        <f>IF(Y187="", "", 'Appendice 2, GWP dei HFCs'!G5)</f>
        <v>0</v>
      </c>
      <c r="AA187" s="16">
        <f>IF(Y187="","",Y187*Z187)</f>
        <v>0</v>
      </c>
      <c r="AB187" s="16">
        <f>IF('2-Controllo qualitativo'!E188="是",IF(J187="CO2",SUM(U187,AA187),SUM(O187,U187,AA187)),IF(SUM(O187,U187,AA187)&lt;&gt;0,SUM(O187,U187,AA187),0))</f>
        <v>0</v>
      </c>
      <c r="AC187" s="16">
        <f>IF('2-Controllo qualitativo'!E188="是",IF(J187="CO2",O187,""),"")</f>
        <v>0</v>
      </c>
      <c r="AD187" s="17">
        <f>IF(AB187&lt;&gt;"",AB187/'6-Tabella di riepilogo'!$J$5,"")</f>
        <v>0</v>
      </c>
      <c r="AE187" s="10">
        <f>F181&amp;J181&amp;E181</f>
        <v>0</v>
      </c>
      <c r="AF187" s="10">
        <f>F181&amp;J181</f>
        <v>0</v>
      </c>
      <c r="AG187" s="10">
        <f>F181&amp;P181</f>
        <v>0</v>
      </c>
      <c r="AH187" s="10">
        <f>F181&amp;V181</f>
        <v>0</v>
      </c>
      <c r="AI187" s="10">
        <f>F181&amp;G181</f>
        <v>0</v>
      </c>
      <c r="AJ187" s="10">
        <f>F181&amp;G181</f>
        <v>0</v>
      </c>
      <c r="AK187" s="10">
        <f>F181&amp;G181</f>
        <v>0</v>
      </c>
      <c r="AL187" s="10">
        <f>F181&amp;J181&amp;G181&amp;E181</f>
        <v>0</v>
      </c>
      <c r="AM187" s="10">
        <f>IFERROR(ABS(AB181),"")</f>
        <v>0</v>
      </c>
    </row>
    <row r="188" spans="1:39" ht="30" customHeight="1">
      <c r="A188" s="8">
        <f>IF('2-Controllo qualitativo'!A189&lt;&gt;"",'2-Controllo qualitativo'!A189,"")</f>
        <v>0</v>
      </c>
      <c r="B188" s="8">
        <f>IF('2-Controllo qualitativo'!B189&lt;&gt;"",'2-Controllo qualitativo'!B189,"")</f>
        <v>0</v>
      </c>
      <c r="C188" s="8">
        <f>IF('2-Controllo qualitativo'!C189&lt;&gt;"",'2-Controllo qualitativo'!C189,"")</f>
        <v>0</v>
      </c>
      <c r="D188" s="8">
        <f>IF('2-Controllo qualitativo'!D189&lt;&gt;"",'2-Controllo qualitativo'!D189,"")</f>
        <v>0</v>
      </c>
      <c r="E188" s="8">
        <f>IF('2-Controllo qualitativo'!E189&lt;&gt;"",'2-Controllo qualitativo'!E189,"")</f>
        <v>0</v>
      </c>
      <c r="F188" s="8">
        <f>IF('2-Controllo qualitativo'!F189&lt;&gt;"",'2-Controllo qualitativo'!F189,"")</f>
        <v>0</v>
      </c>
      <c r="G188" s="8">
        <f>IF('2-Controllo qualitativo'!G189&lt;&gt;"",'2-Controllo qualitativo'!G189,"")</f>
        <v>0</v>
      </c>
      <c r="H188" s="11" t="s">
        <v>517</v>
      </c>
      <c r="I188" s="11" t="s">
        <v>515</v>
      </c>
      <c r="J188" s="8">
        <f>IF('2-Controllo qualitativo'!X189&lt;&gt;"",IF('2-Controllo qualitativo'!X189&lt;&gt;0,'2-Controllo qualitativo'!X189,""),"")</f>
        <v>0</v>
      </c>
      <c r="K188" s="15">
        <f>'3.1-Coefficienti di emissione'!F188</f>
        <v>0</v>
      </c>
      <c r="L188" s="11">
        <f>'3.1-Coefficienti di emissione'!G188</f>
        <v>0</v>
      </c>
      <c r="M188" s="16">
        <f>IF(J188="","",H188*K188)</f>
        <v>0</v>
      </c>
      <c r="N188" s="11">
        <f>'Appendice 2, GWP dei HFCs'!G3</f>
        <v>0</v>
      </c>
      <c r="O188" s="16">
        <f>IF(M188="","",M188*N188)</f>
        <v>0</v>
      </c>
      <c r="P188" s="8">
        <f>IF('2-Controllo qualitativo'!Y189&lt;&gt;"",IF('2-Controllo qualitativo'!Y189&lt;&gt;0,'2-Controllo qualitativo'!Y189,""),"")</f>
        <v>0</v>
      </c>
      <c r="Q188" s="15">
        <f>IF('3.1-Coefficienti di emissione'!J188="", "", '3.1-Coefficienti di emissione'!J188)</f>
        <v>0</v>
      </c>
      <c r="R188" s="11">
        <f>IF(Q188="","",'3.1-Coefficienti di emissione'!K188)</f>
        <v>0</v>
      </c>
      <c r="S188" s="16">
        <f>IF(P188="","",H188*Q188)</f>
        <v>0</v>
      </c>
      <c r="T188" s="11">
        <f>IF(S188="", "", 'Appendice 2, GWP dei HFCs'!G4)</f>
        <v>0</v>
      </c>
      <c r="U188" s="16">
        <f>IF(S188="","",S188*T188)</f>
        <v>0</v>
      </c>
      <c r="V188" s="8">
        <f>IF('2-Controllo qualitativo'!Z189&lt;&gt;"",IF('2-Controllo qualitativo'!Z189&lt;&gt;0,'2-Controllo qualitativo'!Z189,""),"")</f>
        <v>0</v>
      </c>
      <c r="W188" s="15">
        <f>IF('3.1-Coefficienti di emissione'!N188 ="", "", '3.1-Coefficienti di emissione'!N188)</f>
        <v>0</v>
      </c>
      <c r="X188" s="11">
        <f>IF(W188="","",'3.1-Coefficienti di emissione'!O188)</f>
        <v>0</v>
      </c>
      <c r="Y188" s="16">
        <f>IF(V188="","",H188*W188)</f>
        <v>0</v>
      </c>
      <c r="Z188" s="11">
        <f>IF(Y188="", "", 'Appendice 2, GWP dei HFCs'!G5)</f>
        <v>0</v>
      </c>
      <c r="AA188" s="16">
        <f>IF(Y188="","",Y188*Z188)</f>
        <v>0</v>
      </c>
      <c r="AB188" s="16">
        <f>IF('2-Controllo qualitativo'!E189="是",IF(J188="CO2",SUM(U188,AA188),SUM(O188,U188,AA188)),IF(SUM(O188,U188,AA188)&lt;&gt;0,SUM(O188,U188,AA188),0))</f>
        <v>0</v>
      </c>
      <c r="AC188" s="16">
        <f>IF('2-Controllo qualitativo'!E189="是",IF(J188="CO2",O188,""),"")</f>
        <v>0</v>
      </c>
      <c r="AD188" s="17">
        <f>IF(AB188&lt;&gt;"",AB188/'6-Tabella di riepilogo'!$J$5,"")</f>
        <v>0</v>
      </c>
      <c r="AE188" s="10">
        <f>F182&amp;J182&amp;E182</f>
        <v>0</v>
      </c>
      <c r="AF188" s="10">
        <f>F182&amp;J182</f>
        <v>0</v>
      </c>
      <c r="AG188" s="10">
        <f>F182&amp;P182</f>
        <v>0</v>
      </c>
      <c r="AH188" s="10">
        <f>F182&amp;V182</f>
        <v>0</v>
      </c>
      <c r="AI188" s="10">
        <f>F182&amp;G182</f>
        <v>0</v>
      </c>
      <c r="AJ188" s="10">
        <f>F182&amp;G182</f>
        <v>0</v>
      </c>
      <c r="AK188" s="10">
        <f>F182&amp;G182</f>
        <v>0</v>
      </c>
      <c r="AL188" s="10">
        <f>F182&amp;J182&amp;G182&amp;E182</f>
        <v>0</v>
      </c>
      <c r="AM188" s="10">
        <f>IFERROR(ABS(AB182),"")</f>
        <v>0</v>
      </c>
    </row>
    <row r="189" spans="1:39" ht="30" customHeight="1">
      <c r="A189" s="8">
        <f>IF('2-Controllo qualitativo'!A190&lt;&gt;"",'2-Controllo qualitativo'!A190,"")</f>
        <v>0</v>
      </c>
      <c r="B189" s="8">
        <f>IF('2-Controllo qualitativo'!B190&lt;&gt;"",'2-Controllo qualitativo'!B190,"")</f>
        <v>0</v>
      </c>
      <c r="C189" s="8">
        <f>IF('2-Controllo qualitativo'!C190&lt;&gt;"",'2-Controllo qualitativo'!C190,"")</f>
        <v>0</v>
      </c>
      <c r="D189" s="8">
        <f>IF('2-Controllo qualitativo'!D190&lt;&gt;"",'2-Controllo qualitativo'!D190,"")</f>
        <v>0</v>
      </c>
      <c r="E189" s="8">
        <f>IF('2-Controllo qualitativo'!E190&lt;&gt;"",'2-Controllo qualitativo'!E190,"")</f>
        <v>0</v>
      </c>
      <c r="F189" s="8">
        <f>IF('2-Controllo qualitativo'!F190&lt;&gt;"",'2-Controllo qualitativo'!F190,"")</f>
        <v>0</v>
      </c>
      <c r="G189" s="8">
        <f>IF('2-Controllo qualitativo'!G190&lt;&gt;"",'2-Controllo qualitativo'!G190,"")</f>
        <v>0</v>
      </c>
      <c r="H189" s="11" t="s">
        <v>518</v>
      </c>
      <c r="I189" s="11" t="s">
        <v>515</v>
      </c>
      <c r="J189" s="8">
        <f>IF('2-Controllo qualitativo'!X190&lt;&gt;"",IF('2-Controllo qualitativo'!X190&lt;&gt;0,'2-Controllo qualitativo'!X190,""),"")</f>
        <v>0</v>
      </c>
      <c r="K189" s="15">
        <f>'3.1-Coefficienti di emissione'!F189</f>
        <v>0</v>
      </c>
      <c r="L189" s="11">
        <f>'3.1-Coefficienti di emissione'!G189</f>
        <v>0</v>
      </c>
      <c r="M189" s="16">
        <f>IF(J189="","",H189*K189)</f>
        <v>0</v>
      </c>
      <c r="N189" s="11">
        <f>'Appendice 2, GWP dei HFCs'!G3</f>
        <v>0</v>
      </c>
      <c r="O189" s="16">
        <f>IF(M189="","",M189*N189)</f>
        <v>0</v>
      </c>
      <c r="P189" s="8">
        <f>IF('2-Controllo qualitativo'!Y190&lt;&gt;"",IF('2-Controllo qualitativo'!Y190&lt;&gt;0,'2-Controllo qualitativo'!Y190,""),"")</f>
        <v>0</v>
      </c>
      <c r="Q189" s="15">
        <f>IF('3.1-Coefficienti di emissione'!J189="", "", '3.1-Coefficienti di emissione'!J189)</f>
        <v>0</v>
      </c>
      <c r="R189" s="11">
        <f>IF(Q189="","",'3.1-Coefficienti di emissione'!K189)</f>
        <v>0</v>
      </c>
      <c r="S189" s="16">
        <f>IF(P189="","",H189*Q189)</f>
        <v>0</v>
      </c>
      <c r="T189" s="11">
        <f>IF(S189="", "", 'Appendice 2, GWP dei HFCs'!G4)</f>
        <v>0</v>
      </c>
      <c r="U189" s="16">
        <f>IF(S189="","",S189*T189)</f>
        <v>0</v>
      </c>
      <c r="V189" s="8">
        <f>IF('2-Controllo qualitativo'!Z190&lt;&gt;"",IF('2-Controllo qualitativo'!Z190&lt;&gt;0,'2-Controllo qualitativo'!Z190,""),"")</f>
        <v>0</v>
      </c>
      <c r="W189" s="15">
        <f>IF('3.1-Coefficienti di emissione'!N189 ="", "", '3.1-Coefficienti di emissione'!N189)</f>
        <v>0</v>
      </c>
      <c r="X189" s="11">
        <f>IF(W189="","",'3.1-Coefficienti di emissione'!O189)</f>
        <v>0</v>
      </c>
      <c r="Y189" s="16">
        <f>IF(V189="","",H189*W189)</f>
        <v>0</v>
      </c>
      <c r="Z189" s="11">
        <f>IF(Y189="", "", 'Appendice 2, GWP dei HFCs'!G5)</f>
        <v>0</v>
      </c>
      <c r="AA189" s="16">
        <f>IF(Y189="","",Y189*Z189)</f>
        <v>0</v>
      </c>
      <c r="AB189" s="16">
        <f>IF('2-Controllo qualitativo'!E190="是",IF(J189="CO2",SUM(U189,AA189),SUM(O189,U189,AA189)),IF(SUM(O189,U189,AA189)&lt;&gt;0,SUM(O189,U189,AA189),0))</f>
        <v>0</v>
      </c>
      <c r="AC189" s="16">
        <f>IF('2-Controllo qualitativo'!E190="是",IF(J189="CO2",O189,""),"")</f>
        <v>0</v>
      </c>
      <c r="AD189" s="17">
        <f>IF(AB189&lt;&gt;"",AB189/'6-Tabella di riepilogo'!$J$5,"")</f>
        <v>0</v>
      </c>
      <c r="AE189" s="10">
        <f>F183&amp;J183&amp;E183</f>
        <v>0</v>
      </c>
      <c r="AF189" s="10">
        <f>F183&amp;J183</f>
        <v>0</v>
      </c>
      <c r="AG189" s="10">
        <f>F183&amp;P183</f>
        <v>0</v>
      </c>
      <c r="AH189" s="10">
        <f>F183&amp;V183</f>
        <v>0</v>
      </c>
      <c r="AI189" s="10">
        <f>F183&amp;G183</f>
        <v>0</v>
      </c>
      <c r="AJ189" s="10">
        <f>F183&amp;G183</f>
        <v>0</v>
      </c>
      <c r="AK189" s="10">
        <f>F183&amp;G183</f>
        <v>0</v>
      </c>
      <c r="AL189" s="10">
        <f>F183&amp;J183&amp;G183&amp;E183</f>
        <v>0</v>
      </c>
      <c r="AM189" s="10">
        <f>IFERROR(ABS(AB183),"")</f>
        <v>0</v>
      </c>
    </row>
    <row r="190" spans="1:39" ht="30" customHeight="1">
      <c r="A190" s="8">
        <f>IF('2-Controllo qualitativo'!A191&lt;&gt;"",'2-Controllo qualitativo'!A191,"")</f>
        <v>0</v>
      </c>
      <c r="B190" s="8">
        <f>IF('2-Controllo qualitativo'!B191&lt;&gt;"",'2-Controllo qualitativo'!B191,"")</f>
        <v>0</v>
      </c>
      <c r="C190" s="8">
        <f>IF('2-Controllo qualitativo'!C191&lt;&gt;"",'2-Controllo qualitativo'!C191,"")</f>
        <v>0</v>
      </c>
      <c r="D190" s="8">
        <f>IF('2-Controllo qualitativo'!D191&lt;&gt;"",'2-Controllo qualitativo'!D191,"")</f>
        <v>0</v>
      </c>
      <c r="E190" s="8">
        <f>IF('2-Controllo qualitativo'!E191&lt;&gt;"",'2-Controllo qualitativo'!E191,"")</f>
        <v>0</v>
      </c>
      <c r="F190" s="8">
        <f>IF('2-Controllo qualitativo'!F191&lt;&gt;"",'2-Controllo qualitativo'!F191,"")</f>
        <v>0</v>
      </c>
      <c r="G190" s="8">
        <f>IF('2-Controllo qualitativo'!G191&lt;&gt;"",'2-Controllo qualitativo'!G191,"")</f>
        <v>0</v>
      </c>
      <c r="H190" s="11" t="s">
        <v>467</v>
      </c>
      <c r="I190" s="11"/>
      <c r="J190" s="8">
        <f>IF('2-Controllo qualitativo'!X191&lt;&gt;"",IF('2-Controllo qualitativo'!X191&lt;&gt;0,'2-Controllo qualitativo'!X191,""),"")</f>
        <v>0</v>
      </c>
      <c r="K190" s="15">
        <f>'3.1-Coefficienti di emissione'!F190</f>
        <v>0</v>
      </c>
      <c r="L190" s="11">
        <f>'3.1-Coefficienti di emissione'!G190</f>
        <v>0</v>
      </c>
      <c r="M190" s="16">
        <f>IF(J190="","",H190*K190)</f>
        <v>0</v>
      </c>
      <c r="N190" s="11">
        <f>'Appendice 2, GWP dei HFCs'!G3</f>
        <v>0</v>
      </c>
      <c r="O190" s="16">
        <f>IF(M190="","",M190*N190)</f>
        <v>0</v>
      </c>
      <c r="P190" s="8">
        <f>IF('2-Controllo qualitativo'!Y191&lt;&gt;"",IF('2-Controllo qualitativo'!Y191&lt;&gt;0,'2-Controllo qualitativo'!Y191,""),"")</f>
        <v>0</v>
      </c>
      <c r="Q190" s="15">
        <f>IF('3.1-Coefficienti di emissione'!J190="", "", '3.1-Coefficienti di emissione'!J190)</f>
        <v>0</v>
      </c>
      <c r="R190" s="11">
        <f>IF(Q190="","",'3.1-Coefficienti di emissione'!K190)</f>
        <v>0</v>
      </c>
      <c r="S190" s="16">
        <f>IF(P190="","",H190*Q190)</f>
        <v>0</v>
      </c>
      <c r="T190" s="11">
        <f>IF(S190="", "", 'Appendice 2, GWP dei HFCs'!G4)</f>
        <v>0</v>
      </c>
      <c r="U190" s="16">
        <f>IF(S190="","",S190*T190)</f>
        <v>0</v>
      </c>
      <c r="V190" s="8">
        <f>IF('2-Controllo qualitativo'!Z191&lt;&gt;"",IF('2-Controllo qualitativo'!Z191&lt;&gt;0,'2-Controllo qualitativo'!Z191,""),"")</f>
        <v>0</v>
      </c>
      <c r="W190" s="15">
        <f>IF('3.1-Coefficienti di emissione'!N190 ="", "", '3.1-Coefficienti di emissione'!N190)</f>
        <v>0</v>
      </c>
      <c r="X190" s="11">
        <f>IF(W190="","",'3.1-Coefficienti di emissione'!O190)</f>
        <v>0</v>
      </c>
      <c r="Y190" s="16">
        <f>IF(V190="","",H190*W190)</f>
        <v>0</v>
      </c>
      <c r="Z190" s="11">
        <f>IF(Y190="", "", 'Appendice 2, GWP dei HFCs'!G5)</f>
        <v>0</v>
      </c>
      <c r="AA190" s="16">
        <f>IF(Y190="","",Y190*Z190)</f>
        <v>0</v>
      </c>
      <c r="AB190" s="16">
        <f>IF('2-Controllo qualitativo'!E191="是",IF(J190="CO2",SUM(U190,AA190),SUM(O190,U190,AA190)),IF(SUM(O190,U190,AA190)&lt;&gt;0,SUM(O190,U190,AA190),0))</f>
        <v>0</v>
      </c>
      <c r="AC190" s="16">
        <f>IF('2-Controllo qualitativo'!E191="是",IF(J190="CO2",O190,""),"")</f>
        <v>0</v>
      </c>
      <c r="AD190" s="17">
        <f>IF(AB190&lt;&gt;"",AB190/'6-Tabella di riepilogo'!$J$5,"")</f>
        <v>0</v>
      </c>
      <c r="AE190" s="10">
        <f>F184&amp;J184&amp;E184</f>
        <v>0</v>
      </c>
      <c r="AF190" s="10">
        <f>F184&amp;J184</f>
        <v>0</v>
      </c>
      <c r="AG190" s="10">
        <f>F184&amp;P184</f>
        <v>0</v>
      </c>
      <c r="AH190" s="10">
        <f>F184&amp;V184</f>
        <v>0</v>
      </c>
      <c r="AI190" s="10">
        <f>F184&amp;G184</f>
        <v>0</v>
      </c>
      <c r="AJ190" s="10">
        <f>F184&amp;G184</f>
        <v>0</v>
      </c>
      <c r="AK190" s="10">
        <f>F184&amp;G184</f>
        <v>0</v>
      </c>
      <c r="AL190" s="10">
        <f>F184&amp;J184&amp;G184&amp;E184</f>
        <v>0</v>
      </c>
      <c r="AM190" s="10">
        <f>IFERROR(ABS(AB184),"")</f>
        <v>0</v>
      </c>
    </row>
    <row r="191" spans="1:39" ht="30" customHeight="1">
      <c r="A191" s="8">
        <f>IF('2-Controllo qualitativo'!A192&lt;&gt;"",'2-Controllo qualitativo'!A192,"")</f>
        <v>0</v>
      </c>
      <c r="B191" s="8">
        <f>IF('2-Controllo qualitativo'!B192&lt;&gt;"",'2-Controllo qualitativo'!B192,"")</f>
        <v>0</v>
      </c>
      <c r="C191" s="8">
        <f>IF('2-Controllo qualitativo'!C192&lt;&gt;"",'2-Controllo qualitativo'!C192,"")</f>
        <v>0</v>
      </c>
      <c r="D191" s="8">
        <f>IF('2-Controllo qualitativo'!D192&lt;&gt;"",'2-Controllo qualitativo'!D192,"")</f>
        <v>0</v>
      </c>
      <c r="E191" s="8">
        <f>IF('2-Controllo qualitativo'!E192&lt;&gt;"",'2-Controllo qualitativo'!E192,"")</f>
        <v>0</v>
      </c>
      <c r="F191" s="8">
        <f>IF('2-Controllo qualitativo'!F192&lt;&gt;"",'2-Controllo qualitativo'!F192,"")</f>
        <v>0</v>
      </c>
      <c r="G191" s="8">
        <f>IF('2-Controllo qualitativo'!G192&lt;&gt;"",'2-Controllo qualitativo'!G192,"")</f>
        <v>0</v>
      </c>
      <c r="H191" s="11" t="s">
        <v>467</v>
      </c>
      <c r="I191" s="11"/>
      <c r="J191" s="8">
        <f>IF('2-Controllo qualitativo'!X192&lt;&gt;"",IF('2-Controllo qualitativo'!X192&lt;&gt;0,'2-Controllo qualitativo'!X192,""),"")</f>
        <v>0</v>
      </c>
      <c r="K191" s="15">
        <f>'3.1-Coefficienti di emissione'!F191</f>
        <v>0</v>
      </c>
      <c r="L191" s="11">
        <f>'3.1-Coefficienti di emissione'!G191</f>
        <v>0</v>
      </c>
      <c r="M191" s="16">
        <f>IF(J191="","",H191*K191)</f>
        <v>0</v>
      </c>
      <c r="N191" s="11">
        <f>'Appendice 2, GWP dei HFCs'!G3</f>
        <v>0</v>
      </c>
      <c r="O191" s="16">
        <f>IF(M191="","",M191*N191)</f>
        <v>0</v>
      </c>
      <c r="P191" s="8">
        <f>IF('2-Controllo qualitativo'!Y192&lt;&gt;"",IF('2-Controllo qualitativo'!Y192&lt;&gt;0,'2-Controllo qualitativo'!Y192,""),"")</f>
        <v>0</v>
      </c>
      <c r="Q191" s="15">
        <f>IF('3.1-Coefficienti di emissione'!J191="", "", '3.1-Coefficienti di emissione'!J191)</f>
        <v>0</v>
      </c>
      <c r="R191" s="11">
        <f>IF(Q191="","",'3.1-Coefficienti di emissione'!K191)</f>
        <v>0</v>
      </c>
      <c r="S191" s="16">
        <f>IF(P191="","",H191*Q191)</f>
        <v>0</v>
      </c>
      <c r="T191" s="11">
        <f>IF(S191="", "", 'Appendice 2, GWP dei HFCs'!G4)</f>
        <v>0</v>
      </c>
      <c r="U191" s="16">
        <f>IF(S191="","",S191*T191)</f>
        <v>0</v>
      </c>
      <c r="V191" s="8">
        <f>IF('2-Controllo qualitativo'!Z192&lt;&gt;"",IF('2-Controllo qualitativo'!Z192&lt;&gt;0,'2-Controllo qualitativo'!Z192,""),"")</f>
        <v>0</v>
      </c>
      <c r="W191" s="15">
        <f>IF('3.1-Coefficienti di emissione'!N191 ="", "", '3.1-Coefficienti di emissione'!N191)</f>
        <v>0</v>
      </c>
      <c r="X191" s="11">
        <f>IF(W191="","",'3.1-Coefficienti di emissione'!O191)</f>
        <v>0</v>
      </c>
      <c r="Y191" s="16">
        <f>IF(V191="","",H191*W191)</f>
        <v>0</v>
      </c>
      <c r="Z191" s="11">
        <f>IF(Y191="", "", 'Appendice 2, GWP dei HFCs'!G5)</f>
        <v>0</v>
      </c>
      <c r="AA191" s="16">
        <f>IF(Y191="","",Y191*Z191)</f>
        <v>0</v>
      </c>
      <c r="AB191" s="16">
        <f>IF('2-Controllo qualitativo'!E192="是",IF(J191="CO2",SUM(U191,AA191),SUM(O191,U191,AA191)),IF(SUM(O191,U191,AA191)&lt;&gt;0,SUM(O191,U191,AA191),0))</f>
        <v>0</v>
      </c>
      <c r="AC191" s="16">
        <f>IF('2-Controllo qualitativo'!E192="是",IF(J191="CO2",O191,""),"")</f>
        <v>0</v>
      </c>
      <c r="AD191" s="17">
        <f>IF(AB191&lt;&gt;"",AB191/'6-Tabella di riepilogo'!$J$5,"")</f>
        <v>0</v>
      </c>
      <c r="AE191" s="10">
        <f>F185&amp;J185&amp;E185</f>
        <v>0</v>
      </c>
      <c r="AF191" s="10">
        <f>F185&amp;J185</f>
        <v>0</v>
      </c>
      <c r="AG191" s="10">
        <f>F185&amp;P185</f>
        <v>0</v>
      </c>
      <c r="AH191" s="10">
        <f>F185&amp;V185</f>
        <v>0</v>
      </c>
      <c r="AI191" s="10">
        <f>F185&amp;G185</f>
        <v>0</v>
      </c>
      <c r="AJ191" s="10">
        <f>F185&amp;G185</f>
        <v>0</v>
      </c>
      <c r="AK191" s="10">
        <f>F185&amp;G185</f>
        <v>0</v>
      </c>
      <c r="AL191" s="10">
        <f>F185&amp;J185&amp;G185&amp;E185</f>
        <v>0</v>
      </c>
      <c r="AM191" s="10">
        <f>IFERROR(ABS(AB185),"")</f>
        <v>0</v>
      </c>
    </row>
    <row r="192" spans="1:39" ht="30" customHeight="1">
      <c r="A192" s="8">
        <f>IF('2-Controllo qualitativo'!A193&lt;&gt;"",'2-Controllo qualitativo'!A193,"")</f>
        <v>0</v>
      </c>
      <c r="B192" s="8">
        <f>IF('2-Controllo qualitativo'!B193&lt;&gt;"",'2-Controllo qualitativo'!B193,"")</f>
        <v>0</v>
      </c>
      <c r="C192" s="8">
        <f>IF('2-Controllo qualitativo'!C193&lt;&gt;"",'2-Controllo qualitativo'!C193,"")</f>
        <v>0</v>
      </c>
      <c r="D192" s="8">
        <f>IF('2-Controllo qualitativo'!D193&lt;&gt;"",'2-Controllo qualitativo'!D193,"")</f>
        <v>0</v>
      </c>
      <c r="E192" s="8">
        <f>IF('2-Controllo qualitativo'!E193&lt;&gt;"",'2-Controllo qualitativo'!E193,"")</f>
        <v>0</v>
      </c>
      <c r="F192" s="8">
        <f>IF('2-Controllo qualitativo'!F193&lt;&gt;"",'2-Controllo qualitativo'!F193,"")</f>
        <v>0</v>
      </c>
      <c r="G192" s="8">
        <f>IF('2-Controllo qualitativo'!G193&lt;&gt;"",'2-Controllo qualitativo'!G193,"")</f>
        <v>0</v>
      </c>
      <c r="H192" s="11" t="s">
        <v>519</v>
      </c>
      <c r="I192" s="11" t="s">
        <v>515</v>
      </c>
      <c r="J192" s="8">
        <f>IF('2-Controllo qualitativo'!X193&lt;&gt;"",IF('2-Controllo qualitativo'!X193&lt;&gt;0,'2-Controllo qualitativo'!X193,""),"")</f>
        <v>0</v>
      </c>
      <c r="K192" s="15">
        <f>'3.1-Coefficienti di emissione'!F192</f>
        <v>0</v>
      </c>
      <c r="L192" s="11">
        <f>'3.1-Coefficienti di emissione'!G192</f>
        <v>0</v>
      </c>
      <c r="M192" s="16">
        <f>IF(J192="","",H192*K192)</f>
        <v>0</v>
      </c>
      <c r="N192" s="11">
        <f>'Appendice 2, GWP dei HFCs'!G3</f>
        <v>0</v>
      </c>
      <c r="O192" s="16">
        <f>IF(M192="","",M192*N192)</f>
        <v>0</v>
      </c>
      <c r="P192" s="8">
        <f>IF('2-Controllo qualitativo'!Y193&lt;&gt;"",IF('2-Controllo qualitativo'!Y193&lt;&gt;0,'2-Controllo qualitativo'!Y193,""),"")</f>
        <v>0</v>
      </c>
      <c r="Q192" s="15">
        <f>IF('3.1-Coefficienti di emissione'!J192="", "", '3.1-Coefficienti di emissione'!J192)</f>
        <v>0</v>
      </c>
      <c r="R192" s="11">
        <f>IF(Q192="","",'3.1-Coefficienti di emissione'!K192)</f>
        <v>0</v>
      </c>
      <c r="S192" s="16">
        <f>IF(P192="","",H192*Q192)</f>
        <v>0</v>
      </c>
      <c r="T192" s="11">
        <f>IF(S192="", "", 'Appendice 2, GWP dei HFCs'!G4)</f>
        <v>0</v>
      </c>
      <c r="U192" s="16">
        <f>IF(S192="","",S192*T192)</f>
        <v>0</v>
      </c>
      <c r="V192" s="8">
        <f>IF('2-Controllo qualitativo'!Z193&lt;&gt;"",IF('2-Controllo qualitativo'!Z193&lt;&gt;0,'2-Controllo qualitativo'!Z193,""),"")</f>
        <v>0</v>
      </c>
      <c r="W192" s="15">
        <f>IF('3.1-Coefficienti di emissione'!N192 ="", "", '3.1-Coefficienti di emissione'!N192)</f>
        <v>0</v>
      </c>
      <c r="X192" s="11">
        <f>IF(W192="","",'3.1-Coefficienti di emissione'!O192)</f>
        <v>0</v>
      </c>
      <c r="Y192" s="16">
        <f>IF(V192="","",H192*W192)</f>
        <v>0</v>
      </c>
      <c r="Z192" s="11">
        <f>IF(Y192="", "", 'Appendice 2, GWP dei HFCs'!G5)</f>
        <v>0</v>
      </c>
      <c r="AA192" s="16">
        <f>IF(Y192="","",Y192*Z192)</f>
        <v>0</v>
      </c>
      <c r="AB192" s="16">
        <f>IF('2-Controllo qualitativo'!E193="是",IF(J192="CO2",SUM(U192,AA192),SUM(O192,U192,AA192)),IF(SUM(O192,U192,AA192)&lt;&gt;0,SUM(O192,U192,AA192),0))</f>
        <v>0</v>
      </c>
      <c r="AC192" s="16">
        <f>IF('2-Controllo qualitativo'!E193="是",IF(J192="CO2",O192,""),"")</f>
        <v>0</v>
      </c>
      <c r="AD192" s="17">
        <f>IF(AB192&lt;&gt;"",AB192/'6-Tabella di riepilogo'!$J$5,"")</f>
        <v>0</v>
      </c>
      <c r="AE192" s="10">
        <f>F186&amp;J186&amp;E186</f>
        <v>0</v>
      </c>
      <c r="AF192" s="10">
        <f>F186&amp;J186</f>
        <v>0</v>
      </c>
      <c r="AG192" s="10">
        <f>F186&amp;P186</f>
        <v>0</v>
      </c>
      <c r="AH192" s="10">
        <f>F186&amp;V186</f>
        <v>0</v>
      </c>
      <c r="AI192" s="10">
        <f>F186&amp;G186</f>
        <v>0</v>
      </c>
      <c r="AJ192" s="10">
        <f>F186&amp;G186</f>
        <v>0</v>
      </c>
      <c r="AK192" s="10">
        <f>F186&amp;G186</f>
        <v>0</v>
      </c>
      <c r="AL192" s="10">
        <f>F186&amp;J186&amp;G186&amp;E186</f>
        <v>0</v>
      </c>
      <c r="AM192" s="10">
        <f>IFERROR(ABS(AB186),"")</f>
        <v>0</v>
      </c>
    </row>
    <row r="193" spans="1:39" ht="30" customHeight="1">
      <c r="A193" s="8">
        <f>IF('2-Controllo qualitativo'!A194&lt;&gt;"",'2-Controllo qualitativo'!A194,"")</f>
        <v>0</v>
      </c>
      <c r="B193" s="8">
        <f>IF('2-Controllo qualitativo'!B194&lt;&gt;"",'2-Controllo qualitativo'!B194,"")</f>
        <v>0</v>
      </c>
      <c r="C193" s="8">
        <f>IF('2-Controllo qualitativo'!C194&lt;&gt;"",'2-Controllo qualitativo'!C194,"")</f>
        <v>0</v>
      </c>
      <c r="D193" s="8">
        <f>IF('2-Controllo qualitativo'!D194&lt;&gt;"",'2-Controllo qualitativo'!D194,"")</f>
        <v>0</v>
      </c>
      <c r="E193" s="8">
        <f>IF('2-Controllo qualitativo'!E194&lt;&gt;"",'2-Controllo qualitativo'!E194,"")</f>
        <v>0</v>
      </c>
      <c r="F193" s="8">
        <f>IF('2-Controllo qualitativo'!F194&lt;&gt;"",'2-Controllo qualitativo'!F194,"")</f>
        <v>0</v>
      </c>
      <c r="G193" s="8">
        <f>IF('2-Controllo qualitativo'!G194&lt;&gt;"",'2-Controllo qualitativo'!G194,"")</f>
        <v>0</v>
      </c>
      <c r="H193" s="11" t="s">
        <v>520</v>
      </c>
      <c r="I193" s="11" t="s">
        <v>515</v>
      </c>
      <c r="J193" s="8">
        <f>IF('2-Controllo qualitativo'!X194&lt;&gt;"",IF('2-Controllo qualitativo'!X194&lt;&gt;0,'2-Controllo qualitativo'!X194,""),"")</f>
        <v>0</v>
      </c>
      <c r="K193" s="15">
        <f>'3.1-Coefficienti di emissione'!F193</f>
        <v>0</v>
      </c>
      <c r="L193" s="11">
        <f>'3.1-Coefficienti di emissione'!G193</f>
        <v>0</v>
      </c>
      <c r="M193" s="16">
        <f>IF(J193="","",H193*K193)</f>
        <v>0</v>
      </c>
      <c r="N193" s="11">
        <f>'Appendice 2, GWP dei HFCs'!G3</f>
        <v>0</v>
      </c>
      <c r="O193" s="16">
        <f>IF(M193="","",M193*N193)</f>
        <v>0</v>
      </c>
      <c r="P193" s="8">
        <f>IF('2-Controllo qualitativo'!Y194&lt;&gt;"",IF('2-Controllo qualitativo'!Y194&lt;&gt;0,'2-Controllo qualitativo'!Y194,""),"")</f>
        <v>0</v>
      </c>
      <c r="Q193" s="15">
        <f>IF('3.1-Coefficienti di emissione'!J193="", "", '3.1-Coefficienti di emissione'!J193)</f>
        <v>0</v>
      </c>
      <c r="R193" s="11">
        <f>IF(Q193="","",'3.1-Coefficienti di emissione'!K193)</f>
        <v>0</v>
      </c>
      <c r="S193" s="16">
        <f>IF(P193="","",H193*Q193)</f>
        <v>0</v>
      </c>
      <c r="T193" s="11">
        <f>IF(S193="", "", 'Appendice 2, GWP dei HFCs'!G4)</f>
        <v>0</v>
      </c>
      <c r="U193" s="16">
        <f>IF(S193="","",S193*T193)</f>
        <v>0</v>
      </c>
      <c r="V193" s="8">
        <f>IF('2-Controllo qualitativo'!Z194&lt;&gt;"",IF('2-Controllo qualitativo'!Z194&lt;&gt;0,'2-Controllo qualitativo'!Z194,""),"")</f>
        <v>0</v>
      </c>
      <c r="W193" s="15">
        <f>IF('3.1-Coefficienti di emissione'!N193 ="", "", '3.1-Coefficienti di emissione'!N193)</f>
        <v>0</v>
      </c>
      <c r="X193" s="11">
        <f>IF(W193="","",'3.1-Coefficienti di emissione'!O193)</f>
        <v>0</v>
      </c>
      <c r="Y193" s="16">
        <f>IF(V193="","",H193*W193)</f>
        <v>0</v>
      </c>
      <c r="Z193" s="11">
        <f>IF(Y193="", "", 'Appendice 2, GWP dei HFCs'!G5)</f>
        <v>0</v>
      </c>
      <c r="AA193" s="16">
        <f>IF(Y193="","",Y193*Z193)</f>
        <v>0</v>
      </c>
      <c r="AB193" s="16">
        <f>IF('2-Controllo qualitativo'!E194="是",IF(J193="CO2",SUM(U193,AA193),SUM(O193,U193,AA193)),IF(SUM(O193,U193,AA193)&lt;&gt;0,SUM(O193,U193,AA193),0))</f>
        <v>0</v>
      </c>
      <c r="AC193" s="16">
        <f>IF('2-Controllo qualitativo'!E194="是",IF(J193="CO2",O193,""),"")</f>
        <v>0</v>
      </c>
      <c r="AD193" s="17">
        <f>IF(AB193&lt;&gt;"",AB193/'6-Tabella di riepilogo'!$J$5,"")</f>
        <v>0</v>
      </c>
      <c r="AE193" s="10">
        <f>F187&amp;J187&amp;E187</f>
        <v>0</v>
      </c>
      <c r="AF193" s="10">
        <f>F187&amp;J187</f>
        <v>0</v>
      </c>
      <c r="AG193" s="10">
        <f>F187&amp;P187</f>
        <v>0</v>
      </c>
      <c r="AH193" s="10">
        <f>F187&amp;V187</f>
        <v>0</v>
      </c>
      <c r="AI193" s="10">
        <f>F187&amp;G187</f>
        <v>0</v>
      </c>
      <c r="AJ193" s="10">
        <f>F187&amp;G187</f>
        <v>0</v>
      </c>
      <c r="AK193" s="10">
        <f>F187&amp;G187</f>
        <v>0</v>
      </c>
      <c r="AL193" s="10">
        <f>F187&amp;J187&amp;G187&amp;E187</f>
        <v>0</v>
      </c>
      <c r="AM193" s="10">
        <f>IFERROR(ABS(AB187),"")</f>
        <v>0</v>
      </c>
    </row>
    <row r="194" spans="1:39" ht="30" customHeight="1">
      <c r="A194" s="8">
        <f>IF('2-Controllo qualitativo'!A195&lt;&gt;"",'2-Controllo qualitativo'!A195,"")</f>
        <v>0</v>
      </c>
      <c r="B194" s="8">
        <f>IF('2-Controllo qualitativo'!B195&lt;&gt;"",'2-Controllo qualitativo'!B195,"")</f>
        <v>0</v>
      </c>
      <c r="C194" s="8">
        <f>IF('2-Controllo qualitativo'!C195&lt;&gt;"",'2-Controllo qualitativo'!C195,"")</f>
        <v>0</v>
      </c>
      <c r="D194" s="8">
        <f>IF('2-Controllo qualitativo'!D195&lt;&gt;"",'2-Controllo qualitativo'!D195,"")</f>
        <v>0</v>
      </c>
      <c r="E194" s="8">
        <f>IF('2-Controllo qualitativo'!E195&lt;&gt;"",'2-Controllo qualitativo'!E195,"")</f>
        <v>0</v>
      </c>
      <c r="F194" s="8">
        <f>IF('2-Controllo qualitativo'!F195&lt;&gt;"",'2-Controllo qualitativo'!F195,"")</f>
        <v>0</v>
      </c>
      <c r="G194" s="8">
        <f>IF('2-Controllo qualitativo'!G195&lt;&gt;"",'2-Controllo qualitativo'!G195,"")</f>
        <v>0</v>
      </c>
      <c r="H194" s="11" t="s">
        <v>521</v>
      </c>
      <c r="I194" s="11" t="s">
        <v>515</v>
      </c>
      <c r="J194" s="8">
        <f>IF('2-Controllo qualitativo'!X195&lt;&gt;"",IF('2-Controllo qualitativo'!X195&lt;&gt;0,'2-Controllo qualitativo'!X195,""),"")</f>
        <v>0</v>
      </c>
      <c r="K194" s="15">
        <f>'3.1-Coefficienti di emissione'!F194</f>
        <v>0</v>
      </c>
      <c r="L194" s="11">
        <f>'3.1-Coefficienti di emissione'!G194</f>
        <v>0</v>
      </c>
      <c r="M194" s="16">
        <f>IF(J194="","",H194*K194)</f>
        <v>0</v>
      </c>
      <c r="N194" s="11">
        <f>'Appendice 2, GWP dei HFCs'!G3</f>
        <v>0</v>
      </c>
      <c r="O194" s="16">
        <f>IF(M194="","",M194*N194)</f>
        <v>0</v>
      </c>
      <c r="P194" s="8">
        <f>IF('2-Controllo qualitativo'!Y195&lt;&gt;"",IF('2-Controllo qualitativo'!Y195&lt;&gt;0,'2-Controllo qualitativo'!Y195,""),"")</f>
        <v>0</v>
      </c>
      <c r="Q194" s="15">
        <f>IF('3.1-Coefficienti di emissione'!J194="", "", '3.1-Coefficienti di emissione'!J194)</f>
        <v>0</v>
      </c>
      <c r="R194" s="11">
        <f>IF(Q194="","",'3.1-Coefficienti di emissione'!K194)</f>
        <v>0</v>
      </c>
      <c r="S194" s="16">
        <f>IF(P194="","",H194*Q194)</f>
        <v>0</v>
      </c>
      <c r="T194" s="11">
        <f>IF(S194="", "", 'Appendice 2, GWP dei HFCs'!G4)</f>
        <v>0</v>
      </c>
      <c r="U194" s="16">
        <f>IF(S194="","",S194*T194)</f>
        <v>0</v>
      </c>
      <c r="V194" s="8">
        <f>IF('2-Controllo qualitativo'!Z195&lt;&gt;"",IF('2-Controllo qualitativo'!Z195&lt;&gt;0,'2-Controllo qualitativo'!Z195,""),"")</f>
        <v>0</v>
      </c>
      <c r="W194" s="15">
        <f>IF('3.1-Coefficienti di emissione'!N194 ="", "", '3.1-Coefficienti di emissione'!N194)</f>
        <v>0</v>
      </c>
      <c r="X194" s="11">
        <f>IF(W194="","",'3.1-Coefficienti di emissione'!O194)</f>
        <v>0</v>
      </c>
      <c r="Y194" s="16">
        <f>IF(V194="","",H194*W194)</f>
        <v>0</v>
      </c>
      <c r="Z194" s="11">
        <f>IF(Y194="", "", 'Appendice 2, GWP dei HFCs'!G5)</f>
        <v>0</v>
      </c>
      <c r="AA194" s="16">
        <f>IF(Y194="","",Y194*Z194)</f>
        <v>0</v>
      </c>
      <c r="AB194" s="16">
        <f>IF('2-Controllo qualitativo'!E195="是",IF(J194="CO2",SUM(U194,AA194),SUM(O194,U194,AA194)),IF(SUM(O194,U194,AA194)&lt;&gt;0,SUM(O194,U194,AA194),0))</f>
        <v>0</v>
      </c>
      <c r="AC194" s="16">
        <f>IF('2-Controllo qualitativo'!E195="是",IF(J194="CO2",O194,""),"")</f>
        <v>0</v>
      </c>
      <c r="AD194" s="17">
        <f>IF(AB194&lt;&gt;"",AB194/'6-Tabella di riepilogo'!$J$5,"")</f>
        <v>0</v>
      </c>
      <c r="AE194" s="10">
        <f>F188&amp;J188&amp;E188</f>
        <v>0</v>
      </c>
      <c r="AF194" s="10">
        <f>F188&amp;J188</f>
        <v>0</v>
      </c>
      <c r="AG194" s="10">
        <f>F188&amp;P188</f>
        <v>0</v>
      </c>
      <c r="AH194" s="10">
        <f>F188&amp;V188</f>
        <v>0</v>
      </c>
      <c r="AI194" s="10">
        <f>F188&amp;G188</f>
        <v>0</v>
      </c>
      <c r="AJ194" s="10">
        <f>F188&amp;G188</f>
        <v>0</v>
      </c>
      <c r="AK194" s="10">
        <f>F188&amp;G188</f>
        <v>0</v>
      </c>
      <c r="AL194" s="10">
        <f>F188&amp;J188&amp;G188&amp;E188</f>
        <v>0</v>
      </c>
      <c r="AM194" s="10">
        <f>IFERROR(ABS(AB188),"")</f>
        <v>0</v>
      </c>
    </row>
    <row r="195" spans="1:39" ht="30" customHeight="1">
      <c r="A195" s="8">
        <f>IF('2-Controllo qualitativo'!A196&lt;&gt;"",'2-Controllo qualitativo'!A196,"")</f>
        <v>0</v>
      </c>
      <c r="B195" s="8">
        <f>IF('2-Controllo qualitativo'!B196&lt;&gt;"",'2-Controllo qualitativo'!B196,"")</f>
        <v>0</v>
      </c>
      <c r="C195" s="8">
        <f>IF('2-Controllo qualitativo'!C196&lt;&gt;"",'2-Controllo qualitativo'!C196,"")</f>
        <v>0</v>
      </c>
      <c r="D195" s="8">
        <f>IF('2-Controllo qualitativo'!D196&lt;&gt;"",'2-Controllo qualitativo'!D196,"")</f>
        <v>0</v>
      </c>
      <c r="E195" s="8">
        <f>IF('2-Controllo qualitativo'!E196&lt;&gt;"",'2-Controllo qualitativo'!E196,"")</f>
        <v>0</v>
      </c>
      <c r="F195" s="8">
        <f>IF('2-Controllo qualitativo'!F196&lt;&gt;"",'2-Controllo qualitativo'!F196,"")</f>
        <v>0</v>
      </c>
      <c r="G195" s="8">
        <f>IF('2-Controllo qualitativo'!G196&lt;&gt;"",'2-Controllo qualitativo'!G196,"")</f>
        <v>0</v>
      </c>
      <c r="H195" s="11" t="s">
        <v>516</v>
      </c>
      <c r="I195" s="11" t="s">
        <v>515</v>
      </c>
      <c r="J195" s="8">
        <f>IF('2-Controllo qualitativo'!X196&lt;&gt;"",IF('2-Controllo qualitativo'!X196&lt;&gt;0,'2-Controllo qualitativo'!X196,""),"")</f>
        <v>0</v>
      </c>
      <c r="K195" s="15">
        <f>'3.1-Coefficienti di emissione'!F195</f>
        <v>0</v>
      </c>
      <c r="L195" s="11">
        <f>'3.1-Coefficienti di emissione'!G195</f>
        <v>0</v>
      </c>
      <c r="M195" s="16">
        <f>IF(J195="","",H195*K195)</f>
        <v>0</v>
      </c>
      <c r="N195" s="11">
        <f>'Appendice 2, GWP dei HFCs'!G3</f>
        <v>0</v>
      </c>
      <c r="O195" s="16">
        <f>IF(M195="","",M195*N195)</f>
        <v>0</v>
      </c>
      <c r="P195" s="8">
        <f>IF('2-Controllo qualitativo'!Y196&lt;&gt;"",IF('2-Controllo qualitativo'!Y196&lt;&gt;0,'2-Controllo qualitativo'!Y196,""),"")</f>
        <v>0</v>
      </c>
      <c r="Q195" s="15">
        <f>IF('3.1-Coefficienti di emissione'!J195="", "", '3.1-Coefficienti di emissione'!J195)</f>
        <v>0</v>
      </c>
      <c r="R195" s="11">
        <f>IF(Q195="","",'3.1-Coefficienti di emissione'!K195)</f>
        <v>0</v>
      </c>
      <c r="S195" s="16">
        <f>IF(P195="","",H195*Q195)</f>
        <v>0</v>
      </c>
      <c r="T195" s="11">
        <f>IF(S195="", "", 'Appendice 2, GWP dei HFCs'!G4)</f>
        <v>0</v>
      </c>
      <c r="U195" s="16">
        <f>IF(S195="","",S195*T195)</f>
        <v>0</v>
      </c>
      <c r="V195" s="8">
        <f>IF('2-Controllo qualitativo'!Z196&lt;&gt;"",IF('2-Controllo qualitativo'!Z196&lt;&gt;0,'2-Controllo qualitativo'!Z196,""),"")</f>
        <v>0</v>
      </c>
      <c r="W195" s="15">
        <f>IF('3.1-Coefficienti di emissione'!N195 ="", "", '3.1-Coefficienti di emissione'!N195)</f>
        <v>0</v>
      </c>
      <c r="X195" s="11">
        <f>IF(W195="","",'3.1-Coefficienti di emissione'!O195)</f>
        <v>0</v>
      </c>
      <c r="Y195" s="16">
        <f>IF(V195="","",H195*W195)</f>
        <v>0</v>
      </c>
      <c r="Z195" s="11">
        <f>IF(Y195="", "", 'Appendice 2, GWP dei HFCs'!G5)</f>
        <v>0</v>
      </c>
      <c r="AA195" s="16">
        <f>IF(Y195="","",Y195*Z195)</f>
        <v>0</v>
      </c>
      <c r="AB195" s="16">
        <f>IF('2-Controllo qualitativo'!E196="是",IF(J195="CO2",SUM(U195,AA195),SUM(O195,U195,AA195)),IF(SUM(O195,U195,AA195)&lt;&gt;0,SUM(O195,U195,AA195),0))</f>
        <v>0</v>
      </c>
      <c r="AC195" s="16">
        <f>IF('2-Controllo qualitativo'!E196="是",IF(J195="CO2",O195,""),"")</f>
        <v>0</v>
      </c>
      <c r="AD195" s="17">
        <f>IF(AB195&lt;&gt;"",AB195/'6-Tabella di riepilogo'!$J$5,"")</f>
        <v>0</v>
      </c>
      <c r="AE195" s="10">
        <f>F189&amp;J189&amp;E189</f>
        <v>0</v>
      </c>
      <c r="AF195" s="10">
        <f>F189&amp;J189</f>
        <v>0</v>
      </c>
      <c r="AG195" s="10">
        <f>F189&amp;P189</f>
        <v>0</v>
      </c>
      <c r="AH195" s="10">
        <f>F189&amp;V189</f>
        <v>0</v>
      </c>
      <c r="AI195" s="10">
        <f>F189&amp;G189</f>
        <v>0</v>
      </c>
      <c r="AJ195" s="10">
        <f>F189&amp;G189</f>
        <v>0</v>
      </c>
      <c r="AK195" s="10">
        <f>F189&amp;G189</f>
        <v>0</v>
      </c>
      <c r="AL195" s="10">
        <f>F189&amp;J189&amp;G189&amp;E189</f>
        <v>0</v>
      </c>
      <c r="AM195" s="10">
        <f>IFERROR(ABS(AB189),"")</f>
        <v>0</v>
      </c>
    </row>
    <row r="196" spans="1:39" ht="30" customHeight="1">
      <c r="A196" s="8">
        <f>IF('2-Controllo qualitativo'!A197&lt;&gt;"",'2-Controllo qualitativo'!A197,"")</f>
        <v>0</v>
      </c>
      <c r="B196" s="8">
        <f>IF('2-Controllo qualitativo'!B197&lt;&gt;"",'2-Controllo qualitativo'!B197,"")</f>
        <v>0</v>
      </c>
      <c r="C196" s="8">
        <f>IF('2-Controllo qualitativo'!C197&lt;&gt;"",'2-Controllo qualitativo'!C197,"")</f>
        <v>0</v>
      </c>
      <c r="D196" s="8">
        <f>IF('2-Controllo qualitativo'!D197&lt;&gt;"",'2-Controllo qualitativo'!D197,"")</f>
        <v>0</v>
      </c>
      <c r="E196" s="8">
        <f>IF('2-Controllo qualitativo'!E197&lt;&gt;"",'2-Controllo qualitativo'!E197,"")</f>
        <v>0</v>
      </c>
      <c r="F196" s="8">
        <f>IF('2-Controllo qualitativo'!F197&lt;&gt;"",'2-Controllo qualitativo'!F197,"")</f>
        <v>0</v>
      </c>
      <c r="G196" s="8">
        <f>IF('2-Controllo qualitativo'!G197&lt;&gt;"",'2-Controllo qualitativo'!G197,"")</f>
        <v>0</v>
      </c>
      <c r="H196" s="11" t="s">
        <v>514</v>
      </c>
      <c r="I196" s="11" t="s">
        <v>515</v>
      </c>
      <c r="J196" s="8">
        <f>IF('2-Controllo qualitativo'!X197&lt;&gt;"",IF('2-Controllo qualitativo'!X197&lt;&gt;0,'2-Controllo qualitativo'!X197,""),"")</f>
        <v>0</v>
      </c>
      <c r="K196" s="15">
        <f>'3.1-Coefficienti di emissione'!F196</f>
        <v>0</v>
      </c>
      <c r="L196" s="11">
        <f>'3.1-Coefficienti di emissione'!G196</f>
        <v>0</v>
      </c>
      <c r="M196" s="16">
        <f>IF(J196="","",H196*K196)</f>
        <v>0</v>
      </c>
      <c r="N196" s="11">
        <f>'Appendice 2, GWP dei HFCs'!G3</f>
        <v>0</v>
      </c>
      <c r="O196" s="16">
        <f>IF(M196="","",M196*N196)</f>
        <v>0</v>
      </c>
      <c r="P196" s="8">
        <f>IF('2-Controllo qualitativo'!Y197&lt;&gt;"",IF('2-Controllo qualitativo'!Y197&lt;&gt;0,'2-Controllo qualitativo'!Y197,""),"")</f>
        <v>0</v>
      </c>
      <c r="Q196" s="15">
        <f>IF('3.1-Coefficienti di emissione'!J196="", "", '3.1-Coefficienti di emissione'!J196)</f>
        <v>0</v>
      </c>
      <c r="R196" s="11">
        <f>IF(Q196="","",'3.1-Coefficienti di emissione'!K196)</f>
        <v>0</v>
      </c>
      <c r="S196" s="16">
        <f>IF(P196="","",H196*Q196)</f>
        <v>0</v>
      </c>
      <c r="T196" s="11">
        <f>IF(S196="", "", 'Appendice 2, GWP dei HFCs'!G4)</f>
        <v>0</v>
      </c>
      <c r="U196" s="16">
        <f>IF(S196="","",S196*T196)</f>
        <v>0</v>
      </c>
      <c r="V196" s="8">
        <f>IF('2-Controllo qualitativo'!Z197&lt;&gt;"",IF('2-Controllo qualitativo'!Z197&lt;&gt;0,'2-Controllo qualitativo'!Z197,""),"")</f>
        <v>0</v>
      </c>
      <c r="W196" s="15">
        <f>IF('3.1-Coefficienti di emissione'!N196 ="", "", '3.1-Coefficienti di emissione'!N196)</f>
        <v>0</v>
      </c>
      <c r="X196" s="11">
        <f>IF(W196="","",'3.1-Coefficienti di emissione'!O196)</f>
        <v>0</v>
      </c>
      <c r="Y196" s="16">
        <f>IF(V196="","",H196*W196)</f>
        <v>0</v>
      </c>
      <c r="Z196" s="11">
        <f>IF(Y196="", "", 'Appendice 2, GWP dei HFCs'!G5)</f>
        <v>0</v>
      </c>
      <c r="AA196" s="16">
        <f>IF(Y196="","",Y196*Z196)</f>
        <v>0</v>
      </c>
      <c r="AB196" s="16">
        <f>IF('2-Controllo qualitativo'!E197="是",IF(J196="CO2",SUM(U196,AA196),SUM(O196,U196,AA196)),IF(SUM(O196,U196,AA196)&lt;&gt;0,SUM(O196,U196,AA196),0))</f>
        <v>0</v>
      </c>
      <c r="AC196" s="16">
        <f>IF('2-Controllo qualitativo'!E197="是",IF(J196="CO2",O196,""),"")</f>
        <v>0</v>
      </c>
      <c r="AD196" s="17">
        <f>IF(AB196&lt;&gt;"",AB196/'6-Tabella di riepilogo'!$J$5,"")</f>
        <v>0</v>
      </c>
      <c r="AE196" s="10">
        <f>F190&amp;J190&amp;E190</f>
        <v>0</v>
      </c>
      <c r="AF196" s="10">
        <f>F190&amp;J190</f>
        <v>0</v>
      </c>
      <c r="AG196" s="10">
        <f>F190&amp;P190</f>
        <v>0</v>
      </c>
      <c r="AH196" s="10">
        <f>F190&amp;V190</f>
        <v>0</v>
      </c>
      <c r="AI196" s="10">
        <f>F190&amp;G190</f>
        <v>0</v>
      </c>
      <c r="AJ196" s="10">
        <f>F190&amp;G190</f>
        <v>0</v>
      </c>
      <c r="AK196" s="10">
        <f>F190&amp;G190</f>
        <v>0</v>
      </c>
      <c r="AL196" s="10">
        <f>F190&amp;J190&amp;G190&amp;E190</f>
        <v>0</v>
      </c>
      <c r="AM196" s="10">
        <f>IFERROR(ABS(AB190),"")</f>
        <v>0</v>
      </c>
    </row>
    <row r="197" spans="1:39" ht="30" customHeight="1">
      <c r="A197" s="8">
        <f>IF('2-Controllo qualitativo'!A198&lt;&gt;"",'2-Controllo qualitativo'!A198,"")</f>
        <v>0</v>
      </c>
      <c r="B197" s="8">
        <f>IF('2-Controllo qualitativo'!B198&lt;&gt;"",'2-Controllo qualitativo'!B198,"")</f>
        <v>0</v>
      </c>
      <c r="C197" s="8">
        <f>IF('2-Controllo qualitativo'!C198&lt;&gt;"",'2-Controllo qualitativo'!C198,"")</f>
        <v>0</v>
      </c>
      <c r="D197" s="8">
        <f>IF('2-Controllo qualitativo'!D198&lt;&gt;"",'2-Controllo qualitativo'!D198,"")</f>
        <v>0</v>
      </c>
      <c r="E197" s="8">
        <f>IF('2-Controllo qualitativo'!E198&lt;&gt;"",'2-Controllo qualitativo'!E198,"")</f>
        <v>0</v>
      </c>
      <c r="F197" s="8">
        <f>IF('2-Controllo qualitativo'!F198&lt;&gt;"",'2-Controllo qualitativo'!F198,"")</f>
        <v>0</v>
      </c>
      <c r="G197" s="8">
        <f>IF('2-Controllo qualitativo'!G198&lt;&gt;"",'2-Controllo qualitativo'!G198,"")</f>
        <v>0</v>
      </c>
      <c r="H197" s="11" t="s">
        <v>517</v>
      </c>
      <c r="I197" s="11" t="s">
        <v>515</v>
      </c>
      <c r="J197" s="8">
        <f>IF('2-Controllo qualitativo'!X198&lt;&gt;"",IF('2-Controllo qualitativo'!X198&lt;&gt;0,'2-Controllo qualitativo'!X198,""),"")</f>
        <v>0</v>
      </c>
      <c r="K197" s="15">
        <f>'3.1-Coefficienti di emissione'!F197</f>
        <v>0</v>
      </c>
      <c r="L197" s="11">
        <f>'3.1-Coefficienti di emissione'!G197</f>
        <v>0</v>
      </c>
      <c r="M197" s="16">
        <f>IF(J197="","",H197*K197)</f>
        <v>0</v>
      </c>
      <c r="N197" s="11">
        <f>'Appendice 2, GWP dei HFCs'!G3</f>
        <v>0</v>
      </c>
      <c r="O197" s="16">
        <f>IF(M197="","",M197*N197)</f>
        <v>0</v>
      </c>
      <c r="P197" s="8">
        <f>IF('2-Controllo qualitativo'!Y198&lt;&gt;"",IF('2-Controllo qualitativo'!Y198&lt;&gt;0,'2-Controllo qualitativo'!Y198,""),"")</f>
        <v>0</v>
      </c>
      <c r="Q197" s="15">
        <f>IF('3.1-Coefficienti di emissione'!J197="", "", '3.1-Coefficienti di emissione'!J197)</f>
        <v>0</v>
      </c>
      <c r="R197" s="11">
        <f>IF(Q197="","",'3.1-Coefficienti di emissione'!K197)</f>
        <v>0</v>
      </c>
      <c r="S197" s="16">
        <f>IF(P197="","",H197*Q197)</f>
        <v>0</v>
      </c>
      <c r="T197" s="11">
        <f>IF(S197="", "", 'Appendice 2, GWP dei HFCs'!G4)</f>
        <v>0</v>
      </c>
      <c r="U197" s="16">
        <f>IF(S197="","",S197*T197)</f>
        <v>0</v>
      </c>
      <c r="V197" s="8">
        <f>IF('2-Controllo qualitativo'!Z198&lt;&gt;"",IF('2-Controllo qualitativo'!Z198&lt;&gt;0,'2-Controllo qualitativo'!Z198,""),"")</f>
        <v>0</v>
      </c>
      <c r="W197" s="15">
        <f>IF('3.1-Coefficienti di emissione'!N197 ="", "", '3.1-Coefficienti di emissione'!N197)</f>
        <v>0</v>
      </c>
      <c r="X197" s="11">
        <f>IF(W197="","",'3.1-Coefficienti di emissione'!O197)</f>
        <v>0</v>
      </c>
      <c r="Y197" s="16">
        <f>IF(V197="","",H197*W197)</f>
        <v>0</v>
      </c>
      <c r="Z197" s="11">
        <f>IF(Y197="", "", 'Appendice 2, GWP dei HFCs'!G5)</f>
        <v>0</v>
      </c>
      <c r="AA197" s="16">
        <f>IF(Y197="","",Y197*Z197)</f>
        <v>0</v>
      </c>
      <c r="AB197" s="16">
        <f>IF('2-Controllo qualitativo'!E198="是",IF(J197="CO2",SUM(U197,AA197),SUM(O197,U197,AA197)),IF(SUM(O197,U197,AA197)&lt;&gt;0,SUM(O197,U197,AA197),0))</f>
        <v>0</v>
      </c>
      <c r="AC197" s="16">
        <f>IF('2-Controllo qualitativo'!E198="是",IF(J197="CO2",O197,""),"")</f>
        <v>0</v>
      </c>
      <c r="AD197" s="17">
        <f>IF(AB197&lt;&gt;"",AB197/'6-Tabella di riepilogo'!$J$5,"")</f>
        <v>0</v>
      </c>
      <c r="AE197" s="10">
        <f>F191&amp;J191&amp;E191</f>
        <v>0</v>
      </c>
      <c r="AF197" s="10">
        <f>F191&amp;J191</f>
        <v>0</v>
      </c>
      <c r="AG197" s="10">
        <f>F191&amp;P191</f>
        <v>0</v>
      </c>
      <c r="AH197" s="10">
        <f>F191&amp;V191</f>
        <v>0</v>
      </c>
      <c r="AI197" s="10">
        <f>F191&amp;G191</f>
        <v>0</v>
      </c>
      <c r="AJ197" s="10">
        <f>F191&amp;G191</f>
        <v>0</v>
      </c>
      <c r="AK197" s="10">
        <f>F191&amp;G191</f>
        <v>0</v>
      </c>
      <c r="AL197" s="10">
        <f>F191&amp;J191&amp;G191&amp;E191</f>
        <v>0</v>
      </c>
      <c r="AM197" s="10">
        <f>IFERROR(ABS(AB191),"")</f>
        <v>0</v>
      </c>
    </row>
    <row r="198" spans="1:39" ht="30" customHeight="1">
      <c r="A198" s="8">
        <f>IF('2-Controllo qualitativo'!A199&lt;&gt;"",'2-Controllo qualitativo'!A199,"")</f>
        <v>0</v>
      </c>
      <c r="B198" s="8">
        <f>IF('2-Controllo qualitativo'!B199&lt;&gt;"",'2-Controllo qualitativo'!B199,"")</f>
        <v>0</v>
      </c>
      <c r="C198" s="8">
        <f>IF('2-Controllo qualitativo'!C199&lt;&gt;"",'2-Controllo qualitativo'!C199,"")</f>
        <v>0</v>
      </c>
      <c r="D198" s="8">
        <f>IF('2-Controllo qualitativo'!D199&lt;&gt;"",'2-Controllo qualitativo'!D199,"")</f>
        <v>0</v>
      </c>
      <c r="E198" s="8">
        <f>IF('2-Controllo qualitativo'!E199&lt;&gt;"",'2-Controllo qualitativo'!E199,"")</f>
        <v>0</v>
      </c>
      <c r="F198" s="8">
        <f>IF('2-Controllo qualitativo'!F199&lt;&gt;"",'2-Controllo qualitativo'!F199,"")</f>
        <v>0</v>
      </c>
      <c r="G198" s="8">
        <f>IF('2-Controllo qualitativo'!G199&lt;&gt;"",'2-Controllo qualitativo'!G199,"")</f>
        <v>0</v>
      </c>
      <c r="H198" s="11" t="s">
        <v>518</v>
      </c>
      <c r="I198" s="11" t="s">
        <v>515</v>
      </c>
      <c r="J198" s="8">
        <f>IF('2-Controllo qualitativo'!X199&lt;&gt;"",IF('2-Controllo qualitativo'!X199&lt;&gt;0,'2-Controllo qualitativo'!X199,""),"")</f>
        <v>0</v>
      </c>
      <c r="K198" s="15">
        <f>'3.1-Coefficienti di emissione'!F198</f>
        <v>0</v>
      </c>
      <c r="L198" s="11">
        <f>'3.1-Coefficienti di emissione'!G198</f>
        <v>0</v>
      </c>
      <c r="M198" s="16">
        <f>IF(J198="","",H198*K198)</f>
        <v>0</v>
      </c>
      <c r="N198" s="11">
        <f>'Appendice 2, GWP dei HFCs'!G3</f>
        <v>0</v>
      </c>
      <c r="O198" s="16">
        <f>IF(M198="","",M198*N198)</f>
        <v>0</v>
      </c>
      <c r="P198" s="8">
        <f>IF('2-Controllo qualitativo'!Y199&lt;&gt;"",IF('2-Controllo qualitativo'!Y199&lt;&gt;0,'2-Controllo qualitativo'!Y199,""),"")</f>
        <v>0</v>
      </c>
      <c r="Q198" s="15">
        <f>IF('3.1-Coefficienti di emissione'!J198="", "", '3.1-Coefficienti di emissione'!J198)</f>
        <v>0</v>
      </c>
      <c r="R198" s="11">
        <f>IF(Q198="","",'3.1-Coefficienti di emissione'!K198)</f>
        <v>0</v>
      </c>
      <c r="S198" s="16">
        <f>IF(P198="","",H198*Q198)</f>
        <v>0</v>
      </c>
      <c r="T198" s="11">
        <f>IF(S198="", "", 'Appendice 2, GWP dei HFCs'!G4)</f>
        <v>0</v>
      </c>
      <c r="U198" s="16">
        <f>IF(S198="","",S198*T198)</f>
        <v>0</v>
      </c>
      <c r="V198" s="8">
        <f>IF('2-Controllo qualitativo'!Z199&lt;&gt;"",IF('2-Controllo qualitativo'!Z199&lt;&gt;0,'2-Controllo qualitativo'!Z199,""),"")</f>
        <v>0</v>
      </c>
      <c r="W198" s="15">
        <f>IF('3.1-Coefficienti di emissione'!N198 ="", "", '3.1-Coefficienti di emissione'!N198)</f>
        <v>0</v>
      </c>
      <c r="X198" s="11">
        <f>IF(W198="","",'3.1-Coefficienti di emissione'!O198)</f>
        <v>0</v>
      </c>
      <c r="Y198" s="16">
        <f>IF(V198="","",H198*W198)</f>
        <v>0</v>
      </c>
      <c r="Z198" s="11">
        <f>IF(Y198="", "", 'Appendice 2, GWP dei HFCs'!G5)</f>
        <v>0</v>
      </c>
      <c r="AA198" s="16">
        <f>IF(Y198="","",Y198*Z198)</f>
        <v>0</v>
      </c>
      <c r="AB198" s="16">
        <f>IF('2-Controllo qualitativo'!E199="是",IF(J198="CO2",SUM(U198,AA198),SUM(O198,U198,AA198)),IF(SUM(O198,U198,AA198)&lt;&gt;0,SUM(O198,U198,AA198),0))</f>
        <v>0</v>
      </c>
      <c r="AC198" s="16">
        <f>IF('2-Controllo qualitativo'!E199="是",IF(J198="CO2",O198,""),"")</f>
        <v>0</v>
      </c>
      <c r="AD198" s="17">
        <f>IF(AB198&lt;&gt;"",AB198/'6-Tabella di riepilogo'!$J$5,"")</f>
        <v>0</v>
      </c>
      <c r="AE198" s="10">
        <f>F192&amp;J192&amp;E192</f>
        <v>0</v>
      </c>
      <c r="AF198" s="10">
        <f>F192&amp;J192</f>
        <v>0</v>
      </c>
      <c r="AG198" s="10">
        <f>F192&amp;P192</f>
        <v>0</v>
      </c>
      <c r="AH198" s="10">
        <f>F192&amp;V192</f>
        <v>0</v>
      </c>
      <c r="AI198" s="10">
        <f>F192&amp;G192</f>
        <v>0</v>
      </c>
      <c r="AJ198" s="10">
        <f>F192&amp;G192</f>
        <v>0</v>
      </c>
      <c r="AK198" s="10">
        <f>F192&amp;G192</f>
        <v>0</v>
      </c>
      <c r="AL198" s="10">
        <f>F192&amp;J192&amp;G192&amp;E192</f>
        <v>0</v>
      </c>
      <c r="AM198" s="10">
        <f>IFERROR(ABS(AB192),"")</f>
        <v>0</v>
      </c>
    </row>
    <row r="199" spans="1:39" ht="30" customHeight="1">
      <c r="A199" s="8">
        <f>IF('2-Controllo qualitativo'!A200&lt;&gt;"",'2-Controllo qualitativo'!A200,"")</f>
        <v>0</v>
      </c>
      <c r="B199" s="8">
        <f>IF('2-Controllo qualitativo'!B200&lt;&gt;"",'2-Controllo qualitativo'!B200,"")</f>
        <v>0</v>
      </c>
      <c r="C199" s="8">
        <f>IF('2-Controllo qualitativo'!C200&lt;&gt;"",'2-Controllo qualitativo'!C200,"")</f>
        <v>0</v>
      </c>
      <c r="D199" s="8">
        <f>IF('2-Controllo qualitativo'!D200&lt;&gt;"",'2-Controllo qualitativo'!D200,"")</f>
        <v>0</v>
      </c>
      <c r="E199" s="8">
        <f>IF('2-Controllo qualitativo'!E200&lt;&gt;"",'2-Controllo qualitativo'!E200,"")</f>
        <v>0</v>
      </c>
      <c r="F199" s="8">
        <f>IF('2-Controllo qualitativo'!F200&lt;&gt;"",'2-Controllo qualitativo'!F200,"")</f>
        <v>0</v>
      </c>
      <c r="G199" s="8">
        <f>IF('2-Controllo qualitativo'!G200&lt;&gt;"",'2-Controllo qualitativo'!G200,"")</f>
        <v>0</v>
      </c>
      <c r="H199" s="11" t="s">
        <v>522</v>
      </c>
      <c r="I199" s="11" t="s">
        <v>515</v>
      </c>
      <c r="J199" s="8">
        <f>IF('2-Controllo qualitativo'!X200&lt;&gt;"",IF('2-Controllo qualitativo'!X200&lt;&gt;0,'2-Controllo qualitativo'!X200,""),"")</f>
        <v>0</v>
      </c>
      <c r="K199" s="15">
        <f>'3.1-Coefficienti di emissione'!F199</f>
        <v>0</v>
      </c>
      <c r="L199" s="11">
        <f>'3.1-Coefficienti di emissione'!G199</f>
        <v>0</v>
      </c>
      <c r="M199" s="16">
        <f>IF(J199="","",H199*K199)</f>
        <v>0</v>
      </c>
      <c r="N199" s="11">
        <f>'Appendice 2, GWP dei HFCs'!G3</f>
        <v>0</v>
      </c>
      <c r="O199" s="16">
        <f>IF(M199="","",M199*N199)</f>
        <v>0</v>
      </c>
      <c r="P199" s="8">
        <f>IF('2-Controllo qualitativo'!Y200&lt;&gt;"",IF('2-Controllo qualitativo'!Y200&lt;&gt;0,'2-Controllo qualitativo'!Y200,""),"")</f>
        <v>0</v>
      </c>
      <c r="Q199" s="15">
        <f>IF('3.1-Coefficienti di emissione'!J199="", "", '3.1-Coefficienti di emissione'!J199)</f>
        <v>0</v>
      </c>
      <c r="R199" s="11">
        <f>IF(Q199="","",'3.1-Coefficienti di emissione'!K199)</f>
        <v>0</v>
      </c>
      <c r="S199" s="16">
        <f>IF(P199="","",H199*Q199)</f>
        <v>0</v>
      </c>
      <c r="T199" s="11">
        <f>IF(S199="", "", 'Appendice 2, GWP dei HFCs'!G4)</f>
        <v>0</v>
      </c>
      <c r="U199" s="16">
        <f>IF(S199="","",S199*T199)</f>
        <v>0</v>
      </c>
      <c r="V199" s="8">
        <f>IF('2-Controllo qualitativo'!Z200&lt;&gt;"",IF('2-Controllo qualitativo'!Z200&lt;&gt;0,'2-Controllo qualitativo'!Z200,""),"")</f>
        <v>0</v>
      </c>
      <c r="W199" s="15">
        <f>IF('3.1-Coefficienti di emissione'!N199 ="", "", '3.1-Coefficienti di emissione'!N199)</f>
        <v>0</v>
      </c>
      <c r="X199" s="11">
        <f>IF(W199="","",'3.1-Coefficienti di emissione'!O199)</f>
        <v>0</v>
      </c>
      <c r="Y199" s="16">
        <f>IF(V199="","",H199*W199)</f>
        <v>0</v>
      </c>
      <c r="Z199" s="11">
        <f>IF(Y199="", "", 'Appendice 2, GWP dei HFCs'!G5)</f>
        <v>0</v>
      </c>
      <c r="AA199" s="16">
        <f>IF(Y199="","",Y199*Z199)</f>
        <v>0</v>
      </c>
      <c r="AB199" s="16">
        <f>IF('2-Controllo qualitativo'!E200="是",IF(J199="CO2",SUM(U199,AA199),SUM(O199,U199,AA199)),IF(SUM(O199,U199,AA199)&lt;&gt;0,SUM(O199,U199,AA199),0))</f>
        <v>0</v>
      </c>
      <c r="AC199" s="16">
        <f>IF('2-Controllo qualitativo'!E200="是",IF(J199="CO2",O199,""),"")</f>
        <v>0</v>
      </c>
      <c r="AD199" s="17">
        <f>IF(AB199&lt;&gt;"",AB199/'6-Tabella di riepilogo'!$J$5,"")</f>
        <v>0</v>
      </c>
      <c r="AE199" s="10">
        <f>F193&amp;J193&amp;E193</f>
        <v>0</v>
      </c>
      <c r="AF199" s="10">
        <f>F193&amp;J193</f>
        <v>0</v>
      </c>
      <c r="AG199" s="10">
        <f>F193&amp;P193</f>
        <v>0</v>
      </c>
      <c r="AH199" s="10">
        <f>F193&amp;V193</f>
        <v>0</v>
      </c>
      <c r="AI199" s="10">
        <f>F193&amp;G193</f>
        <v>0</v>
      </c>
      <c r="AJ199" s="10">
        <f>F193&amp;G193</f>
        <v>0</v>
      </c>
      <c r="AK199" s="10">
        <f>F193&amp;G193</f>
        <v>0</v>
      </c>
      <c r="AL199" s="10">
        <f>F193&amp;J193&amp;G193&amp;E193</f>
        <v>0</v>
      </c>
      <c r="AM199" s="10">
        <f>IFERROR(ABS(AB193),"")</f>
        <v>0</v>
      </c>
    </row>
    <row r="200" spans="1:39" ht="30" customHeight="1">
      <c r="A200" s="8">
        <f>IF('2-Controllo qualitativo'!A201&lt;&gt;"",'2-Controllo qualitativo'!A201,"")</f>
        <v>0</v>
      </c>
      <c r="B200" s="8">
        <f>IF('2-Controllo qualitativo'!B201&lt;&gt;"",'2-Controllo qualitativo'!B201,"")</f>
        <v>0</v>
      </c>
      <c r="C200" s="8">
        <f>IF('2-Controllo qualitativo'!C201&lt;&gt;"",'2-Controllo qualitativo'!C201,"")</f>
        <v>0</v>
      </c>
      <c r="D200" s="8">
        <f>IF('2-Controllo qualitativo'!D201&lt;&gt;"",'2-Controllo qualitativo'!D201,"")</f>
        <v>0</v>
      </c>
      <c r="E200" s="8">
        <f>IF('2-Controllo qualitativo'!E201&lt;&gt;"",'2-Controllo qualitativo'!E201,"")</f>
        <v>0</v>
      </c>
      <c r="F200" s="8">
        <f>IF('2-Controllo qualitativo'!F201&lt;&gt;"",'2-Controllo qualitativo'!F201,"")</f>
        <v>0</v>
      </c>
      <c r="G200" s="8">
        <f>IF('2-Controllo qualitativo'!G201&lt;&gt;"",'2-Controllo qualitativo'!G201,"")</f>
        <v>0</v>
      </c>
      <c r="H200" s="11" t="s">
        <v>523</v>
      </c>
      <c r="I200" s="11" t="s">
        <v>515</v>
      </c>
      <c r="J200" s="8">
        <f>IF('2-Controllo qualitativo'!X201&lt;&gt;"",IF('2-Controllo qualitativo'!X201&lt;&gt;0,'2-Controllo qualitativo'!X201,""),"")</f>
        <v>0</v>
      </c>
      <c r="K200" s="15">
        <f>'3.1-Coefficienti di emissione'!F200</f>
        <v>0</v>
      </c>
      <c r="L200" s="11">
        <f>'3.1-Coefficienti di emissione'!G200</f>
        <v>0</v>
      </c>
      <c r="M200" s="16">
        <f>IF(J200="","",H200*K200)</f>
        <v>0</v>
      </c>
      <c r="N200" s="11">
        <f>'Appendice 2, GWP dei HFCs'!G3</f>
        <v>0</v>
      </c>
      <c r="O200" s="16">
        <f>IF(M200="","",M200*N200)</f>
        <v>0</v>
      </c>
      <c r="P200" s="8">
        <f>IF('2-Controllo qualitativo'!Y201&lt;&gt;"",IF('2-Controllo qualitativo'!Y201&lt;&gt;0,'2-Controllo qualitativo'!Y201,""),"")</f>
        <v>0</v>
      </c>
      <c r="Q200" s="15">
        <f>IF('3.1-Coefficienti di emissione'!J200="", "", '3.1-Coefficienti di emissione'!J200)</f>
        <v>0</v>
      </c>
      <c r="R200" s="11">
        <f>IF(Q200="","",'3.1-Coefficienti di emissione'!K200)</f>
        <v>0</v>
      </c>
      <c r="S200" s="16">
        <f>IF(P200="","",H200*Q200)</f>
        <v>0</v>
      </c>
      <c r="T200" s="11">
        <f>IF(S200="", "", 'Appendice 2, GWP dei HFCs'!G4)</f>
        <v>0</v>
      </c>
      <c r="U200" s="16">
        <f>IF(S200="","",S200*T200)</f>
        <v>0</v>
      </c>
      <c r="V200" s="8">
        <f>IF('2-Controllo qualitativo'!Z201&lt;&gt;"",IF('2-Controllo qualitativo'!Z201&lt;&gt;0,'2-Controllo qualitativo'!Z201,""),"")</f>
        <v>0</v>
      </c>
      <c r="W200" s="15">
        <f>IF('3.1-Coefficienti di emissione'!N200 ="", "", '3.1-Coefficienti di emissione'!N200)</f>
        <v>0</v>
      </c>
      <c r="X200" s="11">
        <f>IF(W200="","",'3.1-Coefficienti di emissione'!O200)</f>
        <v>0</v>
      </c>
      <c r="Y200" s="16">
        <f>IF(V200="","",H200*W200)</f>
        <v>0</v>
      </c>
      <c r="Z200" s="11">
        <f>IF(Y200="", "", 'Appendice 2, GWP dei HFCs'!G5)</f>
        <v>0</v>
      </c>
      <c r="AA200" s="16">
        <f>IF(Y200="","",Y200*Z200)</f>
        <v>0</v>
      </c>
      <c r="AB200" s="16">
        <f>IF('2-Controllo qualitativo'!E201="是",IF(J200="CO2",SUM(U200,AA200),SUM(O200,U200,AA200)),IF(SUM(O200,U200,AA200)&lt;&gt;0,SUM(O200,U200,AA200),0))</f>
        <v>0</v>
      </c>
      <c r="AC200" s="16">
        <f>IF('2-Controllo qualitativo'!E201="是",IF(J200="CO2",O200,""),"")</f>
        <v>0</v>
      </c>
      <c r="AD200" s="17">
        <f>IF(AB200&lt;&gt;"",AB200/'6-Tabella di riepilogo'!$J$5,"")</f>
        <v>0</v>
      </c>
      <c r="AE200" s="10">
        <f>F194&amp;J194&amp;E194</f>
        <v>0</v>
      </c>
      <c r="AF200" s="10">
        <f>F194&amp;J194</f>
        <v>0</v>
      </c>
      <c r="AG200" s="10">
        <f>F194&amp;P194</f>
        <v>0</v>
      </c>
      <c r="AH200" s="10">
        <f>F194&amp;V194</f>
        <v>0</v>
      </c>
      <c r="AI200" s="10">
        <f>F194&amp;G194</f>
        <v>0</v>
      </c>
      <c r="AJ200" s="10">
        <f>F194&amp;G194</f>
        <v>0</v>
      </c>
      <c r="AK200" s="10">
        <f>F194&amp;G194</f>
        <v>0</v>
      </c>
      <c r="AL200" s="10">
        <f>F194&amp;J194&amp;G194&amp;E194</f>
        <v>0</v>
      </c>
      <c r="AM200" s="10">
        <f>IFERROR(ABS(AB194),"")</f>
        <v>0</v>
      </c>
    </row>
    <row r="201" spans="1:39" ht="30" customHeight="1">
      <c r="A201" s="8">
        <f>IF('2-Controllo qualitativo'!A202&lt;&gt;"",'2-Controllo qualitativo'!A202,"")</f>
        <v>0</v>
      </c>
      <c r="B201" s="8">
        <f>IF('2-Controllo qualitativo'!B202&lt;&gt;"",'2-Controllo qualitativo'!B202,"")</f>
        <v>0</v>
      </c>
      <c r="C201" s="8">
        <f>IF('2-Controllo qualitativo'!C202&lt;&gt;"",'2-Controllo qualitativo'!C202,"")</f>
        <v>0</v>
      </c>
      <c r="D201" s="8">
        <f>IF('2-Controllo qualitativo'!D202&lt;&gt;"",'2-Controllo qualitativo'!D202,"")</f>
        <v>0</v>
      </c>
      <c r="E201" s="8">
        <f>IF('2-Controllo qualitativo'!E202&lt;&gt;"",'2-Controllo qualitativo'!E202,"")</f>
        <v>0</v>
      </c>
      <c r="F201" s="8">
        <f>IF('2-Controllo qualitativo'!F202&lt;&gt;"",'2-Controllo qualitativo'!F202,"")</f>
        <v>0</v>
      </c>
      <c r="G201" s="8">
        <f>IF('2-Controllo qualitativo'!G202&lt;&gt;"",'2-Controllo qualitativo'!G202,"")</f>
        <v>0</v>
      </c>
      <c r="H201" s="11" t="s">
        <v>524</v>
      </c>
      <c r="I201" s="11" t="s">
        <v>515</v>
      </c>
      <c r="J201" s="8">
        <f>IF('2-Controllo qualitativo'!X202&lt;&gt;"",IF('2-Controllo qualitativo'!X202&lt;&gt;0,'2-Controllo qualitativo'!X202,""),"")</f>
        <v>0</v>
      </c>
      <c r="K201" s="15">
        <f>'3.1-Coefficienti di emissione'!F201</f>
        <v>0</v>
      </c>
      <c r="L201" s="11">
        <f>'3.1-Coefficienti di emissione'!G201</f>
        <v>0</v>
      </c>
      <c r="M201" s="16">
        <f>IF(J201="","",H201*K201)</f>
        <v>0</v>
      </c>
      <c r="N201" s="11">
        <f>'Appendice 2, GWP dei HFCs'!G3</f>
        <v>0</v>
      </c>
      <c r="O201" s="16">
        <f>IF(M201="","",M201*N201)</f>
        <v>0</v>
      </c>
      <c r="P201" s="8">
        <f>IF('2-Controllo qualitativo'!Y202&lt;&gt;"",IF('2-Controllo qualitativo'!Y202&lt;&gt;0,'2-Controllo qualitativo'!Y202,""),"")</f>
        <v>0</v>
      </c>
      <c r="Q201" s="15">
        <f>IF('3.1-Coefficienti di emissione'!J201="", "", '3.1-Coefficienti di emissione'!J201)</f>
        <v>0</v>
      </c>
      <c r="R201" s="11">
        <f>IF(Q201="","",'3.1-Coefficienti di emissione'!K201)</f>
        <v>0</v>
      </c>
      <c r="S201" s="16">
        <f>IF(P201="","",H201*Q201)</f>
        <v>0</v>
      </c>
      <c r="T201" s="11">
        <f>IF(S201="", "", 'Appendice 2, GWP dei HFCs'!G4)</f>
        <v>0</v>
      </c>
      <c r="U201" s="16">
        <f>IF(S201="","",S201*T201)</f>
        <v>0</v>
      </c>
      <c r="V201" s="8">
        <f>IF('2-Controllo qualitativo'!Z202&lt;&gt;"",IF('2-Controllo qualitativo'!Z202&lt;&gt;0,'2-Controllo qualitativo'!Z202,""),"")</f>
        <v>0</v>
      </c>
      <c r="W201" s="15">
        <f>IF('3.1-Coefficienti di emissione'!N201 ="", "", '3.1-Coefficienti di emissione'!N201)</f>
        <v>0</v>
      </c>
      <c r="X201" s="11">
        <f>IF(W201="","",'3.1-Coefficienti di emissione'!O201)</f>
        <v>0</v>
      </c>
      <c r="Y201" s="16">
        <f>IF(V201="","",H201*W201)</f>
        <v>0</v>
      </c>
      <c r="Z201" s="11">
        <f>IF(Y201="", "", 'Appendice 2, GWP dei HFCs'!G5)</f>
        <v>0</v>
      </c>
      <c r="AA201" s="16">
        <f>IF(Y201="","",Y201*Z201)</f>
        <v>0</v>
      </c>
      <c r="AB201" s="16">
        <f>IF('2-Controllo qualitativo'!E202="是",IF(J201="CO2",SUM(U201,AA201),SUM(O201,U201,AA201)),IF(SUM(O201,U201,AA201)&lt;&gt;0,SUM(O201,U201,AA201),0))</f>
        <v>0</v>
      </c>
      <c r="AC201" s="16">
        <f>IF('2-Controllo qualitativo'!E202="是",IF(J201="CO2",O201,""),"")</f>
        <v>0</v>
      </c>
      <c r="AD201" s="17">
        <f>IF(AB201&lt;&gt;"",AB201/'6-Tabella di riepilogo'!$J$5,"")</f>
        <v>0</v>
      </c>
      <c r="AE201" s="10">
        <f>F195&amp;J195&amp;E195</f>
        <v>0</v>
      </c>
      <c r="AF201" s="10">
        <f>F195&amp;J195</f>
        <v>0</v>
      </c>
      <c r="AG201" s="10">
        <f>F195&amp;P195</f>
        <v>0</v>
      </c>
      <c r="AH201" s="10">
        <f>F195&amp;V195</f>
        <v>0</v>
      </c>
      <c r="AI201" s="10">
        <f>F195&amp;G195</f>
        <v>0</v>
      </c>
      <c r="AJ201" s="10">
        <f>F195&amp;G195</f>
        <v>0</v>
      </c>
      <c r="AK201" s="10">
        <f>F195&amp;G195</f>
        <v>0</v>
      </c>
      <c r="AL201" s="10">
        <f>F195&amp;J195&amp;G195&amp;E195</f>
        <v>0</v>
      </c>
      <c r="AM201" s="10">
        <f>IFERROR(ABS(AB195),"")</f>
        <v>0</v>
      </c>
    </row>
    <row r="202" spans="1:39" ht="30" customHeight="1">
      <c r="A202" s="8">
        <f>IF('2-Controllo qualitativo'!A203&lt;&gt;"",'2-Controllo qualitativo'!A203,"")</f>
        <v>0</v>
      </c>
      <c r="B202" s="8">
        <f>IF('2-Controllo qualitativo'!B203&lt;&gt;"",'2-Controllo qualitativo'!B203,"")</f>
        <v>0</v>
      </c>
      <c r="C202" s="8">
        <f>IF('2-Controllo qualitativo'!C203&lt;&gt;"",'2-Controllo qualitativo'!C203,"")</f>
        <v>0</v>
      </c>
      <c r="D202" s="8">
        <f>IF('2-Controllo qualitativo'!D203&lt;&gt;"",'2-Controllo qualitativo'!D203,"")</f>
        <v>0</v>
      </c>
      <c r="E202" s="8">
        <f>IF('2-Controllo qualitativo'!E203&lt;&gt;"",'2-Controllo qualitativo'!E203,"")</f>
        <v>0</v>
      </c>
      <c r="F202" s="8">
        <f>IF('2-Controllo qualitativo'!F203&lt;&gt;"",'2-Controllo qualitativo'!F203,"")</f>
        <v>0</v>
      </c>
      <c r="G202" s="8">
        <f>IF('2-Controllo qualitativo'!G203&lt;&gt;"",'2-Controllo qualitativo'!G203,"")</f>
        <v>0</v>
      </c>
      <c r="H202" s="11" t="s">
        <v>525</v>
      </c>
      <c r="I202" s="11" t="s">
        <v>515</v>
      </c>
      <c r="J202" s="8">
        <f>IF('2-Controllo qualitativo'!X203&lt;&gt;"",IF('2-Controllo qualitativo'!X203&lt;&gt;0,'2-Controllo qualitativo'!X203,""),"")</f>
        <v>0</v>
      </c>
      <c r="K202" s="15">
        <f>'3.1-Coefficienti di emissione'!F202</f>
        <v>0</v>
      </c>
      <c r="L202" s="11">
        <f>'3.1-Coefficienti di emissione'!G202</f>
        <v>0</v>
      </c>
      <c r="M202" s="16">
        <f>IF(J202="","",H202*K202)</f>
        <v>0</v>
      </c>
      <c r="N202" s="11">
        <f>'Appendice 2, GWP dei HFCs'!G3</f>
        <v>0</v>
      </c>
      <c r="O202" s="16">
        <f>IF(M202="","",M202*N202)</f>
        <v>0</v>
      </c>
      <c r="P202" s="8">
        <f>IF('2-Controllo qualitativo'!Y203&lt;&gt;"",IF('2-Controllo qualitativo'!Y203&lt;&gt;0,'2-Controllo qualitativo'!Y203,""),"")</f>
        <v>0</v>
      </c>
      <c r="Q202" s="15">
        <f>IF('3.1-Coefficienti di emissione'!J202="", "", '3.1-Coefficienti di emissione'!J202)</f>
        <v>0</v>
      </c>
      <c r="R202" s="11">
        <f>IF(Q202="","",'3.1-Coefficienti di emissione'!K202)</f>
        <v>0</v>
      </c>
      <c r="S202" s="16">
        <f>IF(P202="","",H202*Q202)</f>
        <v>0</v>
      </c>
      <c r="T202" s="11">
        <f>IF(S202="", "", 'Appendice 2, GWP dei HFCs'!G4)</f>
        <v>0</v>
      </c>
      <c r="U202" s="16">
        <f>IF(S202="","",S202*T202)</f>
        <v>0</v>
      </c>
      <c r="V202" s="8">
        <f>IF('2-Controllo qualitativo'!Z203&lt;&gt;"",IF('2-Controllo qualitativo'!Z203&lt;&gt;0,'2-Controllo qualitativo'!Z203,""),"")</f>
        <v>0</v>
      </c>
      <c r="W202" s="15">
        <f>IF('3.1-Coefficienti di emissione'!N202 ="", "", '3.1-Coefficienti di emissione'!N202)</f>
        <v>0</v>
      </c>
      <c r="X202" s="11">
        <f>IF(W202="","",'3.1-Coefficienti di emissione'!O202)</f>
        <v>0</v>
      </c>
      <c r="Y202" s="16">
        <f>IF(V202="","",H202*W202)</f>
        <v>0</v>
      </c>
      <c r="Z202" s="11">
        <f>IF(Y202="", "", 'Appendice 2, GWP dei HFCs'!G5)</f>
        <v>0</v>
      </c>
      <c r="AA202" s="16">
        <f>IF(Y202="","",Y202*Z202)</f>
        <v>0</v>
      </c>
      <c r="AB202" s="16">
        <f>IF('2-Controllo qualitativo'!E203="是",IF(J202="CO2",SUM(U202,AA202),SUM(O202,U202,AA202)),IF(SUM(O202,U202,AA202)&lt;&gt;0,SUM(O202,U202,AA202),0))</f>
        <v>0</v>
      </c>
      <c r="AC202" s="16">
        <f>IF('2-Controllo qualitativo'!E203="是",IF(J202="CO2",O202,""),"")</f>
        <v>0</v>
      </c>
      <c r="AD202" s="17">
        <f>IF(AB202&lt;&gt;"",AB202/'6-Tabella di riepilogo'!$J$5,"")</f>
        <v>0</v>
      </c>
      <c r="AE202" s="10">
        <f>F196&amp;J196&amp;E196</f>
        <v>0</v>
      </c>
      <c r="AF202" s="10">
        <f>F196&amp;J196</f>
        <v>0</v>
      </c>
      <c r="AG202" s="10">
        <f>F196&amp;P196</f>
        <v>0</v>
      </c>
      <c r="AH202" s="10">
        <f>F196&amp;V196</f>
        <v>0</v>
      </c>
      <c r="AI202" s="10">
        <f>F196&amp;G196</f>
        <v>0</v>
      </c>
      <c r="AJ202" s="10">
        <f>F196&amp;G196</f>
        <v>0</v>
      </c>
      <c r="AK202" s="10">
        <f>F196&amp;G196</f>
        <v>0</v>
      </c>
      <c r="AL202" s="10">
        <f>F196&amp;J196&amp;G196&amp;E196</f>
        <v>0</v>
      </c>
      <c r="AM202" s="10">
        <f>IFERROR(ABS(AB196),"")</f>
        <v>0</v>
      </c>
    </row>
    <row r="203" spans="1:39" ht="30" customHeight="1">
      <c r="A203" s="8">
        <f>IF('2-Controllo qualitativo'!A204&lt;&gt;"",'2-Controllo qualitativo'!A204,"")</f>
        <v>0</v>
      </c>
      <c r="B203" s="8">
        <f>IF('2-Controllo qualitativo'!B204&lt;&gt;"",'2-Controllo qualitativo'!B204,"")</f>
        <v>0</v>
      </c>
      <c r="C203" s="8">
        <f>IF('2-Controllo qualitativo'!C204&lt;&gt;"",'2-Controllo qualitativo'!C204,"")</f>
        <v>0</v>
      </c>
      <c r="D203" s="8">
        <f>IF('2-Controllo qualitativo'!D204&lt;&gt;"",'2-Controllo qualitativo'!D204,"")</f>
        <v>0</v>
      </c>
      <c r="E203" s="8">
        <f>IF('2-Controllo qualitativo'!E204&lt;&gt;"",'2-Controllo qualitativo'!E204,"")</f>
        <v>0</v>
      </c>
      <c r="F203" s="8">
        <f>IF('2-Controllo qualitativo'!F204&lt;&gt;"",'2-Controllo qualitativo'!F204,"")</f>
        <v>0</v>
      </c>
      <c r="G203" s="8">
        <f>IF('2-Controllo qualitativo'!G204&lt;&gt;"",'2-Controllo qualitativo'!G204,"")</f>
        <v>0</v>
      </c>
      <c r="H203" s="11" t="s">
        <v>526</v>
      </c>
      <c r="I203" s="11" t="s">
        <v>515</v>
      </c>
      <c r="J203" s="8">
        <f>IF('2-Controllo qualitativo'!X204&lt;&gt;"",IF('2-Controllo qualitativo'!X204&lt;&gt;0,'2-Controllo qualitativo'!X204,""),"")</f>
        <v>0</v>
      </c>
      <c r="K203" s="15">
        <f>'3.1-Coefficienti di emissione'!F203</f>
        <v>0</v>
      </c>
      <c r="L203" s="11">
        <f>'3.1-Coefficienti di emissione'!G203</f>
        <v>0</v>
      </c>
      <c r="M203" s="16">
        <f>IF(J203="","",H203*K203)</f>
        <v>0</v>
      </c>
      <c r="N203" s="11">
        <f>'Appendice 2, GWP dei HFCs'!G3</f>
        <v>0</v>
      </c>
      <c r="O203" s="16">
        <f>IF(M203="","",M203*N203)</f>
        <v>0</v>
      </c>
      <c r="P203" s="8">
        <f>IF('2-Controllo qualitativo'!Y204&lt;&gt;"",IF('2-Controllo qualitativo'!Y204&lt;&gt;0,'2-Controllo qualitativo'!Y204,""),"")</f>
        <v>0</v>
      </c>
      <c r="Q203" s="15">
        <f>IF('3.1-Coefficienti di emissione'!J203="", "", '3.1-Coefficienti di emissione'!J203)</f>
        <v>0</v>
      </c>
      <c r="R203" s="11">
        <f>IF(Q203="","",'3.1-Coefficienti di emissione'!K203)</f>
        <v>0</v>
      </c>
      <c r="S203" s="16">
        <f>IF(P203="","",H203*Q203)</f>
        <v>0</v>
      </c>
      <c r="T203" s="11">
        <f>IF(S203="", "", 'Appendice 2, GWP dei HFCs'!G4)</f>
        <v>0</v>
      </c>
      <c r="U203" s="16">
        <f>IF(S203="","",S203*T203)</f>
        <v>0</v>
      </c>
      <c r="V203" s="8">
        <f>IF('2-Controllo qualitativo'!Z204&lt;&gt;"",IF('2-Controllo qualitativo'!Z204&lt;&gt;0,'2-Controllo qualitativo'!Z204,""),"")</f>
        <v>0</v>
      </c>
      <c r="W203" s="15">
        <f>IF('3.1-Coefficienti di emissione'!N203 ="", "", '3.1-Coefficienti di emissione'!N203)</f>
        <v>0</v>
      </c>
      <c r="X203" s="11">
        <f>IF(W203="","",'3.1-Coefficienti di emissione'!O203)</f>
        <v>0</v>
      </c>
      <c r="Y203" s="16">
        <f>IF(V203="","",H203*W203)</f>
        <v>0</v>
      </c>
      <c r="Z203" s="11">
        <f>IF(Y203="", "", 'Appendice 2, GWP dei HFCs'!G5)</f>
        <v>0</v>
      </c>
      <c r="AA203" s="16">
        <f>IF(Y203="","",Y203*Z203)</f>
        <v>0</v>
      </c>
      <c r="AB203" s="16">
        <f>IF('2-Controllo qualitativo'!E204="是",IF(J203="CO2",SUM(U203,AA203),SUM(O203,U203,AA203)),IF(SUM(O203,U203,AA203)&lt;&gt;0,SUM(O203,U203,AA203),0))</f>
        <v>0</v>
      </c>
      <c r="AC203" s="16">
        <f>IF('2-Controllo qualitativo'!E204="是",IF(J203="CO2",O203,""),"")</f>
        <v>0</v>
      </c>
      <c r="AD203" s="17">
        <f>IF(AB203&lt;&gt;"",AB203/'6-Tabella di riepilogo'!$J$5,"")</f>
        <v>0</v>
      </c>
      <c r="AE203" s="10">
        <f>F197&amp;J197&amp;E197</f>
        <v>0</v>
      </c>
      <c r="AF203" s="10">
        <f>F197&amp;J197</f>
        <v>0</v>
      </c>
      <c r="AG203" s="10">
        <f>F197&amp;P197</f>
        <v>0</v>
      </c>
      <c r="AH203" s="10">
        <f>F197&amp;V197</f>
        <v>0</v>
      </c>
      <c r="AI203" s="10">
        <f>F197&amp;G197</f>
        <v>0</v>
      </c>
      <c r="AJ203" s="10">
        <f>F197&amp;G197</f>
        <v>0</v>
      </c>
      <c r="AK203" s="10">
        <f>F197&amp;G197</f>
        <v>0</v>
      </c>
      <c r="AL203" s="10">
        <f>F197&amp;J197&amp;G197&amp;E197</f>
        <v>0</v>
      </c>
      <c r="AM203" s="10">
        <f>IFERROR(ABS(AB197),"")</f>
        <v>0</v>
      </c>
    </row>
    <row r="204" spans="1:39" ht="30" customHeight="1">
      <c r="A204" s="8">
        <f>IF('2-Controllo qualitativo'!A205&lt;&gt;"",'2-Controllo qualitativo'!A205,"")</f>
        <v>0</v>
      </c>
      <c r="B204" s="8">
        <f>IF('2-Controllo qualitativo'!B205&lt;&gt;"",'2-Controllo qualitativo'!B205,"")</f>
        <v>0</v>
      </c>
      <c r="C204" s="8">
        <f>IF('2-Controllo qualitativo'!C205&lt;&gt;"",'2-Controllo qualitativo'!C205,"")</f>
        <v>0</v>
      </c>
      <c r="D204" s="8">
        <f>IF('2-Controllo qualitativo'!D205&lt;&gt;"",'2-Controllo qualitativo'!D205,"")</f>
        <v>0</v>
      </c>
      <c r="E204" s="8">
        <f>IF('2-Controllo qualitativo'!E205&lt;&gt;"",'2-Controllo qualitativo'!E205,"")</f>
        <v>0</v>
      </c>
      <c r="F204" s="8">
        <f>IF('2-Controllo qualitativo'!F205&lt;&gt;"",'2-Controllo qualitativo'!F205,"")</f>
        <v>0</v>
      </c>
      <c r="G204" s="8">
        <f>IF('2-Controllo qualitativo'!G205&lt;&gt;"",'2-Controllo qualitativo'!G205,"")</f>
        <v>0</v>
      </c>
      <c r="H204" s="11" t="s">
        <v>527</v>
      </c>
      <c r="I204" s="11" t="s">
        <v>515</v>
      </c>
      <c r="J204" s="8">
        <f>IF('2-Controllo qualitativo'!X205&lt;&gt;"",IF('2-Controllo qualitativo'!X205&lt;&gt;0,'2-Controllo qualitativo'!X205,""),"")</f>
        <v>0</v>
      </c>
      <c r="K204" s="15">
        <f>'3.1-Coefficienti di emissione'!F204</f>
        <v>0</v>
      </c>
      <c r="L204" s="11">
        <f>'3.1-Coefficienti di emissione'!G204</f>
        <v>0</v>
      </c>
      <c r="M204" s="16">
        <f>IF(J204="","",H204*K204)</f>
        <v>0</v>
      </c>
      <c r="N204" s="11">
        <f>'Appendice 2, GWP dei HFCs'!G3</f>
        <v>0</v>
      </c>
      <c r="O204" s="16">
        <f>IF(M204="","",M204*N204)</f>
        <v>0</v>
      </c>
      <c r="P204" s="8">
        <f>IF('2-Controllo qualitativo'!Y205&lt;&gt;"",IF('2-Controllo qualitativo'!Y205&lt;&gt;0,'2-Controllo qualitativo'!Y205,""),"")</f>
        <v>0</v>
      </c>
      <c r="Q204" s="15">
        <f>IF('3.1-Coefficienti di emissione'!J204="", "", '3.1-Coefficienti di emissione'!J204)</f>
        <v>0</v>
      </c>
      <c r="R204" s="11">
        <f>IF(Q204="","",'3.1-Coefficienti di emissione'!K204)</f>
        <v>0</v>
      </c>
      <c r="S204" s="16">
        <f>IF(P204="","",H204*Q204)</f>
        <v>0</v>
      </c>
      <c r="T204" s="11">
        <f>IF(S204="", "", 'Appendice 2, GWP dei HFCs'!G4)</f>
        <v>0</v>
      </c>
      <c r="U204" s="16">
        <f>IF(S204="","",S204*T204)</f>
        <v>0</v>
      </c>
      <c r="V204" s="8">
        <f>IF('2-Controllo qualitativo'!Z205&lt;&gt;"",IF('2-Controllo qualitativo'!Z205&lt;&gt;0,'2-Controllo qualitativo'!Z205,""),"")</f>
        <v>0</v>
      </c>
      <c r="W204" s="15">
        <f>IF('3.1-Coefficienti di emissione'!N204 ="", "", '3.1-Coefficienti di emissione'!N204)</f>
        <v>0</v>
      </c>
      <c r="X204" s="11">
        <f>IF(W204="","",'3.1-Coefficienti di emissione'!O204)</f>
        <v>0</v>
      </c>
      <c r="Y204" s="16">
        <f>IF(V204="","",H204*W204)</f>
        <v>0</v>
      </c>
      <c r="Z204" s="11">
        <f>IF(Y204="", "", 'Appendice 2, GWP dei HFCs'!G5)</f>
        <v>0</v>
      </c>
      <c r="AA204" s="16">
        <f>IF(Y204="","",Y204*Z204)</f>
        <v>0</v>
      </c>
      <c r="AB204" s="16">
        <f>IF('2-Controllo qualitativo'!E205="是",IF(J204="CO2",SUM(U204,AA204),SUM(O204,U204,AA204)),IF(SUM(O204,U204,AA204)&lt;&gt;0,SUM(O204,U204,AA204),0))</f>
        <v>0</v>
      </c>
      <c r="AC204" s="16">
        <f>IF('2-Controllo qualitativo'!E205="是",IF(J204="CO2",O204,""),"")</f>
        <v>0</v>
      </c>
      <c r="AD204" s="17">
        <f>IF(AB204&lt;&gt;"",AB204/'6-Tabella di riepilogo'!$J$5,"")</f>
        <v>0</v>
      </c>
      <c r="AE204" s="10">
        <f>F198&amp;J198&amp;E198</f>
        <v>0</v>
      </c>
      <c r="AF204" s="10">
        <f>F198&amp;J198</f>
        <v>0</v>
      </c>
      <c r="AG204" s="10">
        <f>F198&amp;P198</f>
        <v>0</v>
      </c>
      <c r="AH204" s="10">
        <f>F198&amp;V198</f>
        <v>0</v>
      </c>
      <c r="AI204" s="10">
        <f>F198&amp;G198</f>
        <v>0</v>
      </c>
      <c r="AJ204" s="10">
        <f>F198&amp;G198</f>
        <v>0</v>
      </c>
      <c r="AK204" s="10">
        <f>F198&amp;G198</f>
        <v>0</v>
      </c>
      <c r="AL204" s="10">
        <f>F198&amp;J198&amp;G198&amp;E198</f>
        <v>0</v>
      </c>
      <c r="AM204" s="10">
        <f>IFERROR(ABS(AB198),"")</f>
        <v>0</v>
      </c>
    </row>
    <row r="205" spans="1:39" ht="30" customHeight="1">
      <c r="A205" s="8">
        <f>IF('2-Controllo qualitativo'!A206&lt;&gt;"",'2-Controllo qualitativo'!A206,"")</f>
        <v>0</v>
      </c>
      <c r="B205" s="8">
        <f>IF('2-Controllo qualitativo'!B206&lt;&gt;"",'2-Controllo qualitativo'!B206,"")</f>
        <v>0</v>
      </c>
      <c r="C205" s="8">
        <f>IF('2-Controllo qualitativo'!C206&lt;&gt;"",'2-Controllo qualitativo'!C206,"")</f>
        <v>0</v>
      </c>
      <c r="D205" s="8">
        <f>IF('2-Controllo qualitativo'!D206&lt;&gt;"",'2-Controllo qualitativo'!D206,"")</f>
        <v>0</v>
      </c>
      <c r="E205" s="8">
        <f>IF('2-Controllo qualitativo'!E206&lt;&gt;"",'2-Controllo qualitativo'!E206,"")</f>
        <v>0</v>
      </c>
      <c r="F205" s="8">
        <f>IF('2-Controllo qualitativo'!F206&lt;&gt;"",'2-Controllo qualitativo'!F206,"")</f>
        <v>0</v>
      </c>
      <c r="G205" s="8">
        <f>IF('2-Controllo qualitativo'!G206&lt;&gt;"",'2-Controllo qualitativo'!G206,"")</f>
        <v>0</v>
      </c>
      <c r="H205" s="11" t="s">
        <v>467</v>
      </c>
      <c r="I205" s="11"/>
      <c r="J205" s="8">
        <f>IF('2-Controllo qualitativo'!X206&lt;&gt;"",IF('2-Controllo qualitativo'!X206&lt;&gt;0,'2-Controllo qualitativo'!X206,""),"")</f>
        <v>0</v>
      </c>
      <c r="K205" s="15">
        <f>'3.1-Coefficienti di emissione'!F205</f>
        <v>0</v>
      </c>
      <c r="L205" s="11">
        <f>'3.1-Coefficienti di emissione'!G205</f>
        <v>0</v>
      </c>
      <c r="M205" s="16">
        <f>IF(J205="","",H205*K205)</f>
        <v>0</v>
      </c>
      <c r="N205" s="11">
        <f>'Appendice 2, GWP dei HFCs'!G3</f>
        <v>0</v>
      </c>
      <c r="O205" s="16">
        <f>IF(M205="","",M205*N205)</f>
        <v>0</v>
      </c>
      <c r="P205" s="8">
        <f>IF('2-Controllo qualitativo'!Y206&lt;&gt;"",IF('2-Controllo qualitativo'!Y206&lt;&gt;0,'2-Controllo qualitativo'!Y206,""),"")</f>
        <v>0</v>
      </c>
      <c r="Q205" s="15">
        <f>IF('3.1-Coefficienti di emissione'!J205="", "", '3.1-Coefficienti di emissione'!J205)</f>
        <v>0</v>
      </c>
      <c r="R205" s="11">
        <f>IF(Q205="","",'3.1-Coefficienti di emissione'!K205)</f>
        <v>0</v>
      </c>
      <c r="S205" s="16">
        <f>IF(P205="","",H205*Q205)</f>
        <v>0</v>
      </c>
      <c r="T205" s="11">
        <f>IF(S205="", "", 'Appendice 2, GWP dei HFCs'!G4)</f>
        <v>0</v>
      </c>
      <c r="U205" s="16">
        <f>IF(S205="","",S205*T205)</f>
        <v>0</v>
      </c>
      <c r="V205" s="8">
        <f>IF('2-Controllo qualitativo'!Z206&lt;&gt;"",IF('2-Controllo qualitativo'!Z206&lt;&gt;0,'2-Controllo qualitativo'!Z206,""),"")</f>
        <v>0</v>
      </c>
      <c r="W205" s="15">
        <f>IF('3.1-Coefficienti di emissione'!N205 ="", "", '3.1-Coefficienti di emissione'!N205)</f>
        <v>0</v>
      </c>
      <c r="X205" s="11">
        <f>IF(W205="","",'3.1-Coefficienti di emissione'!O205)</f>
        <v>0</v>
      </c>
      <c r="Y205" s="16">
        <f>IF(V205="","",H205*W205)</f>
        <v>0</v>
      </c>
      <c r="Z205" s="11">
        <f>IF(Y205="", "", 'Appendice 2, GWP dei HFCs'!G5)</f>
        <v>0</v>
      </c>
      <c r="AA205" s="16">
        <f>IF(Y205="","",Y205*Z205)</f>
        <v>0</v>
      </c>
      <c r="AB205" s="16">
        <f>IF('2-Controllo qualitativo'!E206="是",IF(J205="CO2",SUM(U205,AA205),SUM(O205,U205,AA205)),IF(SUM(O205,U205,AA205)&lt;&gt;0,SUM(O205,U205,AA205),0))</f>
        <v>0</v>
      </c>
      <c r="AC205" s="16">
        <f>IF('2-Controllo qualitativo'!E206="是",IF(J205="CO2",O205,""),"")</f>
        <v>0</v>
      </c>
      <c r="AD205" s="17">
        <f>IF(AB205&lt;&gt;"",AB205/'6-Tabella di riepilogo'!$J$5,"")</f>
        <v>0</v>
      </c>
      <c r="AE205" s="10">
        <f>F199&amp;J199&amp;E199</f>
        <v>0</v>
      </c>
      <c r="AF205" s="10">
        <f>F199&amp;J199</f>
        <v>0</v>
      </c>
      <c r="AG205" s="10">
        <f>F199&amp;P199</f>
        <v>0</v>
      </c>
      <c r="AH205" s="10">
        <f>F199&amp;V199</f>
        <v>0</v>
      </c>
      <c r="AI205" s="10">
        <f>F199&amp;G199</f>
        <v>0</v>
      </c>
      <c r="AJ205" s="10">
        <f>F199&amp;G199</f>
        <v>0</v>
      </c>
      <c r="AK205" s="10">
        <f>F199&amp;G199</f>
        <v>0</v>
      </c>
      <c r="AL205" s="10">
        <f>F199&amp;J199&amp;G199&amp;E199</f>
        <v>0</v>
      </c>
      <c r="AM205" s="10">
        <f>IFERROR(ABS(AB199),"")</f>
        <v>0</v>
      </c>
    </row>
    <row r="206" spans="1:39" ht="30" customHeight="1">
      <c r="A206" s="8">
        <f>IF('2-Controllo qualitativo'!A207&lt;&gt;"",'2-Controllo qualitativo'!A207,"")</f>
        <v>0</v>
      </c>
      <c r="B206" s="8">
        <f>IF('2-Controllo qualitativo'!B207&lt;&gt;"",'2-Controllo qualitativo'!B207,"")</f>
        <v>0</v>
      </c>
      <c r="C206" s="8">
        <f>IF('2-Controllo qualitativo'!C207&lt;&gt;"",'2-Controllo qualitativo'!C207,"")</f>
        <v>0</v>
      </c>
      <c r="D206" s="8">
        <f>IF('2-Controllo qualitativo'!D207&lt;&gt;"",'2-Controllo qualitativo'!D207,"")</f>
        <v>0</v>
      </c>
      <c r="E206" s="8">
        <f>IF('2-Controllo qualitativo'!E207&lt;&gt;"",'2-Controllo qualitativo'!E207,"")</f>
        <v>0</v>
      </c>
      <c r="F206" s="8">
        <f>IF('2-Controllo qualitativo'!F207&lt;&gt;"",'2-Controllo qualitativo'!F207,"")</f>
        <v>0</v>
      </c>
      <c r="G206" s="8">
        <f>IF('2-Controllo qualitativo'!G207&lt;&gt;"",'2-Controllo qualitativo'!G207,"")</f>
        <v>0</v>
      </c>
      <c r="H206" s="11" t="s">
        <v>526</v>
      </c>
      <c r="I206" s="11" t="s">
        <v>515</v>
      </c>
      <c r="J206" s="8">
        <f>IF('2-Controllo qualitativo'!X207&lt;&gt;"",IF('2-Controllo qualitativo'!X207&lt;&gt;0,'2-Controllo qualitativo'!X207,""),"")</f>
        <v>0</v>
      </c>
      <c r="K206" s="15">
        <f>'3.1-Coefficienti di emissione'!F206</f>
        <v>0</v>
      </c>
      <c r="L206" s="11">
        <f>'3.1-Coefficienti di emissione'!G206</f>
        <v>0</v>
      </c>
      <c r="M206" s="16">
        <f>IF(J206="","",H206*K206)</f>
        <v>0</v>
      </c>
      <c r="N206" s="11">
        <f>'Appendice 2, GWP dei HFCs'!G3</f>
        <v>0</v>
      </c>
      <c r="O206" s="16">
        <f>IF(M206="","",M206*N206)</f>
        <v>0</v>
      </c>
      <c r="P206" s="8">
        <f>IF('2-Controllo qualitativo'!Y207&lt;&gt;"",IF('2-Controllo qualitativo'!Y207&lt;&gt;0,'2-Controllo qualitativo'!Y207,""),"")</f>
        <v>0</v>
      </c>
      <c r="Q206" s="15">
        <f>IF('3.1-Coefficienti di emissione'!J206="", "", '3.1-Coefficienti di emissione'!J206)</f>
        <v>0</v>
      </c>
      <c r="R206" s="11">
        <f>IF(Q206="","",'3.1-Coefficienti di emissione'!K206)</f>
        <v>0</v>
      </c>
      <c r="S206" s="16">
        <f>IF(P206="","",H206*Q206)</f>
        <v>0</v>
      </c>
      <c r="T206" s="11">
        <f>IF(S206="", "", 'Appendice 2, GWP dei HFCs'!G4)</f>
        <v>0</v>
      </c>
      <c r="U206" s="16">
        <f>IF(S206="","",S206*T206)</f>
        <v>0</v>
      </c>
      <c r="V206" s="8">
        <f>IF('2-Controllo qualitativo'!Z207&lt;&gt;"",IF('2-Controllo qualitativo'!Z207&lt;&gt;0,'2-Controllo qualitativo'!Z207,""),"")</f>
        <v>0</v>
      </c>
      <c r="W206" s="15">
        <f>IF('3.1-Coefficienti di emissione'!N206 ="", "", '3.1-Coefficienti di emissione'!N206)</f>
        <v>0</v>
      </c>
      <c r="X206" s="11">
        <f>IF(W206="","",'3.1-Coefficienti di emissione'!O206)</f>
        <v>0</v>
      </c>
      <c r="Y206" s="16">
        <f>IF(V206="","",H206*W206)</f>
        <v>0</v>
      </c>
      <c r="Z206" s="11">
        <f>IF(Y206="", "", 'Appendice 2, GWP dei HFCs'!G5)</f>
        <v>0</v>
      </c>
      <c r="AA206" s="16">
        <f>IF(Y206="","",Y206*Z206)</f>
        <v>0</v>
      </c>
      <c r="AB206" s="16">
        <f>IF('2-Controllo qualitativo'!E207="是",IF(J206="CO2",SUM(U206,AA206),SUM(O206,U206,AA206)),IF(SUM(O206,U206,AA206)&lt;&gt;0,SUM(O206,U206,AA206),0))</f>
        <v>0</v>
      </c>
      <c r="AC206" s="16">
        <f>IF('2-Controllo qualitativo'!E207="是",IF(J206="CO2",O206,""),"")</f>
        <v>0</v>
      </c>
      <c r="AD206" s="17">
        <f>IF(AB206&lt;&gt;"",AB206/'6-Tabella di riepilogo'!$J$5,"")</f>
        <v>0</v>
      </c>
      <c r="AE206" s="10">
        <f>F200&amp;J200&amp;E200</f>
        <v>0</v>
      </c>
      <c r="AF206" s="10">
        <f>F200&amp;J200</f>
        <v>0</v>
      </c>
      <c r="AG206" s="10">
        <f>F200&amp;P200</f>
        <v>0</v>
      </c>
      <c r="AH206" s="10">
        <f>F200&amp;V200</f>
        <v>0</v>
      </c>
      <c r="AI206" s="10">
        <f>F200&amp;G200</f>
        <v>0</v>
      </c>
      <c r="AJ206" s="10">
        <f>F200&amp;G200</f>
        <v>0</v>
      </c>
      <c r="AK206" s="10">
        <f>F200&amp;G200</f>
        <v>0</v>
      </c>
      <c r="AL206" s="10">
        <f>F200&amp;J200&amp;G200&amp;E200</f>
        <v>0</v>
      </c>
      <c r="AM206" s="10">
        <f>IFERROR(ABS(AB200),"")</f>
        <v>0</v>
      </c>
    </row>
    <row r="207" spans="1:39" ht="30" customHeight="1">
      <c r="A207" s="8">
        <f>IF('2-Controllo qualitativo'!A208&lt;&gt;"",'2-Controllo qualitativo'!A208,"")</f>
        <v>0</v>
      </c>
      <c r="B207" s="8">
        <f>IF('2-Controllo qualitativo'!B208&lt;&gt;"",'2-Controllo qualitativo'!B208,"")</f>
        <v>0</v>
      </c>
      <c r="C207" s="8">
        <f>IF('2-Controllo qualitativo'!C208&lt;&gt;"",'2-Controllo qualitativo'!C208,"")</f>
        <v>0</v>
      </c>
      <c r="D207" s="8">
        <f>IF('2-Controllo qualitativo'!D208&lt;&gt;"",'2-Controllo qualitativo'!D208,"")</f>
        <v>0</v>
      </c>
      <c r="E207" s="8">
        <f>IF('2-Controllo qualitativo'!E208&lt;&gt;"",'2-Controllo qualitativo'!E208,"")</f>
        <v>0</v>
      </c>
      <c r="F207" s="8">
        <f>IF('2-Controllo qualitativo'!F208&lt;&gt;"",'2-Controllo qualitativo'!F208,"")</f>
        <v>0</v>
      </c>
      <c r="G207" s="8">
        <f>IF('2-Controllo qualitativo'!G208&lt;&gt;"",'2-Controllo qualitativo'!G208,"")</f>
        <v>0</v>
      </c>
      <c r="H207" s="11" t="s">
        <v>528</v>
      </c>
      <c r="I207" s="11" t="s">
        <v>515</v>
      </c>
      <c r="J207" s="8">
        <f>IF('2-Controllo qualitativo'!X208&lt;&gt;"",IF('2-Controllo qualitativo'!X208&lt;&gt;0,'2-Controllo qualitativo'!X208,""),"")</f>
        <v>0</v>
      </c>
      <c r="K207" s="15">
        <f>'3.1-Coefficienti di emissione'!F207</f>
        <v>0</v>
      </c>
      <c r="L207" s="11">
        <f>'3.1-Coefficienti di emissione'!G207</f>
        <v>0</v>
      </c>
      <c r="M207" s="16">
        <f>IF(J207="","",H207*K207)</f>
        <v>0</v>
      </c>
      <c r="N207" s="11">
        <f>'Appendice 2, GWP dei HFCs'!G3</f>
        <v>0</v>
      </c>
      <c r="O207" s="16">
        <f>IF(M207="","",M207*N207)</f>
        <v>0</v>
      </c>
      <c r="P207" s="8">
        <f>IF('2-Controllo qualitativo'!Y208&lt;&gt;"",IF('2-Controllo qualitativo'!Y208&lt;&gt;0,'2-Controllo qualitativo'!Y208,""),"")</f>
        <v>0</v>
      </c>
      <c r="Q207" s="15">
        <f>IF('3.1-Coefficienti di emissione'!J207="", "", '3.1-Coefficienti di emissione'!J207)</f>
        <v>0</v>
      </c>
      <c r="R207" s="11">
        <f>IF(Q207="","",'3.1-Coefficienti di emissione'!K207)</f>
        <v>0</v>
      </c>
      <c r="S207" s="16">
        <f>IF(P207="","",H207*Q207)</f>
        <v>0</v>
      </c>
      <c r="T207" s="11">
        <f>IF(S207="", "", 'Appendice 2, GWP dei HFCs'!G4)</f>
        <v>0</v>
      </c>
      <c r="U207" s="16">
        <f>IF(S207="","",S207*T207)</f>
        <v>0</v>
      </c>
      <c r="V207" s="8">
        <f>IF('2-Controllo qualitativo'!Z208&lt;&gt;"",IF('2-Controllo qualitativo'!Z208&lt;&gt;0,'2-Controllo qualitativo'!Z208,""),"")</f>
        <v>0</v>
      </c>
      <c r="W207" s="15">
        <f>IF('3.1-Coefficienti di emissione'!N207 ="", "", '3.1-Coefficienti di emissione'!N207)</f>
        <v>0</v>
      </c>
      <c r="X207" s="11">
        <f>IF(W207="","",'3.1-Coefficienti di emissione'!O207)</f>
        <v>0</v>
      </c>
      <c r="Y207" s="16">
        <f>IF(V207="","",H207*W207)</f>
        <v>0</v>
      </c>
      <c r="Z207" s="11">
        <f>IF(Y207="", "", 'Appendice 2, GWP dei HFCs'!G5)</f>
        <v>0</v>
      </c>
      <c r="AA207" s="16">
        <f>IF(Y207="","",Y207*Z207)</f>
        <v>0</v>
      </c>
      <c r="AB207" s="16">
        <f>IF('2-Controllo qualitativo'!E208="是",IF(J207="CO2",SUM(U207,AA207),SUM(O207,U207,AA207)),IF(SUM(O207,U207,AA207)&lt;&gt;0,SUM(O207,U207,AA207),0))</f>
        <v>0</v>
      </c>
      <c r="AC207" s="16">
        <f>IF('2-Controllo qualitativo'!E208="是",IF(J207="CO2",O207,""),"")</f>
        <v>0</v>
      </c>
      <c r="AD207" s="17">
        <f>IF(AB207&lt;&gt;"",AB207/'6-Tabella di riepilogo'!$J$5,"")</f>
        <v>0</v>
      </c>
      <c r="AE207" s="10">
        <f>F201&amp;J201&amp;E201</f>
        <v>0</v>
      </c>
      <c r="AF207" s="10">
        <f>F201&amp;J201</f>
        <v>0</v>
      </c>
      <c r="AG207" s="10">
        <f>F201&amp;P201</f>
        <v>0</v>
      </c>
      <c r="AH207" s="10">
        <f>F201&amp;V201</f>
        <v>0</v>
      </c>
      <c r="AI207" s="10">
        <f>F201&amp;G201</f>
        <v>0</v>
      </c>
      <c r="AJ207" s="10">
        <f>F201&amp;G201</f>
        <v>0</v>
      </c>
      <c r="AK207" s="10">
        <f>F201&amp;G201</f>
        <v>0</v>
      </c>
      <c r="AL207" s="10">
        <f>F201&amp;J201&amp;G201&amp;E201</f>
        <v>0</v>
      </c>
      <c r="AM207" s="10">
        <f>IFERROR(ABS(AB201),"")</f>
        <v>0</v>
      </c>
    </row>
    <row r="208" spans="1:39" ht="30" customHeight="1">
      <c r="A208" s="8">
        <f>IF('2-Controllo qualitativo'!A209&lt;&gt;"",'2-Controllo qualitativo'!A209,"")</f>
        <v>0</v>
      </c>
      <c r="B208" s="8">
        <f>IF('2-Controllo qualitativo'!B209&lt;&gt;"",'2-Controllo qualitativo'!B209,"")</f>
        <v>0</v>
      </c>
      <c r="C208" s="8">
        <f>IF('2-Controllo qualitativo'!C209&lt;&gt;"",'2-Controllo qualitativo'!C209,"")</f>
        <v>0</v>
      </c>
      <c r="D208" s="8">
        <f>IF('2-Controllo qualitativo'!D209&lt;&gt;"",'2-Controllo qualitativo'!D209,"")</f>
        <v>0</v>
      </c>
      <c r="E208" s="8">
        <f>IF('2-Controllo qualitativo'!E209&lt;&gt;"",'2-Controllo qualitativo'!E209,"")</f>
        <v>0</v>
      </c>
      <c r="F208" s="8">
        <f>IF('2-Controllo qualitativo'!F209&lt;&gt;"",'2-Controllo qualitativo'!F209,"")</f>
        <v>0</v>
      </c>
      <c r="G208" s="8">
        <f>IF('2-Controllo qualitativo'!G209&lt;&gt;"",'2-Controllo qualitativo'!G209,"")</f>
        <v>0</v>
      </c>
      <c r="H208" s="11" t="s">
        <v>467</v>
      </c>
      <c r="I208" s="11"/>
      <c r="J208" s="8">
        <f>IF('2-Controllo qualitativo'!X209&lt;&gt;"",IF('2-Controllo qualitativo'!X209&lt;&gt;0,'2-Controllo qualitativo'!X209,""),"")</f>
        <v>0</v>
      </c>
      <c r="K208" s="15">
        <f>'3.1-Coefficienti di emissione'!F208</f>
        <v>0</v>
      </c>
      <c r="L208" s="11">
        <f>'3.1-Coefficienti di emissione'!G208</f>
        <v>0</v>
      </c>
      <c r="M208" s="16">
        <f>IF(J208="","",H208*K208)</f>
        <v>0</v>
      </c>
      <c r="N208" s="11">
        <f>'Appendice 2, GWP dei HFCs'!G3</f>
        <v>0</v>
      </c>
      <c r="O208" s="16">
        <f>IF(M208="","",M208*N208)</f>
        <v>0</v>
      </c>
      <c r="P208" s="8">
        <f>IF('2-Controllo qualitativo'!Y209&lt;&gt;"",IF('2-Controllo qualitativo'!Y209&lt;&gt;0,'2-Controllo qualitativo'!Y209,""),"")</f>
        <v>0</v>
      </c>
      <c r="Q208" s="15">
        <f>IF('3.1-Coefficienti di emissione'!J208="", "", '3.1-Coefficienti di emissione'!J208)</f>
        <v>0</v>
      </c>
      <c r="R208" s="11">
        <f>IF(Q208="","",'3.1-Coefficienti di emissione'!K208)</f>
        <v>0</v>
      </c>
      <c r="S208" s="16">
        <f>IF(P208="","",H208*Q208)</f>
        <v>0</v>
      </c>
      <c r="T208" s="11">
        <f>IF(S208="", "", 'Appendice 2, GWP dei HFCs'!G4)</f>
        <v>0</v>
      </c>
      <c r="U208" s="16">
        <f>IF(S208="","",S208*T208)</f>
        <v>0</v>
      </c>
      <c r="V208" s="8">
        <f>IF('2-Controllo qualitativo'!Z209&lt;&gt;"",IF('2-Controllo qualitativo'!Z209&lt;&gt;0,'2-Controllo qualitativo'!Z209,""),"")</f>
        <v>0</v>
      </c>
      <c r="W208" s="15">
        <f>IF('3.1-Coefficienti di emissione'!N208 ="", "", '3.1-Coefficienti di emissione'!N208)</f>
        <v>0</v>
      </c>
      <c r="X208" s="11">
        <f>IF(W208="","",'3.1-Coefficienti di emissione'!O208)</f>
        <v>0</v>
      </c>
      <c r="Y208" s="16">
        <f>IF(V208="","",H208*W208)</f>
        <v>0</v>
      </c>
      <c r="Z208" s="11">
        <f>IF(Y208="", "", 'Appendice 2, GWP dei HFCs'!G5)</f>
        <v>0</v>
      </c>
      <c r="AA208" s="16">
        <f>IF(Y208="","",Y208*Z208)</f>
        <v>0</v>
      </c>
      <c r="AB208" s="16">
        <f>IF('2-Controllo qualitativo'!E209="是",IF(J208="CO2",SUM(U208,AA208),SUM(O208,U208,AA208)),IF(SUM(O208,U208,AA208)&lt;&gt;0,SUM(O208,U208,AA208),0))</f>
        <v>0</v>
      </c>
      <c r="AC208" s="16">
        <f>IF('2-Controllo qualitativo'!E209="是",IF(J208="CO2",O208,""),"")</f>
        <v>0</v>
      </c>
      <c r="AD208" s="17">
        <f>IF(AB208&lt;&gt;"",AB208/'6-Tabella di riepilogo'!$J$5,"")</f>
        <v>0</v>
      </c>
      <c r="AE208" s="10">
        <f>F202&amp;J202&amp;E202</f>
        <v>0</v>
      </c>
      <c r="AF208" s="10">
        <f>F202&amp;J202</f>
        <v>0</v>
      </c>
      <c r="AG208" s="10">
        <f>F202&amp;P202</f>
        <v>0</v>
      </c>
      <c r="AH208" s="10">
        <f>F202&amp;V202</f>
        <v>0</v>
      </c>
      <c r="AI208" s="10">
        <f>F202&amp;G202</f>
        <v>0</v>
      </c>
      <c r="AJ208" s="10">
        <f>F202&amp;G202</f>
        <v>0</v>
      </c>
      <c r="AK208" s="10">
        <f>F202&amp;G202</f>
        <v>0</v>
      </c>
      <c r="AL208" s="10">
        <f>F202&amp;J202&amp;G202&amp;E202</f>
        <v>0</v>
      </c>
      <c r="AM208" s="10">
        <f>IFERROR(ABS(AB202),"")</f>
        <v>0</v>
      </c>
    </row>
    <row r="209" spans="1:39" ht="30" customHeight="1">
      <c r="A209" s="8">
        <f>IF('2-Controllo qualitativo'!A210&lt;&gt;"",'2-Controllo qualitativo'!A210,"")</f>
        <v>0</v>
      </c>
      <c r="B209" s="8">
        <f>IF('2-Controllo qualitativo'!B210&lt;&gt;"",'2-Controllo qualitativo'!B210,"")</f>
        <v>0</v>
      </c>
      <c r="C209" s="8">
        <f>IF('2-Controllo qualitativo'!C210&lt;&gt;"",'2-Controllo qualitativo'!C210,"")</f>
        <v>0</v>
      </c>
      <c r="D209" s="8">
        <f>IF('2-Controllo qualitativo'!D210&lt;&gt;"",'2-Controllo qualitativo'!D210,"")</f>
        <v>0</v>
      </c>
      <c r="E209" s="8">
        <f>IF('2-Controllo qualitativo'!E210&lt;&gt;"",'2-Controllo qualitativo'!E210,"")</f>
        <v>0</v>
      </c>
      <c r="F209" s="8">
        <f>IF('2-Controllo qualitativo'!F210&lt;&gt;"",'2-Controllo qualitativo'!F210,"")</f>
        <v>0</v>
      </c>
      <c r="G209" s="8">
        <f>IF('2-Controllo qualitativo'!G210&lt;&gt;"",'2-Controllo qualitativo'!G210,"")</f>
        <v>0</v>
      </c>
      <c r="H209" s="11" t="s">
        <v>529</v>
      </c>
      <c r="I209" s="11" t="s">
        <v>530</v>
      </c>
      <c r="J209" s="8">
        <f>IF('2-Controllo qualitativo'!X210&lt;&gt;"",IF('2-Controllo qualitativo'!X210&lt;&gt;0,'2-Controllo qualitativo'!X210,""),"")</f>
        <v>0</v>
      </c>
      <c r="K209" s="15">
        <f>'3.1-Coefficienti di emissione'!F209</f>
        <v>0</v>
      </c>
      <c r="L209" s="11">
        <f>'3.1-Coefficienti di emissione'!G209</f>
        <v>0</v>
      </c>
      <c r="M209" s="16">
        <f>IF(J209="","",H209*K209)</f>
        <v>0</v>
      </c>
      <c r="N209" s="11">
        <f>'Appendice 2, GWP dei HFCs'!G3</f>
        <v>0</v>
      </c>
      <c r="O209" s="16">
        <f>IF(M209="","",M209*N209)</f>
        <v>0</v>
      </c>
      <c r="P209" s="8">
        <f>IF('2-Controllo qualitativo'!Y210&lt;&gt;"",IF('2-Controllo qualitativo'!Y210&lt;&gt;0,'2-Controllo qualitativo'!Y210,""),"")</f>
        <v>0</v>
      </c>
      <c r="Q209" s="15">
        <f>IF('3.1-Coefficienti di emissione'!J209="", "", '3.1-Coefficienti di emissione'!J209)</f>
        <v>0</v>
      </c>
      <c r="R209" s="11">
        <f>IF(Q209="","",'3.1-Coefficienti di emissione'!K209)</f>
        <v>0</v>
      </c>
      <c r="S209" s="16">
        <f>IF(P209="","",H209*Q209)</f>
        <v>0</v>
      </c>
      <c r="T209" s="11">
        <f>IF(S209="", "", 'Appendice 2, GWP dei HFCs'!G4)</f>
        <v>0</v>
      </c>
      <c r="U209" s="16">
        <f>IF(S209="","",S209*T209)</f>
        <v>0</v>
      </c>
      <c r="V209" s="8">
        <f>IF('2-Controllo qualitativo'!Z210&lt;&gt;"",IF('2-Controllo qualitativo'!Z210&lt;&gt;0,'2-Controllo qualitativo'!Z210,""),"")</f>
        <v>0</v>
      </c>
      <c r="W209" s="15">
        <f>IF('3.1-Coefficienti di emissione'!N209 ="", "", '3.1-Coefficienti di emissione'!N209)</f>
        <v>0</v>
      </c>
      <c r="X209" s="11">
        <f>IF(W209="","",'3.1-Coefficienti di emissione'!O209)</f>
        <v>0</v>
      </c>
      <c r="Y209" s="16">
        <f>IF(V209="","",H209*W209)</f>
        <v>0</v>
      </c>
      <c r="Z209" s="11">
        <f>IF(Y209="", "", 'Appendice 2, GWP dei HFCs'!G5)</f>
        <v>0</v>
      </c>
      <c r="AA209" s="16">
        <f>IF(Y209="","",Y209*Z209)</f>
        <v>0</v>
      </c>
      <c r="AB209" s="16">
        <f>IF('2-Controllo qualitativo'!E210="是",IF(J209="CO2",SUM(U209,AA209),SUM(O209,U209,AA209)),IF(SUM(O209,U209,AA209)&lt;&gt;0,SUM(O209,U209,AA209),0))</f>
        <v>0</v>
      </c>
      <c r="AC209" s="16">
        <f>IF('2-Controllo qualitativo'!E210="是",IF(J209="CO2",O209,""),"")</f>
        <v>0</v>
      </c>
      <c r="AD209" s="17">
        <f>IF(AB209&lt;&gt;"",AB209/'6-Tabella di riepilogo'!$J$5,"")</f>
        <v>0</v>
      </c>
      <c r="AE209" s="10">
        <f>F203&amp;J203&amp;E203</f>
        <v>0</v>
      </c>
      <c r="AF209" s="10">
        <f>F203&amp;J203</f>
        <v>0</v>
      </c>
      <c r="AG209" s="10">
        <f>F203&amp;P203</f>
        <v>0</v>
      </c>
      <c r="AH209" s="10">
        <f>F203&amp;V203</f>
        <v>0</v>
      </c>
      <c r="AI209" s="10">
        <f>F203&amp;G203</f>
        <v>0</v>
      </c>
      <c r="AJ209" s="10">
        <f>F203&amp;G203</f>
        <v>0</v>
      </c>
      <c r="AK209" s="10">
        <f>F203&amp;G203</f>
        <v>0</v>
      </c>
      <c r="AL209" s="10">
        <f>F203&amp;J203&amp;G203&amp;E203</f>
        <v>0</v>
      </c>
      <c r="AM209" s="10">
        <f>IFERROR(ABS(AB203),"")</f>
        <v>0</v>
      </c>
    </row>
    <row r="210" spans="1:39" ht="30" customHeight="1">
      <c r="A210" s="8">
        <f>IF('2-Controllo qualitativo'!A211&lt;&gt;"",'2-Controllo qualitativo'!A211,"")</f>
        <v>0</v>
      </c>
      <c r="B210" s="8">
        <f>IF('2-Controllo qualitativo'!B211&lt;&gt;"",'2-Controllo qualitativo'!B211,"")</f>
        <v>0</v>
      </c>
      <c r="C210" s="8">
        <f>IF('2-Controllo qualitativo'!C211&lt;&gt;"",'2-Controllo qualitativo'!C211,"")</f>
        <v>0</v>
      </c>
      <c r="D210" s="8">
        <f>IF('2-Controllo qualitativo'!D211&lt;&gt;"",'2-Controllo qualitativo'!D211,"")</f>
        <v>0</v>
      </c>
      <c r="E210" s="8">
        <f>IF('2-Controllo qualitativo'!E211&lt;&gt;"",'2-Controllo qualitativo'!E211,"")</f>
        <v>0</v>
      </c>
      <c r="F210" s="8">
        <f>IF('2-Controllo qualitativo'!F211&lt;&gt;"",'2-Controllo qualitativo'!F211,"")</f>
        <v>0</v>
      </c>
      <c r="G210" s="8">
        <f>IF('2-Controllo qualitativo'!G211&lt;&gt;"",'2-Controllo qualitativo'!G211,"")</f>
        <v>0</v>
      </c>
      <c r="H210" s="11" t="s">
        <v>467</v>
      </c>
      <c r="I210" s="11"/>
      <c r="J210" s="8">
        <f>IF('2-Controllo qualitativo'!X211&lt;&gt;"",IF('2-Controllo qualitativo'!X211&lt;&gt;0,'2-Controllo qualitativo'!X211,""),"")</f>
        <v>0</v>
      </c>
      <c r="K210" s="15">
        <f>'3.1-Coefficienti di emissione'!F210</f>
        <v>0</v>
      </c>
      <c r="L210" s="11">
        <f>'3.1-Coefficienti di emissione'!G210</f>
        <v>0</v>
      </c>
      <c r="M210" s="16">
        <f>IF(J210="","",H210*K210)</f>
        <v>0</v>
      </c>
      <c r="N210" s="11">
        <f>'Appendice 2, GWP dei HFCs'!G3</f>
        <v>0</v>
      </c>
      <c r="O210" s="16">
        <f>IF(M210="","",M210*N210)</f>
        <v>0</v>
      </c>
      <c r="P210" s="8">
        <f>IF('2-Controllo qualitativo'!Y211&lt;&gt;"",IF('2-Controllo qualitativo'!Y211&lt;&gt;0,'2-Controllo qualitativo'!Y211,""),"")</f>
        <v>0</v>
      </c>
      <c r="Q210" s="15">
        <f>IF('3.1-Coefficienti di emissione'!J210="", "", '3.1-Coefficienti di emissione'!J210)</f>
        <v>0</v>
      </c>
      <c r="R210" s="11">
        <f>IF(Q210="","",'3.1-Coefficienti di emissione'!K210)</f>
        <v>0</v>
      </c>
      <c r="S210" s="16">
        <f>IF(P210="","",H210*Q210)</f>
        <v>0</v>
      </c>
      <c r="T210" s="11">
        <f>IF(S210="", "", 'Appendice 2, GWP dei HFCs'!G4)</f>
        <v>0</v>
      </c>
      <c r="U210" s="16">
        <f>IF(S210="","",S210*T210)</f>
        <v>0</v>
      </c>
      <c r="V210" s="8">
        <f>IF('2-Controllo qualitativo'!Z211&lt;&gt;"",IF('2-Controllo qualitativo'!Z211&lt;&gt;0,'2-Controllo qualitativo'!Z211,""),"")</f>
        <v>0</v>
      </c>
      <c r="W210" s="15">
        <f>IF('3.1-Coefficienti di emissione'!N210 ="", "", '3.1-Coefficienti di emissione'!N210)</f>
        <v>0</v>
      </c>
      <c r="X210" s="11">
        <f>IF(W210="","",'3.1-Coefficienti di emissione'!O210)</f>
        <v>0</v>
      </c>
      <c r="Y210" s="16">
        <f>IF(V210="","",H210*W210)</f>
        <v>0</v>
      </c>
      <c r="Z210" s="11">
        <f>IF(Y210="", "", 'Appendice 2, GWP dei HFCs'!G5)</f>
        <v>0</v>
      </c>
      <c r="AA210" s="16">
        <f>IF(Y210="","",Y210*Z210)</f>
        <v>0</v>
      </c>
      <c r="AB210" s="16">
        <f>IF('2-Controllo qualitativo'!E211="是",IF(J210="CO2",SUM(U210,AA210),SUM(O210,U210,AA210)),IF(SUM(O210,U210,AA210)&lt;&gt;0,SUM(O210,U210,AA210),0))</f>
        <v>0</v>
      </c>
      <c r="AC210" s="16">
        <f>IF('2-Controllo qualitativo'!E211="是",IF(J210="CO2",O210,""),"")</f>
        <v>0</v>
      </c>
      <c r="AD210" s="17">
        <f>IF(AB210&lt;&gt;"",AB210/'6-Tabella di riepilogo'!$J$5,"")</f>
        <v>0</v>
      </c>
      <c r="AE210" s="10">
        <f>F204&amp;J204&amp;E204</f>
        <v>0</v>
      </c>
      <c r="AF210" s="10">
        <f>F204&amp;J204</f>
        <v>0</v>
      </c>
      <c r="AG210" s="10">
        <f>F204&amp;P204</f>
        <v>0</v>
      </c>
      <c r="AH210" s="10">
        <f>F204&amp;V204</f>
        <v>0</v>
      </c>
      <c r="AI210" s="10">
        <f>F204&amp;G204</f>
        <v>0</v>
      </c>
      <c r="AJ210" s="10">
        <f>F204&amp;G204</f>
        <v>0</v>
      </c>
      <c r="AK210" s="10">
        <f>F204&amp;G204</f>
        <v>0</v>
      </c>
      <c r="AL210" s="10">
        <f>F204&amp;J204&amp;G204&amp;E204</f>
        <v>0</v>
      </c>
      <c r="AM210" s="10">
        <f>IFERROR(ABS(AB204),"")</f>
        <v>0</v>
      </c>
    </row>
    <row r="211" spans="1:39" ht="30" customHeight="1">
      <c r="A211" s="8">
        <f>IF('2-Controllo qualitativo'!A212&lt;&gt;"",'2-Controllo qualitativo'!A212,"")</f>
        <v>0</v>
      </c>
      <c r="B211" s="8">
        <f>IF('2-Controllo qualitativo'!B212&lt;&gt;"",'2-Controllo qualitativo'!B212,"")</f>
        <v>0</v>
      </c>
      <c r="C211" s="8">
        <f>IF('2-Controllo qualitativo'!C212&lt;&gt;"",'2-Controllo qualitativo'!C212,"")</f>
        <v>0</v>
      </c>
      <c r="D211" s="8">
        <f>IF('2-Controllo qualitativo'!D212&lt;&gt;"",'2-Controllo qualitativo'!D212,"")</f>
        <v>0</v>
      </c>
      <c r="E211" s="8">
        <f>IF('2-Controllo qualitativo'!E212&lt;&gt;"",'2-Controllo qualitativo'!E212,"")</f>
        <v>0</v>
      </c>
      <c r="F211" s="8">
        <f>IF('2-Controllo qualitativo'!F212&lt;&gt;"",'2-Controllo qualitativo'!F212,"")</f>
        <v>0</v>
      </c>
      <c r="G211" s="8">
        <f>IF('2-Controllo qualitativo'!G212&lt;&gt;"",'2-Controllo qualitativo'!G212,"")</f>
        <v>0</v>
      </c>
      <c r="H211" s="11" t="s">
        <v>467</v>
      </c>
      <c r="I211" s="11"/>
      <c r="J211" s="8">
        <f>IF('2-Controllo qualitativo'!X212&lt;&gt;"",IF('2-Controllo qualitativo'!X212&lt;&gt;0,'2-Controllo qualitativo'!X212,""),"")</f>
        <v>0</v>
      </c>
      <c r="K211" s="15">
        <f>'3.1-Coefficienti di emissione'!F211</f>
        <v>0</v>
      </c>
      <c r="L211" s="11">
        <f>'3.1-Coefficienti di emissione'!G211</f>
        <v>0</v>
      </c>
      <c r="M211" s="16">
        <f>IF(J211="","",H211*K211)</f>
        <v>0</v>
      </c>
      <c r="N211" s="11">
        <f>'Appendice 2, GWP dei HFCs'!G3</f>
        <v>0</v>
      </c>
      <c r="O211" s="16">
        <f>IF(M211="","",M211*N211)</f>
        <v>0</v>
      </c>
      <c r="P211" s="8">
        <f>IF('2-Controllo qualitativo'!Y212&lt;&gt;"",IF('2-Controllo qualitativo'!Y212&lt;&gt;0,'2-Controllo qualitativo'!Y212,""),"")</f>
        <v>0</v>
      </c>
      <c r="Q211" s="15">
        <f>IF('3.1-Coefficienti di emissione'!J211="", "", '3.1-Coefficienti di emissione'!J211)</f>
        <v>0</v>
      </c>
      <c r="R211" s="11">
        <f>IF(Q211="","",'3.1-Coefficienti di emissione'!K211)</f>
        <v>0</v>
      </c>
      <c r="S211" s="16">
        <f>IF(P211="","",H211*Q211)</f>
        <v>0</v>
      </c>
      <c r="T211" s="11">
        <f>IF(S211="", "", 'Appendice 2, GWP dei HFCs'!G4)</f>
        <v>0</v>
      </c>
      <c r="U211" s="16">
        <f>IF(S211="","",S211*T211)</f>
        <v>0</v>
      </c>
      <c r="V211" s="8">
        <f>IF('2-Controllo qualitativo'!Z212&lt;&gt;"",IF('2-Controllo qualitativo'!Z212&lt;&gt;0,'2-Controllo qualitativo'!Z212,""),"")</f>
        <v>0</v>
      </c>
      <c r="W211" s="15">
        <f>IF('3.1-Coefficienti di emissione'!N211 ="", "", '3.1-Coefficienti di emissione'!N211)</f>
        <v>0</v>
      </c>
      <c r="X211" s="11">
        <f>IF(W211="","",'3.1-Coefficienti di emissione'!O211)</f>
        <v>0</v>
      </c>
      <c r="Y211" s="16">
        <f>IF(V211="","",H211*W211)</f>
        <v>0</v>
      </c>
      <c r="Z211" s="11">
        <f>IF(Y211="", "", 'Appendice 2, GWP dei HFCs'!G5)</f>
        <v>0</v>
      </c>
      <c r="AA211" s="16">
        <f>IF(Y211="","",Y211*Z211)</f>
        <v>0</v>
      </c>
      <c r="AB211" s="16">
        <f>IF('2-Controllo qualitativo'!E212="是",IF(J211="CO2",SUM(U211,AA211),SUM(O211,U211,AA211)),IF(SUM(O211,U211,AA211)&lt;&gt;0,SUM(O211,U211,AA211),0))</f>
        <v>0</v>
      </c>
      <c r="AC211" s="16">
        <f>IF('2-Controllo qualitativo'!E212="是",IF(J211="CO2",O211,""),"")</f>
        <v>0</v>
      </c>
      <c r="AD211" s="17">
        <f>IF(AB211&lt;&gt;"",AB211/'6-Tabella di riepilogo'!$J$5,"")</f>
        <v>0</v>
      </c>
      <c r="AE211" s="10">
        <f>F205&amp;J205&amp;E205</f>
        <v>0</v>
      </c>
      <c r="AF211" s="10">
        <f>F205&amp;J205</f>
        <v>0</v>
      </c>
      <c r="AG211" s="10">
        <f>F205&amp;P205</f>
        <v>0</v>
      </c>
      <c r="AH211" s="10">
        <f>F205&amp;V205</f>
        <v>0</v>
      </c>
      <c r="AI211" s="10">
        <f>F205&amp;G205</f>
        <v>0</v>
      </c>
      <c r="AJ211" s="10">
        <f>F205&amp;G205</f>
        <v>0</v>
      </c>
      <c r="AK211" s="10">
        <f>F205&amp;G205</f>
        <v>0</v>
      </c>
      <c r="AL211" s="10">
        <f>F205&amp;J205&amp;G205&amp;E205</f>
        <v>0</v>
      </c>
      <c r="AM211" s="10">
        <f>IFERROR(ABS(AB205),"")</f>
        <v>0</v>
      </c>
    </row>
    <row r="212" spans="1:39" ht="30" customHeight="1">
      <c r="A212" s="8">
        <f>IF('2-Controllo qualitativo'!A213&lt;&gt;"",'2-Controllo qualitativo'!A213,"")</f>
        <v>0</v>
      </c>
      <c r="B212" s="8">
        <f>IF('2-Controllo qualitativo'!B213&lt;&gt;"",'2-Controllo qualitativo'!B213,"")</f>
        <v>0</v>
      </c>
      <c r="C212" s="8">
        <f>IF('2-Controllo qualitativo'!C213&lt;&gt;"",'2-Controllo qualitativo'!C213,"")</f>
        <v>0</v>
      </c>
      <c r="D212" s="8">
        <f>IF('2-Controllo qualitativo'!D213&lt;&gt;"",'2-Controllo qualitativo'!D213,"")</f>
        <v>0</v>
      </c>
      <c r="E212" s="8">
        <f>IF('2-Controllo qualitativo'!E213&lt;&gt;"",'2-Controllo qualitativo'!E213,"")</f>
        <v>0</v>
      </c>
      <c r="F212" s="8">
        <f>IF('2-Controllo qualitativo'!F213&lt;&gt;"",'2-Controllo qualitativo'!F213,"")</f>
        <v>0</v>
      </c>
      <c r="G212" s="8">
        <f>IF('2-Controllo qualitativo'!G213&lt;&gt;"",'2-Controllo qualitativo'!G213,"")</f>
        <v>0</v>
      </c>
      <c r="H212" s="11" t="s">
        <v>467</v>
      </c>
      <c r="I212" s="11"/>
      <c r="J212" s="8">
        <f>IF('2-Controllo qualitativo'!X213&lt;&gt;"",IF('2-Controllo qualitativo'!X213&lt;&gt;0,'2-Controllo qualitativo'!X213,""),"")</f>
        <v>0</v>
      </c>
      <c r="K212" s="15">
        <f>'3.1-Coefficienti di emissione'!F212</f>
        <v>0</v>
      </c>
      <c r="L212" s="11">
        <f>'3.1-Coefficienti di emissione'!G212</f>
        <v>0</v>
      </c>
      <c r="M212" s="16">
        <f>IF(J212="","",H212*K212)</f>
        <v>0</v>
      </c>
      <c r="N212" s="11">
        <f>'Appendice 2, GWP dei HFCs'!G3</f>
        <v>0</v>
      </c>
      <c r="O212" s="16">
        <f>IF(M212="","",M212*N212)</f>
        <v>0</v>
      </c>
      <c r="P212" s="8">
        <f>IF('2-Controllo qualitativo'!Y213&lt;&gt;"",IF('2-Controllo qualitativo'!Y213&lt;&gt;0,'2-Controllo qualitativo'!Y213,""),"")</f>
        <v>0</v>
      </c>
      <c r="Q212" s="15">
        <f>IF('3.1-Coefficienti di emissione'!J212="", "", '3.1-Coefficienti di emissione'!J212)</f>
        <v>0</v>
      </c>
      <c r="R212" s="11">
        <f>IF(Q212="","",'3.1-Coefficienti di emissione'!K212)</f>
        <v>0</v>
      </c>
      <c r="S212" s="16">
        <f>IF(P212="","",H212*Q212)</f>
        <v>0</v>
      </c>
      <c r="T212" s="11">
        <f>IF(S212="", "", 'Appendice 2, GWP dei HFCs'!G4)</f>
        <v>0</v>
      </c>
      <c r="U212" s="16">
        <f>IF(S212="","",S212*T212)</f>
        <v>0</v>
      </c>
      <c r="V212" s="8">
        <f>IF('2-Controllo qualitativo'!Z213&lt;&gt;"",IF('2-Controllo qualitativo'!Z213&lt;&gt;0,'2-Controllo qualitativo'!Z213,""),"")</f>
        <v>0</v>
      </c>
      <c r="W212" s="15">
        <f>IF('3.1-Coefficienti di emissione'!N212 ="", "", '3.1-Coefficienti di emissione'!N212)</f>
        <v>0</v>
      </c>
      <c r="X212" s="11">
        <f>IF(W212="","",'3.1-Coefficienti di emissione'!O212)</f>
        <v>0</v>
      </c>
      <c r="Y212" s="16">
        <f>IF(V212="","",H212*W212)</f>
        <v>0</v>
      </c>
      <c r="Z212" s="11">
        <f>IF(Y212="", "", 'Appendice 2, GWP dei HFCs'!G5)</f>
        <v>0</v>
      </c>
      <c r="AA212" s="16">
        <f>IF(Y212="","",Y212*Z212)</f>
        <v>0</v>
      </c>
      <c r="AB212" s="16">
        <f>IF('2-Controllo qualitativo'!E213="是",IF(J212="CO2",SUM(U212,AA212),SUM(O212,U212,AA212)),IF(SUM(O212,U212,AA212)&lt;&gt;0,SUM(O212,U212,AA212),0))</f>
        <v>0</v>
      </c>
      <c r="AC212" s="16">
        <f>IF('2-Controllo qualitativo'!E213="是",IF(J212="CO2",O212,""),"")</f>
        <v>0</v>
      </c>
      <c r="AD212" s="17">
        <f>IF(AB212&lt;&gt;"",AB212/'6-Tabella di riepilogo'!$J$5,"")</f>
        <v>0</v>
      </c>
      <c r="AE212" s="10">
        <f>F206&amp;J206&amp;E206</f>
        <v>0</v>
      </c>
      <c r="AF212" s="10">
        <f>F206&amp;J206</f>
        <v>0</v>
      </c>
      <c r="AG212" s="10">
        <f>F206&amp;P206</f>
        <v>0</v>
      </c>
      <c r="AH212" s="10">
        <f>F206&amp;V206</f>
        <v>0</v>
      </c>
      <c r="AI212" s="10">
        <f>F206&amp;G206</f>
        <v>0</v>
      </c>
      <c r="AJ212" s="10">
        <f>F206&amp;G206</f>
        <v>0</v>
      </c>
      <c r="AK212" s="10">
        <f>F206&amp;G206</f>
        <v>0</v>
      </c>
      <c r="AL212" s="10">
        <f>F206&amp;J206&amp;G206&amp;E206</f>
        <v>0</v>
      </c>
      <c r="AM212" s="10">
        <f>IFERROR(ABS(AB206),"")</f>
        <v>0</v>
      </c>
    </row>
    <row r="213" spans="1:39" ht="30" customHeight="1">
      <c r="A213" s="8">
        <f>IF('2-Controllo qualitativo'!A214&lt;&gt;"",'2-Controllo qualitativo'!A214,"")</f>
        <v>0</v>
      </c>
      <c r="B213" s="8">
        <f>IF('2-Controllo qualitativo'!B214&lt;&gt;"",'2-Controllo qualitativo'!B214,"")</f>
        <v>0</v>
      </c>
      <c r="C213" s="8">
        <f>IF('2-Controllo qualitativo'!C214&lt;&gt;"",'2-Controllo qualitativo'!C214,"")</f>
        <v>0</v>
      </c>
      <c r="D213" s="8">
        <f>IF('2-Controllo qualitativo'!D214&lt;&gt;"",'2-Controllo qualitativo'!D214,"")</f>
        <v>0</v>
      </c>
      <c r="E213" s="8">
        <f>IF('2-Controllo qualitativo'!E214&lt;&gt;"",'2-Controllo qualitativo'!E214,"")</f>
        <v>0</v>
      </c>
      <c r="F213" s="8">
        <f>IF('2-Controllo qualitativo'!F214&lt;&gt;"",'2-Controllo qualitativo'!F214,"")</f>
        <v>0</v>
      </c>
      <c r="G213" s="8">
        <f>IF('2-Controllo qualitativo'!G214&lt;&gt;"",'2-Controllo qualitativo'!G214,"")</f>
        <v>0</v>
      </c>
      <c r="H213" s="11" t="s">
        <v>467</v>
      </c>
      <c r="I213" s="11"/>
      <c r="J213" s="8">
        <f>IF('2-Controllo qualitativo'!X214&lt;&gt;"",IF('2-Controllo qualitativo'!X214&lt;&gt;0,'2-Controllo qualitativo'!X214,""),"")</f>
        <v>0</v>
      </c>
      <c r="K213" s="15">
        <f>'3.1-Coefficienti di emissione'!F213</f>
        <v>0</v>
      </c>
      <c r="L213" s="11">
        <f>'3.1-Coefficienti di emissione'!G213</f>
        <v>0</v>
      </c>
      <c r="M213" s="16">
        <f>IF(J213="","",H213*K213)</f>
        <v>0</v>
      </c>
      <c r="N213" s="11">
        <f>'Appendice 2, GWP dei HFCs'!G3</f>
        <v>0</v>
      </c>
      <c r="O213" s="16">
        <f>IF(M213="","",M213*N213)</f>
        <v>0</v>
      </c>
      <c r="P213" s="8">
        <f>IF('2-Controllo qualitativo'!Y214&lt;&gt;"",IF('2-Controllo qualitativo'!Y214&lt;&gt;0,'2-Controllo qualitativo'!Y214,""),"")</f>
        <v>0</v>
      </c>
      <c r="Q213" s="15">
        <f>IF('3.1-Coefficienti di emissione'!J213="", "", '3.1-Coefficienti di emissione'!J213)</f>
        <v>0</v>
      </c>
      <c r="R213" s="11">
        <f>IF(Q213="","",'3.1-Coefficienti di emissione'!K213)</f>
        <v>0</v>
      </c>
      <c r="S213" s="16">
        <f>IF(P213="","",H213*Q213)</f>
        <v>0</v>
      </c>
      <c r="T213" s="11">
        <f>IF(S213="", "", 'Appendice 2, GWP dei HFCs'!G4)</f>
        <v>0</v>
      </c>
      <c r="U213" s="16">
        <f>IF(S213="","",S213*T213)</f>
        <v>0</v>
      </c>
      <c r="V213" s="8">
        <f>IF('2-Controllo qualitativo'!Z214&lt;&gt;"",IF('2-Controllo qualitativo'!Z214&lt;&gt;0,'2-Controllo qualitativo'!Z214,""),"")</f>
        <v>0</v>
      </c>
      <c r="W213" s="15">
        <f>IF('3.1-Coefficienti di emissione'!N213 ="", "", '3.1-Coefficienti di emissione'!N213)</f>
        <v>0</v>
      </c>
      <c r="X213" s="11">
        <f>IF(W213="","",'3.1-Coefficienti di emissione'!O213)</f>
        <v>0</v>
      </c>
      <c r="Y213" s="16">
        <f>IF(V213="","",H213*W213)</f>
        <v>0</v>
      </c>
      <c r="Z213" s="11">
        <f>IF(Y213="", "", 'Appendice 2, GWP dei HFCs'!G5)</f>
        <v>0</v>
      </c>
      <c r="AA213" s="16">
        <f>IF(Y213="","",Y213*Z213)</f>
        <v>0</v>
      </c>
      <c r="AB213" s="16">
        <f>IF('2-Controllo qualitativo'!E214="是",IF(J213="CO2",SUM(U213,AA213),SUM(O213,U213,AA213)),IF(SUM(O213,U213,AA213)&lt;&gt;0,SUM(O213,U213,AA213),0))</f>
        <v>0</v>
      </c>
      <c r="AC213" s="16">
        <f>IF('2-Controllo qualitativo'!E214="是",IF(J213="CO2",O213,""),"")</f>
        <v>0</v>
      </c>
      <c r="AD213" s="17">
        <f>IF(AB213&lt;&gt;"",AB213/'6-Tabella di riepilogo'!$J$5,"")</f>
        <v>0</v>
      </c>
      <c r="AE213" s="10">
        <f>F207&amp;J207&amp;E207</f>
        <v>0</v>
      </c>
      <c r="AF213" s="10">
        <f>F207&amp;J207</f>
        <v>0</v>
      </c>
      <c r="AG213" s="10">
        <f>F207&amp;P207</f>
        <v>0</v>
      </c>
      <c r="AH213" s="10">
        <f>F207&amp;V207</f>
        <v>0</v>
      </c>
      <c r="AI213" s="10">
        <f>F207&amp;G207</f>
        <v>0</v>
      </c>
      <c r="AJ213" s="10">
        <f>F207&amp;G207</f>
        <v>0</v>
      </c>
      <c r="AK213" s="10">
        <f>F207&amp;G207</f>
        <v>0</v>
      </c>
      <c r="AL213" s="10">
        <f>F207&amp;J207&amp;G207&amp;E207</f>
        <v>0</v>
      </c>
      <c r="AM213" s="10">
        <f>IFERROR(ABS(AB207),"")</f>
        <v>0</v>
      </c>
    </row>
    <row r="214" spans="1:39" ht="30" customHeight="1">
      <c r="A214" s="8">
        <f>IF('2-Controllo qualitativo'!A215&lt;&gt;"",'2-Controllo qualitativo'!A215,"")</f>
        <v>0</v>
      </c>
      <c r="B214" s="8">
        <f>IF('2-Controllo qualitativo'!B215&lt;&gt;"",'2-Controllo qualitativo'!B215,"")</f>
        <v>0</v>
      </c>
      <c r="C214" s="8">
        <f>IF('2-Controllo qualitativo'!C215&lt;&gt;"",'2-Controllo qualitativo'!C215,"")</f>
        <v>0</v>
      </c>
      <c r="D214" s="8">
        <f>IF('2-Controllo qualitativo'!D215&lt;&gt;"",'2-Controllo qualitativo'!D215,"")</f>
        <v>0</v>
      </c>
      <c r="E214" s="8">
        <f>IF('2-Controllo qualitativo'!E215&lt;&gt;"",'2-Controllo qualitativo'!E215,"")</f>
        <v>0</v>
      </c>
      <c r="F214" s="8">
        <f>IF('2-Controllo qualitativo'!F215&lt;&gt;"",'2-Controllo qualitativo'!F215,"")</f>
        <v>0</v>
      </c>
      <c r="G214" s="8">
        <f>IF('2-Controllo qualitativo'!G215&lt;&gt;"",'2-Controllo qualitativo'!G215,"")</f>
        <v>0</v>
      </c>
      <c r="H214" s="11" t="s">
        <v>467</v>
      </c>
      <c r="I214" s="11"/>
      <c r="J214" s="8">
        <f>IF('2-Controllo qualitativo'!X215&lt;&gt;"",IF('2-Controllo qualitativo'!X215&lt;&gt;0,'2-Controllo qualitativo'!X215,""),"")</f>
        <v>0</v>
      </c>
      <c r="K214" s="15">
        <f>'3.1-Coefficienti di emissione'!F214</f>
        <v>0</v>
      </c>
      <c r="L214" s="11">
        <f>'3.1-Coefficienti di emissione'!G214</f>
        <v>0</v>
      </c>
      <c r="M214" s="16">
        <f>IF(J214="","",H214*K214)</f>
        <v>0</v>
      </c>
      <c r="N214" s="11">
        <f>'Appendice 2, GWP dei HFCs'!G3</f>
        <v>0</v>
      </c>
      <c r="O214" s="16">
        <f>IF(M214="","",M214*N214)</f>
        <v>0</v>
      </c>
      <c r="P214" s="8">
        <f>IF('2-Controllo qualitativo'!Y215&lt;&gt;"",IF('2-Controllo qualitativo'!Y215&lt;&gt;0,'2-Controllo qualitativo'!Y215,""),"")</f>
        <v>0</v>
      </c>
      <c r="Q214" s="15">
        <f>IF('3.1-Coefficienti di emissione'!J214="", "", '3.1-Coefficienti di emissione'!J214)</f>
        <v>0</v>
      </c>
      <c r="R214" s="11">
        <f>IF(Q214="","",'3.1-Coefficienti di emissione'!K214)</f>
        <v>0</v>
      </c>
      <c r="S214" s="16">
        <f>IF(P214="","",H214*Q214)</f>
        <v>0</v>
      </c>
      <c r="T214" s="11">
        <f>IF(S214="", "", 'Appendice 2, GWP dei HFCs'!G4)</f>
        <v>0</v>
      </c>
      <c r="U214" s="16">
        <f>IF(S214="","",S214*T214)</f>
        <v>0</v>
      </c>
      <c r="V214" s="8">
        <f>IF('2-Controllo qualitativo'!Z215&lt;&gt;"",IF('2-Controllo qualitativo'!Z215&lt;&gt;0,'2-Controllo qualitativo'!Z215,""),"")</f>
        <v>0</v>
      </c>
      <c r="W214" s="15">
        <f>IF('3.1-Coefficienti di emissione'!N214 ="", "", '3.1-Coefficienti di emissione'!N214)</f>
        <v>0</v>
      </c>
      <c r="X214" s="11">
        <f>IF(W214="","",'3.1-Coefficienti di emissione'!O214)</f>
        <v>0</v>
      </c>
      <c r="Y214" s="16">
        <f>IF(V214="","",H214*W214)</f>
        <v>0</v>
      </c>
      <c r="Z214" s="11">
        <f>IF(Y214="", "", 'Appendice 2, GWP dei HFCs'!G5)</f>
        <v>0</v>
      </c>
      <c r="AA214" s="16">
        <f>IF(Y214="","",Y214*Z214)</f>
        <v>0</v>
      </c>
      <c r="AB214" s="16">
        <f>IF('2-Controllo qualitativo'!E215="是",IF(J214="CO2",SUM(U214,AA214),SUM(O214,U214,AA214)),IF(SUM(O214,U214,AA214)&lt;&gt;0,SUM(O214,U214,AA214),0))</f>
        <v>0</v>
      </c>
      <c r="AC214" s="16">
        <f>IF('2-Controllo qualitativo'!E215="是",IF(J214="CO2",O214,""),"")</f>
        <v>0</v>
      </c>
      <c r="AD214" s="17">
        <f>IF(AB214&lt;&gt;"",AB214/'6-Tabella di riepilogo'!$J$5,"")</f>
        <v>0</v>
      </c>
      <c r="AE214" s="10">
        <f>F208&amp;J208&amp;E208</f>
        <v>0</v>
      </c>
      <c r="AF214" s="10">
        <f>F208&amp;J208</f>
        <v>0</v>
      </c>
      <c r="AG214" s="10">
        <f>F208&amp;P208</f>
        <v>0</v>
      </c>
      <c r="AH214" s="10">
        <f>F208&amp;V208</f>
        <v>0</v>
      </c>
      <c r="AI214" s="10">
        <f>F208&amp;G208</f>
        <v>0</v>
      </c>
      <c r="AJ214" s="10">
        <f>F208&amp;G208</f>
        <v>0</v>
      </c>
      <c r="AK214" s="10">
        <f>F208&amp;G208</f>
        <v>0</v>
      </c>
      <c r="AL214" s="10">
        <f>F208&amp;J208&amp;G208&amp;E208</f>
        <v>0</v>
      </c>
      <c r="AM214" s="10">
        <f>IFERROR(ABS(AB208),"")</f>
        <v>0</v>
      </c>
    </row>
    <row r="215" spans="1:39" ht="30" customHeight="1">
      <c r="A215" s="8">
        <f>IF('2-Controllo qualitativo'!A216&lt;&gt;"",'2-Controllo qualitativo'!A216,"")</f>
        <v>0</v>
      </c>
      <c r="B215" s="8">
        <f>IF('2-Controllo qualitativo'!B216&lt;&gt;"",'2-Controllo qualitativo'!B216,"")</f>
        <v>0</v>
      </c>
      <c r="C215" s="8">
        <f>IF('2-Controllo qualitativo'!C216&lt;&gt;"",'2-Controllo qualitativo'!C216,"")</f>
        <v>0</v>
      </c>
      <c r="D215" s="8">
        <f>IF('2-Controllo qualitativo'!D216&lt;&gt;"",'2-Controllo qualitativo'!D216,"")</f>
        <v>0</v>
      </c>
      <c r="E215" s="8">
        <f>IF('2-Controllo qualitativo'!E216&lt;&gt;"",'2-Controllo qualitativo'!E216,"")</f>
        <v>0</v>
      </c>
      <c r="F215" s="8">
        <f>IF('2-Controllo qualitativo'!F216&lt;&gt;"",'2-Controllo qualitativo'!F216,"")</f>
        <v>0</v>
      </c>
      <c r="G215" s="8">
        <f>IF('2-Controllo qualitativo'!G216&lt;&gt;"",'2-Controllo qualitativo'!G216,"")</f>
        <v>0</v>
      </c>
      <c r="H215" s="11" t="s">
        <v>467</v>
      </c>
      <c r="I215" s="11"/>
      <c r="J215" s="8">
        <f>IF('2-Controllo qualitativo'!X216&lt;&gt;"",IF('2-Controllo qualitativo'!X216&lt;&gt;0,'2-Controllo qualitativo'!X216,""),"")</f>
        <v>0</v>
      </c>
      <c r="K215" s="15">
        <f>'3.1-Coefficienti di emissione'!F215</f>
        <v>0</v>
      </c>
      <c r="L215" s="11">
        <f>'3.1-Coefficienti di emissione'!G215</f>
        <v>0</v>
      </c>
      <c r="M215" s="16">
        <f>IF(J215="","",H215*K215)</f>
        <v>0</v>
      </c>
      <c r="N215" s="11">
        <f>'Appendice 2, GWP dei HFCs'!G3</f>
        <v>0</v>
      </c>
      <c r="O215" s="16">
        <f>IF(M215="","",M215*N215)</f>
        <v>0</v>
      </c>
      <c r="P215" s="8">
        <f>IF('2-Controllo qualitativo'!Y216&lt;&gt;"",IF('2-Controllo qualitativo'!Y216&lt;&gt;0,'2-Controllo qualitativo'!Y216,""),"")</f>
        <v>0</v>
      </c>
      <c r="Q215" s="15">
        <f>IF('3.1-Coefficienti di emissione'!J215="", "", '3.1-Coefficienti di emissione'!J215)</f>
        <v>0</v>
      </c>
      <c r="R215" s="11">
        <f>IF(Q215="","",'3.1-Coefficienti di emissione'!K215)</f>
        <v>0</v>
      </c>
      <c r="S215" s="16">
        <f>IF(P215="","",H215*Q215)</f>
        <v>0</v>
      </c>
      <c r="T215" s="11">
        <f>IF(S215="", "", 'Appendice 2, GWP dei HFCs'!G4)</f>
        <v>0</v>
      </c>
      <c r="U215" s="16">
        <f>IF(S215="","",S215*T215)</f>
        <v>0</v>
      </c>
      <c r="V215" s="8">
        <f>IF('2-Controllo qualitativo'!Z216&lt;&gt;"",IF('2-Controllo qualitativo'!Z216&lt;&gt;0,'2-Controllo qualitativo'!Z216,""),"")</f>
        <v>0</v>
      </c>
      <c r="W215" s="15">
        <f>IF('3.1-Coefficienti di emissione'!N215 ="", "", '3.1-Coefficienti di emissione'!N215)</f>
        <v>0</v>
      </c>
      <c r="X215" s="11">
        <f>IF(W215="","",'3.1-Coefficienti di emissione'!O215)</f>
        <v>0</v>
      </c>
      <c r="Y215" s="16">
        <f>IF(V215="","",H215*W215)</f>
        <v>0</v>
      </c>
      <c r="Z215" s="11">
        <f>IF(Y215="", "", 'Appendice 2, GWP dei HFCs'!G5)</f>
        <v>0</v>
      </c>
      <c r="AA215" s="16">
        <f>IF(Y215="","",Y215*Z215)</f>
        <v>0</v>
      </c>
      <c r="AB215" s="16">
        <f>IF('2-Controllo qualitativo'!E216="是",IF(J215="CO2",SUM(U215,AA215),SUM(O215,U215,AA215)),IF(SUM(O215,U215,AA215)&lt;&gt;0,SUM(O215,U215,AA215),0))</f>
        <v>0</v>
      </c>
      <c r="AC215" s="16">
        <f>IF('2-Controllo qualitativo'!E216="是",IF(J215="CO2",O215,""),"")</f>
        <v>0</v>
      </c>
      <c r="AD215" s="17">
        <f>IF(AB215&lt;&gt;"",AB215/'6-Tabella di riepilogo'!$J$5,"")</f>
        <v>0</v>
      </c>
      <c r="AE215" s="10">
        <f>F209&amp;J209&amp;E209</f>
        <v>0</v>
      </c>
      <c r="AF215" s="10">
        <f>F209&amp;J209</f>
        <v>0</v>
      </c>
      <c r="AG215" s="10">
        <f>F209&amp;P209</f>
        <v>0</v>
      </c>
      <c r="AH215" s="10">
        <f>F209&amp;V209</f>
        <v>0</v>
      </c>
      <c r="AI215" s="10">
        <f>F209&amp;G209</f>
        <v>0</v>
      </c>
      <c r="AJ215" s="10">
        <f>F209&amp;G209</f>
        <v>0</v>
      </c>
      <c r="AK215" s="10">
        <f>F209&amp;G209</f>
        <v>0</v>
      </c>
      <c r="AL215" s="10">
        <f>F209&amp;J209&amp;G209&amp;E209</f>
        <v>0</v>
      </c>
      <c r="AM215" s="10">
        <f>IFERROR(ABS(AB209),"")</f>
        <v>0</v>
      </c>
    </row>
    <row r="216" spans="1:39" ht="30" customHeight="1">
      <c r="A216" s="8">
        <f>IF('2-Controllo qualitativo'!A217&lt;&gt;"",'2-Controllo qualitativo'!A217,"")</f>
        <v>0</v>
      </c>
      <c r="B216" s="8">
        <f>IF('2-Controllo qualitativo'!B217&lt;&gt;"",'2-Controllo qualitativo'!B217,"")</f>
        <v>0</v>
      </c>
      <c r="C216" s="8">
        <f>IF('2-Controllo qualitativo'!C217&lt;&gt;"",'2-Controllo qualitativo'!C217,"")</f>
        <v>0</v>
      </c>
      <c r="D216" s="8">
        <f>IF('2-Controllo qualitativo'!D217&lt;&gt;"",'2-Controllo qualitativo'!D217,"")</f>
        <v>0</v>
      </c>
      <c r="E216" s="8">
        <f>IF('2-Controllo qualitativo'!E217&lt;&gt;"",'2-Controllo qualitativo'!E217,"")</f>
        <v>0</v>
      </c>
      <c r="F216" s="8">
        <f>IF('2-Controllo qualitativo'!F217&lt;&gt;"",'2-Controllo qualitativo'!F217,"")</f>
        <v>0</v>
      </c>
      <c r="G216" s="8">
        <f>IF('2-Controllo qualitativo'!G217&lt;&gt;"",'2-Controllo qualitativo'!G217,"")</f>
        <v>0</v>
      </c>
      <c r="H216" s="11" t="s">
        <v>531</v>
      </c>
      <c r="I216" s="11" t="s">
        <v>530</v>
      </c>
      <c r="J216" s="8">
        <f>IF('2-Controllo qualitativo'!X217&lt;&gt;"",IF('2-Controllo qualitativo'!X217&lt;&gt;0,'2-Controllo qualitativo'!X217,""),"")</f>
        <v>0</v>
      </c>
      <c r="K216" s="15">
        <f>'3.1-Coefficienti di emissione'!F216</f>
        <v>0</v>
      </c>
      <c r="L216" s="11">
        <f>'3.1-Coefficienti di emissione'!G216</f>
        <v>0</v>
      </c>
      <c r="M216" s="16">
        <f>IF(J216="","",H216*K216)</f>
        <v>0</v>
      </c>
      <c r="N216" s="11">
        <f>'Appendice 2, GWP dei HFCs'!G3</f>
        <v>0</v>
      </c>
      <c r="O216" s="16">
        <f>IF(M216="","",M216*N216)</f>
        <v>0</v>
      </c>
      <c r="P216" s="8">
        <f>IF('2-Controllo qualitativo'!Y217&lt;&gt;"",IF('2-Controllo qualitativo'!Y217&lt;&gt;0,'2-Controllo qualitativo'!Y217,""),"")</f>
        <v>0</v>
      </c>
      <c r="Q216" s="15">
        <f>IF('3.1-Coefficienti di emissione'!J216="", "", '3.1-Coefficienti di emissione'!J216)</f>
        <v>0</v>
      </c>
      <c r="R216" s="11">
        <f>IF(Q216="","",'3.1-Coefficienti di emissione'!K216)</f>
        <v>0</v>
      </c>
      <c r="S216" s="16">
        <f>IF(P216="","",H216*Q216)</f>
        <v>0</v>
      </c>
      <c r="T216" s="11">
        <f>IF(S216="", "", 'Appendice 2, GWP dei HFCs'!G4)</f>
        <v>0</v>
      </c>
      <c r="U216" s="16">
        <f>IF(S216="","",S216*T216)</f>
        <v>0</v>
      </c>
      <c r="V216" s="8">
        <f>IF('2-Controllo qualitativo'!Z217&lt;&gt;"",IF('2-Controllo qualitativo'!Z217&lt;&gt;0,'2-Controllo qualitativo'!Z217,""),"")</f>
        <v>0</v>
      </c>
      <c r="W216" s="15">
        <f>IF('3.1-Coefficienti di emissione'!N216 ="", "", '3.1-Coefficienti di emissione'!N216)</f>
        <v>0</v>
      </c>
      <c r="X216" s="11">
        <f>IF(W216="","",'3.1-Coefficienti di emissione'!O216)</f>
        <v>0</v>
      </c>
      <c r="Y216" s="16">
        <f>IF(V216="","",H216*W216)</f>
        <v>0</v>
      </c>
      <c r="Z216" s="11">
        <f>IF(Y216="", "", 'Appendice 2, GWP dei HFCs'!G5)</f>
        <v>0</v>
      </c>
      <c r="AA216" s="16">
        <f>IF(Y216="","",Y216*Z216)</f>
        <v>0</v>
      </c>
      <c r="AB216" s="16">
        <f>IF('2-Controllo qualitativo'!E217="是",IF(J216="CO2",SUM(U216,AA216),SUM(O216,U216,AA216)),IF(SUM(O216,U216,AA216)&lt;&gt;0,SUM(O216,U216,AA216),0))</f>
        <v>0</v>
      </c>
      <c r="AC216" s="16">
        <f>IF('2-Controllo qualitativo'!E217="是",IF(J216="CO2",O216,""),"")</f>
        <v>0</v>
      </c>
      <c r="AD216" s="17">
        <f>IF(AB216&lt;&gt;"",AB216/'6-Tabella di riepilogo'!$J$5,"")</f>
        <v>0</v>
      </c>
      <c r="AE216" s="10">
        <f>F210&amp;J210&amp;E210</f>
        <v>0</v>
      </c>
      <c r="AF216" s="10">
        <f>F210&amp;J210</f>
        <v>0</v>
      </c>
      <c r="AG216" s="10">
        <f>F210&amp;P210</f>
        <v>0</v>
      </c>
      <c r="AH216" s="10">
        <f>F210&amp;V210</f>
        <v>0</v>
      </c>
      <c r="AI216" s="10">
        <f>F210&amp;G210</f>
        <v>0</v>
      </c>
      <c r="AJ216" s="10">
        <f>F210&amp;G210</f>
        <v>0</v>
      </c>
      <c r="AK216" s="10">
        <f>F210&amp;G210</f>
        <v>0</v>
      </c>
      <c r="AL216" s="10">
        <f>F210&amp;J210&amp;G210&amp;E210</f>
        <v>0</v>
      </c>
      <c r="AM216" s="10">
        <f>IFERROR(ABS(AB210),"")</f>
        <v>0</v>
      </c>
    </row>
    <row r="217" spans="1:39" ht="30" customHeight="1">
      <c r="A217" s="8">
        <f>IF('2-Controllo qualitativo'!A218&lt;&gt;"",'2-Controllo qualitativo'!A218,"")</f>
        <v>0</v>
      </c>
      <c r="B217" s="8">
        <f>IF('2-Controllo qualitativo'!B218&lt;&gt;"",'2-Controllo qualitativo'!B218,"")</f>
        <v>0</v>
      </c>
      <c r="C217" s="8">
        <f>IF('2-Controllo qualitativo'!C218&lt;&gt;"",'2-Controllo qualitativo'!C218,"")</f>
        <v>0</v>
      </c>
      <c r="D217" s="8">
        <f>IF('2-Controllo qualitativo'!D218&lt;&gt;"",'2-Controllo qualitativo'!D218,"")</f>
        <v>0</v>
      </c>
      <c r="E217" s="8">
        <f>IF('2-Controllo qualitativo'!E218&lt;&gt;"",'2-Controllo qualitativo'!E218,"")</f>
        <v>0</v>
      </c>
      <c r="F217" s="8">
        <f>IF('2-Controllo qualitativo'!F218&lt;&gt;"",'2-Controllo qualitativo'!F218,"")</f>
        <v>0</v>
      </c>
      <c r="G217" s="8">
        <f>IF('2-Controllo qualitativo'!G218&lt;&gt;"",'2-Controllo qualitativo'!G218,"")</f>
        <v>0</v>
      </c>
      <c r="H217" s="11" t="s">
        <v>532</v>
      </c>
      <c r="I217" s="11" t="s">
        <v>530</v>
      </c>
      <c r="J217" s="8">
        <f>IF('2-Controllo qualitativo'!X218&lt;&gt;"",IF('2-Controllo qualitativo'!X218&lt;&gt;0,'2-Controllo qualitativo'!X218,""),"")</f>
        <v>0</v>
      </c>
      <c r="K217" s="15">
        <f>'3.1-Coefficienti di emissione'!F217</f>
        <v>0</v>
      </c>
      <c r="L217" s="11">
        <f>'3.1-Coefficienti di emissione'!G217</f>
        <v>0</v>
      </c>
      <c r="M217" s="16">
        <f>IF(J217="","",H217*K217)</f>
        <v>0</v>
      </c>
      <c r="N217" s="11">
        <f>'Appendice 2, GWP dei HFCs'!G3</f>
        <v>0</v>
      </c>
      <c r="O217" s="16">
        <f>IF(M217="","",M217*N217)</f>
        <v>0</v>
      </c>
      <c r="P217" s="8">
        <f>IF('2-Controllo qualitativo'!Y218&lt;&gt;"",IF('2-Controllo qualitativo'!Y218&lt;&gt;0,'2-Controllo qualitativo'!Y218,""),"")</f>
        <v>0</v>
      </c>
      <c r="Q217" s="15">
        <f>IF('3.1-Coefficienti di emissione'!J217="", "", '3.1-Coefficienti di emissione'!J217)</f>
        <v>0</v>
      </c>
      <c r="R217" s="11">
        <f>IF(Q217="","",'3.1-Coefficienti di emissione'!K217)</f>
        <v>0</v>
      </c>
      <c r="S217" s="16">
        <f>IF(P217="","",H217*Q217)</f>
        <v>0</v>
      </c>
      <c r="T217" s="11">
        <f>IF(S217="", "", 'Appendice 2, GWP dei HFCs'!G4)</f>
        <v>0</v>
      </c>
      <c r="U217" s="16">
        <f>IF(S217="","",S217*T217)</f>
        <v>0</v>
      </c>
      <c r="V217" s="8">
        <f>IF('2-Controllo qualitativo'!Z218&lt;&gt;"",IF('2-Controllo qualitativo'!Z218&lt;&gt;0,'2-Controllo qualitativo'!Z218,""),"")</f>
        <v>0</v>
      </c>
      <c r="W217" s="15">
        <f>IF('3.1-Coefficienti di emissione'!N217 ="", "", '3.1-Coefficienti di emissione'!N217)</f>
        <v>0</v>
      </c>
      <c r="X217" s="11">
        <f>IF(W217="","",'3.1-Coefficienti di emissione'!O217)</f>
        <v>0</v>
      </c>
      <c r="Y217" s="16">
        <f>IF(V217="","",H217*W217)</f>
        <v>0</v>
      </c>
      <c r="Z217" s="11">
        <f>IF(Y217="", "", 'Appendice 2, GWP dei HFCs'!G5)</f>
        <v>0</v>
      </c>
      <c r="AA217" s="16">
        <f>IF(Y217="","",Y217*Z217)</f>
        <v>0</v>
      </c>
      <c r="AB217" s="16">
        <f>IF('2-Controllo qualitativo'!E218="是",IF(J217="CO2",SUM(U217,AA217),SUM(O217,U217,AA217)),IF(SUM(O217,U217,AA217)&lt;&gt;0,SUM(O217,U217,AA217),0))</f>
        <v>0</v>
      </c>
      <c r="AC217" s="16">
        <f>IF('2-Controllo qualitativo'!E218="是",IF(J217="CO2",O217,""),"")</f>
        <v>0</v>
      </c>
      <c r="AD217" s="17">
        <f>IF(AB217&lt;&gt;"",AB217/'6-Tabella di riepilogo'!$J$5,"")</f>
        <v>0</v>
      </c>
      <c r="AE217" s="10">
        <f>F211&amp;J211&amp;E211</f>
        <v>0</v>
      </c>
      <c r="AF217" s="10">
        <f>F211&amp;J211</f>
        <v>0</v>
      </c>
      <c r="AG217" s="10">
        <f>F211&amp;P211</f>
        <v>0</v>
      </c>
      <c r="AH217" s="10">
        <f>F211&amp;V211</f>
        <v>0</v>
      </c>
      <c r="AI217" s="10">
        <f>F211&amp;G211</f>
        <v>0</v>
      </c>
      <c r="AJ217" s="10">
        <f>F211&amp;G211</f>
        <v>0</v>
      </c>
      <c r="AK217" s="10">
        <f>F211&amp;G211</f>
        <v>0</v>
      </c>
      <c r="AL217" s="10">
        <f>F211&amp;J211&amp;G211&amp;E211</f>
        <v>0</v>
      </c>
      <c r="AM217" s="10">
        <f>IFERROR(ABS(AB211),"")</f>
        <v>0</v>
      </c>
    </row>
    <row r="218" spans="1:39" ht="30" customHeight="1">
      <c r="A218" s="8">
        <f>IF('2-Controllo qualitativo'!A219&lt;&gt;"",'2-Controllo qualitativo'!A219,"")</f>
        <v>0</v>
      </c>
      <c r="B218" s="8">
        <f>IF('2-Controllo qualitativo'!B219&lt;&gt;"",'2-Controllo qualitativo'!B219,"")</f>
        <v>0</v>
      </c>
      <c r="C218" s="8">
        <f>IF('2-Controllo qualitativo'!C219&lt;&gt;"",'2-Controllo qualitativo'!C219,"")</f>
        <v>0</v>
      </c>
      <c r="D218" s="8">
        <f>IF('2-Controllo qualitativo'!D219&lt;&gt;"",'2-Controllo qualitativo'!D219,"")</f>
        <v>0</v>
      </c>
      <c r="E218" s="8">
        <f>IF('2-Controllo qualitativo'!E219&lt;&gt;"",'2-Controllo qualitativo'!E219,"")</f>
        <v>0</v>
      </c>
      <c r="F218" s="8">
        <f>IF('2-Controllo qualitativo'!F219&lt;&gt;"",'2-Controllo qualitativo'!F219,"")</f>
        <v>0</v>
      </c>
      <c r="G218" s="8">
        <f>IF('2-Controllo qualitativo'!G219&lt;&gt;"",'2-Controllo qualitativo'!G219,"")</f>
        <v>0</v>
      </c>
      <c r="H218" s="11" t="s">
        <v>533</v>
      </c>
      <c r="I218" s="11" t="s">
        <v>530</v>
      </c>
      <c r="J218" s="8">
        <f>IF('2-Controllo qualitativo'!X219&lt;&gt;"",IF('2-Controllo qualitativo'!X219&lt;&gt;0,'2-Controllo qualitativo'!X219,""),"")</f>
        <v>0</v>
      </c>
      <c r="K218" s="15">
        <f>'3.1-Coefficienti di emissione'!F218</f>
        <v>0</v>
      </c>
      <c r="L218" s="11">
        <f>'3.1-Coefficienti di emissione'!G218</f>
        <v>0</v>
      </c>
      <c r="M218" s="16">
        <f>IF(J218="","",H218*K218)</f>
        <v>0</v>
      </c>
      <c r="N218" s="11">
        <f>'Appendice 2, GWP dei HFCs'!G3</f>
        <v>0</v>
      </c>
      <c r="O218" s="16">
        <f>IF(M218="","",M218*N218)</f>
        <v>0</v>
      </c>
      <c r="P218" s="8">
        <f>IF('2-Controllo qualitativo'!Y219&lt;&gt;"",IF('2-Controllo qualitativo'!Y219&lt;&gt;0,'2-Controllo qualitativo'!Y219,""),"")</f>
        <v>0</v>
      </c>
      <c r="Q218" s="15">
        <f>IF('3.1-Coefficienti di emissione'!J218="", "", '3.1-Coefficienti di emissione'!J218)</f>
        <v>0</v>
      </c>
      <c r="R218" s="11">
        <f>IF(Q218="","",'3.1-Coefficienti di emissione'!K218)</f>
        <v>0</v>
      </c>
      <c r="S218" s="16">
        <f>IF(P218="","",H218*Q218)</f>
        <v>0</v>
      </c>
      <c r="T218" s="11">
        <f>IF(S218="", "", 'Appendice 2, GWP dei HFCs'!G4)</f>
        <v>0</v>
      </c>
      <c r="U218" s="16">
        <f>IF(S218="","",S218*T218)</f>
        <v>0</v>
      </c>
      <c r="V218" s="8">
        <f>IF('2-Controllo qualitativo'!Z219&lt;&gt;"",IF('2-Controllo qualitativo'!Z219&lt;&gt;0,'2-Controllo qualitativo'!Z219,""),"")</f>
        <v>0</v>
      </c>
      <c r="W218" s="15">
        <f>IF('3.1-Coefficienti di emissione'!N218 ="", "", '3.1-Coefficienti di emissione'!N218)</f>
        <v>0</v>
      </c>
      <c r="X218" s="11">
        <f>IF(W218="","",'3.1-Coefficienti di emissione'!O218)</f>
        <v>0</v>
      </c>
      <c r="Y218" s="16">
        <f>IF(V218="","",H218*W218)</f>
        <v>0</v>
      </c>
      <c r="Z218" s="11">
        <f>IF(Y218="", "", 'Appendice 2, GWP dei HFCs'!G5)</f>
        <v>0</v>
      </c>
      <c r="AA218" s="16">
        <f>IF(Y218="","",Y218*Z218)</f>
        <v>0</v>
      </c>
      <c r="AB218" s="16">
        <f>IF('2-Controllo qualitativo'!E219="是",IF(J218="CO2",SUM(U218,AA218),SUM(O218,U218,AA218)),IF(SUM(O218,U218,AA218)&lt;&gt;0,SUM(O218,U218,AA218),0))</f>
        <v>0</v>
      </c>
      <c r="AC218" s="16">
        <f>IF('2-Controllo qualitativo'!E219="是",IF(J218="CO2",O218,""),"")</f>
        <v>0</v>
      </c>
      <c r="AD218" s="17">
        <f>IF(AB218&lt;&gt;"",AB218/'6-Tabella di riepilogo'!$J$5,"")</f>
        <v>0</v>
      </c>
      <c r="AE218" s="10">
        <f>F212&amp;J212&amp;E212</f>
        <v>0</v>
      </c>
      <c r="AF218" s="10">
        <f>F212&amp;J212</f>
        <v>0</v>
      </c>
      <c r="AG218" s="10">
        <f>F212&amp;P212</f>
        <v>0</v>
      </c>
      <c r="AH218" s="10">
        <f>F212&amp;V212</f>
        <v>0</v>
      </c>
      <c r="AI218" s="10">
        <f>F212&amp;G212</f>
        <v>0</v>
      </c>
      <c r="AJ218" s="10">
        <f>F212&amp;G212</f>
        <v>0</v>
      </c>
      <c r="AK218" s="10">
        <f>F212&amp;G212</f>
        <v>0</v>
      </c>
      <c r="AL218" s="10">
        <f>F212&amp;J212&amp;G212&amp;E212</f>
        <v>0</v>
      </c>
      <c r="AM218" s="10">
        <f>IFERROR(ABS(AB212),"")</f>
        <v>0</v>
      </c>
    </row>
    <row r="219" spans="1:39" ht="30" customHeight="1">
      <c r="A219" s="8">
        <f>IF('2-Controllo qualitativo'!A220&lt;&gt;"",'2-Controllo qualitativo'!A220,"")</f>
        <v>0</v>
      </c>
      <c r="B219" s="8">
        <f>IF('2-Controllo qualitativo'!B220&lt;&gt;"",'2-Controllo qualitativo'!B220,"")</f>
        <v>0</v>
      </c>
      <c r="C219" s="8">
        <f>IF('2-Controllo qualitativo'!C220&lt;&gt;"",'2-Controllo qualitativo'!C220,"")</f>
        <v>0</v>
      </c>
      <c r="D219" s="8">
        <f>IF('2-Controllo qualitativo'!D220&lt;&gt;"",'2-Controllo qualitativo'!D220,"")</f>
        <v>0</v>
      </c>
      <c r="E219" s="8">
        <f>IF('2-Controllo qualitativo'!E220&lt;&gt;"",'2-Controllo qualitativo'!E220,"")</f>
        <v>0</v>
      </c>
      <c r="F219" s="8">
        <f>IF('2-Controllo qualitativo'!F220&lt;&gt;"",'2-Controllo qualitativo'!F220,"")</f>
        <v>0</v>
      </c>
      <c r="G219" s="8">
        <f>IF('2-Controllo qualitativo'!G220&lt;&gt;"",'2-Controllo qualitativo'!G220,"")</f>
        <v>0</v>
      </c>
      <c r="H219" s="11" t="s">
        <v>534</v>
      </c>
      <c r="I219" s="11" t="s">
        <v>530</v>
      </c>
      <c r="J219" s="8">
        <f>IF('2-Controllo qualitativo'!X220&lt;&gt;"",IF('2-Controllo qualitativo'!X220&lt;&gt;0,'2-Controllo qualitativo'!X220,""),"")</f>
        <v>0</v>
      </c>
      <c r="K219" s="15">
        <f>'3.1-Coefficienti di emissione'!F219</f>
        <v>0</v>
      </c>
      <c r="L219" s="11">
        <f>'3.1-Coefficienti di emissione'!G219</f>
        <v>0</v>
      </c>
      <c r="M219" s="16">
        <f>IF(J219="","",H219*K219)</f>
        <v>0</v>
      </c>
      <c r="N219" s="11">
        <f>'Appendice 2, GWP dei HFCs'!G3</f>
        <v>0</v>
      </c>
      <c r="O219" s="16">
        <f>IF(M219="","",M219*N219)</f>
        <v>0</v>
      </c>
      <c r="P219" s="8">
        <f>IF('2-Controllo qualitativo'!Y220&lt;&gt;"",IF('2-Controllo qualitativo'!Y220&lt;&gt;0,'2-Controllo qualitativo'!Y220,""),"")</f>
        <v>0</v>
      </c>
      <c r="Q219" s="15">
        <f>IF('3.1-Coefficienti di emissione'!J219="", "", '3.1-Coefficienti di emissione'!J219)</f>
        <v>0</v>
      </c>
      <c r="R219" s="11">
        <f>IF(Q219="","",'3.1-Coefficienti di emissione'!K219)</f>
        <v>0</v>
      </c>
      <c r="S219" s="16">
        <f>IF(P219="","",H219*Q219)</f>
        <v>0</v>
      </c>
      <c r="T219" s="11">
        <f>IF(S219="", "", 'Appendice 2, GWP dei HFCs'!G4)</f>
        <v>0</v>
      </c>
      <c r="U219" s="16">
        <f>IF(S219="","",S219*T219)</f>
        <v>0</v>
      </c>
      <c r="V219" s="8">
        <f>IF('2-Controllo qualitativo'!Z220&lt;&gt;"",IF('2-Controllo qualitativo'!Z220&lt;&gt;0,'2-Controllo qualitativo'!Z220,""),"")</f>
        <v>0</v>
      </c>
      <c r="W219" s="15">
        <f>IF('3.1-Coefficienti di emissione'!N219 ="", "", '3.1-Coefficienti di emissione'!N219)</f>
        <v>0</v>
      </c>
      <c r="X219" s="11">
        <f>IF(W219="","",'3.1-Coefficienti di emissione'!O219)</f>
        <v>0</v>
      </c>
      <c r="Y219" s="16">
        <f>IF(V219="","",H219*W219)</f>
        <v>0</v>
      </c>
      <c r="Z219" s="11">
        <f>IF(Y219="", "", 'Appendice 2, GWP dei HFCs'!G5)</f>
        <v>0</v>
      </c>
      <c r="AA219" s="16">
        <f>IF(Y219="","",Y219*Z219)</f>
        <v>0</v>
      </c>
      <c r="AB219" s="16">
        <f>IF('2-Controllo qualitativo'!E220="是",IF(J219="CO2",SUM(U219,AA219),SUM(O219,U219,AA219)),IF(SUM(O219,U219,AA219)&lt;&gt;0,SUM(O219,U219,AA219),0))</f>
        <v>0</v>
      </c>
      <c r="AC219" s="16">
        <f>IF('2-Controllo qualitativo'!E220="是",IF(J219="CO2",O219,""),"")</f>
        <v>0</v>
      </c>
      <c r="AD219" s="17">
        <f>IF(AB219&lt;&gt;"",AB219/'6-Tabella di riepilogo'!$J$5,"")</f>
        <v>0</v>
      </c>
      <c r="AE219" s="10">
        <f>F213&amp;J213&amp;E213</f>
        <v>0</v>
      </c>
      <c r="AF219" s="10">
        <f>F213&amp;J213</f>
        <v>0</v>
      </c>
      <c r="AG219" s="10">
        <f>F213&amp;P213</f>
        <v>0</v>
      </c>
      <c r="AH219" s="10">
        <f>F213&amp;V213</f>
        <v>0</v>
      </c>
      <c r="AI219" s="10">
        <f>F213&amp;G213</f>
        <v>0</v>
      </c>
      <c r="AJ219" s="10">
        <f>F213&amp;G213</f>
        <v>0</v>
      </c>
      <c r="AK219" s="10">
        <f>F213&amp;G213</f>
        <v>0</v>
      </c>
      <c r="AL219" s="10">
        <f>F213&amp;J213&amp;G213&amp;E213</f>
        <v>0</v>
      </c>
      <c r="AM219" s="10">
        <f>IFERROR(ABS(AB213),"")</f>
        <v>0</v>
      </c>
    </row>
    <row r="220" spans="1:39" ht="30" customHeight="1">
      <c r="A220" s="8">
        <f>IF('2-Controllo qualitativo'!A221&lt;&gt;"",'2-Controllo qualitativo'!A221,"")</f>
        <v>0</v>
      </c>
      <c r="B220" s="8">
        <f>IF('2-Controllo qualitativo'!B221&lt;&gt;"",'2-Controllo qualitativo'!B221,"")</f>
        <v>0</v>
      </c>
      <c r="C220" s="8">
        <f>IF('2-Controllo qualitativo'!C221&lt;&gt;"",'2-Controllo qualitativo'!C221,"")</f>
        <v>0</v>
      </c>
      <c r="D220" s="8">
        <f>IF('2-Controllo qualitativo'!D221&lt;&gt;"",'2-Controllo qualitativo'!D221,"")</f>
        <v>0</v>
      </c>
      <c r="E220" s="8">
        <f>IF('2-Controllo qualitativo'!E221&lt;&gt;"",'2-Controllo qualitativo'!E221,"")</f>
        <v>0</v>
      </c>
      <c r="F220" s="8">
        <f>IF('2-Controllo qualitativo'!F221&lt;&gt;"",'2-Controllo qualitativo'!F221,"")</f>
        <v>0</v>
      </c>
      <c r="G220" s="8">
        <f>IF('2-Controllo qualitativo'!G221&lt;&gt;"",'2-Controllo qualitativo'!G221,"")</f>
        <v>0</v>
      </c>
      <c r="H220" s="11" t="s">
        <v>467</v>
      </c>
      <c r="I220" s="11"/>
      <c r="J220" s="8">
        <f>IF('2-Controllo qualitativo'!X221&lt;&gt;"",IF('2-Controllo qualitativo'!X221&lt;&gt;0,'2-Controllo qualitativo'!X221,""),"")</f>
        <v>0</v>
      </c>
      <c r="K220" s="15">
        <f>'3.1-Coefficienti di emissione'!F220</f>
        <v>0</v>
      </c>
      <c r="L220" s="11">
        <f>'3.1-Coefficienti di emissione'!G220</f>
        <v>0</v>
      </c>
      <c r="M220" s="16">
        <f>IF(J220="","",H220*K220)</f>
        <v>0</v>
      </c>
      <c r="N220" s="11">
        <f>'Appendice 2, GWP dei HFCs'!G3</f>
        <v>0</v>
      </c>
      <c r="O220" s="16">
        <f>IF(M220="","",M220*N220)</f>
        <v>0</v>
      </c>
      <c r="P220" s="8">
        <f>IF('2-Controllo qualitativo'!Y221&lt;&gt;"",IF('2-Controllo qualitativo'!Y221&lt;&gt;0,'2-Controllo qualitativo'!Y221,""),"")</f>
        <v>0</v>
      </c>
      <c r="Q220" s="15">
        <f>IF('3.1-Coefficienti di emissione'!J220="", "", '3.1-Coefficienti di emissione'!J220)</f>
        <v>0</v>
      </c>
      <c r="R220" s="11">
        <f>IF(Q220="","",'3.1-Coefficienti di emissione'!K220)</f>
        <v>0</v>
      </c>
      <c r="S220" s="16">
        <f>IF(P220="","",H220*Q220)</f>
        <v>0</v>
      </c>
      <c r="T220" s="11">
        <f>IF(S220="", "", 'Appendice 2, GWP dei HFCs'!G4)</f>
        <v>0</v>
      </c>
      <c r="U220" s="16">
        <f>IF(S220="","",S220*T220)</f>
        <v>0</v>
      </c>
      <c r="V220" s="8">
        <f>IF('2-Controllo qualitativo'!Z221&lt;&gt;"",IF('2-Controllo qualitativo'!Z221&lt;&gt;0,'2-Controllo qualitativo'!Z221,""),"")</f>
        <v>0</v>
      </c>
      <c r="W220" s="15">
        <f>IF('3.1-Coefficienti di emissione'!N220 ="", "", '3.1-Coefficienti di emissione'!N220)</f>
        <v>0</v>
      </c>
      <c r="X220" s="11">
        <f>IF(W220="","",'3.1-Coefficienti di emissione'!O220)</f>
        <v>0</v>
      </c>
      <c r="Y220" s="16">
        <f>IF(V220="","",H220*W220)</f>
        <v>0</v>
      </c>
      <c r="Z220" s="11">
        <f>IF(Y220="", "", 'Appendice 2, GWP dei HFCs'!G5)</f>
        <v>0</v>
      </c>
      <c r="AA220" s="16">
        <f>IF(Y220="","",Y220*Z220)</f>
        <v>0</v>
      </c>
      <c r="AB220" s="16">
        <f>IF('2-Controllo qualitativo'!E221="是",IF(J220="CO2",SUM(U220,AA220),SUM(O220,U220,AA220)),IF(SUM(O220,U220,AA220)&lt;&gt;0,SUM(O220,U220,AA220),0))</f>
        <v>0</v>
      </c>
      <c r="AC220" s="16">
        <f>IF('2-Controllo qualitativo'!E221="是",IF(J220="CO2",O220,""),"")</f>
        <v>0</v>
      </c>
      <c r="AD220" s="17">
        <f>IF(AB220&lt;&gt;"",AB220/'6-Tabella di riepilogo'!$J$5,"")</f>
        <v>0</v>
      </c>
      <c r="AE220" s="10">
        <f>F214&amp;J214&amp;E214</f>
        <v>0</v>
      </c>
      <c r="AF220" s="10">
        <f>F214&amp;J214</f>
        <v>0</v>
      </c>
      <c r="AG220" s="10">
        <f>F214&amp;P214</f>
        <v>0</v>
      </c>
      <c r="AH220" s="10">
        <f>F214&amp;V214</f>
        <v>0</v>
      </c>
      <c r="AI220" s="10">
        <f>F214&amp;G214</f>
        <v>0</v>
      </c>
      <c r="AJ220" s="10">
        <f>F214&amp;G214</f>
        <v>0</v>
      </c>
      <c r="AK220" s="10">
        <f>F214&amp;G214</f>
        <v>0</v>
      </c>
      <c r="AL220" s="10">
        <f>F214&amp;J214&amp;G214&amp;E214</f>
        <v>0</v>
      </c>
      <c r="AM220" s="10">
        <f>IFERROR(ABS(AB214),"")</f>
        <v>0</v>
      </c>
    </row>
    <row r="221" spans="1:39" ht="30" customHeight="1">
      <c r="A221" s="8">
        <f>IF('2-Controllo qualitativo'!A222&lt;&gt;"",'2-Controllo qualitativo'!A222,"")</f>
        <v>0</v>
      </c>
      <c r="B221" s="8">
        <f>IF('2-Controllo qualitativo'!B222&lt;&gt;"",'2-Controllo qualitativo'!B222,"")</f>
        <v>0</v>
      </c>
      <c r="C221" s="8">
        <f>IF('2-Controllo qualitativo'!C222&lt;&gt;"",'2-Controllo qualitativo'!C222,"")</f>
        <v>0</v>
      </c>
      <c r="D221" s="8">
        <f>IF('2-Controllo qualitativo'!D222&lt;&gt;"",'2-Controllo qualitativo'!D222,"")</f>
        <v>0</v>
      </c>
      <c r="E221" s="8">
        <f>IF('2-Controllo qualitativo'!E222&lt;&gt;"",'2-Controllo qualitativo'!E222,"")</f>
        <v>0</v>
      </c>
      <c r="F221" s="8">
        <f>IF('2-Controllo qualitativo'!F222&lt;&gt;"",'2-Controllo qualitativo'!F222,"")</f>
        <v>0</v>
      </c>
      <c r="G221" s="8">
        <f>IF('2-Controllo qualitativo'!G222&lt;&gt;"",'2-Controllo qualitativo'!G222,"")</f>
        <v>0</v>
      </c>
      <c r="H221" s="11" t="s">
        <v>535</v>
      </c>
      <c r="I221" s="11" t="s">
        <v>536</v>
      </c>
      <c r="J221" s="8">
        <f>IF('2-Controllo qualitativo'!X222&lt;&gt;"",IF('2-Controllo qualitativo'!X222&lt;&gt;0,'2-Controllo qualitativo'!X222,""),"")</f>
        <v>0</v>
      </c>
      <c r="K221" s="15">
        <f>'3.1-Coefficienti di emissione'!F221</f>
        <v>0</v>
      </c>
      <c r="L221" s="11">
        <f>'3.1-Coefficienti di emissione'!G221</f>
        <v>0</v>
      </c>
      <c r="M221" s="16">
        <f>IF(J221="","",H221*K221)</f>
        <v>0</v>
      </c>
      <c r="N221" s="11">
        <f>'Appendice 2, GWP dei HFCs'!G3</f>
        <v>0</v>
      </c>
      <c r="O221" s="16">
        <f>IF(M221="","",M221*N221)</f>
        <v>0</v>
      </c>
      <c r="P221" s="8">
        <f>IF('2-Controllo qualitativo'!Y222&lt;&gt;"",IF('2-Controllo qualitativo'!Y222&lt;&gt;0,'2-Controllo qualitativo'!Y222,""),"")</f>
        <v>0</v>
      </c>
      <c r="Q221" s="15">
        <f>IF('3.1-Coefficienti di emissione'!J221="", "", '3.1-Coefficienti di emissione'!J221)</f>
        <v>0</v>
      </c>
      <c r="R221" s="11">
        <f>IF(Q221="","",'3.1-Coefficienti di emissione'!K221)</f>
        <v>0</v>
      </c>
      <c r="S221" s="16">
        <f>IF(P221="","",H221*Q221)</f>
        <v>0</v>
      </c>
      <c r="T221" s="11">
        <f>IF(S221="", "", 'Appendice 2, GWP dei HFCs'!G4)</f>
        <v>0</v>
      </c>
      <c r="U221" s="16">
        <f>IF(S221="","",S221*T221)</f>
        <v>0</v>
      </c>
      <c r="V221" s="8">
        <f>IF('2-Controllo qualitativo'!Z222&lt;&gt;"",IF('2-Controllo qualitativo'!Z222&lt;&gt;0,'2-Controllo qualitativo'!Z222,""),"")</f>
        <v>0</v>
      </c>
      <c r="W221" s="15">
        <f>IF('3.1-Coefficienti di emissione'!N221 ="", "", '3.1-Coefficienti di emissione'!N221)</f>
        <v>0</v>
      </c>
      <c r="X221" s="11">
        <f>IF(W221="","",'3.1-Coefficienti di emissione'!O221)</f>
        <v>0</v>
      </c>
      <c r="Y221" s="16">
        <f>IF(V221="","",H221*W221)</f>
        <v>0</v>
      </c>
      <c r="Z221" s="11">
        <f>IF(Y221="", "", 'Appendice 2, GWP dei HFCs'!G5)</f>
        <v>0</v>
      </c>
      <c r="AA221" s="16">
        <f>IF(Y221="","",Y221*Z221)</f>
        <v>0</v>
      </c>
      <c r="AB221" s="16">
        <f>IF('2-Controllo qualitativo'!E222="是",IF(J221="CO2",SUM(U221,AA221),SUM(O221,U221,AA221)),IF(SUM(O221,U221,AA221)&lt;&gt;0,SUM(O221,U221,AA221),0))</f>
        <v>0</v>
      </c>
      <c r="AC221" s="16">
        <f>IF('2-Controllo qualitativo'!E222="是",IF(J221="CO2",O221,""),"")</f>
        <v>0</v>
      </c>
      <c r="AD221" s="17">
        <f>IF(AB221&lt;&gt;"",AB221/'6-Tabella di riepilogo'!$J$5,"")</f>
        <v>0</v>
      </c>
      <c r="AE221" s="10">
        <f>F215&amp;J215&amp;E215</f>
        <v>0</v>
      </c>
      <c r="AF221" s="10">
        <f>F215&amp;J215</f>
        <v>0</v>
      </c>
      <c r="AG221" s="10">
        <f>F215&amp;P215</f>
        <v>0</v>
      </c>
      <c r="AH221" s="10">
        <f>F215&amp;V215</f>
        <v>0</v>
      </c>
      <c r="AI221" s="10">
        <f>F215&amp;G215</f>
        <v>0</v>
      </c>
      <c r="AJ221" s="10">
        <f>F215&amp;G215</f>
        <v>0</v>
      </c>
      <c r="AK221" s="10">
        <f>F215&amp;G215</f>
        <v>0</v>
      </c>
      <c r="AL221" s="10">
        <f>F215&amp;J215&amp;G215&amp;E215</f>
        <v>0</v>
      </c>
      <c r="AM221" s="10">
        <f>IFERROR(ABS(AB215),"")</f>
        <v>0</v>
      </c>
    </row>
    <row r="222" spans="1:39" ht="30" customHeight="1">
      <c r="A222" s="8">
        <f>IF('2-Controllo qualitativo'!A223&lt;&gt;"",'2-Controllo qualitativo'!A223,"")</f>
        <v>0</v>
      </c>
      <c r="B222" s="8">
        <f>IF('2-Controllo qualitativo'!B223&lt;&gt;"",'2-Controllo qualitativo'!B223,"")</f>
        <v>0</v>
      </c>
      <c r="C222" s="8">
        <f>IF('2-Controllo qualitativo'!C223&lt;&gt;"",'2-Controllo qualitativo'!C223,"")</f>
        <v>0</v>
      </c>
      <c r="D222" s="8">
        <f>IF('2-Controllo qualitativo'!D223&lt;&gt;"",'2-Controllo qualitativo'!D223,"")</f>
        <v>0</v>
      </c>
      <c r="E222" s="8">
        <f>IF('2-Controllo qualitativo'!E223&lt;&gt;"",'2-Controllo qualitativo'!E223,"")</f>
        <v>0</v>
      </c>
      <c r="F222" s="8">
        <f>IF('2-Controllo qualitativo'!F223&lt;&gt;"",'2-Controllo qualitativo'!F223,"")</f>
        <v>0</v>
      </c>
      <c r="G222" s="8">
        <f>IF('2-Controllo qualitativo'!G223&lt;&gt;"",'2-Controllo qualitativo'!G223,"")</f>
        <v>0</v>
      </c>
      <c r="H222" s="11" t="s">
        <v>467</v>
      </c>
      <c r="I222" s="11"/>
      <c r="J222" s="8">
        <f>IF('2-Controllo qualitativo'!X223&lt;&gt;"",IF('2-Controllo qualitativo'!X223&lt;&gt;0,'2-Controllo qualitativo'!X223,""),"")</f>
        <v>0</v>
      </c>
      <c r="K222" s="15">
        <f>'3.1-Coefficienti di emissione'!F222</f>
        <v>0</v>
      </c>
      <c r="L222" s="11">
        <f>'3.1-Coefficienti di emissione'!G222</f>
        <v>0</v>
      </c>
      <c r="M222" s="16">
        <f>IF(J222="","",H222*K222)</f>
        <v>0</v>
      </c>
      <c r="N222" s="11">
        <f>'Appendice 2, GWP dei HFCs'!G3</f>
        <v>0</v>
      </c>
      <c r="O222" s="16">
        <f>IF(M222="","",M222*N222)</f>
        <v>0</v>
      </c>
      <c r="P222" s="8">
        <f>IF('2-Controllo qualitativo'!Y223&lt;&gt;"",IF('2-Controllo qualitativo'!Y223&lt;&gt;0,'2-Controllo qualitativo'!Y223,""),"")</f>
        <v>0</v>
      </c>
      <c r="Q222" s="15">
        <f>IF('3.1-Coefficienti di emissione'!J222="", "", '3.1-Coefficienti di emissione'!J222)</f>
        <v>0</v>
      </c>
      <c r="R222" s="11">
        <f>IF(Q222="","",'3.1-Coefficienti di emissione'!K222)</f>
        <v>0</v>
      </c>
      <c r="S222" s="16">
        <f>IF(P222="","",H222*Q222)</f>
        <v>0</v>
      </c>
      <c r="T222" s="11">
        <f>IF(S222="", "", 'Appendice 2, GWP dei HFCs'!G4)</f>
        <v>0</v>
      </c>
      <c r="U222" s="16">
        <f>IF(S222="","",S222*T222)</f>
        <v>0</v>
      </c>
      <c r="V222" s="8">
        <f>IF('2-Controllo qualitativo'!Z223&lt;&gt;"",IF('2-Controllo qualitativo'!Z223&lt;&gt;0,'2-Controllo qualitativo'!Z223,""),"")</f>
        <v>0</v>
      </c>
      <c r="W222" s="15">
        <f>IF('3.1-Coefficienti di emissione'!N222 ="", "", '3.1-Coefficienti di emissione'!N222)</f>
        <v>0</v>
      </c>
      <c r="X222" s="11">
        <f>IF(W222="","",'3.1-Coefficienti di emissione'!O222)</f>
        <v>0</v>
      </c>
      <c r="Y222" s="16">
        <f>IF(V222="","",H222*W222)</f>
        <v>0</v>
      </c>
      <c r="Z222" s="11">
        <f>IF(Y222="", "", 'Appendice 2, GWP dei HFCs'!G5)</f>
        <v>0</v>
      </c>
      <c r="AA222" s="16">
        <f>IF(Y222="","",Y222*Z222)</f>
        <v>0</v>
      </c>
      <c r="AB222" s="16">
        <f>IF('2-Controllo qualitativo'!E223="是",IF(J222="CO2",SUM(U222,AA222),SUM(O222,U222,AA222)),IF(SUM(O222,U222,AA222)&lt;&gt;0,SUM(O222,U222,AA222),0))</f>
        <v>0</v>
      </c>
      <c r="AC222" s="16">
        <f>IF('2-Controllo qualitativo'!E223="是",IF(J222="CO2",O222,""),"")</f>
        <v>0</v>
      </c>
      <c r="AD222" s="17">
        <f>IF(AB222&lt;&gt;"",AB222/'6-Tabella di riepilogo'!$J$5,"")</f>
        <v>0</v>
      </c>
      <c r="AE222" s="10">
        <f>F216&amp;J216&amp;E216</f>
        <v>0</v>
      </c>
      <c r="AF222" s="10">
        <f>F216&amp;J216</f>
        <v>0</v>
      </c>
      <c r="AG222" s="10">
        <f>F216&amp;P216</f>
        <v>0</v>
      </c>
      <c r="AH222" s="10">
        <f>F216&amp;V216</f>
        <v>0</v>
      </c>
      <c r="AI222" s="10">
        <f>F216&amp;G216</f>
        <v>0</v>
      </c>
      <c r="AJ222" s="10">
        <f>F216&amp;G216</f>
        <v>0</v>
      </c>
      <c r="AK222" s="10">
        <f>F216&amp;G216</f>
        <v>0</v>
      </c>
      <c r="AL222" s="10">
        <f>F216&amp;J216&amp;G216&amp;E216</f>
        <v>0</v>
      </c>
      <c r="AM222" s="10">
        <f>IFERROR(ABS(AB216),"")</f>
        <v>0</v>
      </c>
    </row>
    <row r="223" spans="1:39" ht="30" customHeight="1">
      <c r="A223" s="8">
        <f>IF('2-Controllo qualitativo'!A224&lt;&gt;"",'2-Controllo qualitativo'!A224,"")</f>
        <v>0</v>
      </c>
      <c r="B223" s="8">
        <f>IF('2-Controllo qualitativo'!B224&lt;&gt;"",'2-Controllo qualitativo'!B224,"")</f>
        <v>0</v>
      </c>
      <c r="C223" s="8">
        <f>IF('2-Controllo qualitativo'!C224&lt;&gt;"",'2-Controllo qualitativo'!C224,"")</f>
        <v>0</v>
      </c>
      <c r="D223" s="8">
        <f>IF('2-Controllo qualitativo'!D224&lt;&gt;"",'2-Controllo qualitativo'!D224,"")</f>
        <v>0</v>
      </c>
      <c r="E223" s="8">
        <f>IF('2-Controllo qualitativo'!E224&lt;&gt;"",'2-Controllo qualitativo'!E224,"")</f>
        <v>0</v>
      </c>
      <c r="F223" s="8">
        <f>IF('2-Controllo qualitativo'!F224&lt;&gt;"",'2-Controllo qualitativo'!F224,"")</f>
        <v>0</v>
      </c>
      <c r="G223" s="8">
        <f>IF('2-Controllo qualitativo'!G224&lt;&gt;"",'2-Controllo qualitativo'!G224,"")</f>
        <v>0</v>
      </c>
      <c r="H223" s="11" t="s">
        <v>467</v>
      </c>
      <c r="I223" s="11"/>
      <c r="J223" s="8">
        <f>IF('2-Controllo qualitativo'!X224&lt;&gt;"",IF('2-Controllo qualitativo'!X224&lt;&gt;0,'2-Controllo qualitativo'!X224,""),"")</f>
        <v>0</v>
      </c>
      <c r="K223" s="15">
        <f>'3.1-Coefficienti di emissione'!F223</f>
        <v>0</v>
      </c>
      <c r="L223" s="11">
        <f>'3.1-Coefficienti di emissione'!G223</f>
        <v>0</v>
      </c>
      <c r="M223" s="16">
        <f>IF(J223="","",H223*K223)</f>
        <v>0</v>
      </c>
      <c r="N223" s="11">
        <f>'Appendice 2, GWP dei HFCs'!G3</f>
        <v>0</v>
      </c>
      <c r="O223" s="16">
        <f>IF(M223="","",M223*N223)</f>
        <v>0</v>
      </c>
      <c r="P223" s="8">
        <f>IF('2-Controllo qualitativo'!Y224&lt;&gt;"",IF('2-Controllo qualitativo'!Y224&lt;&gt;0,'2-Controllo qualitativo'!Y224,""),"")</f>
        <v>0</v>
      </c>
      <c r="Q223" s="15">
        <f>IF('3.1-Coefficienti di emissione'!J223="", "", '3.1-Coefficienti di emissione'!J223)</f>
        <v>0</v>
      </c>
      <c r="R223" s="11">
        <f>IF(Q223="","",'3.1-Coefficienti di emissione'!K223)</f>
        <v>0</v>
      </c>
      <c r="S223" s="16">
        <f>IF(P223="","",H223*Q223)</f>
        <v>0</v>
      </c>
      <c r="T223" s="11">
        <f>IF(S223="", "", 'Appendice 2, GWP dei HFCs'!G4)</f>
        <v>0</v>
      </c>
      <c r="U223" s="16">
        <f>IF(S223="","",S223*T223)</f>
        <v>0</v>
      </c>
      <c r="V223" s="8">
        <f>IF('2-Controllo qualitativo'!Z224&lt;&gt;"",IF('2-Controllo qualitativo'!Z224&lt;&gt;0,'2-Controllo qualitativo'!Z224,""),"")</f>
        <v>0</v>
      </c>
      <c r="W223" s="15">
        <f>IF('3.1-Coefficienti di emissione'!N223 ="", "", '3.1-Coefficienti di emissione'!N223)</f>
        <v>0</v>
      </c>
      <c r="X223" s="11">
        <f>IF(W223="","",'3.1-Coefficienti di emissione'!O223)</f>
        <v>0</v>
      </c>
      <c r="Y223" s="16">
        <f>IF(V223="","",H223*W223)</f>
        <v>0</v>
      </c>
      <c r="Z223" s="11">
        <f>IF(Y223="", "", 'Appendice 2, GWP dei HFCs'!G5)</f>
        <v>0</v>
      </c>
      <c r="AA223" s="16">
        <f>IF(Y223="","",Y223*Z223)</f>
        <v>0</v>
      </c>
      <c r="AB223" s="16">
        <f>IF('2-Controllo qualitativo'!E224="是",IF(J223="CO2",SUM(U223,AA223),SUM(O223,U223,AA223)),IF(SUM(O223,U223,AA223)&lt;&gt;0,SUM(O223,U223,AA223),0))</f>
        <v>0</v>
      </c>
      <c r="AC223" s="16">
        <f>IF('2-Controllo qualitativo'!E224="是",IF(J223="CO2",O223,""),"")</f>
        <v>0</v>
      </c>
      <c r="AD223" s="17">
        <f>IF(AB223&lt;&gt;"",AB223/'6-Tabella di riepilogo'!$J$5,"")</f>
        <v>0</v>
      </c>
      <c r="AE223" s="10">
        <f>F217&amp;J217&amp;E217</f>
        <v>0</v>
      </c>
      <c r="AF223" s="10">
        <f>F217&amp;J217</f>
        <v>0</v>
      </c>
      <c r="AG223" s="10">
        <f>F217&amp;P217</f>
        <v>0</v>
      </c>
      <c r="AH223" s="10">
        <f>F217&amp;V217</f>
        <v>0</v>
      </c>
      <c r="AI223" s="10">
        <f>F217&amp;G217</f>
        <v>0</v>
      </c>
      <c r="AJ223" s="10">
        <f>F217&amp;G217</f>
        <v>0</v>
      </c>
      <c r="AK223" s="10">
        <f>F217&amp;G217</f>
        <v>0</v>
      </c>
      <c r="AL223" s="10">
        <f>F217&amp;J217&amp;G217&amp;E217</f>
        <v>0</v>
      </c>
      <c r="AM223" s="10">
        <f>IFERROR(ABS(AB217),"")</f>
        <v>0</v>
      </c>
    </row>
    <row r="224" spans="1:39" ht="30" customHeight="1">
      <c r="A224" s="8">
        <f>IF('2-Controllo qualitativo'!A225&lt;&gt;"",'2-Controllo qualitativo'!A225,"")</f>
        <v>0</v>
      </c>
      <c r="B224" s="8">
        <f>IF('2-Controllo qualitativo'!B225&lt;&gt;"",'2-Controllo qualitativo'!B225,"")</f>
        <v>0</v>
      </c>
      <c r="C224" s="8">
        <f>IF('2-Controllo qualitativo'!C225&lt;&gt;"",'2-Controllo qualitativo'!C225,"")</f>
        <v>0</v>
      </c>
      <c r="D224" s="8">
        <f>IF('2-Controllo qualitativo'!D225&lt;&gt;"",'2-Controllo qualitativo'!D225,"")</f>
        <v>0</v>
      </c>
      <c r="E224" s="8">
        <f>IF('2-Controllo qualitativo'!E225&lt;&gt;"",'2-Controllo qualitativo'!E225,"")</f>
        <v>0</v>
      </c>
      <c r="F224" s="8">
        <f>IF('2-Controllo qualitativo'!F225&lt;&gt;"",'2-Controllo qualitativo'!F225,"")</f>
        <v>0</v>
      </c>
      <c r="G224" s="8">
        <f>IF('2-Controllo qualitativo'!G225&lt;&gt;"",'2-Controllo qualitativo'!G225,"")</f>
        <v>0</v>
      </c>
      <c r="H224" s="11" t="s">
        <v>467</v>
      </c>
      <c r="I224" s="11"/>
      <c r="J224" s="8">
        <f>IF('2-Controllo qualitativo'!X225&lt;&gt;"",IF('2-Controllo qualitativo'!X225&lt;&gt;0,'2-Controllo qualitativo'!X225,""),"")</f>
        <v>0</v>
      </c>
      <c r="K224" s="15">
        <f>'3.1-Coefficienti di emissione'!F224</f>
        <v>0</v>
      </c>
      <c r="L224" s="11">
        <f>'3.1-Coefficienti di emissione'!G224</f>
        <v>0</v>
      </c>
      <c r="M224" s="16">
        <f>IF(J224="","",H224*K224)</f>
        <v>0</v>
      </c>
      <c r="N224" s="11">
        <f>'Appendice 2, GWP dei HFCs'!G3</f>
        <v>0</v>
      </c>
      <c r="O224" s="16">
        <f>IF(M224="","",M224*N224)</f>
        <v>0</v>
      </c>
      <c r="P224" s="8">
        <f>IF('2-Controllo qualitativo'!Y225&lt;&gt;"",IF('2-Controllo qualitativo'!Y225&lt;&gt;0,'2-Controllo qualitativo'!Y225,""),"")</f>
        <v>0</v>
      </c>
      <c r="Q224" s="15">
        <f>IF('3.1-Coefficienti di emissione'!J224="", "", '3.1-Coefficienti di emissione'!J224)</f>
        <v>0</v>
      </c>
      <c r="R224" s="11">
        <f>IF(Q224="","",'3.1-Coefficienti di emissione'!K224)</f>
        <v>0</v>
      </c>
      <c r="S224" s="16">
        <f>IF(P224="","",H224*Q224)</f>
        <v>0</v>
      </c>
      <c r="T224" s="11">
        <f>IF(S224="", "", 'Appendice 2, GWP dei HFCs'!G4)</f>
        <v>0</v>
      </c>
      <c r="U224" s="16">
        <f>IF(S224="","",S224*T224)</f>
        <v>0</v>
      </c>
      <c r="V224" s="8">
        <f>IF('2-Controllo qualitativo'!Z225&lt;&gt;"",IF('2-Controllo qualitativo'!Z225&lt;&gt;0,'2-Controllo qualitativo'!Z225,""),"")</f>
        <v>0</v>
      </c>
      <c r="W224" s="15">
        <f>IF('3.1-Coefficienti di emissione'!N224 ="", "", '3.1-Coefficienti di emissione'!N224)</f>
        <v>0</v>
      </c>
      <c r="X224" s="11">
        <f>IF(W224="","",'3.1-Coefficienti di emissione'!O224)</f>
        <v>0</v>
      </c>
      <c r="Y224" s="16">
        <f>IF(V224="","",H224*W224)</f>
        <v>0</v>
      </c>
      <c r="Z224" s="11">
        <f>IF(Y224="", "", 'Appendice 2, GWP dei HFCs'!G5)</f>
        <v>0</v>
      </c>
      <c r="AA224" s="16">
        <f>IF(Y224="","",Y224*Z224)</f>
        <v>0</v>
      </c>
      <c r="AB224" s="16">
        <f>IF('2-Controllo qualitativo'!E225="是",IF(J224="CO2",SUM(U224,AA224),SUM(O224,U224,AA224)),IF(SUM(O224,U224,AA224)&lt;&gt;0,SUM(O224,U224,AA224),0))</f>
        <v>0</v>
      </c>
      <c r="AC224" s="16">
        <f>IF('2-Controllo qualitativo'!E225="是",IF(J224="CO2",O224,""),"")</f>
        <v>0</v>
      </c>
      <c r="AD224" s="17">
        <f>IF(AB224&lt;&gt;"",AB224/'6-Tabella di riepilogo'!$J$5,"")</f>
        <v>0</v>
      </c>
      <c r="AE224" s="10">
        <f>F218&amp;J218&amp;E218</f>
        <v>0</v>
      </c>
      <c r="AF224" s="10">
        <f>F218&amp;J218</f>
        <v>0</v>
      </c>
      <c r="AG224" s="10">
        <f>F218&amp;P218</f>
        <v>0</v>
      </c>
      <c r="AH224" s="10">
        <f>F218&amp;V218</f>
        <v>0</v>
      </c>
      <c r="AI224" s="10">
        <f>F218&amp;G218</f>
        <v>0</v>
      </c>
      <c r="AJ224" s="10">
        <f>F218&amp;G218</f>
        <v>0</v>
      </c>
      <c r="AK224" s="10">
        <f>F218&amp;G218</f>
        <v>0</v>
      </c>
      <c r="AL224" s="10">
        <f>F218&amp;J218&amp;G218&amp;E218</f>
        <v>0</v>
      </c>
      <c r="AM224" s="10">
        <f>IFERROR(ABS(AB218),"")</f>
        <v>0</v>
      </c>
    </row>
    <row r="225" spans="1:39" ht="30" customHeight="1">
      <c r="A225" s="8">
        <f>IF('2-Controllo qualitativo'!A226&lt;&gt;"",'2-Controllo qualitativo'!A226,"")</f>
        <v>0</v>
      </c>
      <c r="B225" s="8">
        <f>IF('2-Controllo qualitativo'!B226&lt;&gt;"",'2-Controllo qualitativo'!B226,"")</f>
        <v>0</v>
      </c>
      <c r="C225" s="8">
        <f>IF('2-Controllo qualitativo'!C226&lt;&gt;"",'2-Controllo qualitativo'!C226,"")</f>
        <v>0</v>
      </c>
      <c r="D225" s="8">
        <f>IF('2-Controllo qualitativo'!D226&lt;&gt;"",'2-Controllo qualitativo'!D226,"")</f>
        <v>0</v>
      </c>
      <c r="E225" s="8">
        <f>IF('2-Controllo qualitativo'!E226&lt;&gt;"",'2-Controllo qualitativo'!E226,"")</f>
        <v>0</v>
      </c>
      <c r="F225" s="8">
        <f>IF('2-Controllo qualitativo'!F226&lt;&gt;"",'2-Controllo qualitativo'!F226,"")</f>
        <v>0</v>
      </c>
      <c r="G225" s="8">
        <f>IF('2-Controllo qualitativo'!G226&lt;&gt;"",'2-Controllo qualitativo'!G226,"")</f>
        <v>0</v>
      </c>
      <c r="H225" s="11" t="s">
        <v>467</v>
      </c>
      <c r="I225" s="11"/>
      <c r="J225" s="8">
        <f>IF('2-Controllo qualitativo'!X226&lt;&gt;"",IF('2-Controllo qualitativo'!X226&lt;&gt;0,'2-Controllo qualitativo'!X226,""),"")</f>
        <v>0</v>
      </c>
      <c r="K225" s="15">
        <f>'3.1-Coefficienti di emissione'!F225</f>
        <v>0</v>
      </c>
      <c r="L225" s="11">
        <f>'3.1-Coefficienti di emissione'!G225</f>
        <v>0</v>
      </c>
      <c r="M225" s="16">
        <f>IF(J225="","",H225*K225)</f>
        <v>0</v>
      </c>
      <c r="N225" s="11">
        <f>'Appendice 2, GWP dei HFCs'!G3</f>
        <v>0</v>
      </c>
      <c r="O225" s="16">
        <f>IF(M225="","",M225*N225)</f>
        <v>0</v>
      </c>
      <c r="P225" s="8">
        <f>IF('2-Controllo qualitativo'!Y226&lt;&gt;"",IF('2-Controllo qualitativo'!Y226&lt;&gt;0,'2-Controllo qualitativo'!Y226,""),"")</f>
        <v>0</v>
      </c>
      <c r="Q225" s="15">
        <f>IF('3.1-Coefficienti di emissione'!J225="", "", '3.1-Coefficienti di emissione'!J225)</f>
        <v>0</v>
      </c>
      <c r="R225" s="11">
        <f>IF(Q225="","",'3.1-Coefficienti di emissione'!K225)</f>
        <v>0</v>
      </c>
      <c r="S225" s="16">
        <f>IF(P225="","",H225*Q225)</f>
        <v>0</v>
      </c>
      <c r="T225" s="11">
        <f>IF(S225="", "", 'Appendice 2, GWP dei HFCs'!G4)</f>
        <v>0</v>
      </c>
      <c r="U225" s="16">
        <f>IF(S225="","",S225*T225)</f>
        <v>0</v>
      </c>
      <c r="V225" s="8">
        <f>IF('2-Controllo qualitativo'!Z226&lt;&gt;"",IF('2-Controllo qualitativo'!Z226&lt;&gt;0,'2-Controllo qualitativo'!Z226,""),"")</f>
        <v>0</v>
      </c>
      <c r="W225" s="15">
        <f>IF('3.1-Coefficienti di emissione'!N225 ="", "", '3.1-Coefficienti di emissione'!N225)</f>
        <v>0</v>
      </c>
      <c r="X225" s="11">
        <f>IF(W225="","",'3.1-Coefficienti di emissione'!O225)</f>
        <v>0</v>
      </c>
      <c r="Y225" s="16">
        <f>IF(V225="","",H225*W225)</f>
        <v>0</v>
      </c>
      <c r="Z225" s="11">
        <f>IF(Y225="", "", 'Appendice 2, GWP dei HFCs'!G5)</f>
        <v>0</v>
      </c>
      <c r="AA225" s="16">
        <f>IF(Y225="","",Y225*Z225)</f>
        <v>0</v>
      </c>
      <c r="AB225" s="16">
        <f>IF('2-Controllo qualitativo'!E226="是",IF(J225="CO2",SUM(U225,AA225),SUM(O225,U225,AA225)),IF(SUM(O225,U225,AA225)&lt;&gt;0,SUM(O225,U225,AA225),0))</f>
        <v>0</v>
      </c>
      <c r="AC225" s="16">
        <f>IF('2-Controllo qualitativo'!E226="是",IF(J225="CO2",O225,""),"")</f>
        <v>0</v>
      </c>
      <c r="AD225" s="17">
        <f>IF(AB225&lt;&gt;"",AB225/'6-Tabella di riepilogo'!$J$5,"")</f>
        <v>0</v>
      </c>
      <c r="AE225" s="10">
        <f>F219&amp;J219&amp;E219</f>
        <v>0</v>
      </c>
      <c r="AF225" s="10">
        <f>F219&amp;J219</f>
        <v>0</v>
      </c>
      <c r="AG225" s="10">
        <f>F219&amp;P219</f>
        <v>0</v>
      </c>
      <c r="AH225" s="10">
        <f>F219&amp;V219</f>
        <v>0</v>
      </c>
      <c r="AI225" s="10">
        <f>F219&amp;G219</f>
        <v>0</v>
      </c>
      <c r="AJ225" s="10">
        <f>F219&amp;G219</f>
        <v>0</v>
      </c>
      <c r="AK225" s="10">
        <f>F219&amp;G219</f>
        <v>0</v>
      </c>
      <c r="AL225" s="10">
        <f>F219&amp;J219&amp;G219&amp;E219</f>
        <v>0</v>
      </c>
      <c r="AM225" s="10">
        <f>IFERROR(ABS(AB219),"")</f>
        <v>0</v>
      </c>
    </row>
    <row r="226" spans="1:39" ht="30" customHeight="1">
      <c r="A226" s="8">
        <f>IF('2-Controllo qualitativo'!A227&lt;&gt;"",'2-Controllo qualitativo'!A227,"")</f>
        <v>0</v>
      </c>
      <c r="B226" s="8">
        <f>IF('2-Controllo qualitativo'!B227&lt;&gt;"",'2-Controllo qualitativo'!B227,"")</f>
        <v>0</v>
      </c>
      <c r="C226" s="8">
        <f>IF('2-Controllo qualitativo'!C227&lt;&gt;"",'2-Controllo qualitativo'!C227,"")</f>
        <v>0</v>
      </c>
      <c r="D226" s="8">
        <f>IF('2-Controllo qualitativo'!D227&lt;&gt;"",'2-Controllo qualitativo'!D227,"")</f>
        <v>0</v>
      </c>
      <c r="E226" s="8">
        <f>IF('2-Controllo qualitativo'!E227&lt;&gt;"",'2-Controllo qualitativo'!E227,"")</f>
        <v>0</v>
      </c>
      <c r="F226" s="8">
        <f>IF('2-Controllo qualitativo'!F227&lt;&gt;"",'2-Controllo qualitativo'!F227,"")</f>
        <v>0</v>
      </c>
      <c r="G226" s="8">
        <f>IF('2-Controllo qualitativo'!G227&lt;&gt;"",'2-Controllo qualitativo'!G227,"")</f>
        <v>0</v>
      </c>
      <c r="H226" s="11" t="s">
        <v>467</v>
      </c>
      <c r="I226" s="11"/>
      <c r="J226" s="8">
        <f>IF('2-Controllo qualitativo'!X227&lt;&gt;"",IF('2-Controllo qualitativo'!X227&lt;&gt;0,'2-Controllo qualitativo'!X227,""),"")</f>
        <v>0</v>
      </c>
      <c r="K226" s="15">
        <f>'3.1-Coefficienti di emissione'!F226</f>
        <v>0</v>
      </c>
      <c r="L226" s="11">
        <f>'3.1-Coefficienti di emissione'!G226</f>
        <v>0</v>
      </c>
      <c r="M226" s="16">
        <f>IF(J226="","",H226*K226)</f>
        <v>0</v>
      </c>
      <c r="N226" s="11">
        <f>'Appendice 2, GWP dei HFCs'!G3</f>
        <v>0</v>
      </c>
      <c r="O226" s="16">
        <f>IF(M226="","",M226*N226)</f>
        <v>0</v>
      </c>
      <c r="P226" s="8">
        <f>IF('2-Controllo qualitativo'!Y227&lt;&gt;"",IF('2-Controllo qualitativo'!Y227&lt;&gt;0,'2-Controllo qualitativo'!Y227,""),"")</f>
        <v>0</v>
      </c>
      <c r="Q226" s="15">
        <f>IF('3.1-Coefficienti di emissione'!J226="", "", '3.1-Coefficienti di emissione'!J226)</f>
        <v>0</v>
      </c>
      <c r="R226" s="11">
        <f>IF(Q226="","",'3.1-Coefficienti di emissione'!K226)</f>
        <v>0</v>
      </c>
      <c r="S226" s="16">
        <f>IF(P226="","",H226*Q226)</f>
        <v>0</v>
      </c>
      <c r="T226" s="11">
        <f>IF(S226="", "", 'Appendice 2, GWP dei HFCs'!G4)</f>
        <v>0</v>
      </c>
      <c r="U226" s="16">
        <f>IF(S226="","",S226*T226)</f>
        <v>0</v>
      </c>
      <c r="V226" s="8">
        <f>IF('2-Controllo qualitativo'!Z227&lt;&gt;"",IF('2-Controllo qualitativo'!Z227&lt;&gt;0,'2-Controllo qualitativo'!Z227,""),"")</f>
        <v>0</v>
      </c>
      <c r="W226" s="15">
        <f>IF('3.1-Coefficienti di emissione'!N226 ="", "", '3.1-Coefficienti di emissione'!N226)</f>
        <v>0</v>
      </c>
      <c r="X226" s="11">
        <f>IF(W226="","",'3.1-Coefficienti di emissione'!O226)</f>
        <v>0</v>
      </c>
      <c r="Y226" s="16">
        <f>IF(V226="","",H226*W226)</f>
        <v>0</v>
      </c>
      <c r="Z226" s="11">
        <f>IF(Y226="", "", 'Appendice 2, GWP dei HFCs'!G5)</f>
        <v>0</v>
      </c>
      <c r="AA226" s="16">
        <f>IF(Y226="","",Y226*Z226)</f>
        <v>0</v>
      </c>
      <c r="AB226" s="16">
        <f>IF('2-Controllo qualitativo'!E227="是",IF(J226="CO2",SUM(U226,AA226),SUM(O226,U226,AA226)),IF(SUM(O226,U226,AA226)&lt;&gt;0,SUM(O226,U226,AA226),0))</f>
        <v>0</v>
      </c>
      <c r="AC226" s="16">
        <f>IF('2-Controllo qualitativo'!E227="是",IF(J226="CO2",O226,""),"")</f>
        <v>0</v>
      </c>
      <c r="AD226" s="17">
        <f>IF(AB226&lt;&gt;"",AB226/'6-Tabella di riepilogo'!$J$5,"")</f>
        <v>0</v>
      </c>
      <c r="AE226" s="10">
        <f>F220&amp;J220&amp;E220</f>
        <v>0</v>
      </c>
      <c r="AF226" s="10">
        <f>F220&amp;J220</f>
        <v>0</v>
      </c>
      <c r="AG226" s="10">
        <f>F220&amp;P220</f>
        <v>0</v>
      </c>
      <c r="AH226" s="10">
        <f>F220&amp;V220</f>
        <v>0</v>
      </c>
      <c r="AI226" s="10">
        <f>F220&amp;G220</f>
        <v>0</v>
      </c>
      <c r="AJ226" s="10">
        <f>F220&amp;G220</f>
        <v>0</v>
      </c>
      <c r="AK226" s="10">
        <f>F220&amp;G220</f>
        <v>0</v>
      </c>
      <c r="AL226" s="10">
        <f>F220&amp;J220&amp;G220&amp;E220</f>
        <v>0</v>
      </c>
      <c r="AM226" s="10">
        <f>IFERROR(ABS(AB220),"")</f>
        <v>0</v>
      </c>
    </row>
    <row r="227" spans="1:39" ht="30" customHeight="1">
      <c r="A227" s="8">
        <f>IF('2-Controllo qualitativo'!A228&lt;&gt;"",'2-Controllo qualitativo'!A228,"")</f>
        <v>0</v>
      </c>
      <c r="B227" s="8">
        <f>IF('2-Controllo qualitativo'!B228&lt;&gt;"",'2-Controllo qualitativo'!B228,"")</f>
        <v>0</v>
      </c>
      <c r="C227" s="8">
        <f>IF('2-Controllo qualitativo'!C228&lt;&gt;"",'2-Controllo qualitativo'!C228,"")</f>
        <v>0</v>
      </c>
      <c r="D227" s="8">
        <f>IF('2-Controllo qualitativo'!D228&lt;&gt;"",'2-Controllo qualitativo'!D228,"")</f>
        <v>0</v>
      </c>
      <c r="E227" s="8">
        <f>IF('2-Controllo qualitativo'!E228&lt;&gt;"",'2-Controllo qualitativo'!E228,"")</f>
        <v>0</v>
      </c>
      <c r="F227" s="8">
        <f>IF('2-Controllo qualitativo'!F228&lt;&gt;"",'2-Controllo qualitativo'!F228,"")</f>
        <v>0</v>
      </c>
      <c r="G227" s="8">
        <f>IF('2-Controllo qualitativo'!G228&lt;&gt;"",'2-Controllo qualitativo'!G228,"")</f>
        <v>0</v>
      </c>
      <c r="H227" s="11" t="s">
        <v>467</v>
      </c>
      <c r="I227" s="11"/>
      <c r="J227" s="8">
        <f>IF('2-Controllo qualitativo'!X228&lt;&gt;"",IF('2-Controllo qualitativo'!X228&lt;&gt;0,'2-Controllo qualitativo'!X228,""),"")</f>
        <v>0</v>
      </c>
      <c r="K227" s="15">
        <f>'3.1-Coefficienti di emissione'!F227</f>
        <v>0</v>
      </c>
      <c r="L227" s="11">
        <f>'3.1-Coefficienti di emissione'!G227</f>
        <v>0</v>
      </c>
      <c r="M227" s="16">
        <f>IF(J227="","",H227*K227)</f>
        <v>0</v>
      </c>
      <c r="N227" s="11">
        <f>'Appendice 2, GWP dei HFCs'!G3</f>
        <v>0</v>
      </c>
      <c r="O227" s="16">
        <f>IF(M227="","",M227*N227)</f>
        <v>0</v>
      </c>
      <c r="P227" s="8">
        <f>IF('2-Controllo qualitativo'!Y228&lt;&gt;"",IF('2-Controllo qualitativo'!Y228&lt;&gt;0,'2-Controllo qualitativo'!Y228,""),"")</f>
        <v>0</v>
      </c>
      <c r="Q227" s="15">
        <f>IF('3.1-Coefficienti di emissione'!J227="", "", '3.1-Coefficienti di emissione'!J227)</f>
        <v>0</v>
      </c>
      <c r="R227" s="11">
        <f>IF(Q227="","",'3.1-Coefficienti di emissione'!K227)</f>
        <v>0</v>
      </c>
      <c r="S227" s="16">
        <f>IF(P227="","",H227*Q227)</f>
        <v>0</v>
      </c>
      <c r="T227" s="11">
        <f>IF(S227="", "", 'Appendice 2, GWP dei HFCs'!G4)</f>
        <v>0</v>
      </c>
      <c r="U227" s="16">
        <f>IF(S227="","",S227*T227)</f>
        <v>0</v>
      </c>
      <c r="V227" s="8">
        <f>IF('2-Controllo qualitativo'!Z228&lt;&gt;"",IF('2-Controllo qualitativo'!Z228&lt;&gt;0,'2-Controllo qualitativo'!Z228,""),"")</f>
        <v>0</v>
      </c>
      <c r="W227" s="15">
        <f>IF('3.1-Coefficienti di emissione'!N227 ="", "", '3.1-Coefficienti di emissione'!N227)</f>
        <v>0</v>
      </c>
      <c r="X227" s="11">
        <f>IF(W227="","",'3.1-Coefficienti di emissione'!O227)</f>
        <v>0</v>
      </c>
      <c r="Y227" s="16">
        <f>IF(V227="","",H227*W227)</f>
        <v>0</v>
      </c>
      <c r="Z227" s="11">
        <f>IF(Y227="", "", 'Appendice 2, GWP dei HFCs'!G5)</f>
        <v>0</v>
      </c>
      <c r="AA227" s="16">
        <f>IF(Y227="","",Y227*Z227)</f>
        <v>0</v>
      </c>
      <c r="AB227" s="16">
        <f>IF('2-Controllo qualitativo'!E228="是",IF(J227="CO2",SUM(U227,AA227),SUM(O227,U227,AA227)),IF(SUM(O227,U227,AA227)&lt;&gt;0,SUM(O227,U227,AA227),0))</f>
        <v>0</v>
      </c>
      <c r="AC227" s="16">
        <f>IF('2-Controllo qualitativo'!E228="是",IF(J227="CO2",O227,""),"")</f>
        <v>0</v>
      </c>
      <c r="AD227" s="17">
        <f>IF(AB227&lt;&gt;"",AB227/'6-Tabella di riepilogo'!$J$5,"")</f>
        <v>0</v>
      </c>
      <c r="AE227" s="10">
        <f>F221&amp;J221&amp;E221</f>
        <v>0</v>
      </c>
      <c r="AF227" s="10">
        <f>F221&amp;J221</f>
        <v>0</v>
      </c>
      <c r="AG227" s="10">
        <f>F221&amp;P221</f>
        <v>0</v>
      </c>
      <c r="AH227" s="10">
        <f>F221&amp;V221</f>
        <v>0</v>
      </c>
      <c r="AI227" s="10">
        <f>F221&amp;G221</f>
        <v>0</v>
      </c>
      <c r="AJ227" s="10">
        <f>F221&amp;G221</f>
        <v>0</v>
      </c>
      <c r="AK227" s="10">
        <f>F221&amp;G221</f>
        <v>0</v>
      </c>
      <c r="AL227" s="10">
        <f>F221&amp;J221&amp;G221&amp;E221</f>
        <v>0</v>
      </c>
      <c r="AM227" s="10">
        <f>IFERROR(ABS(AB221),"")</f>
        <v>0</v>
      </c>
    </row>
    <row r="228" spans="1:39" ht="30" customHeight="1">
      <c r="A228" s="8">
        <f>IF('2-Controllo qualitativo'!A229&lt;&gt;"",'2-Controllo qualitativo'!A229,"")</f>
        <v>0</v>
      </c>
      <c r="B228" s="8">
        <f>IF('2-Controllo qualitativo'!B229&lt;&gt;"",'2-Controllo qualitativo'!B229,"")</f>
        <v>0</v>
      </c>
      <c r="C228" s="8">
        <f>IF('2-Controllo qualitativo'!C229&lt;&gt;"",'2-Controllo qualitativo'!C229,"")</f>
        <v>0</v>
      </c>
      <c r="D228" s="8">
        <f>IF('2-Controllo qualitativo'!D229&lt;&gt;"",'2-Controllo qualitativo'!D229,"")</f>
        <v>0</v>
      </c>
      <c r="E228" s="8">
        <f>IF('2-Controllo qualitativo'!E229&lt;&gt;"",'2-Controllo qualitativo'!E229,"")</f>
        <v>0</v>
      </c>
      <c r="F228" s="8">
        <f>IF('2-Controllo qualitativo'!F229&lt;&gt;"",'2-Controllo qualitativo'!F229,"")</f>
        <v>0</v>
      </c>
      <c r="G228" s="8">
        <f>IF('2-Controllo qualitativo'!G229&lt;&gt;"",'2-Controllo qualitativo'!G229,"")</f>
        <v>0</v>
      </c>
      <c r="H228" s="11" t="s">
        <v>467</v>
      </c>
      <c r="I228" s="11"/>
      <c r="J228" s="8">
        <f>IF('2-Controllo qualitativo'!X229&lt;&gt;"",IF('2-Controllo qualitativo'!X229&lt;&gt;0,'2-Controllo qualitativo'!X229,""),"")</f>
        <v>0</v>
      </c>
      <c r="K228" s="15">
        <f>'3.1-Coefficienti di emissione'!F228</f>
        <v>0</v>
      </c>
      <c r="L228" s="11">
        <f>'3.1-Coefficienti di emissione'!G228</f>
        <v>0</v>
      </c>
      <c r="M228" s="16">
        <f>IF(J228="","",H228*K228)</f>
        <v>0</v>
      </c>
      <c r="N228" s="11">
        <f>'Appendice 2, GWP dei HFCs'!G3</f>
        <v>0</v>
      </c>
      <c r="O228" s="16">
        <f>IF(M228="","",M228*N228)</f>
        <v>0</v>
      </c>
      <c r="P228" s="8">
        <f>IF('2-Controllo qualitativo'!Y229&lt;&gt;"",IF('2-Controllo qualitativo'!Y229&lt;&gt;0,'2-Controllo qualitativo'!Y229,""),"")</f>
        <v>0</v>
      </c>
      <c r="Q228" s="15">
        <f>IF('3.1-Coefficienti di emissione'!J228="", "", '3.1-Coefficienti di emissione'!J228)</f>
        <v>0</v>
      </c>
      <c r="R228" s="11">
        <f>IF(Q228="","",'3.1-Coefficienti di emissione'!K228)</f>
        <v>0</v>
      </c>
      <c r="S228" s="16">
        <f>IF(P228="","",H228*Q228)</f>
        <v>0</v>
      </c>
      <c r="T228" s="11">
        <f>IF(S228="", "", 'Appendice 2, GWP dei HFCs'!G4)</f>
        <v>0</v>
      </c>
      <c r="U228" s="16">
        <f>IF(S228="","",S228*T228)</f>
        <v>0</v>
      </c>
      <c r="V228" s="8">
        <f>IF('2-Controllo qualitativo'!Z229&lt;&gt;"",IF('2-Controllo qualitativo'!Z229&lt;&gt;0,'2-Controllo qualitativo'!Z229,""),"")</f>
        <v>0</v>
      </c>
      <c r="W228" s="15">
        <f>IF('3.1-Coefficienti di emissione'!N228 ="", "", '3.1-Coefficienti di emissione'!N228)</f>
        <v>0</v>
      </c>
      <c r="X228" s="11">
        <f>IF(W228="","",'3.1-Coefficienti di emissione'!O228)</f>
        <v>0</v>
      </c>
      <c r="Y228" s="16">
        <f>IF(V228="","",H228*W228)</f>
        <v>0</v>
      </c>
      <c r="Z228" s="11">
        <f>IF(Y228="", "", 'Appendice 2, GWP dei HFCs'!G5)</f>
        <v>0</v>
      </c>
      <c r="AA228" s="16">
        <f>IF(Y228="","",Y228*Z228)</f>
        <v>0</v>
      </c>
      <c r="AB228" s="16">
        <f>IF('2-Controllo qualitativo'!E229="是",IF(J228="CO2",SUM(U228,AA228),SUM(O228,U228,AA228)),IF(SUM(O228,U228,AA228)&lt;&gt;0,SUM(O228,U228,AA228),0))</f>
        <v>0</v>
      </c>
      <c r="AC228" s="16">
        <f>IF('2-Controllo qualitativo'!E229="是",IF(J228="CO2",O228,""),"")</f>
        <v>0</v>
      </c>
      <c r="AD228" s="17">
        <f>IF(AB228&lt;&gt;"",AB228/'6-Tabella di riepilogo'!$J$5,"")</f>
        <v>0</v>
      </c>
      <c r="AE228" s="10">
        <f>F222&amp;J222&amp;E222</f>
        <v>0</v>
      </c>
      <c r="AF228" s="10">
        <f>F222&amp;J222</f>
        <v>0</v>
      </c>
      <c r="AG228" s="10">
        <f>F222&amp;P222</f>
        <v>0</v>
      </c>
      <c r="AH228" s="10">
        <f>F222&amp;V222</f>
        <v>0</v>
      </c>
      <c r="AI228" s="10">
        <f>F222&amp;G222</f>
        <v>0</v>
      </c>
      <c r="AJ228" s="10">
        <f>F222&amp;G222</f>
        <v>0</v>
      </c>
      <c r="AK228" s="10">
        <f>F222&amp;G222</f>
        <v>0</v>
      </c>
      <c r="AL228" s="10">
        <f>F222&amp;J222&amp;G222&amp;E222</f>
        <v>0</v>
      </c>
      <c r="AM228" s="10">
        <f>IFERROR(ABS(AB222),"")</f>
        <v>0</v>
      </c>
    </row>
    <row r="229" spans="1:39" ht="30" customHeight="1">
      <c r="A229" s="8">
        <f>IF('2-Controllo qualitativo'!A230&lt;&gt;"",'2-Controllo qualitativo'!A230,"")</f>
        <v>0</v>
      </c>
      <c r="B229" s="8">
        <f>IF('2-Controllo qualitativo'!B230&lt;&gt;"",'2-Controllo qualitativo'!B230,"")</f>
        <v>0</v>
      </c>
      <c r="C229" s="8">
        <f>IF('2-Controllo qualitativo'!C230&lt;&gt;"",'2-Controllo qualitativo'!C230,"")</f>
        <v>0</v>
      </c>
      <c r="D229" s="8">
        <f>IF('2-Controllo qualitativo'!D230&lt;&gt;"",'2-Controllo qualitativo'!D230,"")</f>
        <v>0</v>
      </c>
      <c r="E229" s="8">
        <f>IF('2-Controllo qualitativo'!E230&lt;&gt;"",'2-Controllo qualitativo'!E230,"")</f>
        <v>0</v>
      </c>
      <c r="F229" s="8">
        <f>IF('2-Controllo qualitativo'!F230&lt;&gt;"",'2-Controllo qualitativo'!F230,"")</f>
        <v>0</v>
      </c>
      <c r="G229" s="8">
        <f>IF('2-Controllo qualitativo'!G230&lt;&gt;"",'2-Controllo qualitativo'!G230,"")</f>
        <v>0</v>
      </c>
      <c r="H229" s="11" t="s">
        <v>467</v>
      </c>
      <c r="I229" s="11"/>
      <c r="J229" s="8">
        <f>IF('2-Controllo qualitativo'!X230&lt;&gt;"",IF('2-Controllo qualitativo'!X230&lt;&gt;0,'2-Controllo qualitativo'!X230,""),"")</f>
        <v>0</v>
      </c>
      <c r="K229" s="15">
        <f>'3.1-Coefficienti di emissione'!F229</f>
        <v>0</v>
      </c>
      <c r="L229" s="11">
        <f>'3.1-Coefficienti di emissione'!G229</f>
        <v>0</v>
      </c>
      <c r="M229" s="16">
        <f>IF(J229="","",H229*K229)</f>
        <v>0</v>
      </c>
      <c r="N229" s="11">
        <f>'Appendice 2, GWP dei HFCs'!G3</f>
        <v>0</v>
      </c>
      <c r="O229" s="16">
        <f>IF(M229="","",M229*N229)</f>
        <v>0</v>
      </c>
      <c r="P229" s="8">
        <f>IF('2-Controllo qualitativo'!Y230&lt;&gt;"",IF('2-Controllo qualitativo'!Y230&lt;&gt;0,'2-Controllo qualitativo'!Y230,""),"")</f>
        <v>0</v>
      </c>
      <c r="Q229" s="15">
        <f>IF('3.1-Coefficienti di emissione'!J229="", "", '3.1-Coefficienti di emissione'!J229)</f>
        <v>0</v>
      </c>
      <c r="R229" s="11">
        <f>IF(Q229="","",'3.1-Coefficienti di emissione'!K229)</f>
        <v>0</v>
      </c>
      <c r="S229" s="16">
        <f>IF(P229="","",H229*Q229)</f>
        <v>0</v>
      </c>
      <c r="T229" s="11">
        <f>IF(S229="", "", 'Appendice 2, GWP dei HFCs'!G4)</f>
        <v>0</v>
      </c>
      <c r="U229" s="16">
        <f>IF(S229="","",S229*T229)</f>
        <v>0</v>
      </c>
      <c r="V229" s="8">
        <f>IF('2-Controllo qualitativo'!Z230&lt;&gt;"",IF('2-Controllo qualitativo'!Z230&lt;&gt;0,'2-Controllo qualitativo'!Z230,""),"")</f>
        <v>0</v>
      </c>
      <c r="W229" s="15">
        <f>IF('3.1-Coefficienti di emissione'!N229 ="", "", '3.1-Coefficienti di emissione'!N229)</f>
        <v>0</v>
      </c>
      <c r="X229" s="11">
        <f>IF(W229="","",'3.1-Coefficienti di emissione'!O229)</f>
        <v>0</v>
      </c>
      <c r="Y229" s="16">
        <f>IF(V229="","",H229*W229)</f>
        <v>0</v>
      </c>
      <c r="Z229" s="11">
        <f>IF(Y229="", "", 'Appendice 2, GWP dei HFCs'!G5)</f>
        <v>0</v>
      </c>
      <c r="AA229" s="16">
        <f>IF(Y229="","",Y229*Z229)</f>
        <v>0</v>
      </c>
      <c r="AB229" s="16">
        <f>IF('2-Controllo qualitativo'!E230="是",IF(J229="CO2",SUM(U229,AA229),SUM(O229,U229,AA229)),IF(SUM(O229,U229,AA229)&lt;&gt;0,SUM(O229,U229,AA229),0))</f>
        <v>0</v>
      </c>
      <c r="AC229" s="16">
        <f>IF('2-Controllo qualitativo'!E230="是",IF(J229="CO2",O229,""),"")</f>
        <v>0</v>
      </c>
      <c r="AD229" s="17">
        <f>IF(AB229&lt;&gt;"",AB229/'6-Tabella di riepilogo'!$J$5,"")</f>
        <v>0</v>
      </c>
      <c r="AE229" s="10">
        <f>F223&amp;J223&amp;E223</f>
        <v>0</v>
      </c>
      <c r="AF229" s="10">
        <f>F223&amp;J223</f>
        <v>0</v>
      </c>
      <c r="AG229" s="10">
        <f>F223&amp;P223</f>
        <v>0</v>
      </c>
      <c r="AH229" s="10">
        <f>F223&amp;V223</f>
        <v>0</v>
      </c>
      <c r="AI229" s="10">
        <f>F223&amp;G223</f>
        <v>0</v>
      </c>
      <c r="AJ229" s="10">
        <f>F223&amp;G223</f>
        <v>0</v>
      </c>
      <c r="AK229" s="10">
        <f>F223&amp;G223</f>
        <v>0</v>
      </c>
      <c r="AL229" s="10">
        <f>F223&amp;J223&amp;G223&amp;E223</f>
        <v>0</v>
      </c>
      <c r="AM229" s="10">
        <f>IFERROR(ABS(AB223),"")</f>
        <v>0</v>
      </c>
    </row>
    <row r="230" spans="1:39" ht="30" customHeight="1">
      <c r="A230" s="8">
        <f>IF('2-Controllo qualitativo'!A231&lt;&gt;"",'2-Controllo qualitativo'!A231,"")</f>
        <v>0</v>
      </c>
      <c r="B230" s="8">
        <f>IF('2-Controllo qualitativo'!B231&lt;&gt;"",'2-Controllo qualitativo'!B231,"")</f>
        <v>0</v>
      </c>
      <c r="C230" s="8">
        <f>IF('2-Controllo qualitativo'!C231&lt;&gt;"",'2-Controllo qualitativo'!C231,"")</f>
        <v>0</v>
      </c>
      <c r="D230" s="8">
        <f>IF('2-Controllo qualitativo'!D231&lt;&gt;"",'2-Controllo qualitativo'!D231,"")</f>
        <v>0</v>
      </c>
      <c r="E230" s="8">
        <f>IF('2-Controllo qualitativo'!E231&lt;&gt;"",'2-Controllo qualitativo'!E231,"")</f>
        <v>0</v>
      </c>
      <c r="F230" s="8">
        <f>IF('2-Controllo qualitativo'!F231&lt;&gt;"",'2-Controllo qualitativo'!F231,"")</f>
        <v>0</v>
      </c>
      <c r="G230" s="8">
        <f>IF('2-Controllo qualitativo'!G231&lt;&gt;"",'2-Controllo qualitativo'!G231,"")</f>
        <v>0</v>
      </c>
      <c r="H230" s="11" t="s">
        <v>467</v>
      </c>
      <c r="I230" s="11"/>
      <c r="J230" s="8">
        <f>IF('2-Controllo qualitativo'!X231&lt;&gt;"",IF('2-Controllo qualitativo'!X231&lt;&gt;0,'2-Controllo qualitativo'!X231,""),"")</f>
        <v>0</v>
      </c>
      <c r="K230" s="15">
        <f>'3.1-Coefficienti di emissione'!F230</f>
        <v>0</v>
      </c>
      <c r="L230" s="11">
        <f>'3.1-Coefficienti di emissione'!G230</f>
        <v>0</v>
      </c>
      <c r="M230" s="16">
        <f>IF(J230="","",H230*K230)</f>
        <v>0</v>
      </c>
      <c r="N230" s="11">
        <f>'Appendice 2, GWP dei HFCs'!G3</f>
        <v>0</v>
      </c>
      <c r="O230" s="16">
        <f>IF(M230="","",M230*N230)</f>
        <v>0</v>
      </c>
      <c r="P230" s="8">
        <f>IF('2-Controllo qualitativo'!Y231&lt;&gt;"",IF('2-Controllo qualitativo'!Y231&lt;&gt;0,'2-Controllo qualitativo'!Y231,""),"")</f>
        <v>0</v>
      </c>
      <c r="Q230" s="15">
        <f>IF('3.1-Coefficienti di emissione'!J230="", "", '3.1-Coefficienti di emissione'!J230)</f>
        <v>0</v>
      </c>
      <c r="R230" s="11">
        <f>IF(Q230="","",'3.1-Coefficienti di emissione'!K230)</f>
        <v>0</v>
      </c>
      <c r="S230" s="16">
        <f>IF(P230="","",H230*Q230)</f>
        <v>0</v>
      </c>
      <c r="T230" s="11">
        <f>IF(S230="", "", 'Appendice 2, GWP dei HFCs'!G4)</f>
        <v>0</v>
      </c>
      <c r="U230" s="16">
        <f>IF(S230="","",S230*T230)</f>
        <v>0</v>
      </c>
      <c r="V230" s="8">
        <f>IF('2-Controllo qualitativo'!Z231&lt;&gt;"",IF('2-Controllo qualitativo'!Z231&lt;&gt;0,'2-Controllo qualitativo'!Z231,""),"")</f>
        <v>0</v>
      </c>
      <c r="W230" s="15">
        <f>IF('3.1-Coefficienti di emissione'!N230 ="", "", '3.1-Coefficienti di emissione'!N230)</f>
        <v>0</v>
      </c>
      <c r="X230" s="11">
        <f>IF(W230="","",'3.1-Coefficienti di emissione'!O230)</f>
        <v>0</v>
      </c>
      <c r="Y230" s="16">
        <f>IF(V230="","",H230*W230)</f>
        <v>0</v>
      </c>
      <c r="Z230" s="11">
        <f>IF(Y230="", "", 'Appendice 2, GWP dei HFCs'!G5)</f>
        <v>0</v>
      </c>
      <c r="AA230" s="16">
        <f>IF(Y230="","",Y230*Z230)</f>
        <v>0</v>
      </c>
      <c r="AB230" s="16">
        <f>IF('2-Controllo qualitativo'!E231="是",IF(J230="CO2",SUM(U230,AA230),SUM(O230,U230,AA230)),IF(SUM(O230,U230,AA230)&lt;&gt;0,SUM(O230,U230,AA230),0))</f>
        <v>0</v>
      </c>
      <c r="AC230" s="16">
        <f>IF('2-Controllo qualitativo'!E231="是",IF(J230="CO2",O230,""),"")</f>
        <v>0</v>
      </c>
      <c r="AD230" s="17">
        <f>IF(AB230&lt;&gt;"",AB230/'6-Tabella di riepilogo'!$J$5,"")</f>
        <v>0</v>
      </c>
      <c r="AE230" s="10">
        <f>F224&amp;J224&amp;E224</f>
        <v>0</v>
      </c>
      <c r="AF230" s="10">
        <f>F224&amp;J224</f>
        <v>0</v>
      </c>
      <c r="AG230" s="10">
        <f>F224&amp;P224</f>
        <v>0</v>
      </c>
      <c r="AH230" s="10">
        <f>F224&amp;V224</f>
        <v>0</v>
      </c>
      <c r="AI230" s="10">
        <f>F224&amp;G224</f>
        <v>0</v>
      </c>
      <c r="AJ230" s="10">
        <f>F224&amp;G224</f>
        <v>0</v>
      </c>
      <c r="AK230" s="10">
        <f>F224&amp;G224</f>
        <v>0</v>
      </c>
      <c r="AL230" s="10">
        <f>F224&amp;J224&amp;G224&amp;E224</f>
        <v>0</v>
      </c>
      <c r="AM230" s="10">
        <f>IFERROR(ABS(AB224),"")</f>
        <v>0</v>
      </c>
    </row>
    <row r="231" spans="1:39" ht="30" customHeight="1">
      <c r="A231" s="8">
        <f>IF('2-Controllo qualitativo'!A232&lt;&gt;"",'2-Controllo qualitativo'!A232,"")</f>
        <v>0</v>
      </c>
      <c r="B231" s="8">
        <f>IF('2-Controllo qualitativo'!B232&lt;&gt;"",'2-Controllo qualitativo'!B232,"")</f>
        <v>0</v>
      </c>
      <c r="C231" s="8">
        <f>IF('2-Controllo qualitativo'!C232&lt;&gt;"",'2-Controllo qualitativo'!C232,"")</f>
        <v>0</v>
      </c>
      <c r="D231" s="8">
        <f>IF('2-Controllo qualitativo'!D232&lt;&gt;"",'2-Controllo qualitativo'!D232,"")</f>
        <v>0</v>
      </c>
      <c r="E231" s="8">
        <f>IF('2-Controllo qualitativo'!E232&lt;&gt;"",'2-Controllo qualitativo'!E232,"")</f>
        <v>0</v>
      </c>
      <c r="F231" s="8">
        <f>IF('2-Controllo qualitativo'!F232&lt;&gt;"",'2-Controllo qualitativo'!F232,"")</f>
        <v>0</v>
      </c>
      <c r="G231" s="8">
        <f>IF('2-Controllo qualitativo'!G232&lt;&gt;"",'2-Controllo qualitativo'!G232,"")</f>
        <v>0</v>
      </c>
      <c r="H231" s="11" t="s">
        <v>537</v>
      </c>
      <c r="I231" s="11" t="s">
        <v>536</v>
      </c>
      <c r="J231" s="8">
        <f>IF('2-Controllo qualitativo'!X232&lt;&gt;"",IF('2-Controllo qualitativo'!X232&lt;&gt;0,'2-Controllo qualitativo'!X232,""),"")</f>
        <v>0</v>
      </c>
      <c r="K231" s="15">
        <f>'3.1-Coefficienti di emissione'!F231</f>
        <v>0</v>
      </c>
      <c r="L231" s="11">
        <f>'3.1-Coefficienti di emissione'!G231</f>
        <v>0</v>
      </c>
      <c r="M231" s="16">
        <f>IF(J231="","",H231*K231)</f>
        <v>0</v>
      </c>
      <c r="N231" s="11">
        <f>'Appendice 2, GWP dei HFCs'!G3</f>
        <v>0</v>
      </c>
      <c r="O231" s="16">
        <f>IF(M231="","",M231*N231)</f>
        <v>0</v>
      </c>
      <c r="P231" s="8">
        <f>IF('2-Controllo qualitativo'!Y232&lt;&gt;"",IF('2-Controllo qualitativo'!Y232&lt;&gt;0,'2-Controllo qualitativo'!Y232,""),"")</f>
        <v>0</v>
      </c>
      <c r="Q231" s="15">
        <f>IF('3.1-Coefficienti di emissione'!J231="", "", '3.1-Coefficienti di emissione'!J231)</f>
        <v>0</v>
      </c>
      <c r="R231" s="11">
        <f>IF(Q231="","",'3.1-Coefficienti di emissione'!K231)</f>
        <v>0</v>
      </c>
      <c r="S231" s="16">
        <f>IF(P231="","",H231*Q231)</f>
        <v>0</v>
      </c>
      <c r="T231" s="11">
        <f>IF(S231="", "", 'Appendice 2, GWP dei HFCs'!G4)</f>
        <v>0</v>
      </c>
      <c r="U231" s="16">
        <f>IF(S231="","",S231*T231)</f>
        <v>0</v>
      </c>
      <c r="V231" s="8">
        <f>IF('2-Controllo qualitativo'!Z232&lt;&gt;"",IF('2-Controllo qualitativo'!Z232&lt;&gt;0,'2-Controllo qualitativo'!Z232,""),"")</f>
        <v>0</v>
      </c>
      <c r="W231" s="15">
        <f>IF('3.1-Coefficienti di emissione'!N231 ="", "", '3.1-Coefficienti di emissione'!N231)</f>
        <v>0</v>
      </c>
      <c r="X231" s="11">
        <f>IF(W231="","",'3.1-Coefficienti di emissione'!O231)</f>
        <v>0</v>
      </c>
      <c r="Y231" s="16">
        <f>IF(V231="","",H231*W231)</f>
        <v>0</v>
      </c>
      <c r="Z231" s="11">
        <f>IF(Y231="", "", 'Appendice 2, GWP dei HFCs'!G5)</f>
        <v>0</v>
      </c>
      <c r="AA231" s="16">
        <f>IF(Y231="","",Y231*Z231)</f>
        <v>0</v>
      </c>
      <c r="AB231" s="16">
        <f>IF('2-Controllo qualitativo'!E232="是",IF(J231="CO2",SUM(U231,AA231),SUM(O231,U231,AA231)),IF(SUM(O231,U231,AA231)&lt;&gt;0,SUM(O231,U231,AA231),0))</f>
        <v>0</v>
      </c>
      <c r="AC231" s="16">
        <f>IF('2-Controllo qualitativo'!E232="是",IF(J231="CO2",O231,""),"")</f>
        <v>0</v>
      </c>
      <c r="AD231" s="17">
        <f>IF(AB231&lt;&gt;"",AB231/'6-Tabella di riepilogo'!$J$5,"")</f>
        <v>0</v>
      </c>
      <c r="AE231" s="10">
        <f>F225&amp;J225&amp;E225</f>
        <v>0</v>
      </c>
      <c r="AF231" s="10">
        <f>F225&amp;J225</f>
        <v>0</v>
      </c>
      <c r="AG231" s="10">
        <f>F225&amp;P225</f>
        <v>0</v>
      </c>
      <c r="AH231" s="10">
        <f>F225&amp;V225</f>
        <v>0</v>
      </c>
      <c r="AI231" s="10">
        <f>F225&amp;G225</f>
        <v>0</v>
      </c>
      <c r="AJ231" s="10">
        <f>F225&amp;G225</f>
        <v>0</v>
      </c>
      <c r="AK231" s="10">
        <f>F225&amp;G225</f>
        <v>0</v>
      </c>
      <c r="AL231" s="10">
        <f>F225&amp;J225&amp;G225&amp;E225</f>
        <v>0</v>
      </c>
      <c r="AM231" s="10">
        <f>IFERROR(ABS(AB225),"")</f>
        <v>0</v>
      </c>
    </row>
    <row r="232" spans="1:39" ht="30" customHeight="1">
      <c r="A232" s="8">
        <f>IF('2-Controllo qualitativo'!A233&lt;&gt;"",'2-Controllo qualitativo'!A233,"")</f>
        <v>0</v>
      </c>
      <c r="B232" s="8">
        <f>IF('2-Controllo qualitativo'!B233&lt;&gt;"",'2-Controllo qualitativo'!B233,"")</f>
        <v>0</v>
      </c>
      <c r="C232" s="8">
        <f>IF('2-Controllo qualitativo'!C233&lt;&gt;"",'2-Controllo qualitativo'!C233,"")</f>
        <v>0</v>
      </c>
      <c r="D232" s="8">
        <f>IF('2-Controllo qualitativo'!D233&lt;&gt;"",'2-Controllo qualitativo'!D233,"")</f>
        <v>0</v>
      </c>
      <c r="E232" s="8">
        <f>IF('2-Controllo qualitativo'!E233&lt;&gt;"",'2-Controllo qualitativo'!E233,"")</f>
        <v>0</v>
      </c>
      <c r="F232" s="8">
        <f>IF('2-Controllo qualitativo'!F233&lt;&gt;"",'2-Controllo qualitativo'!F233,"")</f>
        <v>0</v>
      </c>
      <c r="G232" s="8">
        <f>IF('2-Controllo qualitativo'!G233&lt;&gt;"",'2-Controllo qualitativo'!G233,"")</f>
        <v>0</v>
      </c>
      <c r="H232" s="11" t="s">
        <v>538</v>
      </c>
      <c r="I232" s="11" t="s">
        <v>536</v>
      </c>
      <c r="J232" s="8">
        <f>IF('2-Controllo qualitativo'!X233&lt;&gt;"",IF('2-Controllo qualitativo'!X233&lt;&gt;0,'2-Controllo qualitativo'!X233,""),"")</f>
        <v>0</v>
      </c>
      <c r="K232" s="15">
        <f>'3.1-Coefficienti di emissione'!F232</f>
        <v>0</v>
      </c>
      <c r="L232" s="11">
        <f>'3.1-Coefficienti di emissione'!G232</f>
        <v>0</v>
      </c>
      <c r="M232" s="16">
        <f>IF(J232="","",H232*K232)</f>
        <v>0</v>
      </c>
      <c r="N232" s="11">
        <f>'Appendice 2, GWP dei HFCs'!G3</f>
        <v>0</v>
      </c>
      <c r="O232" s="16">
        <f>IF(M232="","",M232*N232)</f>
        <v>0</v>
      </c>
      <c r="P232" s="8">
        <f>IF('2-Controllo qualitativo'!Y233&lt;&gt;"",IF('2-Controllo qualitativo'!Y233&lt;&gt;0,'2-Controllo qualitativo'!Y233,""),"")</f>
        <v>0</v>
      </c>
      <c r="Q232" s="15">
        <f>IF('3.1-Coefficienti di emissione'!J232="", "", '3.1-Coefficienti di emissione'!J232)</f>
        <v>0</v>
      </c>
      <c r="R232" s="11">
        <f>IF(Q232="","",'3.1-Coefficienti di emissione'!K232)</f>
        <v>0</v>
      </c>
      <c r="S232" s="16">
        <f>IF(P232="","",H232*Q232)</f>
        <v>0</v>
      </c>
      <c r="T232" s="11">
        <f>IF(S232="", "", 'Appendice 2, GWP dei HFCs'!G4)</f>
        <v>0</v>
      </c>
      <c r="U232" s="16">
        <f>IF(S232="","",S232*T232)</f>
        <v>0</v>
      </c>
      <c r="V232" s="8">
        <f>IF('2-Controllo qualitativo'!Z233&lt;&gt;"",IF('2-Controllo qualitativo'!Z233&lt;&gt;0,'2-Controllo qualitativo'!Z233,""),"")</f>
        <v>0</v>
      </c>
      <c r="W232" s="15">
        <f>IF('3.1-Coefficienti di emissione'!N232 ="", "", '3.1-Coefficienti di emissione'!N232)</f>
        <v>0</v>
      </c>
      <c r="X232" s="11">
        <f>IF(W232="","",'3.1-Coefficienti di emissione'!O232)</f>
        <v>0</v>
      </c>
      <c r="Y232" s="16">
        <f>IF(V232="","",H232*W232)</f>
        <v>0</v>
      </c>
      <c r="Z232" s="11">
        <f>IF(Y232="", "", 'Appendice 2, GWP dei HFCs'!G5)</f>
        <v>0</v>
      </c>
      <c r="AA232" s="16">
        <f>IF(Y232="","",Y232*Z232)</f>
        <v>0</v>
      </c>
      <c r="AB232" s="16">
        <f>IF('2-Controllo qualitativo'!E233="是",IF(J232="CO2",SUM(U232,AA232),SUM(O232,U232,AA232)),IF(SUM(O232,U232,AA232)&lt;&gt;0,SUM(O232,U232,AA232),0))</f>
        <v>0</v>
      </c>
      <c r="AC232" s="16">
        <f>IF('2-Controllo qualitativo'!E233="是",IF(J232="CO2",O232,""),"")</f>
        <v>0</v>
      </c>
      <c r="AD232" s="17">
        <f>IF(AB232&lt;&gt;"",AB232/'6-Tabella di riepilogo'!$J$5,"")</f>
        <v>0</v>
      </c>
      <c r="AE232" s="10">
        <f>F226&amp;J226&amp;E226</f>
        <v>0</v>
      </c>
      <c r="AF232" s="10">
        <f>F226&amp;J226</f>
        <v>0</v>
      </c>
      <c r="AG232" s="10">
        <f>F226&amp;P226</f>
        <v>0</v>
      </c>
      <c r="AH232" s="10">
        <f>F226&amp;V226</f>
        <v>0</v>
      </c>
      <c r="AI232" s="10">
        <f>F226&amp;G226</f>
        <v>0</v>
      </c>
      <c r="AJ232" s="10">
        <f>F226&amp;G226</f>
        <v>0</v>
      </c>
      <c r="AK232" s="10">
        <f>F226&amp;G226</f>
        <v>0</v>
      </c>
      <c r="AL232" s="10">
        <f>F226&amp;J226&amp;G226&amp;E226</f>
        <v>0</v>
      </c>
      <c r="AM232" s="10">
        <f>IFERROR(ABS(AB226),"")</f>
        <v>0</v>
      </c>
    </row>
    <row r="233" spans="1:39" ht="30" customHeight="1">
      <c r="A233" s="8">
        <f>IF('2-Controllo qualitativo'!A234&lt;&gt;"",'2-Controllo qualitativo'!A234,"")</f>
        <v>0</v>
      </c>
      <c r="B233" s="8">
        <f>IF('2-Controllo qualitativo'!B234&lt;&gt;"",'2-Controllo qualitativo'!B234,"")</f>
        <v>0</v>
      </c>
      <c r="C233" s="8">
        <f>IF('2-Controllo qualitativo'!C234&lt;&gt;"",'2-Controllo qualitativo'!C234,"")</f>
        <v>0</v>
      </c>
      <c r="D233" s="8">
        <f>IF('2-Controllo qualitativo'!D234&lt;&gt;"",'2-Controllo qualitativo'!D234,"")</f>
        <v>0</v>
      </c>
      <c r="E233" s="8">
        <f>IF('2-Controllo qualitativo'!E234&lt;&gt;"",'2-Controllo qualitativo'!E234,"")</f>
        <v>0</v>
      </c>
      <c r="F233" s="8">
        <f>IF('2-Controllo qualitativo'!F234&lt;&gt;"",'2-Controllo qualitativo'!F234,"")</f>
        <v>0</v>
      </c>
      <c r="G233" s="8">
        <f>IF('2-Controllo qualitativo'!G234&lt;&gt;"",'2-Controllo qualitativo'!G234,"")</f>
        <v>0</v>
      </c>
      <c r="H233" s="11" t="s">
        <v>467</v>
      </c>
      <c r="I233" s="11"/>
      <c r="J233" s="8">
        <f>IF('2-Controllo qualitativo'!X234&lt;&gt;"",IF('2-Controllo qualitativo'!X234&lt;&gt;0,'2-Controllo qualitativo'!X234,""),"")</f>
        <v>0</v>
      </c>
      <c r="K233" s="15">
        <f>'3.1-Coefficienti di emissione'!F233</f>
        <v>0</v>
      </c>
      <c r="L233" s="11">
        <f>'3.1-Coefficienti di emissione'!G233</f>
        <v>0</v>
      </c>
      <c r="M233" s="16">
        <f>IF(J233="","",H233*K233)</f>
        <v>0</v>
      </c>
      <c r="N233" s="11">
        <f>'Appendice 2, GWP dei HFCs'!G3</f>
        <v>0</v>
      </c>
      <c r="O233" s="16">
        <f>IF(M233="","",M233*N233)</f>
        <v>0</v>
      </c>
      <c r="P233" s="8">
        <f>IF('2-Controllo qualitativo'!Y234&lt;&gt;"",IF('2-Controllo qualitativo'!Y234&lt;&gt;0,'2-Controllo qualitativo'!Y234,""),"")</f>
        <v>0</v>
      </c>
      <c r="Q233" s="15">
        <f>IF('3.1-Coefficienti di emissione'!J233="", "", '3.1-Coefficienti di emissione'!J233)</f>
        <v>0</v>
      </c>
      <c r="R233" s="11">
        <f>IF(Q233="","",'3.1-Coefficienti di emissione'!K233)</f>
        <v>0</v>
      </c>
      <c r="S233" s="16">
        <f>IF(P233="","",H233*Q233)</f>
        <v>0</v>
      </c>
      <c r="T233" s="11">
        <f>IF(S233="", "", 'Appendice 2, GWP dei HFCs'!G4)</f>
        <v>0</v>
      </c>
      <c r="U233" s="16">
        <f>IF(S233="","",S233*T233)</f>
        <v>0</v>
      </c>
      <c r="V233" s="8">
        <f>IF('2-Controllo qualitativo'!Z234&lt;&gt;"",IF('2-Controllo qualitativo'!Z234&lt;&gt;0,'2-Controllo qualitativo'!Z234,""),"")</f>
        <v>0</v>
      </c>
      <c r="W233" s="15">
        <f>IF('3.1-Coefficienti di emissione'!N233 ="", "", '3.1-Coefficienti di emissione'!N233)</f>
        <v>0</v>
      </c>
      <c r="X233" s="11">
        <f>IF(W233="","",'3.1-Coefficienti di emissione'!O233)</f>
        <v>0</v>
      </c>
      <c r="Y233" s="16">
        <f>IF(V233="","",H233*W233)</f>
        <v>0</v>
      </c>
      <c r="Z233" s="11">
        <f>IF(Y233="", "", 'Appendice 2, GWP dei HFCs'!G5)</f>
        <v>0</v>
      </c>
      <c r="AA233" s="16">
        <f>IF(Y233="","",Y233*Z233)</f>
        <v>0</v>
      </c>
      <c r="AB233" s="16">
        <f>IF('2-Controllo qualitativo'!E234="是",IF(J233="CO2",SUM(U233,AA233),SUM(O233,U233,AA233)),IF(SUM(O233,U233,AA233)&lt;&gt;0,SUM(O233,U233,AA233),0))</f>
        <v>0</v>
      </c>
      <c r="AC233" s="16">
        <f>IF('2-Controllo qualitativo'!E234="是",IF(J233="CO2",O233,""),"")</f>
        <v>0</v>
      </c>
      <c r="AD233" s="17">
        <f>IF(AB233&lt;&gt;"",AB233/'6-Tabella di riepilogo'!$J$5,"")</f>
        <v>0</v>
      </c>
      <c r="AE233" s="10">
        <f>F227&amp;J227&amp;E227</f>
        <v>0</v>
      </c>
      <c r="AF233" s="10">
        <f>F227&amp;J227</f>
        <v>0</v>
      </c>
      <c r="AG233" s="10">
        <f>F227&amp;P227</f>
        <v>0</v>
      </c>
      <c r="AH233" s="10">
        <f>F227&amp;V227</f>
        <v>0</v>
      </c>
      <c r="AI233" s="10">
        <f>F227&amp;G227</f>
        <v>0</v>
      </c>
      <c r="AJ233" s="10">
        <f>F227&amp;G227</f>
        <v>0</v>
      </c>
      <c r="AK233" s="10">
        <f>F227&amp;G227</f>
        <v>0</v>
      </c>
      <c r="AL233" s="10">
        <f>F227&amp;J227&amp;G227&amp;E227</f>
        <v>0</v>
      </c>
      <c r="AM233" s="10">
        <f>IFERROR(ABS(AB227),"")</f>
        <v>0</v>
      </c>
    </row>
    <row r="234" spans="1:39" ht="30" customHeight="1">
      <c r="A234" s="8">
        <f>IF('2-Controllo qualitativo'!A235&lt;&gt;"",'2-Controllo qualitativo'!A235,"")</f>
        <v>0</v>
      </c>
      <c r="B234" s="8">
        <f>IF('2-Controllo qualitativo'!B235&lt;&gt;"",'2-Controllo qualitativo'!B235,"")</f>
        <v>0</v>
      </c>
      <c r="C234" s="8">
        <f>IF('2-Controllo qualitativo'!C235&lt;&gt;"",'2-Controllo qualitativo'!C235,"")</f>
        <v>0</v>
      </c>
      <c r="D234" s="8">
        <f>IF('2-Controllo qualitativo'!D235&lt;&gt;"",'2-Controllo qualitativo'!D235,"")</f>
        <v>0</v>
      </c>
      <c r="E234" s="8">
        <f>IF('2-Controllo qualitativo'!E235&lt;&gt;"",'2-Controllo qualitativo'!E235,"")</f>
        <v>0</v>
      </c>
      <c r="F234" s="8">
        <f>IF('2-Controllo qualitativo'!F235&lt;&gt;"",'2-Controllo qualitativo'!F235,"")</f>
        <v>0</v>
      </c>
      <c r="G234" s="8">
        <f>IF('2-Controllo qualitativo'!G235&lt;&gt;"",'2-Controllo qualitativo'!G235,"")</f>
        <v>0</v>
      </c>
      <c r="H234" s="11" t="s">
        <v>467</v>
      </c>
      <c r="I234" s="11"/>
      <c r="J234" s="8">
        <f>IF('2-Controllo qualitativo'!X235&lt;&gt;"",IF('2-Controllo qualitativo'!X235&lt;&gt;0,'2-Controllo qualitativo'!X235,""),"")</f>
        <v>0</v>
      </c>
      <c r="K234" s="15">
        <f>'3.1-Coefficienti di emissione'!F234</f>
        <v>0</v>
      </c>
      <c r="L234" s="11">
        <f>'3.1-Coefficienti di emissione'!G234</f>
        <v>0</v>
      </c>
      <c r="M234" s="16">
        <f>IF(J234="","",H234*K234)</f>
        <v>0</v>
      </c>
      <c r="N234" s="11">
        <f>'Appendice 2, GWP dei HFCs'!G3</f>
        <v>0</v>
      </c>
      <c r="O234" s="16">
        <f>IF(M234="","",M234*N234)</f>
        <v>0</v>
      </c>
      <c r="P234" s="8">
        <f>IF('2-Controllo qualitativo'!Y235&lt;&gt;"",IF('2-Controllo qualitativo'!Y235&lt;&gt;0,'2-Controllo qualitativo'!Y235,""),"")</f>
        <v>0</v>
      </c>
      <c r="Q234" s="15">
        <f>IF('3.1-Coefficienti di emissione'!J234="", "", '3.1-Coefficienti di emissione'!J234)</f>
        <v>0</v>
      </c>
      <c r="R234" s="11">
        <f>IF(Q234="","",'3.1-Coefficienti di emissione'!K234)</f>
        <v>0</v>
      </c>
      <c r="S234" s="16">
        <f>IF(P234="","",H234*Q234)</f>
        <v>0</v>
      </c>
      <c r="T234" s="11">
        <f>IF(S234="", "", 'Appendice 2, GWP dei HFCs'!G4)</f>
        <v>0</v>
      </c>
      <c r="U234" s="16">
        <f>IF(S234="","",S234*T234)</f>
        <v>0</v>
      </c>
      <c r="V234" s="8">
        <f>IF('2-Controllo qualitativo'!Z235&lt;&gt;"",IF('2-Controllo qualitativo'!Z235&lt;&gt;0,'2-Controllo qualitativo'!Z235,""),"")</f>
        <v>0</v>
      </c>
      <c r="W234" s="15">
        <f>IF('3.1-Coefficienti di emissione'!N234 ="", "", '3.1-Coefficienti di emissione'!N234)</f>
        <v>0</v>
      </c>
      <c r="X234" s="11">
        <f>IF(W234="","",'3.1-Coefficienti di emissione'!O234)</f>
        <v>0</v>
      </c>
      <c r="Y234" s="16">
        <f>IF(V234="","",H234*W234)</f>
        <v>0</v>
      </c>
      <c r="Z234" s="11">
        <f>IF(Y234="", "", 'Appendice 2, GWP dei HFCs'!G5)</f>
        <v>0</v>
      </c>
      <c r="AA234" s="16">
        <f>IF(Y234="","",Y234*Z234)</f>
        <v>0</v>
      </c>
      <c r="AB234" s="16">
        <f>IF('2-Controllo qualitativo'!E235="是",IF(J234="CO2",SUM(U234,AA234),SUM(O234,U234,AA234)),IF(SUM(O234,U234,AA234)&lt;&gt;0,SUM(O234,U234,AA234),0))</f>
        <v>0</v>
      </c>
      <c r="AC234" s="16">
        <f>IF('2-Controllo qualitativo'!E235="是",IF(J234="CO2",O234,""),"")</f>
        <v>0</v>
      </c>
      <c r="AD234" s="17">
        <f>IF(AB234&lt;&gt;"",AB234/'6-Tabella di riepilogo'!$J$5,"")</f>
        <v>0</v>
      </c>
      <c r="AE234" s="10">
        <f>F228&amp;J228&amp;E228</f>
        <v>0</v>
      </c>
      <c r="AF234" s="10">
        <f>F228&amp;J228</f>
        <v>0</v>
      </c>
      <c r="AG234" s="10">
        <f>F228&amp;P228</f>
        <v>0</v>
      </c>
      <c r="AH234" s="10">
        <f>F228&amp;V228</f>
        <v>0</v>
      </c>
      <c r="AI234" s="10">
        <f>F228&amp;G228</f>
        <v>0</v>
      </c>
      <c r="AJ234" s="10">
        <f>F228&amp;G228</f>
        <v>0</v>
      </c>
      <c r="AK234" s="10">
        <f>F228&amp;G228</f>
        <v>0</v>
      </c>
      <c r="AL234" s="10">
        <f>F228&amp;J228&amp;G228&amp;E228</f>
        <v>0</v>
      </c>
      <c r="AM234" s="10">
        <f>IFERROR(ABS(AB228),"")</f>
        <v>0</v>
      </c>
    </row>
    <row r="235" spans="1:39" ht="30" customHeight="1">
      <c r="A235" s="8">
        <f>IF('2-Controllo qualitativo'!A236&lt;&gt;"",'2-Controllo qualitativo'!A236,"")</f>
        <v>0</v>
      </c>
      <c r="B235" s="8">
        <f>IF('2-Controllo qualitativo'!B236&lt;&gt;"",'2-Controllo qualitativo'!B236,"")</f>
        <v>0</v>
      </c>
      <c r="C235" s="8">
        <f>IF('2-Controllo qualitativo'!C236&lt;&gt;"",'2-Controllo qualitativo'!C236,"")</f>
        <v>0</v>
      </c>
      <c r="D235" s="8">
        <f>IF('2-Controllo qualitativo'!D236&lt;&gt;"",'2-Controllo qualitativo'!D236,"")</f>
        <v>0</v>
      </c>
      <c r="E235" s="8">
        <f>IF('2-Controllo qualitativo'!E236&lt;&gt;"",'2-Controllo qualitativo'!E236,"")</f>
        <v>0</v>
      </c>
      <c r="F235" s="8">
        <f>IF('2-Controllo qualitativo'!F236&lt;&gt;"",'2-Controllo qualitativo'!F236,"")</f>
        <v>0</v>
      </c>
      <c r="G235" s="8">
        <f>IF('2-Controllo qualitativo'!G236&lt;&gt;"",'2-Controllo qualitativo'!G236,"")</f>
        <v>0</v>
      </c>
      <c r="H235" s="11" t="s">
        <v>467</v>
      </c>
      <c r="I235" s="11"/>
      <c r="J235" s="8">
        <f>IF('2-Controllo qualitativo'!X236&lt;&gt;"",IF('2-Controllo qualitativo'!X236&lt;&gt;0,'2-Controllo qualitativo'!X236,""),"")</f>
        <v>0</v>
      </c>
      <c r="K235" s="15">
        <f>'3.1-Coefficienti di emissione'!F235</f>
        <v>0</v>
      </c>
      <c r="L235" s="11">
        <f>'3.1-Coefficienti di emissione'!G235</f>
        <v>0</v>
      </c>
      <c r="M235" s="16">
        <f>IF(J235="","",H235*K235)</f>
        <v>0</v>
      </c>
      <c r="N235" s="11">
        <f>'Appendice 2, GWP dei HFCs'!G3</f>
        <v>0</v>
      </c>
      <c r="O235" s="16">
        <f>IF(M235="","",M235*N235)</f>
        <v>0</v>
      </c>
      <c r="P235" s="8">
        <f>IF('2-Controllo qualitativo'!Y236&lt;&gt;"",IF('2-Controllo qualitativo'!Y236&lt;&gt;0,'2-Controllo qualitativo'!Y236,""),"")</f>
        <v>0</v>
      </c>
      <c r="Q235" s="15">
        <f>IF('3.1-Coefficienti di emissione'!J235="", "", '3.1-Coefficienti di emissione'!J235)</f>
        <v>0</v>
      </c>
      <c r="R235" s="11">
        <f>IF(Q235="","",'3.1-Coefficienti di emissione'!K235)</f>
        <v>0</v>
      </c>
      <c r="S235" s="16">
        <f>IF(P235="","",H235*Q235)</f>
        <v>0</v>
      </c>
      <c r="T235" s="11">
        <f>IF(S235="", "", 'Appendice 2, GWP dei HFCs'!G4)</f>
        <v>0</v>
      </c>
      <c r="U235" s="16">
        <f>IF(S235="","",S235*T235)</f>
        <v>0</v>
      </c>
      <c r="V235" s="8">
        <f>IF('2-Controllo qualitativo'!Z236&lt;&gt;"",IF('2-Controllo qualitativo'!Z236&lt;&gt;0,'2-Controllo qualitativo'!Z236,""),"")</f>
        <v>0</v>
      </c>
      <c r="W235" s="15">
        <f>IF('3.1-Coefficienti di emissione'!N235 ="", "", '3.1-Coefficienti di emissione'!N235)</f>
        <v>0</v>
      </c>
      <c r="X235" s="11">
        <f>IF(W235="","",'3.1-Coefficienti di emissione'!O235)</f>
        <v>0</v>
      </c>
      <c r="Y235" s="16">
        <f>IF(V235="","",H235*W235)</f>
        <v>0</v>
      </c>
      <c r="Z235" s="11">
        <f>IF(Y235="", "", 'Appendice 2, GWP dei HFCs'!G5)</f>
        <v>0</v>
      </c>
      <c r="AA235" s="16">
        <f>IF(Y235="","",Y235*Z235)</f>
        <v>0</v>
      </c>
      <c r="AB235" s="16">
        <f>IF('2-Controllo qualitativo'!E236="是",IF(J235="CO2",SUM(U235,AA235),SUM(O235,U235,AA235)),IF(SUM(O235,U235,AA235)&lt;&gt;0,SUM(O235,U235,AA235),0))</f>
        <v>0</v>
      </c>
      <c r="AC235" s="16">
        <f>IF('2-Controllo qualitativo'!E236="是",IF(J235="CO2",O235,""),"")</f>
        <v>0</v>
      </c>
      <c r="AD235" s="17">
        <f>IF(AB235&lt;&gt;"",AB235/'6-Tabella di riepilogo'!$J$5,"")</f>
        <v>0</v>
      </c>
      <c r="AE235" s="10">
        <f>F229&amp;J229&amp;E229</f>
        <v>0</v>
      </c>
      <c r="AF235" s="10">
        <f>F229&amp;J229</f>
        <v>0</v>
      </c>
      <c r="AG235" s="10">
        <f>F229&amp;P229</f>
        <v>0</v>
      </c>
      <c r="AH235" s="10">
        <f>F229&amp;V229</f>
        <v>0</v>
      </c>
      <c r="AI235" s="10">
        <f>F229&amp;G229</f>
        <v>0</v>
      </c>
      <c r="AJ235" s="10">
        <f>F229&amp;G229</f>
        <v>0</v>
      </c>
      <c r="AK235" s="10">
        <f>F229&amp;G229</f>
        <v>0</v>
      </c>
      <c r="AL235" s="10">
        <f>F229&amp;J229&amp;G229&amp;E229</f>
        <v>0</v>
      </c>
      <c r="AM235" s="10">
        <f>IFERROR(ABS(AB229),"")</f>
        <v>0</v>
      </c>
    </row>
    <row r="236" spans="1:39" ht="30" customHeight="1">
      <c r="A236" s="8">
        <f>IF('2-Controllo qualitativo'!A237&lt;&gt;"",'2-Controllo qualitativo'!A237,"")</f>
        <v>0</v>
      </c>
      <c r="B236" s="8">
        <f>IF('2-Controllo qualitativo'!B237&lt;&gt;"",'2-Controllo qualitativo'!B237,"")</f>
        <v>0</v>
      </c>
      <c r="C236" s="8">
        <f>IF('2-Controllo qualitativo'!C237&lt;&gt;"",'2-Controllo qualitativo'!C237,"")</f>
        <v>0</v>
      </c>
      <c r="D236" s="8">
        <f>IF('2-Controllo qualitativo'!D237&lt;&gt;"",'2-Controllo qualitativo'!D237,"")</f>
        <v>0</v>
      </c>
      <c r="E236" s="8">
        <f>IF('2-Controllo qualitativo'!E237&lt;&gt;"",'2-Controllo qualitativo'!E237,"")</f>
        <v>0</v>
      </c>
      <c r="F236" s="8">
        <f>IF('2-Controllo qualitativo'!F237&lt;&gt;"",'2-Controllo qualitativo'!F237,"")</f>
        <v>0</v>
      </c>
      <c r="G236" s="8">
        <f>IF('2-Controllo qualitativo'!G237&lt;&gt;"",'2-Controllo qualitativo'!G237,"")</f>
        <v>0</v>
      </c>
      <c r="H236" s="11" t="s">
        <v>467</v>
      </c>
      <c r="I236" s="11"/>
      <c r="J236" s="8">
        <f>IF('2-Controllo qualitativo'!X237&lt;&gt;"",IF('2-Controllo qualitativo'!X237&lt;&gt;0,'2-Controllo qualitativo'!X237,""),"")</f>
        <v>0</v>
      </c>
      <c r="K236" s="15">
        <f>'3.1-Coefficienti di emissione'!F236</f>
        <v>0</v>
      </c>
      <c r="L236" s="11">
        <f>'3.1-Coefficienti di emissione'!G236</f>
        <v>0</v>
      </c>
      <c r="M236" s="16">
        <f>IF(J236="","",H236*K236)</f>
        <v>0</v>
      </c>
      <c r="N236" s="11">
        <f>'Appendice 2, GWP dei HFCs'!G3</f>
        <v>0</v>
      </c>
      <c r="O236" s="16">
        <f>IF(M236="","",M236*N236)</f>
        <v>0</v>
      </c>
      <c r="P236" s="8">
        <f>IF('2-Controllo qualitativo'!Y237&lt;&gt;"",IF('2-Controllo qualitativo'!Y237&lt;&gt;0,'2-Controllo qualitativo'!Y237,""),"")</f>
        <v>0</v>
      </c>
      <c r="Q236" s="15">
        <f>IF('3.1-Coefficienti di emissione'!J236="", "", '3.1-Coefficienti di emissione'!J236)</f>
        <v>0</v>
      </c>
      <c r="R236" s="11">
        <f>IF(Q236="","",'3.1-Coefficienti di emissione'!K236)</f>
        <v>0</v>
      </c>
      <c r="S236" s="16">
        <f>IF(P236="","",H236*Q236)</f>
        <v>0</v>
      </c>
      <c r="T236" s="11">
        <f>IF(S236="", "", 'Appendice 2, GWP dei HFCs'!G4)</f>
        <v>0</v>
      </c>
      <c r="U236" s="16">
        <f>IF(S236="","",S236*T236)</f>
        <v>0</v>
      </c>
      <c r="V236" s="8">
        <f>IF('2-Controllo qualitativo'!Z237&lt;&gt;"",IF('2-Controllo qualitativo'!Z237&lt;&gt;0,'2-Controllo qualitativo'!Z237,""),"")</f>
        <v>0</v>
      </c>
      <c r="W236" s="15">
        <f>IF('3.1-Coefficienti di emissione'!N236 ="", "", '3.1-Coefficienti di emissione'!N236)</f>
        <v>0</v>
      </c>
      <c r="X236" s="11">
        <f>IF(W236="","",'3.1-Coefficienti di emissione'!O236)</f>
        <v>0</v>
      </c>
      <c r="Y236" s="16">
        <f>IF(V236="","",H236*W236)</f>
        <v>0</v>
      </c>
      <c r="Z236" s="11">
        <f>IF(Y236="", "", 'Appendice 2, GWP dei HFCs'!G5)</f>
        <v>0</v>
      </c>
      <c r="AA236" s="16">
        <f>IF(Y236="","",Y236*Z236)</f>
        <v>0</v>
      </c>
      <c r="AB236" s="16">
        <f>IF('2-Controllo qualitativo'!E237="是",IF(J236="CO2",SUM(U236,AA236),SUM(O236,U236,AA236)),IF(SUM(O236,U236,AA236)&lt;&gt;0,SUM(O236,U236,AA236),0))</f>
        <v>0</v>
      </c>
      <c r="AC236" s="16">
        <f>IF('2-Controllo qualitativo'!E237="是",IF(J236="CO2",O236,""),"")</f>
        <v>0</v>
      </c>
      <c r="AD236" s="17">
        <f>IF(AB236&lt;&gt;"",AB236/'6-Tabella di riepilogo'!$J$5,"")</f>
        <v>0</v>
      </c>
      <c r="AE236" s="10">
        <f>F230&amp;J230&amp;E230</f>
        <v>0</v>
      </c>
      <c r="AF236" s="10">
        <f>F230&amp;J230</f>
        <v>0</v>
      </c>
      <c r="AG236" s="10">
        <f>F230&amp;P230</f>
        <v>0</v>
      </c>
      <c r="AH236" s="10">
        <f>F230&amp;V230</f>
        <v>0</v>
      </c>
      <c r="AI236" s="10">
        <f>F230&amp;G230</f>
        <v>0</v>
      </c>
      <c r="AJ236" s="10">
        <f>F230&amp;G230</f>
        <v>0</v>
      </c>
      <c r="AK236" s="10">
        <f>F230&amp;G230</f>
        <v>0</v>
      </c>
      <c r="AL236" s="10">
        <f>F230&amp;J230&amp;G230&amp;E230</f>
        <v>0</v>
      </c>
      <c r="AM236" s="10">
        <f>IFERROR(ABS(AB230),"")</f>
        <v>0</v>
      </c>
    </row>
    <row r="237" spans="1:39" ht="30" customHeight="1">
      <c r="A237" s="8">
        <f>IF('2-Controllo qualitativo'!A238&lt;&gt;"",'2-Controllo qualitativo'!A238,"")</f>
        <v>0</v>
      </c>
      <c r="B237" s="8">
        <f>IF('2-Controllo qualitativo'!B238&lt;&gt;"",'2-Controllo qualitativo'!B238,"")</f>
        <v>0</v>
      </c>
      <c r="C237" s="8">
        <f>IF('2-Controllo qualitativo'!C238&lt;&gt;"",'2-Controllo qualitativo'!C238,"")</f>
        <v>0</v>
      </c>
      <c r="D237" s="8">
        <f>IF('2-Controllo qualitativo'!D238&lt;&gt;"",'2-Controllo qualitativo'!D238,"")</f>
        <v>0</v>
      </c>
      <c r="E237" s="8">
        <f>IF('2-Controllo qualitativo'!E238&lt;&gt;"",'2-Controllo qualitativo'!E238,"")</f>
        <v>0</v>
      </c>
      <c r="F237" s="8">
        <f>IF('2-Controllo qualitativo'!F238&lt;&gt;"",'2-Controllo qualitativo'!F238,"")</f>
        <v>0</v>
      </c>
      <c r="G237" s="8">
        <f>IF('2-Controllo qualitativo'!G238&lt;&gt;"",'2-Controllo qualitativo'!G238,"")</f>
        <v>0</v>
      </c>
      <c r="H237" s="11" t="s">
        <v>467</v>
      </c>
      <c r="I237" s="11"/>
      <c r="J237" s="8">
        <f>IF('2-Controllo qualitativo'!X238&lt;&gt;"",IF('2-Controllo qualitativo'!X238&lt;&gt;0,'2-Controllo qualitativo'!X238,""),"")</f>
        <v>0</v>
      </c>
      <c r="K237" s="15">
        <f>'3.1-Coefficienti di emissione'!F237</f>
        <v>0</v>
      </c>
      <c r="L237" s="11">
        <f>'3.1-Coefficienti di emissione'!G237</f>
        <v>0</v>
      </c>
      <c r="M237" s="16">
        <f>IF(J237="","",H237*K237)</f>
        <v>0</v>
      </c>
      <c r="N237" s="11">
        <f>'Appendice 2, GWP dei HFCs'!G3</f>
        <v>0</v>
      </c>
      <c r="O237" s="16">
        <f>IF(M237="","",M237*N237)</f>
        <v>0</v>
      </c>
      <c r="P237" s="8">
        <f>IF('2-Controllo qualitativo'!Y238&lt;&gt;"",IF('2-Controllo qualitativo'!Y238&lt;&gt;0,'2-Controllo qualitativo'!Y238,""),"")</f>
        <v>0</v>
      </c>
      <c r="Q237" s="15">
        <f>IF('3.1-Coefficienti di emissione'!J237="", "", '3.1-Coefficienti di emissione'!J237)</f>
        <v>0</v>
      </c>
      <c r="R237" s="11">
        <f>IF(Q237="","",'3.1-Coefficienti di emissione'!K237)</f>
        <v>0</v>
      </c>
      <c r="S237" s="16">
        <f>IF(P237="","",H237*Q237)</f>
        <v>0</v>
      </c>
      <c r="T237" s="11">
        <f>IF(S237="", "", 'Appendice 2, GWP dei HFCs'!G4)</f>
        <v>0</v>
      </c>
      <c r="U237" s="16">
        <f>IF(S237="","",S237*T237)</f>
        <v>0</v>
      </c>
      <c r="V237" s="8">
        <f>IF('2-Controllo qualitativo'!Z238&lt;&gt;"",IF('2-Controllo qualitativo'!Z238&lt;&gt;0,'2-Controllo qualitativo'!Z238,""),"")</f>
        <v>0</v>
      </c>
      <c r="W237" s="15">
        <f>IF('3.1-Coefficienti di emissione'!N237 ="", "", '3.1-Coefficienti di emissione'!N237)</f>
        <v>0</v>
      </c>
      <c r="X237" s="11">
        <f>IF(W237="","",'3.1-Coefficienti di emissione'!O237)</f>
        <v>0</v>
      </c>
      <c r="Y237" s="16">
        <f>IF(V237="","",H237*W237)</f>
        <v>0</v>
      </c>
      <c r="Z237" s="11">
        <f>IF(Y237="", "", 'Appendice 2, GWP dei HFCs'!G5)</f>
        <v>0</v>
      </c>
      <c r="AA237" s="16">
        <f>IF(Y237="","",Y237*Z237)</f>
        <v>0</v>
      </c>
      <c r="AB237" s="16">
        <f>IF('2-Controllo qualitativo'!E238="是",IF(J237="CO2",SUM(U237,AA237),SUM(O237,U237,AA237)),IF(SUM(O237,U237,AA237)&lt;&gt;0,SUM(O237,U237,AA237),0))</f>
        <v>0</v>
      </c>
      <c r="AC237" s="16">
        <f>IF('2-Controllo qualitativo'!E238="是",IF(J237="CO2",O237,""),"")</f>
        <v>0</v>
      </c>
      <c r="AD237" s="17">
        <f>IF(AB237&lt;&gt;"",AB237/'6-Tabella di riepilogo'!$J$5,"")</f>
        <v>0</v>
      </c>
      <c r="AE237" s="10">
        <f>F231&amp;J231&amp;E231</f>
        <v>0</v>
      </c>
      <c r="AF237" s="10">
        <f>F231&amp;J231</f>
        <v>0</v>
      </c>
      <c r="AG237" s="10">
        <f>F231&amp;P231</f>
        <v>0</v>
      </c>
      <c r="AH237" s="10">
        <f>F231&amp;V231</f>
        <v>0</v>
      </c>
      <c r="AI237" s="10">
        <f>F231&amp;G231</f>
        <v>0</v>
      </c>
      <c r="AJ237" s="10">
        <f>F231&amp;G231</f>
        <v>0</v>
      </c>
      <c r="AK237" s="10">
        <f>F231&amp;G231</f>
        <v>0</v>
      </c>
      <c r="AL237" s="10">
        <f>F231&amp;J231&amp;G231&amp;E231</f>
        <v>0</v>
      </c>
      <c r="AM237" s="10">
        <f>IFERROR(ABS(AB231),"")</f>
        <v>0</v>
      </c>
    </row>
    <row r="238" spans="1:39" ht="30" customHeight="1">
      <c r="A238" s="8">
        <f>IF('2-Controllo qualitativo'!A239&lt;&gt;"",'2-Controllo qualitativo'!A239,"")</f>
        <v>0</v>
      </c>
      <c r="B238" s="8">
        <f>IF('2-Controllo qualitativo'!B239&lt;&gt;"",'2-Controllo qualitativo'!B239,"")</f>
        <v>0</v>
      </c>
      <c r="C238" s="8">
        <f>IF('2-Controllo qualitativo'!C239&lt;&gt;"",'2-Controllo qualitativo'!C239,"")</f>
        <v>0</v>
      </c>
      <c r="D238" s="8">
        <f>IF('2-Controllo qualitativo'!D239&lt;&gt;"",'2-Controllo qualitativo'!D239,"")</f>
        <v>0</v>
      </c>
      <c r="E238" s="8">
        <f>IF('2-Controllo qualitativo'!E239&lt;&gt;"",'2-Controllo qualitativo'!E239,"")</f>
        <v>0</v>
      </c>
      <c r="F238" s="8">
        <f>IF('2-Controllo qualitativo'!F239&lt;&gt;"",'2-Controllo qualitativo'!F239,"")</f>
        <v>0</v>
      </c>
      <c r="G238" s="8">
        <f>IF('2-Controllo qualitativo'!G239&lt;&gt;"",'2-Controllo qualitativo'!G239,"")</f>
        <v>0</v>
      </c>
      <c r="H238" s="11" t="s">
        <v>467</v>
      </c>
      <c r="I238" s="11"/>
      <c r="J238" s="8">
        <f>IF('2-Controllo qualitativo'!X239&lt;&gt;"",IF('2-Controllo qualitativo'!X239&lt;&gt;0,'2-Controllo qualitativo'!X239,""),"")</f>
        <v>0</v>
      </c>
      <c r="K238" s="15">
        <f>'3.1-Coefficienti di emissione'!F238</f>
        <v>0</v>
      </c>
      <c r="L238" s="11">
        <f>'3.1-Coefficienti di emissione'!G238</f>
        <v>0</v>
      </c>
      <c r="M238" s="16">
        <f>IF(J238="","",H238*K238)</f>
        <v>0</v>
      </c>
      <c r="N238" s="11">
        <f>'Appendice 2, GWP dei HFCs'!G3</f>
        <v>0</v>
      </c>
      <c r="O238" s="16">
        <f>IF(M238="","",M238*N238)</f>
        <v>0</v>
      </c>
      <c r="P238" s="8">
        <f>IF('2-Controllo qualitativo'!Y239&lt;&gt;"",IF('2-Controllo qualitativo'!Y239&lt;&gt;0,'2-Controllo qualitativo'!Y239,""),"")</f>
        <v>0</v>
      </c>
      <c r="Q238" s="15">
        <f>IF('3.1-Coefficienti di emissione'!J238="", "", '3.1-Coefficienti di emissione'!J238)</f>
        <v>0</v>
      </c>
      <c r="R238" s="11">
        <f>IF(Q238="","",'3.1-Coefficienti di emissione'!K238)</f>
        <v>0</v>
      </c>
      <c r="S238" s="16">
        <f>IF(P238="","",H238*Q238)</f>
        <v>0</v>
      </c>
      <c r="T238" s="11">
        <f>IF(S238="", "", 'Appendice 2, GWP dei HFCs'!G4)</f>
        <v>0</v>
      </c>
      <c r="U238" s="16">
        <f>IF(S238="","",S238*T238)</f>
        <v>0</v>
      </c>
      <c r="V238" s="8">
        <f>IF('2-Controllo qualitativo'!Z239&lt;&gt;"",IF('2-Controllo qualitativo'!Z239&lt;&gt;0,'2-Controllo qualitativo'!Z239,""),"")</f>
        <v>0</v>
      </c>
      <c r="W238" s="15">
        <f>IF('3.1-Coefficienti di emissione'!N238 ="", "", '3.1-Coefficienti di emissione'!N238)</f>
        <v>0</v>
      </c>
      <c r="X238" s="11">
        <f>IF(W238="","",'3.1-Coefficienti di emissione'!O238)</f>
        <v>0</v>
      </c>
      <c r="Y238" s="16">
        <f>IF(V238="","",H238*W238)</f>
        <v>0</v>
      </c>
      <c r="Z238" s="11">
        <f>IF(Y238="", "", 'Appendice 2, GWP dei HFCs'!G5)</f>
        <v>0</v>
      </c>
      <c r="AA238" s="16">
        <f>IF(Y238="","",Y238*Z238)</f>
        <v>0</v>
      </c>
      <c r="AB238" s="16">
        <f>IF('2-Controllo qualitativo'!E239="是",IF(J238="CO2",SUM(U238,AA238),SUM(O238,U238,AA238)),IF(SUM(O238,U238,AA238)&lt;&gt;0,SUM(O238,U238,AA238),0))</f>
        <v>0</v>
      </c>
      <c r="AC238" s="16">
        <f>IF('2-Controllo qualitativo'!E239="是",IF(J238="CO2",O238,""),"")</f>
        <v>0</v>
      </c>
      <c r="AD238" s="17">
        <f>IF(AB238&lt;&gt;"",AB238/'6-Tabella di riepilogo'!$J$5,"")</f>
        <v>0</v>
      </c>
      <c r="AE238" s="10">
        <f>F232&amp;J232&amp;E232</f>
        <v>0</v>
      </c>
      <c r="AF238" s="10">
        <f>F232&amp;J232</f>
        <v>0</v>
      </c>
      <c r="AG238" s="10">
        <f>F232&amp;P232</f>
        <v>0</v>
      </c>
      <c r="AH238" s="10">
        <f>F232&amp;V232</f>
        <v>0</v>
      </c>
      <c r="AI238" s="10">
        <f>F232&amp;G232</f>
        <v>0</v>
      </c>
      <c r="AJ238" s="10">
        <f>F232&amp;G232</f>
        <v>0</v>
      </c>
      <c r="AK238" s="10">
        <f>F232&amp;G232</f>
        <v>0</v>
      </c>
      <c r="AL238" s="10">
        <f>F232&amp;J232&amp;G232&amp;E232</f>
        <v>0</v>
      </c>
      <c r="AM238" s="10">
        <f>IFERROR(ABS(AB232),"")</f>
        <v>0</v>
      </c>
    </row>
    <row r="239" spans="1:39" ht="30" customHeight="1">
      <c r="A239" s="8">
        <f>IF('2-Controllo qualitativo'!A240&lt;&gt;"",'2-Controllo qualitativo'!A240,"")</f>
        <v>0</v>
      </c>
      <c r="B239" s="8">
        <f>IF('2-Controllo qualitativo'!B240&lt;&gt;"",'2-Controllo qualitativo'!B240,"")</f>
        <v>0</v>
      </c>
      <c r="C239" s="8">
        <f>IF('2-Controllo qualitativo'!C240&lt;&gt;"",'2-Controllo qualitativo'!C240,"")</f>
        <v>0</v>
      </c>
      <c r="D239" s="8">
        <f>IF('2-Controllo qualitativo'!D240&lt;&gt;"",'2-Controllo qualitativo'!D240,"")</f>
        <v>0</v>
      </c>
      <c r="E239" s="8">
        <f>IF('2-Controllo qualitativo'!E240&lt;&gt;"",'2-Controllo qualitativo'!E240,"")</f>
        <v>0</v>
      </c>
      <c r="F239" s="8">
        <f>IF('2-Controllo qualitativo'!F240&lt;&gt;"",'2-Controllo qualitativo'!F240,"")</f>
        <v>0</v>
      </c>
      <c r="G239" s="8">
        <f>IF('2-Controllo qualitativo'!G240&lt;&gt;"",'2-Controllo qualitativo'!G240,"")</f>
        <v>0</v>
      </c>
      <c r="H239" s="11" t="s">
        <v>467</v>
      </c>
      <c r="I239" s="11"/>
      <c r="J239" s="8">
        <f>IF('2-Controllo qualitativo'!X240&lt;&gt;"",IF('2-Controllo qualitativo'!X240&lt;&gt;0,'2-Controllo qualitativo'!X240,""),"")</f>
        <v>0</v>
      </c>
      <c r="K239" s="15">
        <f>'3.1-Coefficienti di emissione'!F239</f>
        <v>0</v>
      </c>
      <c r="L239" s="11">
        <f>'3.1-Coefficienti di emissione'!G239</f>
        <v>0</v>
      </c>
      <c r="M239" s="16">
        <f>IF(J239="","",H239*K239)</f>
        <v>0</v>
      </c>
      <c r="N239" s="11">
        <f>'Appendice 2, GWP dei HFCs'!G3</f>
        <v>0</v>
      </c>
      <c r="O239" s="16">
        <f>IF(M239="","",M239*N239)</f>
        <v>0</v>
      </c>
      <c r="P239" s="8">
        <f>IF('2-Controllo qualitativo'!Y240&lt;&gt;"",IF('2-Controllo qualitativo'!Y240&lt;&gt;0,'2-Controllo qualitativo'!Y240,""),"")</f>
        <v>0</v>
      </c>
      <c r="Q239" s="15">
        <f>IF('3.1-Coefficienti di emissione'!J239="", "", '3.1-Coefficienti di emissione'!J239)</f>
        <v>0</v>
      </c>
      <c r="R239" s="11">
        <f>IF(Q239="","",'3.1-Coefficienti di emissione'!K239)</f>
        <v>0</v>
      </c>
      <c r="S239" s="16">
        <f>IF(P239="","",H239*Q239)</f>
        <v>0</v>
      </c>
      <c r="T239" s="11">
        <f>IF(S239="", "", 'Appendice 2, GWP dei HFCs'!G4)</f>
        <v>0</v>
      </c>
      <c r="U239" s="16">
        <f>IF(S239="","",S239*T239)</f>
        <v>0</v>
      </c>
      <c r="V239" s="8">
        <f>IF('2-Controllo qualitativo'!Z240&lt;&gt;"",IF('2-Controllo qualitativo'!Z240&lt;&gt;0,'2-Controllo qualitativo'!Z240,""),"")</f>
        <v>0</v>
      </c>
      <c r="W239" s="15">
        <f>IF('3.1-Coefficienti di emissione'!N239 ="", "", '3.1-Coefficienti di emissione'!N239)</f>
        <v>0</v>
      </c>
      <c r="X239" s="11">
        <f>IF(W239="","",'3.1-Coefficienti di emissione'!O239)</f>
        <v>0</v>
      </c>
      <c r="Y239" s="16">
        <f>IF(V239="","",H239*W239)</f>
        <v>0</v>
      </c>
      <c r="Z239" s="11">
        <f>IF(Y239="", "", 'Appendice 2, GWP dei HFCs'!G5)</f>
        <v>0</v>
      </c>
      <c r="AA239" s="16">
        <f>IF(Y239="","",Y239*Z239)</f>
        <v>0</v>
      </c>
      <c r="AB239" s="16">
        <f>IF('2-Controllo qualitativo'!E240="是",IF(J239="CO2",SUM(U239,AA239),SUM(O239,U239,AA239)),IF(SUM(O239,U239,AA239)&lt;&gt;0,SUM(O239,U239,AA239),0))</f>
        <v>0</v>
      </c>
      <c r="AC239" s="16">
        <f>IF('2-Controllo qualitativo'!E240="是",IF(J239="CO2",O239,""),"")</f>
        <v>0</v>
      </c>
      <c r="AD239" s="17">
        <f>IF(AB239&lt;&gt;"",AB239/'6-Tabella di riepilogo'!$J$5,"")</f>
        <v>0</v>
      </c>
      <c r="AE239" s="10">
        <f>F233&amp;J233&amp;E233</f>
        <v>0</v>
      </c>
      <c r="AF239" s="10">
        <f>F233&amp;J233</f>
        <v>0</v>
      </c>
      <c r="AG239" s="10">
        <f>F233&amp;P233</f>
        <v>0</v>
      </c>
      <c r="AH239" s="10">
        <f>F233&amp;V233</f>
        <v>0</v>
      </c>
      <c r="AI239" s="10">
        <f>F233&amp;G233</f>
        <v>0</v>
      </c>
      <c r="AJ239" s="10">
        <f>F233&amp;G233</f>
        <v>0</v>
      </c>
      <c r="AK239" s="10">
        <f>F233&amp;G233</f>
        <v>0</v>
      </c>
      <c r="AL239" s="10">
        <f>F233&amp;J233&amp;G233&amp;E233</f>
        <v>0</v>
      </c>
      <c r="AM239" s="10">
        <f>IFERROR(ABS(AB233),"")</f>
        <v>0</v>
      </c>
    </row>
    <row r="240" spans="1:39" ht="30" customHeight="1">
      <c r="A240" s="8">
        <f>IF('2-Controllo qualitativo'!A241&lt;&gt;"",'2-Controllo qualitativo'!A241,"")</f>
        <v>0</v>
      </c>
      <c r="B240" s="8">
        <f>IF('2-Controllo qualitativo'!B241&lt;&gt;"",'2-Controllo qualitativo'!B241,"")</f>
        <v>0</v>
      </c>
      <c r="C240" s="8">
        <f>IF('2-Controllo qualitativo'!C241&lt;&gt;"",'2-Controllo qualitativo'!C241,"")</f>
        <v>0</v>
      </c>
      <c r="D240" s="8">
        <f>IF('2-Controllo qualitativo'!D241&lt;&gt;"",'2-Controllo qualitativo'!D241,"")</f>
        <v>0</v>
      </c>
      <c r="E240" s="8">
        <f>IF('2-Controllo qualitativo'!E241&lt;&gt;"",'2-Controllo qualitativo'!E241,"")</f>
        <v>0</v>
      </c>
      <c r="F240" s="8">
        <f>IF('2-Controllo qualitativo'!F241&lt;&gt;"",'2-Controllo qualitativo'!F241,"")</f>
        <v>0</v>
      </c>
      <c r="G240" s="8">
        <f>IF('2-Controllo qualitativo'!G241&lt;&gt;"",'2-Controllo qualitativo'!G241,"")</f>
        <v>0</v>
      </c>
      <c r="H240" s="11" t="s">
        <v>467</v>
      </c>
      <c r="I240" s="11"/>
      <c r="J240" s="8">
        <f>IF('2-Controllo qualitativo'!X241&lt;&gt;"",IF('2-Controllo qualitativo'!X241&lt;&gt;0,'2-Controllo qualitativo'!X241,""),"")</f>
        <v>0</v>
      </c>
      <c r="K240" s="15">
        <f>'3.1-Coefficienti di emissione'!F240</f>
        <v>0</v>
      </c>
      <c r="L240" s="11">
        <f>'3.1-Coefficienti di emissione'!G240</f>
        <v>0</v>
      </c>
      <c r="M240" s="16">
        <f>IF(J240="","",H240*K240)</f>
        <v>0</v>
      </c>
      <c r="N240" s="11">
        <f>'Appendice 2, GWP dei HFCs'!G3</f>
        <v>0</v>
      </c>
      <c r="O240" s="16">
        <f>IF(M240="","",M240*N240)</f>
        <v>0</v>
      </c>
      <c r="P240" s="8">
        <f>IF('2-Controllo qualitativo'!Y241&lt;&gt;"",IF('2-Controllo qualitativo'!Y241&lt;&gt;0,'2-Controllo qualitativo'!Y241,""),"")</f>
        <v>0</v>
      </c>
      <c r="Q240" s="15">
        <f>IF('3.1-Coefficienti di emissione'!J240="", "", '3.1-Coefficienti di emissione'!J240)</f>
        <v>0</v>
      </c>
      <c r="R240" s="11">
        <f>IF(Q240="","",'3.1-Coefficienti di emissione'!K240)</f>
        <v>0</v>
      </c>
      <c r="S240" s="16">
        <f>IF(P240="","",H240*Q240)</f>
        <v>0</v>
      </c>
      <c r="T240" s="11">
        <f>IF(S240="", "", 'Appendice 2, GWP dei HFCs'!G4)</f>
        <v>0</v>
      </c>
      <c r="U240" s="16">
        <f>IF(S240="","",S240*T240)</f>
        <v>0</v>
      </c>
      <c r="V240" s="8">
        <f>IF('2-Controllo qualitativo'!Z241&lt;&gt;"",IF('2-Controllo qualitativo'!Z241&lt;&gt;0,'2-Controllo qualitativo'!Z241,""),"")</f>
        <v>0</v>
      </c>
      <c r="W240" s="15">
        <f>IF('3.1-Coefficienti di emissione'!N240 ="", "", '3.1-Coefficienti di emissione'!N240)</f>
        <v>0</v>
      </c>
      <c r="X240" s="11">
        <f>IF(W240="","",'3.1-Coefficienti di emissione'!O240)</f>
        <v>0</v>
      </c>
      <c r="Y240" s="16">
        <f>IF(V240="","",H240*W240)</f>
        <v>0</v>
      </c>
      <c r="Z240" s="11">
        <f>IF(Y240="", "", 'Appendice 2, GWP dei HFCs'!G5)</f>
        <v>0</v>
      </c>
      <c r="AA240" s="16">
        <f>IF(Y240="","",Y240*Z240)</f>
        <v>0</v>
      </c>
      <c r="AB240" s="16">
        <f>IF('2-Controllo qualitativo'!E241="是",IF(J240="CO2",SUM(U240,AA240),SUM(O240,U240,AA240)),IF(SUM(O240,U240,AA240)&lt;&gt;0,SUM(O240,U240,AA240),0))</f>
        <v>0</v>
      </c>
      <c r="AC240" s="16">
        <f>IF('2-Controllo qualitativo'!E241="是",IF(J240="CO2",O240,""),"")</f>
        <v>0</v>
      </c>
      <c r="AD240" s="17">
        <f>IF(AB240&lt;&gt;"",AB240/'6-Tabella di riepilogo'!$J$5,"")</f>
        <v>0</v>
      </c>
      <c r="AE240" s="10">
        <f>F234&amp;J234&amp;E234</f>
        <v>0</v>
      </c>
      <c r="AF240" s="10">
        <f>F234&amp;J234</f>
        <v>0</v>
      </c>
      <c r="AG240" s="10">
        <f>F234&amp;P234</f>
        <v>0</v>
      </c>
      <c r="AH240" s="10">
        <f>F234&amp;V234</f>
        <v>0</v>
      </c>
      <c r="AI240" s="10">
        <f>F234&amp;G234</f>
        <v>0</v>
      </c>
      <c r="AJ240" s="10">
        <f>F234&amp;G234</f>
        <v>0</v>
      </c>
      <c r="AK240" s="10">
        <f>F234&amp;G234</f>
        <v>0</v>
      </c>
      <c r="AL240" s="10">
        <f>F234&amp;J234&amp;G234&amp;E234</f>
        <v>0</v>
      </c>
      <c r="AM240" s="10">
        <f>IFERROR(ABS(AB234),"")</f>
        <v>0</v>
      </c>
    </row>
    <row r="241" spans="1:39" ht="30" customHeight="1">
      <c r="A241" s="8">
        <f>IF('2-Controllo qualitativo'!A242&lt;&gt;"",'2-Controllo qualitativo'!A242,"")</f>
        <v>0</v>
      </c>
      <c r="B241" s="8">
        <f>IF('2-Controllo qualitativo'!B242&lt;&gt;"",'2-Controllo qualitativo'!B242,"")</f>
        <v>0</v>
      </c>
      <c r="C241" s="8">
        <f>IF('2-Controllo qualitativo'!C242&lt;&gt;"",'2-Controllo qualitativo'!C242,"")</f>
        <v>0</v>
      </c>
      <c r="D241" s="8">
        <f>IF('2-Controllo qualitativo'!D242&lt;&gt;"",'2-Controllo qualitativo'!D242,"")</f>
        <v>0</v>
      </c>
      <c r="E241" s="8">
        <f>IF('2-Controllo qualitativo'!E242&lt;&gt;"",'2-Controllo qualitativo'!E242,"")</f>
        <v>0</v>
      </c>
      <c r="F241" s="8">
        <f>IF('2-Controllo qualitativo'!F242&lt;&gt;"",'2-Controllo qualitativo'!F242,"")</f>
        <v>0</v>
      </c>
      <c r="G241" s="8">
        <f>IF('2-Controllo qualitativo'!G242&lt;&gt;"",'2-Controllo qualitativo'!G242,"")</f>
        <v>0</v>
      </c>
      <c r="H241" s="11" t="s">
        <v>467</v>
      </c>
      <c r="I241" s="11"/>
      <c r="J241" s="8">
        <f>IF('2-Controllo qualitativo'!X242&lt;&gt;"",IF('2-Controllo qualitativo'!X242&lt;&gt;0,'2-Controllo qualitativo'!X242,""),"")</f>
        <v>0</v>
      </c>
      <c r="K241" s="15">
        <f>'3.1-Coefficienti di emissione'!F241</f>
        <v>0</v>
      </c>
      <c r="L241" s="11">
        <f>'3.1-Coefficienti di emissione'!G241</f>
        <v>0</v>
      </c>
      <c r="M241" s="16">
        <f>IF(J241="","",H241*K241)</f>
        <v>0</v>
      </c>
      <c r="N241" s="11">
        <f>'Appendice 2, GWP dei HFCs'!G3</f>
        <v>0</v>
      </c>
      <c r="O241" s="16">
        <f>IF(M241="","",M241*N241)</f>
        <v>0</v>
      </c>
      <c r="P241" s="8">
        <f>IF('2-Controllo qualitativo'!Y242&lt;&gt;"",IF('2-Controllo qualitativo'!Y242&lt;&gt;0,'2-Controllo qualitativo'!Y242,""),"")</f>
        <v>0</v>
      </c>
      <c r="Q241" s="15">
        <f>IF('3.1-Coefficienti di emissione'!J241="", "", '3.1-Coefficienti di emissione'!J241)</f>
        <v>0</v>
      </c>
      <c r="R241" s="11">
        <f>IF(Q241="","",'3.1-Coefficienti di emissione'!K241)</f>
        <v>0</v>
      </c>
      <c r="S241" s="16">
        <f>IF(P241="","",H241*Q241)</f>
        <v>0</v>
      </c>
      <c r="T241" s="11">
        <f>IF(S241="", "", 'Appendice 2, GWP dei HFCs'!G4)</f>
        <v>0</v>
      </c>
      <c r="U241" s="16">
        <f>IF(S241="","",S241*T241)</f>
        <v>0</v>
      </c>
      <c r="V241" s="8">
        <f>IF('2-Controllo qualitativo'!Z242&lt;&gt;"",IF('2-Controllo qualitativo'!Z242&lt;&gt;0,'2-Controllo qualitativo'!Z242,""),"")</f>
        <v>0</v>
      </c>
      <c r="W241" s="15">
        <f>IF('3.1-Coefficienti di emissione'!N241 ="", "", '3.1-Coefficienti di emissione'!N241)</f>
        <v>0</v>
      </c>
      <c r="X241" s="11">
        <f>IF(W241="","",'3.1-Coefficienti di emissione'!O241)</f>
        <v>0</v>
      </c>
      <c r="Y241" s="16">
        <f>IF(V241="","",H241*W241)</f>
        <v>0</v>
      </c>
      <c r="Z241" s="11">
        <f>IF(Y241="", "", 'Appendice 2, GWP dei HFCs'!G5)</f>
        <v>0</v>
      </c>
      <c r="AA241" s="16">
        <f>IF(Y241="","",Y241*Z241)</f>
        <v>0</v>
      </c>
      <c r="AB241" s="16">
        <f>IF('2-Controllo qualitativo'!E242="是",IF(J241="CO2",SUM(U241,AA241),SUM(O241,U241,AA241)),IF(SUM(O241,U241,AA241)&lt;&gt;0,SUM(O241,U241,AA241),0))</f>
        <v>0</v>
      </c>
      <c r="AC241" s="16">
        <f>IF('2-Controllo qualitativo'!E242="是",IF(J241="CO2",O241,""),"")</f>
        <v>0</v>
      </c>
      <c r="AD241" s="17">
        <f>IF(AB241&lt;&gt;"",AB241/'6-Tabella di riepilogo'!$J$5,"")</f>
        <v>0</v>
      </c>
      <c r="AE241" s="10">
        <f>F235&amp;J235&amp;E235</f>
        <v>0</v>
      </c>
      <c r="AF241" s="10">
        <f>F235&amp;J235</f>
        <v>0</v>
      </c>
      <c r="AG241" s="10">
        <f>F235&amp;P235</f>
        <v>0</v>
      </c>
      <c r="AH241" s="10">
        <f>F235&amp;V235</f>
        <v>0</v>
      </c>
      <c r="AI241" s="10">
        <f>F235&amp;G235</f>
        <v>0</v>
      </c>
      <c r="AJ241" s="10">
        <f>F235&amp;G235</f>
        <v>0</v>
      </c>
      <c r="AK241" s="10">
        <f>F235&amp;G235</f>
        <v>0</v>
      </c>
      <c r="AL241" s="10">
        <f>F235&amp;J235&amp;G235&amp;E235</f>
        <v>0</v>
      </c>
      <c r="AM241" s="10">
        <f>IFERROR(ABS(AB235),"")</f>
        <v>0</v>
      </c>
    </row>
    <row r="242" spans="1:39" ht="30" customHeight="1">
      <c r="A242" s="8">
        <f>IF('2-Controllo qualitativo'!A243&lt;&gt;"",'2-Controllo qualitativo'!A243,"")</f>
        <v>0</v>
      </c>
      <c r="B242" s="8">
        <f>IF('2-Controllo qualitativo'!B243&lt;&gt;"",'2-Controllo qualitativo'!B243,"")</f>
        <v>0</v>
      </c>
      <c r="C242" s="8">
        <f>IF('2-Controllo qualitativo'!C243&lt;&gt;"",'2-Controllo qualitativo'!C243,"")</f>
        <v>0</v>
      </c>
      <c r="D242" s="8">
        <f>IF('2-Controllo qualitativo'!D243&lt;&gt;"",'2-Controllo qualitativo'!D243,"")</f>
        <v>0</v>
      </c>
      <c r="E242" s="8">
        <f>IF('2-Controllo qualitativo'!E243&lt;&gt;"",'2-Controllo qualitativo'!E243,"")</f>
        <v>0</v>
      </c>
      <c r="F242" s="8">
        <f>IF('2-Controllo qualitativo'!F243&lt;&gt;"",'2-Controllo qualitativo'!F243,"")</f>
        <v>0</v>
      </c>
      <c r="G242" s="8">
        <f>IF('2-Controllo qualitativo'!G243&lt;&gt;"",'2-Controllo qualitativo'!G243,"")</f>
        <v>0</v>
      </c>
      <c r="H242" s="11" t="s">
        <v>467</v>
      </c>
      <c r="I242" s="11"/>
      <c r="J242" s="8">
        <f>IF('2-Controllo qualitativo'!X243&lt;&gt;"",IF('2-Controllo qualitativo'!X243&lt;&gt;0,'2-Controllo qualitativo'!X243,""),"")</f>
        <v>0</v>
      </c>
      <c r="K242" s="15">
        <f>'3.1-Coefficienti di emissione'!F242</f>
        <v>0</v>
      </c>
      <c r="L242" s="11">
        <f>'3.1-Coefficienti di emissione'!G242</f>
        <v>0</v>
      </c>
      <c r="M242" s="16">
        <f>IF(J242="","",H242*K242)</f>
        <v>0</v>
      </c>
      <c r="N242" s="11">
        <f>'Appendice 2, GWP dei HFCs'!G3</f>
        <v>0</v>
      </c>
      <c r="O242" s="16">
        <f>IF(M242="","",M242*N242)</f>
        <v>0</v>
      </c>
      <c r="P242" s="8">
        <f>IF('2-Controllo qualitativo'!Y243&lt;&gt;"",IF('2-Controllo qualitativo'!Y243&lt;&gt;0,'2-Controllo qualitativo'!Y243,""),"")</f>
        <v>0</v>
      </c>
      <c r="Q242" s="15">
        <f>IF('3.1-Coefficienti di emissione'!J242="", "", '3.1-Coefficienti di emissione'!J242)</f>
        <v>0</v>
      </c>
      <c r="R242" s="11">
        <f>IF(Q242="","",'3.1-Coefficienti di emissione'!K242)</f>
        <v>0</v>
      </c>
      <c r="S242" s="16">
        <f>IF(P242="","",H242*Q242)</f>
        <v>0</v>
      </c>
      <c r="T242" s="11">
        <f>IF(S242="", "", 'Appendice 2, GWP dei HFCs'!G4)</f>
        <v>0</v>
      </c>
      <c r="U242" s="16">
        <f>IF(S242="","",S242*T242)</f>
        <v>0</v>
      </c>
      <c r="V242" s="8">
        <f>IF('2-Controllo qualitativo'!Z243&lt;&gt;"",IF('2-Controllo qualitativo'!Z243&lt;&gt;0,'2-Controllo qualitativo'!Z243,""),"")</f>
        <v>0</v>
      </c>
      <c r="W242" s="15">
        <f>IF('3.1-Coefficienti di emissione'!N242 ="", "", '3.1-Coefficienti di emissione'!N242)</f>
        <v>0</v>
      </c>
      <c r="X242" s="11">
        <f>IF(W242="","",'3.1-Coefficienti di emissione'!O242)</f>
        <v>0</v>
      </c>
      <c r="Y242" s="16">
        <f>IF(V242="","",H242*W242)</f>
        <v>0</v>
      </c>
      <c r="Z242" s="11">
        <f>IF(Y242="", "", 'Appendice 2, GWP dei HFCs'!G5)</f>
        <v>0</v>
      </c>
      <c r="AA242" s="16">
        <f>IF(Y242="","",Y242*Z242)</f>
        <v>0</v>
      </c>
      <c r="AB242" s="16">
        <f>IF('2-Controllo qualitativo'!E243="是",IF(J242="CO2",SUM(U242,AA242),SUM(O242,U242,AA242)),IF(SUM(O242,U242,AA242)&lt;&gt;0,SUM(O242,U242,AA242),0))</f>
        <v>0</v>
      </c>
      <c r="AC242" s="16">
        <f>IF('2-Controllo qualitativo'!E243="是",IF(J242="CO2",O242,""),"")</f>
        <v>0</v>
      </c>
      <c r="AD242" s="17">
        <f>IF(AB242&lt;&gt;"",AB242/'6-Tabella di riepilogo'!$J$5,"")</f>
        <v>0</v>
      </c>
      <c r="AE242" s="10">
        <f>F236&amp;J236&amp;E236</f>
        <v>0</v>
      </c>
      <c r="AF242" s="10">
        <f>F236&amp;J236</f>
        <v>0</v>
      </c>
      <c r="AG242" s="10">
        <f>F236&amp;P236</f>
        <v>0</v>
      </c>
      <c r="AH242" s="10">
        <f>F236&amp;V236</f>
        <v>0</v>
      </c>
      <c r="AI242" s="10">
        <f>F236&amp;G236</f>
        <v>0</v>
      </c>
      <c r="AJ242" s="10">
        <f>F236&amp;G236</f>
        <v>0</v>
      </c>
      <c r="AK242" s="10">
        <f>F236&amp;G236</f>
        <v>0</v>
      </c>
      <c r="AL242" s="10">
        <f>F236&amp;J236&amp;G236&amp;E236</f>
        <v>0</v>
      </c>
      <c r="AM242" s="10">
        <f>IFERROR(ABS(AB236),"")</f>
        <v>0</v>
      </c>
    </row>
    <row r="243" spans="1:39" ht="30" customHeight="1">
      <c r="A243" s="8">
        <f>IF('2-Controllo qualitativo'!A244&lt;&gt;"",'2-Controllo qualitativo'!A244,"")</f>
        <v>0</v>
      </c>
      <c r="B243" s="8">
        <f>IF('2-Controllo qualitativo'!B244&lt;&gt;"",'2-Controllo qualitativo'!B244,"")</f>
        <v>0</v>
      </c>
      <c r="C243" s="8">
        <f>IF('2-Controllo qualitativo'!C244&lt;&gt;"",'2-Controllo qualitativo'!C244,"")</f>
        <v>0</v>
      </c>
      <c r="D243" s="8">
        <f>IF('2-Controllo qualitativo'!D244&lt;&gt;"",'2-Controllo qualitativo'!D244,"")</f>
        <v>0</v>
      </c>
      <c r="E243" s="8">
        <f>IF('2-Controllo qualitativo'!E244&lt;&gt;"",'2-Controllo qualitativo'!E244,"")</f>
        <v>0</v>
      </c>
      <c r="F243" s="8">
        <f>IF('2-Controllo qualitativo'!F244&lt;&gt;"",'2-Controllo qualitativo'!F244,"")</f>
        <v>0</v>
      </c>
      <c r="G243" s="8">
        <f>IF('2-Controllo qualitativo'!G244&lt;&gt;"",'2-Controllo qualitativo'!G244,"")</f>
        <v>0</v>
      </c>
      <c r="H243" s="11" t="s">
        <v>467</v>
      </c>
      <c r="I243" s="11"/>
      <c r="J243" s="8">
        <f>IF('2-Controllo qualitativo'!X244&lt;&gt;"",IF('2-Controllo qualitativo'!X244&lt;&gt;0,'2-Controllo qualitativo'!X244,""),"")</f>
        <v>0</v>
      </c>
      <c r="K243" s="15">
        <f>'3.1-Coefficienti di emissione'!F243</f>
        <v>0</v>
      </c>
      <c r="L243" s="11">
        <f>'3.1-Coefficienti di emissione'!G243</f>
        <v>0</v>
      </c>
      <c r="M243" s="16">
        <f>IF(J243="","",H243*K243)</f>
        <v>0</v>
      </c>
      <c r="N243" s="11">
        <f>'Appendice 2, GWP dei HFCs'!G3</f>
        <v>0</v>
      </c>
      <c r="O243" s="16">
        <f>IF(M243="","",M243*N243)</f>
        <v>0</v>
      </c>
      <c r="P243" s="8">
        <f>IF('2-Controllo qualitativo'!Y244&lt;&gt;"",IF('2-Controllo qualitativo'!Y244&lt;&gt;0,'2-Controllo qualitativo'!Y244,""),"")</f>
        <v>0</v>
      </c>
      <c r="Q243" s="15">
        <f>IF('3.1-Coefficienti di emissione'!J243="", "", '3.1-Coefficienti di emissione'!J243)</f>
        <v>0</v>
      </c>
      <c r="R243" s="11">
        <f>IF(Q243="","",'3.1-Coefficienti di emissione'!K243)</f>
        <v>0</v>
      </c>
      <c r="S243" s="16">
        <f>IF(P243="","",H243*Q243)</f>
        <v>0</v>
      </c>
      <c r="T243" s="11">
        <f>IF(S243="", "", 'Appendice 2, GWP dei HFCs'!G4)</f>
        <v>0</v>
      </c>
      <c r="U243" s="16">
        <f>IF(S243="","",S243*T243)</f>
        <v>0</v>
      </c>
      <c r="V243" s="8">
        <f>IF('2-Controllo qualitativo'!Z244&lt;&gt;"",IF('2-Controllo qualitativo'!Z244&lt;&gt;0,'2-Controllo qualitativo'!Z244,""),"")</f>
        <v>0</v>
      </c>
      <c r="W243" s="15">
        <f>IF('3.1-Coefficienti di emissione'!N243 ="", "", '3.1-Coefficienti di emissione'!N243)</f>
        <v>0</v>
      </c>
      <c r="X243" s="11">
        <f>IF(W243="","",'3.1-Coefficienti di emissione'!O243)</f>
        <v>0</v>
      </c>
      <c r="Y243" s="16">
        <f>IF(V243="","",H243*W243)</f>
        <v>0</v>
      </c>
      <c r="Z243" s="11">
        <f>IF(Y243="", "", 'Appendice 2, GWP dei HFCs'!G5)</f>
        <v>0</v>
      </c>
      <c r="AA243" s="16">
        <f>IF(Y243="","",Y243*Z243)</f>
        <v>0</v>
      </c>
      <c r="AB243" s="16">
        <f>IF('2-Controllo qualitativo'!E244="是",IF(J243="CO2",SUM(U243,AA243),SUM(O243,U243,AA243)),IF(SUM(O243,U243,AA243)&lt;&gt;0,SUM(O243,U243,AA243),0))</f>
        <v>0</v>
      </c>
      <c r="AC243" s="16">
        <f>IF('2-Controllo qualitativo'!E244="是",IF(J243="CO2",O243,""),"")</f>
        <v>0</v>
      </c>
      <c r="AD243" s="17">
        <f>IF(AB243&lt;&gt;"",AB243/'6-Tabella di riepilogo'!$J$5,"")</f>
        <v>0</v>
      </c>
      <c r="AE243" s="10">
        <f>F237&amp;J237&amp;E237</f>
        <v>0</v>
      </c>
      <c r="AF243" s="10">
        <f>F237&amp;J237</f>
        <v>0</v>
      </c>
      <c r="AG243" s="10">
        <f>F237&amp;P237</f>
        <v>0</v>
      </c>
      <c r="AH243" s="10">
        <f>F237&amp;V237</f>
        <v>0</v>
      </c>
      <c r="AI243" s="10">
        <f>F237&amp;G237</f>
        <v>0</v>
      </c>
      <c r="AJ243" s="10">
        <f>F237&amp;G237</f>
        <v>0</v>
      </c>
      <c r="AK243" s="10">
        <f>F237&amp;G237</f>
        <v>0</v>
      </c>
      <c r="AL243" s="10">
        <f>F237&amp;J237&amp;G237&amp;E237</f>
        <v>0</v>
      </c>
      <c r="AM243" s="10">
        <f>IFERROR(ABS(AB237),"")</f>
        <v>0</v>
      </c>
    </row>
    <row r="244" spans="1:39" ht="30" customHeight="1">
      <c r="A244" s="8">
        <f>IF('2-Controllo qualitativo'!A245&lt;&gt;"",'2-Controllo qualitativo'!A245,"")</f>
        <v>0</v>
      </c>
      <c r="B244" s="8">
        <f>IF('2-Controllo qualitativo'!B245&lt;&gt;"",'2-Controllo qualitativo'!B245,"")</f>
        <v>0</v>
      </c>
      <c r="C244" s="8">
        <f>IF('2-Controllo qualitativo'!C245&lt;&gt;"",'2-Controllo qualitativo'!C245,"")</f>
        <v>0</v>
      </c>
      <c r="D244" s="8">
        <f>IF('2-Controllo qualitativo'!D245&lt;&gt;"",'2-Controllo qualitativo'!D245,"")</f>
        <v>0</v>
      </c>
      <c r="E244" s="8">
        <f>IF('2-Controllo qualitativo'!E245&lt;&gt;"",'2-Controllo qualitativo'!E245,"")</f>
        <v>0</v>
      </c>
      <c r="F244" s="8">
        <f>IF('2-Controllo qualitativo'!F245&lt;&gt;"",'2-Controllo qualitativo'!F245,"")</f>
        <v>0</v>
      </c>
      <c r="G244" s="8">
        <f>IF('2-Controllo qualitativo'!G245&lt;&gt;"",'2-Controllo qualitativo'!G245,"")</f>
        <v>0</v>
      </c>
      <c r="H244" s="11" t="s">
        <v>539</v>
      </c>
      <c r="I244" s="11" t="s">
        <v>536</v>
      </c>
      <c r="J244" s="8">
        <f>IF('2-Controllo qualitativo'!X245&lt;&gt;"",IF('2-Controllo qualitativo'!X245&lt;&gt;0,'2-Controllo qualitativo'!X245,""),"")</f>
        <v>0</v>
      </c>
      <c r="K244" s="15">
        <f>'3.1-Coefficienti di emissione'!F244</f>
        <v>0</v>
      </c>
      <c r="L244" s="11">
        <f>'3.1-Coefficienti di emissione'!G244</f>
        <v>0</v>
      </c>
      <c r="M244" s="16">
        <f>IF(J244="","",H244*K244)</f>
        <v>0</v>
      </c>
      <c r="N244" s="11">
        <f>'Appendice 2, GWP dei HFCs'!G3</f>
        <v>0</v>
      </c>
      <c r="O244" s="16">
        <f>IF(M244="","",M244*N244)</f>
        <v>0</v>
      </c>
      <c r="P244" s="8">
        <f>IF('2-Controllo qualitativo'!Y245&lt;&gt;"",IF('2-Controllo qualitativo'!Y245&lt;&gt;0,'2-Controllo qualitativo'!Y245,""),"")</f>
        <v>0</v>
      </c>
      <c r="Q244" s="15">
        <f>IF('3.1-Coefficienti di emissione'!J244="", "", '3.1-Coefficienti di emissione'!J244)</f>
        <v>0</v>
      </c>
      <c r="R244" s="11">
        <f>IF(Q244="","",'3.1-Coefficienti di emissione'!K244)</f>
        <v>0</v>
      </c>
      <c r="S244" s="16">
        <f>IF(P244="","",H244*Q244)</f>
        <v>0</v>
      </c>
      <c r="T244" s="11">
        <f>IF(S244="", "", 'Appendice 2, GWP dei HFCs'!G4)</f>
        <v>0</v>
      </c>
      <c r="U244" s="16">
        <f>IF(S244="","",S244*T244)</f>
        <v>0</v>
      </c>
      <c r="V244" s="8">
        <f>IF('2-Controllo qualitativo'!Z245&lt;&gt;"",IF('2-Controllo qualitativo'!Z245&lt;&gt;0,'2-Controllo qualitativo'!Z245,""),"")</f>
        <v>0</v>
      </c>
      <c r="W244" s="15">
        <f>IF('3.1-Coefficienti di emissione'!N244 ="", "", '3.1-Coefficienti di emissione'!N244)</f>
        <v>0</v>
      </c>
      <c r="X244" s="11">
        <f>IF(W244="","",'3.1-Coefficienti di emissione'!O244)</f>
        <v>0</v>
      </c>
      <c r="Y244" s="16">
        <f>IF(V244="","",H244*W244)</f>
        <v>0</v>
      </c>
      <c r="Z244" s="11">
        <f>IF(Y244="", "", 'Appendice 2, GWP dei HFCs'!G5)</f>
        <v>0</v>
      </c>
      <c r="AA244" s="16">
        <f>IF(Y244="","",Y244*Z244)</f>
        <v>0</v>
      </c>
      <c r="AB244" s="16">
        <f>IF('2-Controllo qualitativo'!E245="是",IF(J244="CO2",SUM(U244,AA244),SUM(O244,U244,AA244)),IF(SUM(O244,U244,AA244)&lt;&gt;0,SUM(O244,U244,AA244),0))</f>
        <v>0</v>
      </c>
      <c r="AC244" s="16">
        <f>IF('2-Controllo qualitativo'!E245="是",IF(J244="CO2",O244,""),"")</f>
        <v>0</v>
      </c>
      <c r="AD244" s="17">
        <f>IF(AB244&lt;&gt;"",AB244/'6-Tabella di riepilogo'!$J$5,"")</f>
        <v>0</v>
      </c>
      <c r="AE244" s="10">
        <f>F238&amp;J238&amp;E238</f>
        <v>0</v>
      </c>
      <c r="AF244" s="10">
        <f>F238&amp;J238</f>
        <v>0</v>
      </c>
      <c r="AG244" s="10">
        <f>F238&amp;P238</f>
        <v>0</v>
      </c>
      <c r="AH244" s="10">
        <f>F238&amp;V238</f>
        <v>0</v>
      </c>
      <c r="AI244" s="10">
        <f>F238&amp;G238</f>
        <v>0</v>
      </c>
      <c r="AJ244" s="10">
        <f>F238&amp;G238</f>
        <v>0</v>
      </c>
      <c r="AK244" s="10">
        <f>F238&amp;G238</f>
        <v>0</v>
      </c>
      <c r="AL244" s="10">
        <f>F238&amp;J238&amp;G238&amp;E238</f>
        <v>0</v>
      </c>
      <c r="AM244" s="10">
        <f>IFERROR(ABS(AB238),"")</f>
        <v>0</v>
      </c>
    </row>
    <row r="245" spans="1:39" ht="30" customHeight="1">
      <c r="A245" s="8">
        <f>IF('2-Controllo qualitativo'!A246&lt;&gt;"",'2-Controllo qualitativo'!A246,"")</f>
        <v>0</v>
      </c>
      <c r="B245" s="8">
        <f>IF('2-Controllo qualitativo'!B246&lt;&gt;"",'2-Controllo qualitativo'!B246,"")</f>
        <v>0</v>
      </c>
      <c r="C245" s="8">
        <f>IF('2-Controllo qualitativo'!C246&lt;&gt;"",'2-Controllo qualitativo'!C246,"")</f>
        <v>0</v>
      </c>
      <c r="D245" s="8">
        <f>IF('2-Controllo qualitativo'!D246&lt;&gt;"",'2-Controllo qualitativo'!D246,"")</f>
        <v>0</v>
      </c>
      <c r="E245" s="8">
        <f>IF('2-Controllo qualitativo'!E246&lt;&gt;"",'2-Controllo qualitativo'!E246,"")</f>
        <v>0</v>
      </c>
      <c r="F245" s="8">
        <f>IF('2-Controllo qualitativo'!F246&lt;&gt;"",'2-Controllo qualitativo'!F246,"")</f>
        <v>0</v>
      </c>
      <c r="G245" s="8">
        <f>IF('2-Controllo qualitativo'!G246&lt;&gt;"",'2-Controllo qualitativo'!G246,"")</f>
        <v>0</v>
      </c>
      <c r="H245" s="11" t="s">
        <v>540</v>
      </c>
      <c r="I245" s="11" t="s">
        <v>536</v>
      </c>
      <c r="J245" s="8">
        <f>IF('2-Controllo qualitativo'!X246&lt;&gt;"",IF('2-Controllo qualitativo'!X246&lt;&gt;0,'2-Controllo qualitativo'!X246,""),"")</f>
        <v>0</v>
      </c>
      <c r="K245" s="15">
        <f>'3.1-Coefficienti di emissione'!F245</f>
        <v>0</v>
      </c>
      <c r="L245" s="11">
        <f>'3.1-Coefficienti di emissione'!G245</f>
        <v>0</v>
      </c>
      <c r="M245" s="16">
        <f>IF(J245="","",H245*K245)</f>
        <v>0</v>
      </c>
      <c r="N245" s="11">
        <f>'Appendice 2, GWP dei HFCs'!G3</f>
        <v>0</v>
      </c>
      <c r="O245" s="16">
        <f>IF(M245="","",M245*N245)</f>
        <v>0</v>
      </c>
      <c r="P245" s="8">
        <f>IF('2-Controllo qualitativo'!Y246&lt;&gt;"",IF('2-Controllo qualitativo'!Y246&lt;&gt;0,'2-Controllo qualitativo'!Y246,""),"")</f>
        <v>0</v>
      </c>
      <c r="Q245" s="15">
        <f>IF('3.1-Coefficienti di emissione'!J245="", "", '3.1-Coefficienti di emissione'!J245)</f>
        <v>0</v>
      </c>
      <c r="R245" s="11">
        <f>IF(Q245="","",'3.1-Coefficienti di emissione'!K245)</f>
        <v>0</v>
      </c>
      <c r="S245" s="16">
        <f>IF(P245="","",H245*Q245)</f>
        <v>0</v>
      </c>
      <c r="T245" s="11">
        <f>IF(S245="", "", 'Appendice 2, GWP dei HFCs'!G4)</f>
        <v>0</v>
      </c>
      <c r="U245" s="16">
        <f>IF(S245="","",S245*T245)</f>
        <v>0</v>
      </c>
      <c r="V245" s="8">
        <f>IF('2-Controllo qualitativo'!Z246&lt;&gt;"",IF('2-Controllo qualitativo'!Z246&lt;&gt;0,'2-Controllo qualitativo'!Z246,""),"")</f>
        <v>0</v>
      </c>
      <c r="W245" s="15">
        <f>IF('3.1-Coefficienti di emissione'!N245 ="", "", '3.1-Coefficienti di emissione'!N245)</f>
        <v>0</v>
      </c>
      <c r="X245" s="11">
        <f>IF(W245="","",'3.1-Coefficienti di emissione'!O245)</f>
        <v>0</v>
      </c>
      <c r="Y245" s="16">
        <f>IF(V245="","",H245*W245)</f>
        <v>0</v>
      </c>
      <c r="Z245" s="11">
        <f>IF(Y245="", "", 'Appendice 2, GWP dei HFCs'!G5)</f>
        <v>0</v>
      </c>
      <c r="AA245" s="16">
        <f>IF(Y245="","",Y245*Z245)</f>
        <v>0</v>
      </c>
      <c r="AB245" s="16">
        <f>IF('2-Controllo qualitativo'!E246="是",IF(J245="CO2",SUM(U245,AA245),SUM(O245,U245,AA245)),IF(SUM(O245,U245,AA245)&lt;&gt;0,SUM(O245,U245,AA245),0))</f>
        <v>0</v>
      </c>
      <c r="AC245" s="16">
        <f>IF('2-Controllo qualitativo'!E246="是",IF(J245="CO2",O245,""),"")</f>
        <v>0</v>
      </c>
      <c r="AD245" s="17">
        <f>IF(AB245&lt;&gt;"",AB245/'6-Tabella di riepilogo'!$J$5,"")</f>
        <v>0</v>
      </c>
      <c r="AE245" s="10">
        <f>F239&amp;J239&amp;E239</f>
        <v>0</v>
      </c>
      <c r="AF245" s="10">
        <f>F239&amp;J239</f>
        <v>0</v>
      </c>
      <c r="AG245" s="10">
        <f>F239&amp;P239</f>
        <v>0</v>
      </c>
      <c r="AH245" s="10">
        <f>F239&amp;V239</f>
        <v>0</v>
      </c>
      <c r="AI245" s="10">
        <f>F239&amp;G239</f>
        <v>0</v>
      </c>
      <c r="AJ245" s="10">
        <f>F239&amp;G239</f>
        <v>0</v>
      </c>
      <c r="AK245" s="10">
        <f>F239&amp;G239</f>
        <v>0</v>
      </c>
      <c r="AL245" s="10">
        <f>F239&amp;J239&amp;G239&amp;E239</f>
        <v>0</v>
      </c>
      <c r="AM245" s="10">
        <f>IFERROR(ABS(AB239),"")</f>
        <v>0</v>
      </c>
    </row>
    <row r="246" spans="1:39" ht="30" customHeight="1">
      <c r="A246" s="8">
        <f>IF('2-Controllo qualitativo'!A247&lt;&gt;"",'2-Controllo qualitativo'!A247,"")</f>
        <v>0</v>
      </c>
      <c r="B246" s="8">
        <f>IF('2-Controllo qualitativo'!B247&lt;&gt;"",'2-Controllo qualitativo'!B247,"")</f>
        <v>0</v>
      </c>
      <c r="C246" s="8">
        <f>IF('2-Controllo qualitativo'!C247&lt;&gt;"",'2-Controllo qualitativo'!C247,"")</f>
        <v>0</v>
      </c>
      <c r="D246" s="8">
        <f>IF('2-Controllo qualitativo'!D247&lt;&gt;"",'2-Controllo qualitativo'!D247,"")</f>
        <v>0</v>
      </c>
      <c r="E246" s="8">
        <f>IF('2-Controllo qualitativo'!E247&lt;&gt;"",'2-Controllo qualitativo'!E247,"")</f>
        <v>0</v>
      </c>
      <c r="F246" s="8">
        <f>IF('2-Controllo qualitativo'!F247&lt;&gt;"",'2-Controllo qualitativo'!F247,"")</f>
        <v>0</v>
      </c>
      <c r="G246" s="8">
        <f>IF('2-Controllo qualitativo'!G247&lt;&gt;"",'2-Controllo qualitativo'!G247,"")</f>
        <v>0</v>
      </c>
      <c r="H246" s="11" t="s">
        <v>541</v>
      </c>
      <c r="I246" s="11" t="s">
        <v>536</v>
      </c>
      <c r="J246" s="8">
        <f>IF('2-Controllo qualitativo'!X247&lt;&gt;"",IF('2-Controllo qualitativo'!X247&lt;&gt;0,'2-Controllo qualitativo'!X247,""),"")</f>
        <v>0</v>
      </c>
      <c r="K246" s="15">
        <f>'3.1-Coefficienti di emissione'!F246</f>
        <v>0</v>
      </c>
      <c r="L246" s="11">
        <f>'3.1-Coefficienti di emissione'!G246</f>
        <v>0</v>
      </c>
      <c r="M246" s="16">
        <f>IF(J246="","",H246*K246)</f>
        <v>0</v>
      </c>
      <c r="N246" s="11">
        <f>'Appendice 2, GWP dei HFCs'!G3</f>
        <v>0</v>
      </c>
      <c r="O246" s="16">
        <f>IF(M246="","",M246*N246)</f>
        <v>0</v>
      </c>
      <c r="P246" s="8">
        <f>IF('2-Controllo qualitativo'!Y247&lt;&gt;"",IF('2-Controllo qualitativo'!Y247&lt;&gt;0,'2-Controllo qualitativo'!Y247,""),"")</f>
        <v>0</v>
      </c>
      <c r="Q246" s="15">
        <f>IF('3.1-Coefficienti di emissione'!J246="", "", '3.1-Coefficienti di emissione'!J246)</f>
        <v>0</v>
      </c>
      <c r="R246" s="11">
        <f>IF(Q246="","",'3.1-Coefficienti di emissione'!K246)</f>
        <v>0</v>
      </c>
      <c r="S246" s="16">
        <f>IF(P246="","",H246*Q246)</f>
        <v>0</v>
      </c>
      <c r="T246" s="11">
        <f>IF(S246="", "", 'Appendice 2, GWP dei HFCs'!G4)</f>
        <v>0</v>
      </c>
      <c r="U246" s="16">
        <f>IF(S246="","",S246*T246)</f>
        <v>0</v>
      </c>
      <c r="V246" s="8">
        <f>IF('2-Controllo qualitativo'!Z247&lt;&gt;"",IF('2-Controllo qualitativo'!Z247&lt;&gt;0,'2-Controllo qualitativo'!Z247,""),"")</f>
        <v>0</v>
      </c>
      <c r="W246" s="15">
        <f>IF('3.1-Coefficienti di emissione'!N246 ="", "", '3.1-Coefficienti di emissione'!N246)</f>
        <v>0</v>
      </c>
      <c r="X246" s="11">
        <f>IF(W246="","",'3.1-Coefficienti di emissione'!O246)</f>
        <v>0</v>
      </c>
      <c r="Y246" s="16">
        <f>IF(V246="","",H246*W246)</f>
        <v>0</v>
      </c>
      <c r="Z246" s="11">
        <f>IF(Y246="", "", 'Appendice 2, GWP dei HFCs'!G5)</f>
        <v>0</v>
      </c>
      <c r="AA246" s="16">
        <f>IF(Y246="","",Y246*Z246)</f>
        <v>0</v>
      </c>
      <c r="AB246" s="16">
        <f>IF('2-Controllo qualitativo'!E247="是",IF(J246="CO2",SUM(U246,AA246),SUM(O246,U246,AA246)),IF(SUM(O246,U246,AA246)&lt;&gt;0,SUM(O246,U246,AA246),0))</f>
        <v>0</v>
      </c>
      <c r="AC246" s="16">
        <f>IF('2-Controllo qualitativo'!E247="是",IF(J246="CO2",O246,""),"")</f>
        <v>0</v>
      </c>
      <c r="AD246" s="17">
        <f>IF(AB246&lt;&gt;"",AB246/'6-Tabella di riepilogo'!$J$5,"")</f>
        <v>0</v>
      </c>
      <c r="AE246" s="10">
        <f>F240&amp;J240&amp;E240</f>
        <v>0</v>
      </c>
      <c r="AF246" s="10">
        <f>F240&amp;J240</f>
        <v>0</v>
      </c>
      <c r="AG246" s="10">
        <f>F240&amp;P240</f>
        <v>0</v>
      </c>
      <c r="AH246" s="10">
        <f>F240&amp;V240</f>
        <v>0</v>
      </c>
      <c r="AI246" s="10">
        <f>F240&amp;G240</f>
        <v>0</v>
      </c>
      <c r="AJ246" s="10">
        <f>F240&amp;G240</f>
        <v>0</v>
      </c>
      <c r="AK246" s="10">
        <f>F240&amp;G240</f>
        <v>0</v>
      </c>
      <c r="AL246" s="10">
        <f>F240&amp;J240&amp;G240&amp;E240</f>
        <v>0</v>
      </c>
      <c r="AM246" s="10">
        <f>IFERROR(ABS(AB240),"")</f>
        <v>0</v>
      </c>
    </row>
    <row r="247" spans="1:39" ht="30" customHeight="1">
      <c r="A247" s="8">
        <f>IF('2-Controllo qualitativo'!A248&lt;&gt;"",'2-Controllo qualitativo'!A248,"")</f>
        <v>0</v>
      </c>
      <c r="B247" s="8">
        <f>IF('2-Controllo qualitativo'!B248&lt;&gt;"",'2-Controllo qualitativo'!B248,"")</f>
        <v>0</v>
      </c>
      <c r="C247" s="8">
        <f>IF('2-Controllo qualitativo'!C248&lt;&gt;"",'2-Controllo qualitativo'!C248,"")</f>
        <v>0</v>
      </c>
      <c r="D247" s="8">
        <f>IF('2-Controllo qualitativo'!D248&lt;&gt;"",'2-Controllo qualitativo'!D248,"")</f>
        <v>0</v>
      </c>
      <c r="E247" s="8">
        <f>IF('2-Controllo qualitativo'!E248&lt;&gt;"",'2-Controllo qualitativo'!E248,"")</f>
        <v>0</v>
      </c>
      <c r="F247" s="8">
        <f>IF('2-Controllo qualitativo'!F248&lt;&gt;"",'2-Controllo qualitativo'!F248,"")</f>
        <v>0</v>
      </c>
      <c r="G247" s="8">
        <f>IF('2-Controllo qualitativo'!G248&lt;&gt;"",'2-Controllo qualitativo'!G248,"")</f>
        <v>0</v>
      </c>
      <c r="H247" s="11" t="s">
        <v>542</v>
      </c>
      <c r="I247" s="11" t="s">
        <v>536</v>
      </c>
      <c r="J247" s="8">
        <f>IF('2-Controllo qualitativo'!X248&lt;&gt;"",IF('2-Controllo qualitativo'!X248&lt;&gt;0,'2-Controllo qualitativo'!X248,""),"")</f>
        <v>0</v>
      </c>
      <c r="K247" s="15">
        <f>'3.1-Coefficienti di emissione'!F247</f>
        <v>0</v>
      </c>
      <c r="L247" s="11">
        <f>'3.1-Coefficienti di emissione'!G247</f>
        <v>0</v>
      </c>
      <c r="M247" s="16">
        <f>IF(J247="","",H247*K247)</f>
        <v>0</v>
      </c>
      <c r="N247" s="11">
        <f>'Appendice 2, GWP dei HFCs'!G3</f>
        <v>0</v>
      </c>
      <c r="O247" s="16">
        <f>IF(M247="","",M247*N247)</f>
        <v>0</v>
      </c>
      <c r="P247" s="8">
        <f>IF('2-Controllo qualitativo'!Y248&lt;&gt;"",IF('2-Controllo qualitativo'!Y248&lt;&gt;0,'2-Controllo qualitativo'!Y248,""),"")</f>
        <v>0</v>
      </c>
      <c r="Q247" s="15">
        <f>IF('3.1-Coefficienti di emissione'!J247="", "", '3.1-Coefficienti di emissione'!J247)</f>
        <v>0</v>
      </c>
      <c r="R247" s="11">
        <f>IF(Q247="","",'3.1-Coefficienti di emissione'!K247)</f>
        <v>0</v>
      </c>
      <c r="S247" s="16">
        <f>IF(P247="","",H247*Q247)</f>
        <v>0</v>
      </c>
      <c r="T247" s="11">
        <f>IF(S247="", "", 'Appendice 2, GWP dei HFCs'!G4)</f>
        <v>0</v>
      </c>
      <c r="U247" s="16">
        <f>IF(S247="","",S247*T247)</f>
        <v>0</v>
      </c>
      <c r="V247" s="8">
        <f>IF('2-Controllo qualitativo'!Z248&lt;&gt;"",IF('2-Controllo qualitativo'!Z248&lt;&gt;0,'2-Controllo qualitativo'!Z248,""),"")</f>
        <v>0</v>
      </c>
      <c r="W247" s="15">
        <f>IF('3.1-Coefficienti di emissione'!N247 ="", "", '3.1-Coefficienti di emissione'!N247)</f>
        <v>0</v>
      </c>
      <c r="X247" s="11">
        <f>IF(W247="","",'3.1-Coefficienti di emissione'!O247)</f>
        <v>0</v>
      </c>
      <c r="Y247" s="16">
        <f>IF(V247="","",H247*W247)</f>
        <v>0</v>
      </c>
      <c r="Z247" s="11">
        <f>IF(Y247="", "", 'Appendice 2, GWP dei HFCs'!G5)</f>
        <v>0</v>
      </c>
      <c r="AA247" s="16">
        <f>IF(Y247="","",Y247*Z247)</f>
        <v>0</v>
      </c>
      <c r="AB247" s="16">
        <f>IF('2-Controllo qualitativo'!E248="是",IF(J247="CO2",SUM(U247,AA247),SUM(O247,U247,AA247)),IF(SUM(O247,U247,AA247)&lt;&gt;0,SUM(O247,U247,AA247),0))</f>
        <v>0</v>
      </c>
      <c r="AC247" s="16">
        <f>IF('2-Controllo qualitativo'!E248="是",IF(J247="CO2",O247,""),"")</f>
        <v>0</v>
      </c>
      <c r="AD247" s="17">
        <f>IF(AB247&lt;&gt;"",AB247/'6-Tabella di riepilogo'!$J$5,"")</f>
        <v>0</v>
      </c>
      <c r="AE247" s="10">
        <f>F241&amp;J241&amp;E241</f>
        <v>0</v>
      </c>
      <c r="AF247" s="10">
        <f>F241&amp;J241</f>
        <v>0</v>
      </c>
      <c r="AG247" s="10">
        <f>F241&amp;P241</f>
        <v>0</v>
      </c>
      <c r="AH247" s="10">
        <f>F241&amp;V241</f>
        <v>0</v>
      </c>
      <c r="AI247" s="10">
        <f>F241&amp;G241</f>
        <v>0</v>
      </c>
      <c r="AJ247" s="10">
        <f>F241&amp;G241</f>
        <v>0</v>
      </c>
      <c r="AK247" s="10">
        <f>F241&amp;G241</f>
        <v>0</v>
      </c>
      <c r="AL247" s="10">
        <f>F241&amp;J241&amp;G241&amp;E241</f>
        <v>0</v>
      </c>
      <c r="AM247" s="10">
        <f>IFERROR(ABS(AB241),"")</f>
        <v>0</v>
      </c>
    </row>
    <row r="248" spans="1:39" ht="30" customHeight="1">
      <c r="A248" s="8">
        <f>IF('2-Controllo qualitativo'!A249&lt;&gt;"",'2-Controllo qualitativo'!A249,"")</f>
        <v>0</v>
      </c>
      <c r="B248" s="8">
        <f>IF('2-Controllo qualitativo'!B249&lt;&gt;"",'2-Controllo qualitativo'!B249,"")</f>
        <v>0</v>
      </c>
      <c r="C248" s="8">
        <f>IF('2-Controllo qualitativo'!C249&lt;&gt;"",'2-Controllo qualitativo'!C249,"")</f>
        <v>0</v>
      </c>
      <c r="D248" s="8">
        <f>IF('2-Controllo qualitativo'!D249&lt;&gt;"",'2-Controllo qualitativo'!D249,"")</f>
        <v>0</v>
      </c>
      <c r="E248" s="8">
        <f>IF('2-Controllo qualitativo'!E249&lt;&gt;"",'2-Controllo qualitativo'!E249,"")</f>
        <v>0</v>
      </c>
      <c r="F248" s="8">
        <f>IF('2-Controllo qualitativo'!F249&lt;&gt;"",'2-Controllo qualitativo'!F249,"")</f>
        <v>0</v>
      </c>
      <c r="G248" s="8">
        <f>IF('2-Controllo qualitativo'!G249&lt;&gt;"",'2-Controllo qualitativo'!G249,"")</f>
        <v>0</v>
      </c>
      <c r="H248" s="11" t="s">
        <v>543</v>
      </c>
      <c r="I248" s="11" t="s">
        <v>536</v>
      </c>
      <c r="J248" s="8">
        <f>IF('2-Controllo qualitativo'!X249&lt;&gt;"",IF('2-Controllo qualitativo'!X249&lt;&gt;0,'2-Controllo qualitativo'!X249,""),"")</f>
        <v>0</v>
      </c>
      <c r="K248" s="15">
        <f>'3.1-Coefficienti di emissione'!F248</f>
        <v>0</v>
      </c>
      <c r="L248" s="11">
        <f>'3.1-Coefficienti di emissione'!G248</f>
        <v>0</v>
      </c>
      <c r="M248" s="16">
        <f>IF(J248="","",H248*K248)</f>
        <v>0</v>
      </c>
      <c r="N248" s="11">
        <f>'Appendice 2, GWP dei HFCs'!G3</f>
        <v>0</v>
      </c>
      <c r="O248" s="16">
        <f>IF(M248="","",M248*N248)</f>
        <v>0</v>
      </c>
      <c r="P248" s="8">
        <f>IF('2-Controllo qualitativo'!Y249&lt;&gt;"",IF('2-Controllo qualitativo'!Y249&lt;&gt;0,'2-Controllo qualitativo'!Y249,""),"")</f>
        <v>0</v>
      </c>
      <c r="Q248" s="15">
        <f>IF('3.1-Coefficienti di emissione'!J248="", "", '3.1-Coefficienti di emissione'!J248)</f>
        <v>0</v>
      </c>
      <c r="R248" s="11">
        <f>IF(Q248="","",'3.1-Coefficienti di emissione'!K248)</f>
        <v>0</v>
      </c>
      <c r="S248" s="16">
        <f>IF(P248="","",H248*Q248)</f>
        <v>0</v>
      </c>
      <c r="T248" s="11">
        <f>IF(S248="", "", 'Appendice 2, GWP dei HFCs'!G4)</f>
        <v>0</v>
      </c>
      <c r="U248" s="16">
        <f>IF(S248="","",S248*T248)</f>
        <v>0</v>
      </c>
      <c r="V248" s="8">
        <f>IF('2-Controllo qualitativo'!Z249&lt;&gt;"",IF('2-Controllo qualitativo'!Z249&lt;&gt;0,'2-Controllo qualitativo'!Z249,""),"")</f>
        <v>0</v>
      </c>
      <c r="W248" s="15">
        <f>IF('3.1-Coefficienti di emissione'!N248 ="", "", '3.1-Coefficienti di emissione'!N248)</f>
        <v>0</v>
      </c>
      <c r="X248" s="11">
        <f>IF(W248="","",'3.1-Coefficienti di emissione'!O248)</f>
        <v>0</v>
      </c>
      <c r="Y248" s="16">
        <f>IF(V248="","",H248*W248)</f>
        <v>0</v>
      </c>
      <c r="Z248" s="11">
        <f>IF(Y248="", "", 'Appendice 2, GWP dei HFCs'!G5)</f>
        <v>0</v>
      </c>
      <c r="AA248" s="16">
        <f>IF(Y248="","",Y248*Z248)</f>
        <v>0</v>
      </c>
      <c r="AB248" s="16">
        <f>IF('2-Controllo qualitativo'!E249="是",IF(J248="CO2",SUM(U248,AA248),SUM(O248,U248,AA248)),IF(SUM(O248,U248,AA248)&lt;&gt;0,SUM(O248,U248,AA248),0))</f>
        <v>0</v>
      </c>
      <c r="AC248" s="16">
        <f>IF('2-Controllo qualitativo'!E249="是",IF(J248="CO2",O248,""),"")</f>
        <v>0</v>
      </c>
      <c r="AD248" s="17">
        <f>IF(AB248&lt;&gt;"",AB248/'6-Tabella di riepilogo'!$J$5,"")</f>
        <v>0</v>
      </c>
      <c r="AE248" s="10">
        <f>F242&amp;J242&amp;E242</f>
        <v>0</v>
      </c>
      <c r="AF248" s="10">
        <f>F242&amp;J242</f>
        <v>0</v>
      </c>
      <c r="AG248" s="10">
        <f>F242&amp;P242</f>
        <v>0</v>
      </c>
      <c r="AH248" s="10">
        <f>F242&amp;V242</f>
        <v>0</v>
      </c>
      <c r="AI248" s="10">
        <f>F242&amp;G242</f>
        <v>0</v>
      </c>
      <c r="AJ248" s="10">
        <f>F242&amp;G242</f>
        <v>0</v>
      </c>
      <c r="AK248" s="10">
        <f>F242&amp;G242</f>
        <v>0</v>
      </c>
      <c r="AL248" s="10">
        <f>F242&amp;J242&amp;G242&amp;E242</f>
        <v>0</v>
      </c>
      <c r="AM248" s="10">
        <f>IFERROR(ABS(AB242),"")</f>
        <v>0</v>
      </c>
    </row>
    <row r="249" spans="1:39" ht="30" customHeight="1">
      <c r="A249" s="8">
        <f>IF('2-Controllo qualitativo'!A250&lt;&gt;"",'2-Controllo qualitativo'!A250,"")</f>
        <v>0</v>
      </c>
      <c r="B249" s="8">
        <f>IF('2-Controllo qualitativo'!B250&lt;&gt;"",'2-Controllo qualitativo'!B250,"")</f>
        <v>0</v>
      </c>
      <c r="C249" s="8">
        <f>IF('2-Controllo qualitativo'!C250&lt;&gt;"",'2-Controllo qualitativo'!C250,"")</f>
        <v>0</v>
      </c>
      <c r="D249" s="8">
        <f>IF('2-Controllo qualitativo'!D250&lt;&gt;"",'2-Controllo qualitativo'!D250,"")</f>
        <v>0</v>
      </c>
      <c r="E249" s="8">
        <f>IF('2-Controllo qualitativo'!E250&lt;&gt;"",'2-Controllo qualitativo'!E250,"")</f>
        <v>0</v>
      </c>
      <c r="F249" s="8">
        <f>IF('2-Controllo qualitativo'!F250&lt;&gt;"",'2-Controllo qualitativo'!F250,"")</f>
        <v>0</v>
      </c>
      <c r="G249" s="8">
        <f>IF('2-Controllo qualitativo'!G250&lt;&gt;"",'2-Controllo qualitativo'!G250,"")</f>
        <v>0</v>
      </c>
      <c r="H249" s="11" t="s">
        <v>544</v>
      </c>
      <c r="I249" s="11" t="s">
        <v>536</v>
      </c>
      <c r="J249" s="8">
        <f>IF('2-Controllo qualitativo'!X250&lt;&gt;"",IF('2-Controllo qualitativo'!X250&lt;&gt;0,'2-Controllo qualitativo'!X250,""),"")</f>
        <v>0</v>
      </c>
      <c r="K249" s="15">
        <f>'3.1-Coefficienti di emissione'!F249</f>
        <v>0</v>
      </c>
      <c r="L249" s="11">
        <f>'3.1-Coefficienti di emissione'!G249</f>
        <v>0</v>
      </c>
      <c r="M249" s="16">
        <f>IF(J249="","",H249*K249)</f>
        <v>0</v>
      </c>
      <c r="N249" s="11">
        <f>'Appendice 2, GWP dei HFCs'!G3</f>
        <v>0</v>
      </c>
      <c r="O249" s="16">
        <f>IF(M249="","",M249*N249)</f>
        <v>0</v>
      </c>
      <c r="P249" s="8">
        <f>IF('2-Controllo qualitativo'!Y250&lt;&gt;"",IF('2-Controllo qualitativo'!Y250&lt;&gt;0,'2-Controllo qualitativo'!Y250,""),"")</f>
        <v>0</v>
      </c>
      <c r="Q249" s="15">
        <f>IF('3.1-Coefficienti di emissione'!J249="", "", '3.1-Coefficienti di emissione'!J249)</f>
        <v>0</v>
      </c>
      <c r="R249" s="11">
        <f>IF(Q249="","",'3.1-Coefficienti di emissione'!K249)</f>
        <v>0</v>
      </c>
      <c r="S249" s="16">
        <f>IF(P249="","",H249*Q249)</f>
        <v>0</v>
      </c>
      <c r="T249" s="11">
        <f>IF(S249="", "", 'Appendice 2, GWP dei HFCs'!G4)</f>
        <v>0</v>
      </c>
      <c r="U249" s="16">
        <f>IF(S249="","",S249*T249)</f>
        <v>0</v>
      </c>
      <c r="V249" s="8">
        <f>IF('2-Controllo qualitativo'!Z250&lt;&gt;"",IF('2-Controllo qualitativo'!Z250&lt;&gt;0,'2-Controllo qualitativo'!Z250,""),"")</f>
        <v>0</v>
      </c>
      <c r="W249" s="15">
        <f>IF('3.1-Coefficienti di emissione'!N249 ="", "", '3.1-Coefficienti di emissione'!N249)</f>
        <v>0</v>
      </c>
      <c r="X249" s="11">
        <f>IF(W249="","",'3.1-Coefficienti di emissione'!O249)</f>
        <v>0</v>
      </c>
      <c r="Y249" s="16">
        <f>IF(V249="","",H249*W249)</f>
        <v>0</v>
      </c>
      <c r="Z249" s="11">
        <f>IF(Y249="", "", 'Appendice 2, GWP dei HFCs'!G5)</f>
        <v>0</v>
      </c>
      <c r="AA249" s="16">
        <f>IF(Y249="","",Y249*Z249)</f>
        <v>0</v>
      </c>
      <c r="AB249" s="16">
        <f>IF('2-Controllo qualitativo'!E250="是",IF(J249="CO2",SUM(U249,AA249),SUM(O249,U249,AA249)),IF(SUM(O249,U249,AA249)&lt;&gt;0,SUM(O249,U249,AA249),0))</f>
        <v>0</v>
      </c>
      <c r="AC249" s="16">
        <f>IF('2-Controllo qualitativo'!E250="是",IF(J249="CO2",O249,""),"")</f>
        <v>0</v>
      </c>
      <c r="AD249" s="17">
        <f>IF(AB249&lt;&gt;"",AB249/'6-Tabella di riepilogo'!$J$5,"")</f>
        <v>0</v>
      </c>
      <c r="AE249" s="10">
        <f>F243&amp;J243&amp;E243</f>
        <v>0</v>
      </c>
      <c r="AF249" s="10">
        <f>F243&amp;J243</f>
        <v>0</v>
      </c>
      <c r="AG249" s="10">
        <f>F243&amp;P243</f>
        <v>0</v>
      </c>
      <c r="AH249" s="10">
        <f>F243&amp;V243</f>
        <v>0</v>
      </c>
      <c r="AI249" s="10">
        <f>F243&amp;G243</f>
        <v>0</v>
      </c>
      <c r="AJ249" s="10">
        <f>F243&amp;G243</f>
        <v>0</v>
      </c>
      <c r="AK249" s="10">
        <f>F243&amp;G243</f>
        <v>0</v>
      </c>
      <c r="AL249" s="10">
        <f>F243&amp;J243&amp;G243&amp;E243</f>
        <v>0</v>
      </c>
      <c r="AM249" s="10">
        <f>IFERROR(ABS(AB243),"")</f>
        <v>0</v>
      </c>
    </row>
    <row r="250" spans="1:39" ht="30" customHeight="1">
      <c r="A250" s="8">
        <f>IF('2-Controllo qualitativo'!A251&lt;&gt;"",'2-Controllo qualitativo'!A251,"")</f>
        <v>0</v>
      </c>
      <c r="B250" s="8">
        <f>IF('2-Controllo qualitativo'!B251&lt;&gt;"",'2-Controllo qualitativo'!B251,"")</f>
        <v>0</v>
      </c>
      <c r="C250" s="8">
        <f>IF('2-Controllo qualitativo'!C251&lt;&gt;"",'2-Controllo qualitativo'!C251,"")</f>
        <v>0</v>
      </c>
      <c r="D250" s="8">
        <f>IF('2-Controllo qualitativo'!D251&lt;&gt;"",'2-Controllo qualitativo'!D251,"")</f>
        <v>0</v>
      </c>
      <c r="E250" s="8">
        <f>IF('2-Controllo qualitativo'!E251&lt;&gt;"",'2-Controllo qualitativo'!E251,"")</f>
        <v>0</v>
      </c>
      <c r="F250" s="8">
        <f>IF('2-Controllo qualitativo'!F251&lt;&gt;"",'2-Controllo qualitativo'!F251,"")</f>
        <v>0</v>
      </c>
      <c r="G250" s="8">
        <f>IF('2-Controllo qualitativo'!G251&lt;&gt;"",'2-Controllo qualitativo'!G251,"")</f>
        <v>0</v>
      </c>
      <c r="H250" s="11" t="s">
        <v>545</v>
      </c>
      <c r="I250" s="11" t="s">
        <v>536</v>
      </c>
      <c r="J250" s="8">
        <f>IF('2-Controllo qualitativo'!X251&lt;&gt;"",IF('2-Controllo qualitativo'!X251&lt;&gt;0,'2-Controllo qualitativo'!X251,""),"")</f>
        <v>0</v>
      </c>
      <c r="K250" s="15">
        <f>'3.1-Coefficienti di emissione'!F250</f>
        <v>0</v>
      </c>
      <c r="L250" s="11">
        <f>'3.1-Coefficienti di emissione'!G250</f>
        <v>0</v>
      </c>
      <c r="M250" s="16">
        <f>IF(J250="","",H250*K250)</f>
        <v>0</v>
      </c>
      <c r="N250" s="11">
        <f>'Appendice 2, GWP dei HFCs'!G3</f>
        <v>0</v>
      </c>
      <c r="O250" s="16">
        <f>IF(M250="","",M250*N250)</f>
        <v>0</v>
      </c>
      <c r="P250" s="8">
        <f>IF('2-Controllo qualitativo'!Y251&lt;&gt;"",IF('2-Controllo qualitativo'!Y251&lt;&gt;0,'2-Controllo qualitativo'!Y251,""),"")</f>
        <v>0</v>
      </c>
      <c r="Q250" s="15">
        <f>IF('3.1-Coefficienti di emissione'!J250="", "", '3.1-Coefficienti di emissione'!J250)</f>
        <v>0</v>
      </c>
      <c r="R250" s="11">
        <f>IF(Q250="","",'3.1-Coefficienti di emissione'!K250)</f>
        <v>0</v>
      </c>
      <c r="S250" s="16">
        <f>IF(P250="","",H250*Q250)</f>
        <v>0</v>
      </c>
      <c r="T250" s="11">
        <f>IF(S250="", "", 'Appendice 2, GWP dei HFCs'!G4)</f>
        <v>0</v>
      </c>
      <c r="U250" s="16">
        <f>IF(S250="","",S250*T250)</f>
        <v>0</v>
      </c>
      <c r="V250" s="8">
        <f>IF('2-Controllo qualitativo'!Z251&lt;&gt;"",IF('2-Controllo qualitativo'!Z251&lt;&gt;0,'2-Controllo qualitativo'!Z251,""),"")</f>
        <v>0</v>
      </c>
      <c r="W250" s="15">
        <f>IF('3.1-Coefficienti di emissione'!N250 ="", "", '3.1-Coefficienti di emissione'!N250)</f>
        <v>0</v>
      </c>
      <c r="X250" s="11">
        <f>IF(W250="","",'3.1-Coefficienti di emissione'!O250)</f>
        <v>0</v>
      </c>
      <c r="Y250" s="16">
        <f>IF(V250="","",H250*W250)</f>
        <v>0</v>
      </c>
      <c r="Z250" s="11">
        <f>IF(Y250="", "", 'Appendice 2, GWP dei HFCs'!G5)</f>
        <v>0</v>
      </c>
      <c r="AA250" s="16">
        <f>IF(Y250="","",Y250*Z250)</f>
        <v>0</v>
      </c>
      <c r="AB250" s="16">
        <f>IF('2-Controllo qualitativo'!E251="是",IF(J250="CO2",SUM(U250,AA250),SUM(O250,U250,AA250)),IF(SUM(O250,U250,AA250)&lt;&gt;0,SUM(O250,U250,AA250),0))</f>
        <v>0</v>
      </c>
      <c r="AC250" s="16">
        <f>IF('2-Controllo qualitativo'!E251="是",IF(J250="CO2",O250,""),"")</f>
        <v>0</v>
      </c>
      <c r="AD250" s="17">
        <f>IF(AB250&lt;&gt;"",AB250/'6-Tabella di riepilogo'!$J$5,"")</f>
        <v>0</v>
      </c>
      <c r="AE250" s="10">
        <f>F244&amp;J244&amp;E244</f>
        <v>0</v>
      </c>
      <c r="AF250" s="10">
        <f>F244&amp;J244</f>
        <v>0</v>
      </c>
      <c r="AG250" s="10">
        <f>F244&amp;P244</f>
        <v>0</v>
      </c>
      <c r="AH250" s="10">
        <f>F244&amp;V244</f>
        <v>0</v>
      </c>
      <c r="AI250" s="10">
        <f>F244&amp;G244</f>
        <v>0</v>
      </c>
      <c r="AJ250" s="10">
        <f>F244&amp;G244</f>
        <v>0</v>
      </c>
      <c r="AK250" s="10">
        <f>F244&amp;G244</f>
        <v>0</v>
      </c>
      <c r="AL250" s="10">
        <f>F244&amp;J244&amp;G244&amp;E244</f>
        <v>0</v>
      </c>
      <c r="AM250" s="10">
        <f>IFERROR(ABS(AB244),"")</f>
        <v>0</v>
      </c>
    </row>
    <row r="251" spans="1:39" ht="30" customHeight="1">
      <c r="A251" s="8">
        <f>IF('2-Controllo qualitativo'!A252&lt;&gt;"",'2-Controllo qualitativo'!A252,"")</f>
        <v>0</v>
      </c>
      <c r="B251" s="8">
        <f>IF('2-Controllo qualitativo'!B252&lt;&gt;"",'2-Controllo qualitativo'!B252,"")</f>
        <v>0</v>
      </c>
      <c r="C251" s="8">
        <f>IF('2-Controllo qualitativo'!C252&lt;&gt;"",'2-Controllo qualitativo'!C252,"")</f>
        <v>0</v>
      </c>
      <c r="D251" s="8">
        <f>IF('2-Controllo qualitativo'!D252&lt;&gt;"",'2-Controllo qualitativo'!D252,"")</f>
        <v>0</v>
      </c>
      <c r="E251" s="8">
        <f>IF('2-Controllo qualitativo'!E252&lt;&gt;"",'2-Controllo qualitativo'!E252,"")</f>
        <v>0</v>
      </c>
      <c r="F251" s="8">
        <f>IF('2-Controllo qualitativo'!F252&lt;&gt;"",'2-Controllo qualitativo'!F252,"")</f>
        <v>0</v>
      </c>
      <c r="G251" s="8">
        <f>IF('2-Controllo qualitativo'!G252&lt;&gt;"",'2-Controllo qualitativo'!G252,"")</f>
        <v>0</v>
      </c>
      <c r="H251" s="11" t="s">
        <v>546</v>
      </c>
      <c r="I251" s="11" t="s">
        <v>536</v>
      </c>
      <c r="J251" s="8">
        <f>IF('2-Controllo qualitativo'!X252&lt;&gt;"",IF('2-Controllo qualitativo'!X252&lt;&gt;0,'2-Controllo qualitativo'!X252,""),"")</f>
        <v>0</v>
      </c>
      <c r="K251" s="15">
        <f>'3.1-Coefficienti di emissione'!F251</f>
        <v>0</v>
      </c>
      <c r="L251" s="11">
        <f>'3.1-Coefficienti di emissione'!G251</f>
        <v>0</v>
      </c>
      <c r="M251" s="16">
        <f>IF(J251="","",H251*K251)</f>
        <v>0</v>
      </c>
      <c r="N251" s="11">
        <f>'Appendice 2, GWP dei HFCs'!G3</f>
        <v>0</v>
      </c>
      <c r="O251" s="16">
        <f>IF(M251="","",M251*N251)</f>
        <v>0</v>
      </c>
      <c r="P251" s="8">
        <f>IF('2-Controllo qualitativo'!Y252&lt;&gt;"",IF('2-Controllo qualitativo'!Y252&lt;&gt;0,'2-Controllo qualitativo'!Y252,""),"")</f>
        <v>0</v>
      </c>
      <c r="Q251" s="15">
        <f>IF('3.1-Coefficienti di emissione'!J251="", "", '3.1-Coefficienti di emissione'!J251)</f>
        <v>0</v>
      </c>
      <c r="R251" s="11">
        <f>IF(Q251="","",'3.1-Coefficienti di emissione'!K251)</f>
        <v>0</v>
      </c>
      <c r="S251" s="16">
        <f>IF(P251="","",H251*Q251)</f>
        <v>0</v>
      </c>
      <c r="T251" s="11">
        <f>IF(S251="", "", 'Appendice 2, GWP dei HFCs'!G4)</f>
        <v>0</v>
      </c>
      <c r="U251" s="16">
        <f>IF(S251="","",S251*T251)</f>
        <v>0</v>
      </c>
      <c r="V251" s="8">
        <f>IF('2-Controllo qualitativo'!Z252&lt;&gt;"",IF('2-Controllo qualitativo'!Z252&lt;&gt;0,'2-Controllo qualitativo'!Z252,""),"")</f>
        <v>0</v>
      </c>
      <c r="W251" s="15">
        <f>IF('3.1-Coefficienti di emissione'!N251 ="", "", '3.1-Coefficienti di emissione'!N251)</f>
        <v>0</v>
      </c>
      <c r="X251" s="11">
        <f>IF(W251="","",'3.1-Coefficienti di emissione'!O251)</f>
        <v>0</v>
      </c>
      <c r="Y251" s="16">
        <f>IF(V251="","",H251*W251)</f>
        <v>0</v>
      </c>
      <c r="Z251" s="11">
        <f>IF(Y251="", "", 'Appendice 2, GWP dei HFCs'!G5)</f>
        <v>0</v>
      </c>
      <c r="AA251" s="16">
        <f>IF(Y251="","",Y251*Z251)</f>
        <v>0</v>
      </c>
      <c r="AB251" s="16">
        <f>IF('2-Controllo qualitativo'!E252="是",IF(J251="CO2",SUM(U251,AA251),SUM(O251,U251,AA251)),IF(SUM(O251,U251,AA251)&lt;&gt;0,SUM(O251,U251,AA251),0))</f>
        <v>0</v>
      </c>
      <c r="AC251" s="16">
        <f>IF('2-Controllo qualitativo'!E252="是",IF(J251="CO2",O251,""),"")</f>
        <v>0</v>
      </c>
      <c r="AD251" s="17">
        <f>IF(AB251&lt;&gt;"",AB251/'6-Tabella di riepilogo'!$J$5,"")</f>
        <v>0</v>
      </c>
      <c r="AE251" s="10">
        <f>F245&amp;J245&amp;E245</f>
        <v>0</v>
      </c>
      <c r="AF251" s="10">
        <f>F245&amp;J245</f>
        <v>0</v>
      </c>
      <c r="AG251" s="10">
        <f>F245&amp;P245</f>
        <v>0</v>
      </c>
      <c r="AH251" s="10">
        <f>F245&amp;V245</f>
        <v>0</v>
      </c>
      <c r="AI251" s="10">
        <f>F245&amp;G245</f>
        <v>0</v>
      </c>
      <c r="AJ251" s="10">
        <f>F245&amp;G245</f>
        <v>0</v>
      </c>
      <c r="AK251" s="10">
        <f>F245&amp;G245</f>
        <v>0</v>
      </c>
      <c r="AL251" s="10">
        <f>F245&amp;J245&amp;G245&amp;E245</f>
        <v>0</v>
      </c>
      <c r="AM251" s="10">
        <f>IFERROR(ABS(AB245),"")</f>
        <v>0</v>
      </c>
    </row>
    <row r="252" spans="1:39" ht="30" customHeight="1">
      <c r="A252" s="8">
        <f>IF('2-Controllo qualitativo'!A253&lt;&gt;"",'2-Controllo qualitativo'!A253,"")</f>
        <v>0</v>
      </c>
      <c r="B252" s="8">
        <f>IF('2-Controllo qualitativo'!B253&lt;&gt;"",'2-Controllo qualitativo'!B253,"")</f>
        <v>0</v>
      </c>
      <c r="C252" s="8">
        <f>IF('2-Controllo qualitativo'!C253&lt;&gt;"",'2-Controllo qualitativo'!C253,"")</f>
        <v>0</v>
      </c>
      <c r="D252" s="8">
        <f>IF('2-Controllo qualitativo'!D253&lt;&gt;"",'2-Controllo qualitativo'!D253,"")</f>
        <v>0</v>
      </c>
      <c r="E252" s="8">
        <f>IF('2-Controllo qualitativo'!E253&lt;&gt;"",'2-Controllo qualitativo'!E253,"")</f>
        <v>0</v>
      </c>
      <c r="F252" s="8">
        <f>IF('2-Controllo qualitativo'!F253&lt;&gt;"",'2-Controllo qualitativo'!F253,"")</f>
        <v>0</v>
      </c>
      <c r="G252" s="8">
        <f>IF('2-Controllo qualitativo'!G253&lt;&gt;"",'2-Controllo qualitativo'!G253,"")</f>
        <v>0</v>
      </c>
      <c r="H252" s="11" t="s">
        <v>467</v>
      </c>
      <c r="I252" s="11"/>
      <c r="J252" s="8">
        <f>IF('2-Controllo qualitativo'!X253&lt;&gt;"",IF('2-Controllo qualitativo'!X253&lt;&gt;0,'2-Controllo qualitativo'!X253,""),"")</f>
        <v>0</v>
      </c>
      <c r="K252" s="15">
        <f>'3.1-Coefficienti di emissione'!F252</f>
        <v>0</v>
      </c>
      <c r="L252" s="11">
        <f>'3.1-Coefficienti di emissione'!G252</f>
        <v>0</v>
      </c>
      <c r="M252" s="16">
        <f>IF(J252="","",H252*K252)</f>
        <v>0</v>
      </c>
      <c r="N252" s="11">
        <f>'Appendice 2, GWP dei HFCs'!G3</f>
        <v>0</v>
      </c>
      <c r="O252" s="16">
        <f>IF(M252="","",M252*N252)</f>
        <v>0</v>
      </c>
      <c r="P252" s="8">
        <f>IF('2-Controllo qualitativo'!Y253&lt;&gt;"",IF('2-Controllo qualitativo'!Y253&lt;&gt;0,'2-Controllo qualitativo'!Y253,""),"")</f>
        <v>0</v>
      </c>
      <c r="Q252" s="15">
        <f>IF('3.1-Coefficienti di emissione'!J252="", "", '3.1-Coefficienti di emissione'!J252)</f>
        <v>0</v>
      </c>
      <c r="R252" s="11">
        <f>IF(Q252="","",'3.1-Coefficienti di emissione'!K252)</f>
        <v>0</v>
      </c>
      <c r="S252" s="16">
        <f>IF(P252="","",H252*Q252)</f>
        <v>0</v>
      </c>
      <c r="T252" s="11">
        <f>IF(S252="", "", 'Appendice 2, GWP dei HFCs'!G4)</f>
        <v>0</v>
      </c>
      <c r="U252" s="16">
        <f>IF(S252="","",S252*T252)</f>
        <v>0</v>
      </c>
      <c r="V252" s="8">
        <f>IF('2-Controllo qualitativo'!Z253&lt;&gt;"",IF('2-Controllo qualitativo'!Z253&lt;&gt;0,'2-Controllo qualitativo'!Z253,""),"")</f>
        <v>0</v>
      </c>
      <c r="W252" s="15">
        <f>IF('3.1-Coefficienti di emissione'!N252 ="", "", '3.1-Coefficienti di emissione'!N252)</f>
        <v>0</v>
      </c>
      <c r="X252" s="11">
        <f>IF(W252="","",'3.1-Coefficienti di emissione'!O252)</f>
        <v>0</v>
      </c>
      <c r="Y252" s="16">
        <f>IF(V252="","",H252*W252)</f>
        <v>0</v>
      </c>
      <c r="Z252" s="11">
        <f>IF(Y252="", "", 'Appendice 2, GWP dei HFCs'!G5)</f>
        <v>0</v>
      </c>
      <c r="AA252" s="16">
        <f>IF(Y252="","",Y252*Z252)</f>
        <v>0</v>
      </c>
      <c r="AB252" s="16">
        <f>IF('2-Controllo qualitativo'!E253="是",IF(J252="CO2",SUM(U252,AA252),SUM(O252,U252,AA252)),IF(SUM(O252,U252,AA252)&lt;&gt;0,SUM(O252,U252,AA252),0))</f>
        <v>0</v>
      </c>
      <c r="AC252" s="16">
        <f>IF('2-Controllo qualitativo'!E253="是",IF(J252="CO2",O252,""),"")</f>
        <v>0</v>
      </c>
      <c r="AD252" s="17">
        <f>IF(AB252&lt;&gt;"",AB252/'6-Tabella di riepilogo'!$J$5,"")</f>
        <v>0</v>
      </c>
      <c r="AE252" s="10">
        <f>F246&amp;J246&amp;E246</f>
        <v>0</v>
      </c>
      <c r="AF252" s="10">
        <f>F246&amp;J246</f>
        <v>0</v>
      </c>
      <c r="AG252" s="10">
        <f>F246&amp;P246</f>
        <v>0</v>
      </c>
      <c r="AH252" s="10">
        <f>F246&amp;V246</f>
        <v>0</v>
      </c>
      <c r="AI252" s="10">
        <f>F246&amp;G246</f>
        <v>0</v>
      </c>
      <c r="AJ252" s="10">
        <f>F246&amp;G246</f>
        <v>0</v>
      </c>
      <c r="AK252" s="10">
        <f>F246&amp;G246</f>
        <v>0</v>
      </c>
      <c r="AL252" s="10">
        <f>F246&amp;J246&amp;G246&amp;E246</f>
        <v>0</v>
      </c>
      <c r="AM252" s="10">
        <f>IFERROR(ABS(AB246),"")</f>
        <v>0</v>
      </c>
    </row>
    <row r="253" spans="1:39" ht="30" customHeight="1">
      <c r="A253" s="8">
        <f>IF('2-Controllo qualitativo'!A254&lt;&gt;"",'2-Controllo qualitativo'!A254,"")</f>
        <v>0</v>
      </c>
      <c r="B253" s="8">
        <f>IF('2-Controllo qualitativo'!B254&lt;&gt;"",'2-Controllo qualitativo'!B254,"")</f>
        <v>0</v>
      </c>
      <c r="C253" s="8">
        <f>IF('2-Controllo qualitativo'!C254&lt;&gt;"",'2-Controllo qualitativo'!C254,"")</f>
        <v>0</v>
      </c>
      <c r="D253" s="8">
        <f>IF('2-Controllo qualitativo'!D254&lt;&gt;"",'2-Controllo qualitativo'!D254,"")</f>
        <v>0</v>
      </c>
      <c r="E253" s="8">
        <f>IF('2-Controllo qualitativo'!E254&lt;&gt;"",'2-Controllo qualitativo'!E254,"")</f>
        <v>0</v>
      </c>
      <c r="F253" s="8">
        <f>IF('2-Controllo qualitativo'!F254&lt;&gt;"",'2-Controllo qualitativo'!F254,"")</f>
        <v>0</v>
      </c>
      <c r="G253" s="8">
        <f>IF('2-Controllo qualitativo'!G254&lt;&gt;"",'2-Controllo qualitativo'!G254,"")</f>
        <v>0</v>
      </c>
      <c r="H253" s="11" t="s">
        <v>467</v>
      </c>
      <c r="I253" s="11"/>
      <c r="J253" s="8">
        <f>IF('2-Controllo qualitativo'!X254&lt;&gt;"",IF('2-Controllo qualitativo'!X254&lt;&gt;0,'2-Controllo qualitativo'!X254,""),"")</f>
        <v>0</v>
      </c>
      <c r="K253" s="15">
        <f>'3.1-Coefficienti di emissione'!F253</f>
        <v>0</v>
      </c>
      <c r="L253" s="11">
        <f>'3.1-Coefficienti di emissione'!G253</f>
        <v>0</v>
      </c>
      <c r="M253" s="16">
        <f>IF(J253="","",H253*K253)</f>
        <v>0</v>
      </c>
      <c r="N253" s="11">
        <f>'Appendice 2, GWP dei HFCs'!G3</f>
        <v>0</v>
      </c>
      <c r="O253" s="16">
        <f>IF(M253="","",M253*N253)</f>
        <v>0</v>
      </c>
      <c r="P253" s="8">
        <f>IF('2-Controllo qualitativo'!Y254&lt;&gt;"",IF('2-Controllo qualitativo'!Y254&lt;&gt;0,'2-Controllo qualitativo'!Y254,""),"")</f>
        <v>0</v>
      </c>
      <c r="Q253" s="15">
        <f>IF('3.1-Coefficienti di emissione'!J253="", "", '3.1-Coefficienti di emissione'!J253)</f>
        <v>0</v>
      </c>
      <c r="R253" s="11">
        <f>IF(Q253="","",'3.1-Coefficienti di emissione'!K253)</f>
        <v>0</v>
      </c>
      <c r="S253" s="16">
        <f>IF(P253="","",H253*Q253)</f>
        <v>0</v>
      </c>
      <c r="T253" s="11">
        <f>IF(S253="", "", 'Appendice 2, GWP dei HFCs'!G4)</f>
        <v>0</v>
      </c>
      <c r="U253" s="16">
        <f>IF(S253="","",S253*T253)</f>
        <v>0</v>
      </c>
      <c r="V253" s="8">
        <f>IF('2-Controllo qualitativo'!Z254&lt;&gt;"",IF('2-Controllo qualitativo'!Z254&lt;&gt;0,'2-Controllo qualitativo'!Z254,""),"")</f>
        <v>0</v>
      </c>
      <c r="W253" s="15">
        <f>IF('3.1-Coefficienti di emissione'!N253 ="", "", '3.1-Coefficienti di emissione'!N253)</f>
        <v>0</v>
      </c>
      <c r="X253" s="11">
        <f>IF(W253="","",'3.1-Coefficienti di emissione'!O253)</f>
        <v>0</v>
      </c>
      <c r="Y253" s="16">
        <f>IF(V253="","",H253*W253)</f>
        <v>0</v>
      </c>
      <c r="Z253" s="11">
        <f>IF(Y253="", "", 'Appendice 2, GWP dei HFCs'!G5)</f>
        <v>0</v>
      </c>
      <c r="AA253" s="16">
        <f>IF(Y253="","",Y253*Z253)</f>
        <v>0</v>
      </c>
      <c r="AB253" s="16">
        <f>IF('2-Controllo qualitativo'!E254="是",IF(J253="CO2",SUM(U253,AA253),SUM(O253,U253,AA253)),IF(SUM(O253,U253,AA253)&lt;&gt;0,SUM(O253,U253,AA253),0))</f>
        <v>0</v>
      </c>
      <c r="AC253" s="16">
        <f>IF('2-Controllo qualitativo'!E254="是",IF(J253="CO2",O253,""),"")</f>
        <v>0</v>
      </c>
      <c r="AD253" s="17">
        <f>IF(AB253&lt;&gt;"",AB253/'6-Tabella di riepilogo'!$J$5,"")</f>
        <v>0</v>
      </c>
      <c r="AE253" s="10">
        <f>F247&amp;J247&amp;E247</f>
        <v>0</v>
      </c>
      <c r="AF253" s="10">
        <f>F247&amp;J247</f>
        <v>0</v>
      </c>
      <c r="AG253" s="10">
        <f>F247&amp;P247</f>
        <v>0</v>
      </c>
      <c r="AH253" s="10">
        <f>F247&amp;V247</f>
        <v>0</v>
      </c>
      <c r="AI253" s="10">
        <f>F247&amp;G247</f>
        <v>0</v>
      </c>
      <c r="AJ253" s="10">
        <f>F247&amp;G247</f>
        <v>0</v>
      </c>
      <c r="AK253" s="10">
        <f>F247&amp;G247</f>
        <v>0</v>
      </c>
      <c r="AL253" s="10">
        <f>F247&amp;J247&amp;G247&amp;E247</f>
        <v>0</v>
      </c>
      <c r="AM253" s="10">
        <f>IFERROR(ABS(AB247),"")</f>
        <v>0</v>
      </c>
    </row>
    <row r="254" spans="1:39" ht="30" customHeight="1">
      <c r="A254" s="8">
        <f>IF('2-Controllo qualitativo'!A255&lt;&gt;"",'2-Controllo qualitativo'!A255,"")</f>
        <v>0</v>
      </c>
      <c r="B254" s="8">
        <f>IF('2-Controllo qualitativo'!B255&lt;&gt;"",'2-Controllo qualitativo'!B255,"")</f>
        <v>0</v>
      </c>
      <c r="C254" s="8">
        <f>IF('2-Controllo qualitativo'!C255&lt;&gt;"",'2-Controllo qualitativo'!C255,"")</f>
        <v>0</v>
      </c>
      <c r="D254" s="8">
        <f>IF('2-Controllo qualitativo'!D255&lt;&gt;"",'2-Controllo qualitativo'!D255,"")</f>
        <v>0</v>
      </c>
      <c r="E254" s="8">
        <f>IF('2-Controllo qualitativo'!E255&lt;&gt;"",'2-Controllo qualitativo'!E255,"")</f>
        <v>0</v>
      </c>
      <c r="F254" s="8">
        <f>IF('2-Controllo qualitativo'!F255&lt;&gt;"",'2-Controllo qualitativo'!F255,"")</f>
        <v>0</v>
      </c>
      <c r="G254" s="8">
        <f>IF('2-Controllo qualitativo'!G255&lt;&gt;"",'2-Controllo qualitativo'!G255,"")</f>
        <v>0</v>
      </c>
      <c r="H254" s="11" t="s">
        <v>467</v>
      </c>
      <c r="I254" s="11"/>
      <c r="J254" s="8">
        <f>IF('2-Controllo qualitativo'!X255&lt;&gt;"",IF('2-Controllo qualitativo'!X255&lt;&gt;0,'2-Controllo qualitativo'!X255,""),"")</f>
        <v>0</v>
      </c>
      <c r="K254" s="15">
        <f>'3.1-Coefficienti di emissione'!F254</f>
        <v>0</v>
      </c>
      <c r="L254" s="11">
        <f>'3.1-Coefficienti di emissione'!G254</f>
        <v>0</v>
      </c>
      <c r="M254" s="16">
        <f>IF(J254="","",H254*K254)</f>
        <v>0</v>
      </c>
      <c r="N254" s="11">
        <f>'Appendice 2, GWP dei HFCs'!G3</f>
        <v>0</v>
      </c>
      <c r="O254" s="16">
        <f>IF(M254="","",M254*N254)</f>
        <v>0</v>
      </c>
      <c r="P254" s="8">
        <f>IF('2-Controllo qualitativo'!Y255&lt;&gt;"",IF('2-Controllo qualitativo'!Y255&lt;&gt;0,'2-Controllo qualitativo'!Y255,""),"")</f>
        <v>0</v>
      </c>
      <c r="Q254" s="15">
        <f>IF('3.1-Coefficienti di emissione'!J254="", "", '3.1-Coefficienti di emissione'!J254)</f>
        <v>0</v>
      </c>
      <c r="R254" s="11">
        <f>IF(Q254="","",'3.1-Coefficienti di emissione'!K254)</f>
        <v>0</v>
      </c>
      <c r="S254" s="16">
        <f>IF(P254="","",H254*Q254)</f>
        <v>0</v>
      </c>
      <c r="T254" s="11">
        <f>IF(S254="", "", 'Appendice 2, GWP dei HFCs'!G4)</f>
        <v>0</v>
      </c>
      <c r="U254" s="16">
        <f>IF(S254="","",S254*T254)</f>
        <v>0</v>
      </c>
      <c r="V254" s="8">
        <f>IF('2-Controllo qualitativo'!Z255&lt;&gt;"",IF('2-Controllo qualitativo'!Z255&lt;&gt;0,'2-Controllo qualitativo'!Z255,""),"")</f>
        <v>0</v>
      </c>
      <c r="W254" s="15">
        <f>IF('3.1-Coefficienti di emissione'!N254 ="", "", '3.1-Coefficienti di emissione'!N254)</f>
        <v>0</v>
      </c>
      <c r="X254" s="11">
        <f>IF(W254="","",'3.1-Coefficienti di emissione'!O254)</f>
        <v>0</v>
      </c>
      <c r="Y254" s="16">
        <f>IF(V254="","",H254*W254)</f>
        <v>0</v>
      </c>
      <c r="Z254" s="11">
        <f>IF(Y254="", "", 'Appendice 2, GWP dei HFCs'!G5)</f>
        <v>0</v>
      </c>
      <c r="AA254" s="16">
        <f>IF(Y254="","",Y254*Z254)</f>
        <v>0</v>
      </c>
      <c r="AB254" s="16">
        <f>IF('2-Controllo qualitativo'!E255="是",IF(J254="CO2",SUM(U254,AA254),SUM(O254,U254,AA254)),IF(SUM(O254,U254,AA254)&lt;&gt;0,SUM(O254,U254,AA254),0))</f>
        <v>0</v>
      </c>
      <c r="AC254" s="16">
        <f>IF('2-Controllo qualitativo'!E255="是",IF(J254="CO2",O254,""),"")</f>
        <v>0</v>
      </c>
      <c r="AD254" s="17">
        <f>IF(AB254&lt;&gt;"",AB254/'6-Tabella di riepilogo'!$J$5,"")</f>
        <v>0</v>
      </c>
      <c r="AE254" s="10">
        <f>F248&amp;J248&amp;E248</f>
        <v>0</v>
      </c>
      <c r="AF254" s="10">
        <f>F248&amp;J248</f>
        <v>0</v>
      </c>
      <c r="AG254" s="10">
        <f>F248&amp;P248</f>
        <v>0</v>
      </c>
      <c r="AH254" s="10">
        <f>F248&amp;V248</f>
        <v>0</v>
      </c>
      <c r="AI254" s="10">
        <f>F248&amp;G248</f>
        <v>0</v>
      </c>
      <c r="AJ254" s="10">
        <f>F248&amp;G248</f>
        <v>0</v>
      </c>
      <c r="AK254" s="10">
        <f>F248&amp;G248</f>
        <v>0</v>
      </c>
      <c r="AL254" s="10">
        <f>F248&amp;J248&amp;G248&amp;E248</f>
        <v>0</v>
      </c>
      <c r="AM254" s="10">
        <f>IFERROR(ABS(AB248),"")</f>
        <v>0</v>
      </c>
    </row>
    <row r="255" spans="1:39" ht="30" customHeight="1">
      <c r="A255" s="8">
        <f>IF('2-Controllo qualitativo'!A256&lt;&gt;"",'2-Controllo qualitativo'!A256,"")</f>
        <v>0</v>
      </c>
      <c r="B255" s="8">
        <f>IF('2-Controllo qualitativo'!B256&lt;&gt;"",'2-Controllo qualitativo'!B256,"")</f>
        <v>0</v>
      </c>
      <c r="C255" s="8">
        <f>IF('2-Controllo qualitativo'!C256&lt;&gt;"",'2-Controllo qualitativo'!C256,"")</f>
        <v>0</v>
      </c>
      <c r="D255" s="8">
        <f>IF('2-Controllo qualitativo'!D256&lt;&gt;"",'2-Controllo qualitativo'!D256,"")</f>
        <v>0</v>
      </c>
      <c r="E255" s="8">
        <f>IF('2-Controllo qualitativo'!E256&lt;&gt;"",'2-Controllo qualitativo'!E256,"")</f>
        <v>0</v>
      </c>
      <c r="F255" s="8">
        <f>IF('2-Controllo qualitativo'!F256&lt;&gt;"",'2-Controllo qualitativo'!F256,"")</f>
        <v>0</v>
      </c>
      <c r="G255" s="8">
        <f>IF('2-Controllo qualitativo'!G256&lt;&gt;"",'2-Controllo qualitativo'!G256,"")</f>
        <v>0</v>
      </c>
      <c r="H255" s="11" t="s">
        <v>467</v>
      </c>
      <c r="I255" s="11"/>
      <c r="J255" s="8">
        <f>IF('2-Controllo qualitativo'!X256&lt;&gt;"",IF('2-Controllo qualitativo'!X256&lt;&gt;0,'2-Controllo qualitativo'!X256,""),"")</f>
        <v>0</v>
      </c>
      <c r="K255" s="15">
        <f>'3.1-Coefficienti di emissione'!F255</f>
        <v>0</v>
      </c>
      <c r="L255" s="11">
        <f>'3.1-Coefficienti di emissione'!G255</f>
        <v>0</v>
      </c>
      <c r="M255" s="16">
        <f>IF(J255="","",H255*K255)</f>
        <v>0</v>
      </c>
      <c r="N255" s="11">
        <f>'Appendice 2, GWP dei HFCs'!G3</f>
        <v>0</v>
      </c>
      <c r="O255" s="16">
        <f>IF(M255="","",M255*N255)</f>
        <v>0</v>
      </c>
      <c r="P255" s="8">
        <f>IF('2-Controllo qualitativo'!Y256&lt;&gt;"",IF('2-Controllo qualitativo'!Y256&lt;&gt;0,'2-Controllo qualitativo'!Y256,""),"")</f>
        <v>0</v>
      </c>
      <c r="Q255" s="15">
        <f>IF('3.1-Coefficienti di emissione'!J255="", "", '3.1-Coefficienti di emissione'!J255)</f>
        <v>0</v>
      </c>
      <c r="R255" s="11">
        <f>IF(Q255="","",'3.1-Coefficienti di emissione'!K255)</f>
        <v>0</v>
      </c>
      <c r="S255" s="16">
        <f>IF(P255="","",H255*Q255)</f>
        <v>0</v>
      </c>
      <c r="T255" s="11">
        <f>IF(S255="", "", 'Appendice 2, GWP dei HFCs'!G4)</f>
        <v>0</v>
      </c>
      <c r="U255" s="16">
        <f>IF(S255="","",S255*T255)</f>
        <v>0</v>
      </c>
      <c r="V255" s="8">
        <f>IF('2-Controllo qualitativo'!Z256&lt;&gt;"",IF('2-Controllo qualitativo'!Z256&lt;&gt;0,'2-Controllo qualitativo'!Z256,""),"")</f>
        <v>0</v>
      </c>
      <c r="W255" s="15">
        <f>IF('3.1-Coefficienti di emissione'!N255 ="", "", '3.1-Coefficienti di emissione'!N255)</f>
        <v>0</v>
      </c>
      <c r="X255" s="11">
        <f>IF(W255="","",'3.1-Coefficienti di emissione'!O255)</f>
        <v>0</v>
      </c>
      <c r="Y255" s="16">
        <f>IF(V255="","",H255*W255)</f>
        <v>0</v>
      </c>
      <c r="Z255" s="11">
        <f>IF(Y255="", "", 'Appendice 2, GWP dei HFCs'!G5)</f>
        <v>0</v>
      </c>
      <c r="AA255" s="16">
        <f>IF(Y255="","",Y255*Z255)</f>
        <v>0</v>
      </c>
      <c r="AB255" s="16">
        <f>IF('2-Controllo qualitativo'!E256="是",IF(J255="CO2",SUM(U255,AA255),SUM(O255,U255,AA255)),IF(SUM(O255,U255,AA255)&lt;&gt;0,SUM(O255,U255,AA255),0))</f>
        <v>0</v>
      </c>
      <c r="AC255" s="16">
        <f>IF('2-Controllo qualitativo'!E256="是",IF(J255="CO2",O255,""),"")</f>
        <v>0</v>
      </c>
      <c r="AD255" s="17">
        <f>IF(AB255&lt;&gt;"",AB255/'6-Tabella di riepilogo'!$J$5,"")</f>
        <v>0</v>
      </c>
      <c r="AE255" s="10">
        <f>F249&amp;J249&amp;E249</f>
        <v>0</v>
      </c>
      <c r="AF255" s="10">
        <f>F249&amp;J249</f>
        <v>0</v>
      </c>
      <c r="AG255" s="10">
        <f>F249&amp;P249</f>
        <v>0</v>
      </c>
      <c r="AH255" s="10">
        <f>F249&amp;V249</f>
        <v>0</v>
      </c>
      <c r="AI255" s="10">
        <f>F249&amp;G249</f>
        <v>0</v>
      </c>
      <c r="AJ255" s="10">
        <f>F249&amp;G249</f>
        <v>0</v>
      </c>
      <c r="AK255" s="10">
        <f>F249&amp;G249</f>
        <v>0</v>
      </c>
      <c r="AL255" s="10">
        <f>F249&amp;J249&amp;G249&amp;E249</f>
        <v>0</v>
      </c>
      <c r="AM255" s="10">
        <f>IFERROR(ABS(AB249),"")</f>
        <v>0</v>
      </c>
    </row>
    <row r="256" spans="1:39" ht="30" customHeight="1">
      <c r="A256" s="8">
        <f>IF('2-Controllo qualitativo'!A257&lt;&gt;"",'2-Controllo qualitativo'!A257,"")</f>
        <v>0</v>
      </c>
      <c r="B256" s="8">
        <f>IF('2-Controllo qualitativo'!B257&lt;&gt;"",'2-Controllo qualitativo'!B257,"")</f>
        <v>0</v>
      </c>
      <c r="C256" s="8">
        <f>IF('2-Controllo qualitativo'!C257&lt;&gt;"",'2-Controllo qualitativo'!C257,"")</f>
        <v>0</v>
      </c>
      <c r="D256" s="8">
        <f>IF('2-Controllo qualitativo'!D257&lt;&gt;"",'2-Controllo qualitativo'!D257,"")</f>
        <v>0</v>
      </c>
      <c r="E256" s="8">
        <f>IF('2-Controllo qualitativo'!E257&lt;&gt;"",'2-Controllo qualitativo'!E257,"")</f>
        <v>0</v>
      </c>
      <c r="F256" s="8">
        <f>IF('2-Controllo qualitativo'!F257&lt;&gt;"",'2-Controllo qualitativo'!F257,"")</f>
        <v>0</v>
      </c>
      <c r="G256" s="8">
        <f>IF('2-Controllo qualitativo'!G257&lt;&gt;"",'2-Controllo qualitativo'!G257,"")</f>
        <v>0</v>
      </c>
      <c r="H256" s="11" t="s">
        <v>467</v>
      </c>
      <c r="I256" s="11"/>
      <c r="J256" s="8">
        <f>IF('2-Controllo qualitativo'!X257&lt;&gt;"",IF('2-Controllo qualitativo'!X257&lt;&gt;0,'2-Controllo qualitativo'!X257,""),"")</f>
        <v>0</v>
      </c>
      <c r="K256" s="15">
        <f>'3.1-Coefficienti di emissione'!F256</f>
        <v>0</v>
      </c>
      <c r="L256" s="11">
        <f>'3.1-Coefficienti di emissione'!G256</f>
        <v>0</v>
      </c>
      <c r="M256" s="16">
        <f>IF(J256="","",H256*K256)</f>
        <v>0</v>
      </c>
      <c r="N256" s="11">
        <f>'Appendice 2, GWP dei HFCs'!G3</f>
        <v>0</v>
      </c>
      <c r="O256" s="16">
        <f>IF(M256="","",M256*N256)</f>
        <v>0</v>
      </c>
      <c r="P256" s="8">
        <f>IF('2-Controllo qualitativo'!Y257&lt;&gt;"",IF('2-Controllo qualitativo'!Y257&lt;&gt;0,'2-Controllo qualitativo'!Y257,""),"")</f>
        <v>0</v>
      </c>
      <c r="Q256" s="15">
        <f>IF('3.1-Coefficienti di emissione'!J256="", "", '3.1-Coefficienti di emissione'!J256)</f>
        <v>0</v>
      </c>
      <c r="R256" s="11">
        <f>IF(Q256="","",'3.1-Coefficienti di emissione'!K256)</f>
        <v>0</v>
      </c>
      <c r="S256" s="16">
        <f>IF(P256="","",H256*Q256)</f>
        <v>0</v>
      </c>
      <c r="T256" s="11">
        <f>IF(S256="", "", 'Appendice 2, GWP dei HFCs'!G4)</f>
        <v>0</v>
      </c>
      <c r="U256" s="16">
        <f>IF(S256="","",S256*T256)</f>
        <v>0</v>
      </c>
      <c r="V256" s="8">
        <f>IF('2-Controllo qualitativo'!Z257&lt;&gt;"",IF('2-Controllo qualitativo'!Z257&lt;&gt;0,'2-Controllo qualitativo'!Z257,""),"")</f>
        <v>0</v>
      </c>
      <c r="W256" s="15">
        <f>IF('3.1-Coefficienti di emissione'!N256 ="", "", '3.1-Coefficienti di emissione'!N256)</f>
        <v>0</v>
      </c>
      <c r="X256" s="11">
        <f>IF(W256="","",'3.1-Coefficienti di emissione'!O256)</f>
        <v>0</v>
      </c>
      <c r="Y256" s="16">
        <f>IF(V256="","",H256*W256)</f>
        <v>0</v>
      </c>
      <c r="Z256" s="11">
        <f>IF(Y256="", "", 'Appendice 2, GWP dei HFCs'!G5)</f>
        <v>0</v>
      </c>
      <c r="AA256" s="16">
        <f>IF(Y256="","",Y256*Z256)</f>
        <v>0</v>
      </c>
      <c r="AB256" s="16">
        <f>IF('2-Controllo qualitativo'!E257="是",IF(J256="CO2",SUM(U256,AA256),SUM(O256,U256,AA256)),IF(SUM(O256,U256,AA256)&lt;&gt;0,SUM(O256,U256,AA256),0))</f>
        <v>0</v>
      </c>
      <c r="AC256" s="16">
        <f>IF('2-Controllo qualitativo'!E257="是",IF(J256="CO2",O256,""),"")</f>
        <v>0</v>
      </c>
      <c r="AD256" s="17">
        <f>IF(AB256&lt;&gt;"",AB256/'6-Tabella di riepilogo'!$J$5,"")</f>
        <v>0</v>
      </c>
      <c r="AE256" s="10">
        <f>F250&amp;J250&amp;E250</f>
        <v>0</v>
      </c>
      <c r="AF256" s="10">
        <f>F250&amp;J250</f>
        <v>0</v>
      </c>
      <c r="AG256" s="10">
        <f>F250&amp;P250</f>
        <v>0</v>
      </c>
      <c r="AH256" s="10">
        <f>F250&amp;V250</f>
        <v>0</v>
      </c>
      <c r="AI256" s="10">
        <f>F250&amp;G250</f>
        <v>0</v>
      </c>
      <c r="AJ256" s="10">
        <f>F250&amp;G250</f>
        <v>0</v>
      </c>
      <c r="AK256" s="10">
        <f>F250&amp;G250</f>
        <v>0</v>
      </c>
      <c r="AL256" s="10">
        <f>F250&amp;J250&amp;G250&amp;E250</f>
        <v>0</v>
      </c>
      <c r="AM256" s="10">
        <f>IFERROR(ABS(AB250),"")</f>
        <v>0</v>
      </c>
    </row>
    <row r="257" spans="1:39" ht="30" customHeight="1">
      <c r="A257" s="8">
        <f>IF('2-Controllo qualitativo'!A258&lt;&gt;"",'2-Controllo qualitativo'!A258,"")</f>
        <v>0</v>
      </c>
      <c r="B257" s="8">
        <f>IF('2-Controllo qualitativo'!B258&lt;&gt;"",'2-Controllo qualitativo'!B258,"")</f>
        <v>0</v>
      </c>
      <c r="C257" s="8">
        <f>IF('2-Controllo qualitativo'!C258&lt;&gt;"",'2-Controllo qualitativo'!C258,"")</f>
        <v>0</v>
      </c>
      <c r="D257" s="8">
        <f>IF('2-Controllo qualitativo'!D258&lt;&gt;"",'2-Controllo qualitativo'!D258,"")</f>
        <v>0</v>
      </c>
      <c r="E257" s="8">
        <f>IF('2-Controllo qualitativo'!E258&lt;&gt;"",'2-Controllo qualitativo'!E258,"")</f>
        <v>0</v>
      </c>
      <c r="F257" s="8">
        <f>IF('2-Controllo qualitativo'!F258&lt;&gt;"",'2-Controllo qualitativo'!F258,"")</f>
        <v>0</v>
      </c>
      <c r="G257" s="8">
        <f>IF('2-Controllo qualitativo'!G258&lt;&gt;"",'2-Controllo qualitativo'!G258,"")</f>
        <v>0</v>
      </c>
      <c r="H257" s="11" t="s">
        <v>467</v>
      </c>
      <c r="I257" s="11"/>
      <c r="J257" s="8">
        <f>IF('2-Controllo qualitativo'!X258&lt;&gt;"",IF('2-Controllo qualitativo'!X258&lt;&gt;0,'2-Controllo qualitativo'!X258,""),"")</f>
        <v>0</v>
      </c>
      <c r="K257" s="15">
        <f>'3.1-Coefficienti di emissione'!F257</f>
        <v>0</v>
      </c>
      <c r="L257" s="11">
        <f>'3.1-Coefficienti di emissione'!G257</f>
        <v>0</v>
      </c>
      <c r="M257" s="16">
        <f>IF(J257="","",H257*K257)</f>
        <v>0</v>
      </c>
      <c r="N257" s="11">
        <f>'Appendice 2, GWP dei HFCs'!G3</f>
        <v>0</v>
      </c>
      <c r="O257" s="16">
        <f>IF(M257="","",M257*N257)</f>
        <v>0</v>
      </c>
      <c r="P257" s="8">
        <f>IF('2-Controllo qualitativo'!Y258&lt;&gt;"",IF('2-Controllo qualitativo'!Y258&lt;&gt;0,'2-Controllo qualitativo'!Y258,""),"")</f>
        <v>0</v>
      </c>
      <c r="Q257" s="15">
        <f>IF('3.1-Coefficienti di emissione'!J257="", "", '3.1-Coefficienti di emissione'!J257)</f>
        <v>0</v>
      </c>
      <c r="R257" s="11">
        <f>IF(Q257="","",'3.1-Coefficienti di emissione'!K257)</f>
        <v>0</v>
      </c>
      <c r="S257" s="16">
        <f>IF(P257="","",H257*Q257)</f>
        <v>0</v>
      </c>
      <c r="T257" s="11">
        <f>IF(S257="", "", 'Appendice 2, GWP dei HFCs'!G4)</f>
        <v>0</v>
      </c>
      <c r="U257" s="16">
        <f>IF(S257="","",S257*T257)</f>
        <v>0</v>
      </c>
      <c r="V257" s="8">
        <f>IF('2-Controllo qualitativo'!Z258&lt;&gt;"",IF('2-Controllo qualitativo'!Z258&lt;&gt;0,'2-Controllo qualitativo'!Z258,""),"")</f>
        <v>0</v>
      </c>
      <c r="W257" s="15">
        <f>IF('3.1-Coefficienti di emissione'!N257 ="", "", '3.1-Coefficienti di emissione'!N257)</f>
        <v>0</v>
      </c>
      <c r="X257" s="11">
        <f>IF(W257="","",'3.1-Coefficienti di emissione'!O257)</f>
        <v>0</v>
      </c>
      <c r="Y257" s="16">
        <f>IF(V257="","",H257*W257)</f>
        <v>0</v>
      </c>
      <c r="Z257" s="11">
        <f>IF(Y257="", "", 'Appendice 2, GWP dei HFCs'!G5)</f>
        <v>0</v>
      </c>
      <c r="AA257" s="16">
        <f>IF(Y257="","",Y257*Z257)</f>
        <v>0</v>
      </c>
      <c r="AB257" s="16">
        <f>IF('2-Controllo qualitativo'!E258="是",IF(J257="CO2",SUM(U257,AA257),SUM(O257,U257,AA257)),IF(SUM(O257,U257,AA257)&lt;&gt;0,SUM(O257,U257,AA257),0))</f>
        <v>0</v>
      </c>
      <c r="AC257" s="16">
        <f>IF('2-Controllo qualitativo'!E258="是",IF(J257="CO2",O257,""),"")</f>
        <v>0</v>
      </c>
      <c r="AD257" s="17">
        <f>IF(AB257&lt;&gt;"",AB257/'6-Tabella di riepilogo'!$J$5,"")</f>
        <v>0</v>
      </c>
      <c r="AE257" s="10">
        <f>F251&amp;J251&amp;E251</f>
        <v>0</v>
      </c>
      <c r="AF257" s="10">
        <f>F251&amp;J251</f>
        <v>0</v>
      </c>
      <c r="AG257" s="10">
        <f>F251&amp;P251</f>
        <v>0</v>
      </c>
      <c r="AH257" s="10">
        <f>F251&amp;V251</f>
        <v>0</v>
      </c>
      <c r="AI257" s="10">
        <f>F251&amp;G251</f>
        <v>0</v>
      </c>
      <c r="AJ257" s="10">
        <f>F251&amp;G251</f>
        <v>0</v>
      </c>
      <c r="AK257" s="10">
        <f>F251&amp;G251</f>
        <v>0</v>
      </c>
      <c r="AL257" s="10">
        <f>F251&amp;J251&amp;G251&amp;E251</f>
        <v>0</v>
      </c>
      <c r="AM257" s="10">
        <f>IFERROR(ABS(AB251),"")</f>
        <v>0</v>
      </c>
    </row>
    <row r="258" spans="1:39" ht="30" customHeight="1">
      <c r="A258" s="8">
        <f>IF('2-Controllo qualitativo'!A259&lt;&gt;"",'2-Controllo qualitativo'!A259,"")</f>
        <v>0</v>
      </c>
      <c r="B258" s="8">
        <f>IF('2-Controllo qualitativo'!B259&lt;&gt;"",'2-Controllo qualitativo'!B259,"")</f>
        <v>0</v>
      </c>
      <c r="C258" s="8">
        <f>IF('2-Controllo qualitativo'!C259&lt;&gt;"",'2-Controllo qualitativo'!C259,"")</f>
        <v>0</v>
      </c>
      <c r="D258" s="8">
        <f>IF('2-Controllo qualitativo'!D259&lt;&gt;"",'2-Controllo qualitativo'!D259,"")</f>
        <v>0</v>
      </c>
      <c r="E258" s="8">
        <f>IF('2-Controllo qualitativo'!E259&lt;&gt;"",'2-Controllo qualitativo'!E259,"")</f>
        <v>0</v>
      </c>
      <c r="F258" s="8">
        <f>IF('2-Controllo qualitativo'!F259&lt;&gt;"",'2-Controllo qualitativo'!F259,"")</f>
        <v>0</v>
      </c>
      <c r="G258" s="8">
        <f>IF('2-Controllo qualitativo'!G259&lt;&gt;"",'2-Controllo qualitativo'!G259,"")</f>
        <v>0</v>
      </c>
      <c r="H258" s="11" t="s">
        <v>547</v>
      </c>
      <c r="I258" s="11" t="s">
        <v>536</v>
      </c>
      <c r="J258" s="8">
        <f>IF('2-Controllo qualitativo'!X259&lt;&gt;"",IF('2-Controllo qualitativo'!X259&lt;&gt;0,'2-Controllo qualitativo'!X259,""),"")</f>
        <v>0</v>
      </c>
      <c r="K258" s="15">
        <f>'3.1-Coefficienti di emissione'!F258</f>
        <v>0</v>
      </c>
      <c r="L258" s="11">
        <f>'3.1-Coefficienti di emissione'!G258</f>
        <v>0</v>
      </c>
      <c r="M258" s="16">
        <f>IF(J258="","",H258*K258)</f>
        <v>0</v>
      </c>
      <c r="N258" s="11">
        <f>'Appendice 2, GWP dei HFCs'!G3</f>
        <v>0</v>
      </c>
      <c r="O258" s="16">
        <f>IF(M258="","",M258*N258)</f>
        <v>0</v>
      </c>
      <c r="P258" s="8">
        <f>IF('2-Controllo qualitativo'!Y259&lt;&gt;"",IF('2-Controllo qualitativo'!Y259&lt;&gt;0,'2-Controllo qualitativo'!Y259,""),"")</f>
        <v>0</v>
      </c>
      <c r="Q258" s="15">
        <f>IF('3.1-Coefficienti di emissione'!J258="", "", '3.1-Coefficienti di emissione'!J258)</f>
        <v>0</v>
      </c>
      <c r="R258" s="11">
        <f>IF(Q258="","",'3.1-Coefficienti di emissione'!K258)</f>
        <v>0</v>
      </c>
      <c r="S258" s="16">
        <f>IF(P258="","",H258*Q258)</f>
        <v>0</v>
      </c>
      <c r="T258" s="11">
        <f>IF(S258="", "", 'Appendice 2, GWP dei HFCs'!G4)</f>
        <v>0</v>
      </c>
      <c r="U258" s="16">
        <f>IF(S258="","",S258*T258)</f>
        <v>0</v>
      </c>
      <c r="V258" s="8">
        <f>IF('2-Controllo qualitativo'!Z259&lt;&gt;"",IF('2-Controllo qualitativo'!Z259&lt;&gt;0,'2-Controllo qualitativo'!Z259,""),"")</f>
        <v>0</v>
      </c>
      <c r="W258" s="15">
        <f>IF('3.1-Coefficienti di emissione'!N258 ="", "", '3.1-Coefficienti di emissione'!N258)</f>
        <v>0</v>
      </c>
      <c r="X258" s="11">
        <f>IF(W258="","",'3.1-Coefficienti di emissione'!O258)</f>
        <v>0</v>
      </c>
      <c r="Y258" s="16">
        <f>IF(V258="","",H258*W258)</f>
        <v>0</v>
      </c>
      <c r="Z258" s="11">
        <f>IF(Y258="", "", 'Appendice 2, GWP dei HFCs'!G5)</f>
        <v>0</v>
      </c>
      <c r="AA258" s="16">
        <f>IF(Y258="","",Y258*Z258)</f>
        <v>0</v>
      </c>
      <c r="AB258" s="16">
        <f>IF('2-Controllo qualitativo'!E259="是",IF(J258="CO2",SUM(U258,AA258),SUM(O258,U258,AA258)),IF(SUM(O258,U258,AA258)&lt;&gt;0,SUM(O258,U258,AA258),0))</f>
        <v>0</v>
      </c>
      <c r="AC258" s="16">
        <f>IF('2-Controllo qualitativo'!E259="是",IF(J258="CO2",O258,""),"")</f>
        <v>0</v>
      </c>
      <c r="AD258" s="17">
        <f>IF(AB258&lt;&gt;"",AB258/'6-Tabella di riepilogo'!$J$5,"")</f>
        <v>0</v>
      </c>
      <c r="AE258" s="10">
        <f>F252&amp;J252&amp;E252</f>
        <v>0</v>
      </c>
      <c r="AF258" s="10">
        <f>F252&amp;J252</f>
        <v>0</v>
      </c>
      <c r="AG258" s="10">
        <f>F252&amp;P252</f>
        <v>0</v>
      </c>
      <c r="AH258" s="10">
        <f>F252&amp;V252</f>
        <v>0</v>
      </c>
      <c r="AI258" s="10">
        <f>F252&amp;G252</f>
        <v>0</v>
      </c>
      <c r="AJ258" s="10">
        <f>F252&amp;G252</f>
        <v>0</v>
      </c>
      <c r="AK258" s="10">
        <f>F252&amp;G252</f>
        <v>0</v>
      </c>
      <c r="AL258" s="10">
        <f>F252&amp;J252&amp;G252&amp;E252</f>
        <v>0</v>
      </c>
      <c r="AM258" s="10">
        <f>IFERROR(ABS(AB252),"")</f>
        <v>0</v>
      </c>
    </row>
    <row r="259" spans="1:39" ht="30" customHeight="1">
      <c r="A259" s="8">
        <f>IF('2-Controllo qualitativo'!A260&lt;&gt;"",'2-Controllo qualitativo'!A260,"")</f>
        <v>0</v>
      </c>
      <c r="B259" s="8">
        <f>IF('2-Controllo qualitativo'!B260&lt;&gt;"",'2-Controllo qualitativo'!B260,"")</f>
        <v>0</v>
      </c>
      <c r="C259" s="8">
        <f>IF('2-Controllo qualitativo'!C260&lt;&gt;"",'2-Controllo qualitativo'!C260,"")</f>
        <v>0</v>
      </c>
      <c r="D259" s="8">
        <f>IF('2-Controllo qualitativo'!D260&lt;&gt;"",'2-Controllo qualitativo'!D260,"")</f>
        <v>0</v>
      </c>
      <c r="E259" s="8">
        <f>IF('2-Controllo qualitativo'!E260&lt;&gt;"",'2-Controllo qualitativo'!E260,"")</f>
        <v>0</v>
      </c>
      <c r="F259" s="8">
        <f>IF('2-Controllo qualitativo'!F260&lt;&gt;"",'2-Controllo qualitativo'!F260,"")</f>
        <v>0</v>
      </c>
      <c r="G259" s="8">
        <f>IF('2-Controllo qualitativo'!G260&lt;&gt;"",'2-Controllo qualitativo'!G260,"")</f>
        <v>0</v>
      </c>
      <c r="H259" s="11" t="s">
        <v>548</v>
      </c>
      <c r="I259" s="11" t="s">
        <v>536</v>
      </c>
      <c r="J259" s="8">
        <f>IF('2-Controllo qualitativo'!X260&lt;&gt;"",IF('2-Controllo qualitativo'!X260&lt;&gt;0,'2-Controllo qualitativo'!X260,""),"")</f>
        <v>0</v>
      </c>
      <c r="K259" s="15">
        <f>'3.1-Coefficienti di emissione'!F259</f>
        <v>0</v>
      </c>
      <c r="L259" s="11">
        <f>'3.1-Coefficienti di emissione'!G259</f>
        <v>0</v>
      </c>
      <c r="M259" s="16">
        <f>IF(J259="","",H259*K259)</f>
        <v>0</v>
      </c>
      <c r="N259" s="11">
        <f>'Appendice 2, GWP dei HFCs'!G3</f>
        <v>0</v>
      </c>
      <c r="O259" s="16">
        <f>IF(M259="","",M259*N259)</f>
        <v>0</v>
      </c>
      <c r="P259" s="8">
        <f>IF('2-Controllo qualitativo'!Y260&lt;&gt;"",IF('2-Controllo qualitativo'!Y260&lt;&gt;0,'2-Controllo qualitativo'!Y260,""),"")</f>
        <v>0</v>
      </c>
      <c r="Q259" s="15">
        <f>IF('3.1-Coefficienti di emissione'!J259="", "", '3.1-Coefficienti di emissione'!J259)</f>
        <v>0</v>
      </c>
      <c r="R259" s="11">
        <f>IF(Q259="","",'3.1-Coefficienti di emissione'!K259)</f>
        <v>0</v>
      </c>
      <c r="S259" s="16">
        <f>IF(P259="","",H259*Q259)</f>
        <v>0</v>
      </c>
      <c r="T259" s="11">
        <f>IF(S259="", "", 'Appendice 2, GWP dei HFCs'!G4)</f>
        <v>0</v>
      </c>
      <c r="U259" s="16">
        <f>IF(S259="","",S259*T259)</f>
        <v>0</v>
      </c>
      <c r="V259" s="8">
        <f>IF('2-Controllo qualitativo'!Z260&lt;&gt;"",IF('2-Controllo qualitativo'!Z260&lt;&gt;0,'2-Controllo qualitativo'!Z260,""),"")</f>
        <v>0</v>
      </c>
      <c r="W259" s="15">
        <f>IF('3.1-Coefficienti di emissione'!N259 ="", "", '3.1-Coefficienti di emissione'!N259)</f>
        <v>0</v>
      </c>
      <c r="X259" s="11">
        <f>IF(W259="","",'3.1-Coefficienti di emissione'!O259)</f>
        <v>0</v>
      </c>
      <c r="Y259" s="16">
        <f>IF(V259="","",H259*W259)</f>
        <v>0</v>
      </c>
      <c r="Z259" s="11">
        <f>IF(Y259="", "", 'Appendice 2, GWP dei HFCs'!G5)</f>
        <v>0</v>
      </c>
      <c r="AA259" s="16">
        <f>IF(Y259="","",Y259*Z259)</f>
        <v>0</v>
      </c>
      <c r="AB259" s="16">
        <f>IF('2-Controllo qualitativo'!E260="是",IF(J259="CO2",SUM(U259,AA259),SUM(O259,U259,AA259)),IF(SUM(O259,U259,AA259)&lt;&gt;0,SUM(O259,U259,AA259),0))</f>
        <v>0</v>
      </c>
      <c r="AC259" s="16">
        <f>IF('2-Controllo qualitativo'!E260="是",IF(J259="CO2",O259,""),"")</f>
        <v>0</v>
      </c>
      <c r="AD259" s="17">
        <f>IF(AB259&lt;&gt;"",AB259/'6-Tabella di riepilogo'!$J$5,"")</f>
        <v>0</v>
      </c>
      <c r="AE259" s="10">
        <f>F253&amp;J253&amp;E253</f>
        <v>0</v>
      </c>
      <c r="AF259" s="10">
        <f>F253&amp;J253</f>
        <v>0</v>
      </c>
      <c r="AG259" s="10">
        <f>F253&amp;P253</f>
        <v>0</v>
      </c>
      <c r="AH259" s="10">
        <f>F253&amp;V253</f>
        <v>0</v>
      </c>
      <c r="AI259" s="10">
        <f>F253&amp;G253</f>
        <v>0</v>
      </c>
      <c r="AJ259" s="10">
        <f>F253&amp;G253</f>
        <v>0</v>
      </c>
      <c r="AK259" s="10">
        <f>F253&amp;G253</f>
        <v>0</v>
      </c>
      <c r="AL259" s="10">
        <f>F253&amp;J253&amp;G253&amp;E253</f>
        <v>0</v>
      </c>
      <c r="AM259" s="10">
        <f>IFERROR(ABS(AB253),"")</f>
        <v>0</v>
      </c>
    </row>
    <row r="260" spans="1:39" ht="30" customHeight="1">
      <c r="A260" s="8">
        <f>IF('2-Controllo qualitativo'!A261&lt;&gt;"",'2-Controllo qualitativo'!A261,"")</f>
        <v>0</v>
      </c>
      <c r="B260" s="8">
        <f>IF('2-Controllo qualitativo'!B261&lt;&gt;"",'2-Controllo qualitativo'!B261,"")</f>
        <v>0</v>
      </c>
      <c r="C260" s="8">
        <f>IF('2-Controllo qualitativo'!C261&lt;&gt;"",'2-Controllo qualitativo'!C261,"")</f>
        <v>0</v>
      </c>
      <c r="D260" s="8">
        <f>IF('2-Controllo qualitativo'!D261&lt;&gt;"",'2-Controllo qualitativo'!D261,"")</f>
        <v>0</v>
      </c>
      <c r="E260" s="8">
        <f>IF('2-Controllo qualitativo'!E261&lt;&gt;"",'2-Controllo qualitativo'!E261,"")</f>
        <v>0</v>
      </c>
      <c r="F260" s="8">
        <f>IF('2-Controllo qualitativo'!F261&lt;&gt;"",'2-Controllo qualitativo'!F261,"")</f>
        <v>0</v>
      </c>
      <c r="G260" s="8">
        <f>IF('2-Controllo qualitativo'!G261&lt;&gt;"",'2-Controllo qualitativo'!G261,"")</f>
        <v>0</v>
      </c>
      <c r="H260" s="11" t="s">
        <v>549</v>
      </c>
      <c r="I260" s="11" t="s">
        <v>536</v>
      </c>
      <c r="J260" s="8">
        <f>IF('2-Controllo qualitativo'!X261&lt;&gt;"",IF('2-Controllo qualitativo'!X261&lt;&gt;0,'2-Controllo qualitativo'!X261,""),"")</f>
        <v>0</v>
      </c>
      <c r="K260" s="15">
        <f>'3.1-Coefficienti di emissione'!F260</f>
        <v>0</v>
      </c>
      <c r="L260" s="11">
        <f>'3.1-Coefficienti di emissione'!G260</f>
        <v>0</v>
      </c>
      <c r="M260" s="16">
        <f>IF(J260="","",H260*K260)</f>
        <v>0</v>
      </c>
      <c r="N260" s="11">
        <f>'Appendice 2, GWP dei HFCs'!G3</f>
        <v>0</v>
      </c>
      <c r="O260" s="16">
        <f>IF(M260="","",M260*N260)</f>
        <v>0</v>
      </c>
      <c r="P260" s="8">
        <f>IF('2-Controllo qualitativo'!Y261&lt;&gt;"",IF('2-Controllo qualitativo'!Y261&lt;&gt;0,'2-Controllo qualitativo'!Y261,""),"")</f>
        <v>0</v>
      </c>
      <c r="Q260" s="15">
        <f>IF('3.1-Coefficienti di emissione'!J260="", "", '3.1-Coefficienti di emissione'!J260)</f>
        <v>0</v>
      </c>
      <c r="R260" s="11">
        <f>IF(Q260="","",'3.1-Coefficienti di emissione'!K260)</f>
        <v>0</v>
      </c>
      <c r="S260" s="16">
        <f>IF(P260="","",H260*Q260)</f>
        <v>0</v>
      </c>
      <c r="T260" s="11">
        <f>IF(S260="", "", 'Appendice 2, GWP dei HFCs'!G4)</f>
        <v>0</v>
      </c>
      <c r="U260" s="16">
        <f>IF(S260="","",S260*T260)</f>
        <v>0</v>
      </c>
      <c r="V260" s="8">
        <f>IF('2-Controllo qualitativo'!Z261&lt;&gt;"",IF('2-Controllo qualitativo'!Z261&lt;&gt;0,'2-Controllo qualitativo'!Z261,""),"")</f>
        <v>0</v>
      </c>
      <c r="W260" s="15">
        <f>IF('3.1-Coefficienti di emissione'!N260 ="", "", '3.1-Coefficienti di emissione'!N260)</f>
        <v>0</v>
      </c>
      <c r="X260" s="11">
        <f>IF(W260="","",'3.1-Coefficienti di emissione'!O260)</f>
        <v>0</v>
      </c>
      <c r="Y260" s="16">
        <f>IF(V260="","",H260*W260)</f>
        <v>0</v>
      </c>
      <c r="Z260" s="11">
        <f>IF(Y260="", "", 'Appendice 2, GWP dei HFCs'!G5)</f>
        <v>0</v>
      </c>
      <c r="AA260" s="16">
        <f>IF(Y260="","",Y260*Z260)</f>
        <v>0</v>
      </c>
      <c r="AB260" s="16">
        <f>IF('2-Controllo qualitativo'!E261="是",IF(J260="CO2",SUM(U260,AA260),SUM(O260,U260,AA260)),IF(SUM(O260,U260,AA260)&lt;&gt;0,SUM(O260,U260,AA260),0))</f>
        <v>0</v>
      </c>
      <c r="AC260" s="16">
        <f>IF('2-Controllo qualitativo'!E261="是",IF(J260="CO2",O260,""),"")</f>
        <v>0</v>
      </c>
      <c r="AD260" s="17">
        <f>IF(AB260&lt;&gt;"",AB260/'6-Tabella di riepilogo'!$J$5,"")</f>
        <v>0</v>
      </c>
      <c r="AE260" s="10">
        <f>F254&amp;J254&amp;E254</f>
        <v>0</v>
      </c>
      <c r="AF260" s="10">
        <f>F254&amp;J254</f>
        <v>0</v>
      </c>
      <c r="AG260" s="10">
        <f>F254&amp;P254</f>
        <v>0</v>
      </c>
      <c r="AH260" s="10">
        <f>F254&amp;V254</f>
        <v>0</v>
      </c>
      <c r="AI260" s="10">
        <f>F254&amp;G254</f>
        <v>0</v>
      </c>
      <c r="AJ260" s="10">
        <f>F254&amp;G254</f>
        <v>0</v>
      </c>
      <c r="AK260" s="10">
        <f>F254&amp;G254</f>
        <v>0</v>
      </c>
      <c r="AL260" s="10">
        <f>F254&amp;J254&amp;G254&amp;E254</f>
        <v>0</v>
      </c>
      <c r="AM260" s="10">
        <f>IFERROR(ABS(AB254),"")</f>
        <v>0</v>
      </c>
    </row>
    <row r="261" spans="1:39" ht="30" customHeight="1">
      <c r="A261" s="8">
        <f>IF('2-Controllo qualitativo'!A262&lt;&gt;"",'2-Controllo qualitativo'!A262,"")</f>
        <v>0</v>
      </c>
      <c r="B261" s="8">
        <f>IF('2-Controllo qualitativo'!B262&lt;&gt;"",'2-Controllo qualitativo'!B262,"")</f>
        <v>0</v>
      </c>
      <c r="C261" s="8">
        <f>IF('2-Controllo qualitativo'!C262&lt;&gt;"",'2-Controllo qualitativo'!C262,"")</f>
        <v>0</v>
      </c>
      <c r="D261" s="8">
        <f>IF('2-Controllo qualitativo'!D262&lt;&gt;"",'2-Controllo qualitativo'!D262,"")</f>
        <v>0</v>
      </c>
      <c r="E261" s="8">
        <f>IF('2-Controllo qualitativo'!E262&lt;&gt;"",'2-Controllo qualitativo'!E262,"")</f>
        <v>0</v>
      </c>
      <c r="F261" s="8">
        <f>IF('2-Controllo qualitativo'!F262&lt;&gt;"",'2-Controllo qualitativo'!F262,"")</f>
        <v>0</v>
      </c>
      <c r="G261" s="8">
        <f>IF('2-Controllo qualitativo'!G262&lt;&gt;"",'2-Controllo qualitativo'!G262,"")</f>
        <v>0</v>
      </c>
      <c r="H261" s="11" t="s">
        <v>467</v>
      </c>
      <c r="I261" s="11"/>
      <c r="J261" s="8">
        <f>IF('2-Controllo qualitativo'!X262&lt;&gt;"",IF('2-Controllo qualitativo'!X262&lt;&gt;0,'2-Controllo qualitativo'!X262,""),"")</f>
        <v>0</v>
      </c>
      <c r="K261" s="15">
        <f>'3.1-Coefficienti di emissione'!F261</f>
        <v>0</v>
      </c>
      <c r="L261" s="11">
        <f>'3.1-Coefficienti di emissione'!G261</f>
        <v>0</v>
      </c>
      <c r="M261" s="16">
        <f>IF(J261="","",H261*K261)</f>
        <v>0</v>
      </c>
      <c r="N261" s="11">
        <f>'Appendice 2, GWP dei HFCs'!G3</f>
        <v>0</v>
      </c>
      <c r="O261" s="16">
        <f>IF(M261="","",M261*N261)</f>
        <v>0</v>
      </c>
      <c r="P261" s="8">
        <f>IF('2-Controllo qualitativo'!Y262&lt;&gt;"",IF('2-Controllo qualitativo'!Y262&lt;&gt;0,'2-Controllo qualitativo'!Y262,""),"")</f>
        <v>0</v>
      </c>
      <c r="Q261" s="15">
        <f>IF('3.1-Coefficienti di emissione'!J261="", "", '3.1-Coefficienti di emissione'!J261)</f>
        <v>0</v>
      </c>
      <c r="R261" s="11">
        <f>IF(Q261="","",'3.1-Coefficienti di emissione'!K261)</f>
        <v>0</v>
      </c>
      <c r="S261" s="16">
        <f>IF(P261="","",H261*Q261)</f>
        <v>0</v>
      </c>
      <c r="T261" s="11">
        <f>IF(S261="", "", 'Appendice 2, GWP dei HFCs'!G4)</f>
        <v>0</v>
      </c>
      <c r="U261" s="16">
        <f>IF(S261="","",S261*T261)</f>
        <v>0</v>
      </c>
      <c r="V261" s="8">
        <f>IF('2-Controllo qualitativo'!Z262&lt;&gt;"",IF('2-Controllo qualitativo'!Z262&lt;&gt;0,'2-Controllo qualitativo'!Z262,""),"")</f>
        <v>0</v>
      </c>
      <c r="W261" s="15">
        <f>IF('3.1-Coefficienti di emissione'!N261 ="", "", '3.1-Coefficienti di emissione'!N261)</f>
        <v>0</v>
      </c>
      <c r="X261" s="11">
        <f>IF(W261="","",'3.1-Coefficienti di emissione'!O261)</f>
        <v>0</v>
      </c>
      <c r="Y261" s="16">
        <f>IF(V261="","",H261*W261)</f>
        <v>0</v>
      </c>
      <c r="Z261" s="11">
        <f>IF(Y261="", "", 'Appendice 2, GWP dei HFCs'!G5)</f>
        <v>0</v>
      </c>
      <c r="AA261" s="16">
        <f>IF(Y261="","",Y261*Z261)</f>
        <v>0</v>
      </c>
      <c r="AB261" s="16">
        <f>IF('2-Controllo qualitativo'!E262="是",IF(J261="CO2",SUM(U261,AA261),SUM(O261,U261,AA261)),IF(SUM(O261,U261,AA261)&lt;&gt;0,SUM(O261,U261,AA261),0))</f>
        <v>0</v>
      </c>
      <c r="AC261" s="16">
        <f>IF('2-Controllo qualitativo'!E262="是",IF(J261="CO2",O261,""),"")</f>
        <v>0</v>
      </c>
      <c r="AD261" s="17">
        <f>IF(AB261&lt;&gt;"",AB261/'6-Tabella di riepilogo'!$J$5,"")</f>
        <v>0</v>
      </c>
      <c r="AE261" s="10">
        <f>F255&amp;J255&amp;E255</f>
        <v>0</v>
      </c>
      <c r="AF261" s="10">
        <f>F255&amp;J255</f>
        <v>0</v>
      </c>
      <c r="AG261" s="10">
        <f>F255&amp;P255</f>
        <v>0</v>
      </c>
      <c r="AH261" s="10">
        <f>F255&amp;V255</f>
        <v>0</v>
      </c>
      <c r="AI261" s="10">
        <f>F255&amp;G255</f>
        <v>0</v>
      </c>
      <c r="AJ261" s="10">
        <f>F255&amp;G255</f>
        <v>0</v>
      </c>
      <c r="AK261" s="10">
        <f>F255&amp;G255</f>
        <v>0</v>
      </c>
      <c r="AL261" s="10">
        <f>F255&amp;J255&amp;G255&amp;E255</f>
        <v>0</v>
      </c>
      <c r="AM261" s="10">
        <f>IFERROR(ABS(AB255),"")</f>
        <v>0</v>
      </c>
    </row>
    <row r="262" spans="1:39" ht="30" customHeight="1">
      <c r="A262" s="8">
        <f>IF('2-Controllo qualitativo'!A263&lt;&gt;"",'2-Controllo qualitativo'!A263,"")</f>
        <v>0</v>
      </c>
      <c r="B262" s="8">
        <f>IF('2-Controllo qualitativo'!B263&lt;&gt;"",'2-Controllo qualitativo'!B263,"")</f>
        <v>0</v>
      </c>
      <c r="C262" s="8">
        <f>IF('2-Controllo qualitativo'!C263&lt;&gt;"",'2-Controllo qualitativo'!C263,"")</f>
        <v>0</v>
      </c>
      <c r="D262" s="8">
        <f>IF('2-Controllo qualitativo'!D263&lt;&gt;"",'2-Controllo qualitativo'!D263,"")</f>
        <v>0</v>
      </c>
      <c r="E262" s="8">
        <f>IF('2-Controllo qualitativo'!E263&lt;&gt;"",'2-Controllo qualitativo'!E263,"")</f>
        <v>0</v>
      </c>
      <c r="F262" s="8">
        <f>IF('2-Controllo qualitativo'!F263&lt;&gt;"",'2-Controllo qualitativo'!F263,"")</f>
        <v>0</v>
      </c>
      <c r="G262" s="8">
        <f>IF('2-Controllo qualitativo'!G263&lt;&gt;"",'2-Controllo qualitativo'!G263,"")</f>
        <v>0</v>
      </c>
      <c r="H262" s="11" t="s">
        <v>467</v>
      </c>
      <c r="I262" s="11"/>
      <c r="J262" s="8">
        <f>IF('2-Controllo qualitativo'!X263&lt;&gt;"",IF('2-Controllo qualitativo'!X263&lt;&gt;0,'2-Controllo qualitativo'!X263,""),"")</f>
        <v>0</v>
      </c>
      <c r="K262" s="15">
        <f>'3.1-Coefficienti di emissione'!F262</f>
        <v>0</v>
      </c>
      <c r="L262" s="11">
        <f>'3.1-Coefficienti di emissione'!G262</f>
        <v>0</v>
      </c>
      <c r="M262" s="16">
        <f>IF(J262="","",H262*K262)</f>
        <v>0</v>
      </c>
      <c r="N262" s="11">
        <f>'Appendice 2, GWP dei HFCs'!G3</f>
        <v>0</v>
      </c>
      <c r="O262" s="16">
        <f>IF(M262="","",M262*N262)</f>
        <v>0</v>
      </c>
      <c r="P262" s="8">
        <f>IF('2-Controllo qualitativo'!Y263&lt;&gt;"",IF('2-Controllo qualitativo'!Y263&lt;&gt;0,'2-Controllo qualitativo'!Y263,""),"")</f>
        <v>0</v>
      </c>
      <c r="Q262" s="15">
        <f>IF('3.1-Coefficienti di emissione'!J262="", "", '3.1-Coefficienti di emissione'!J262)</f>
        <v>0</v>
      </c>
      <c r="R262" s="11">
        <f>IF(Q262="","",'3.1-Coefficienti di emissione'!K262)</f>
        <v>0</v>
      </c>
      <c r="S262" s="16">
        <f>IF(P262="","",H262*Q262)</f>
        <v>0</v>
      </c>
      <c r="T262" s="11">
        <f>IF(S262="", "", 'Appendice 2, GWP dei HFCs'!G4)</f>
        <v>0</v>
      </c>
      <c r="U262" s="16">
        <f>IF(S262="","",S262*T262)</f>
        <v>0</v>
      </c>
      <c r="V262" s="8">
        <f>IF('2-Controllo qualitativo'!Z263&lt;&gt;"",IF('2-Controllo qualitativo'!Z263&lt;&gt;0,'2-Controllo qualitativo'!Z263,""),"")</f>
        <v>0</v>
      </c>
      <c r="W262" s="15">
        <f>IF('3.1-Coefficienti di emissione'!N262 ="", "", '3.1-Coefficienti di emissione'!N262)</f>
        <v>0</v>
      </c>
      <c r="X262" s="11">
        <f>IF(W262="","",'3.1-Coefficienti di emissione'!O262)</f>
        <v>0</v>
      </c>
      <c r="Y262" s="16">
        <f>IF(V262="","",H262*W262)</f>
        <v>0</v>
      </c>
      <c r="Z262" s="11">
        <f>IF(Y262="", "", 'Appendice 2, GWP dei HFCs'!G5)</f>
        <v>0</v>
      </c>
      <c r="AA262" s="16">
        <f>IF(Y262="","",Y262*Z262)</f>
        <v>0</v>
      </c>
      <c r="AB262" s="16">
        <f>IF('2-Controllo qualitativo'!E263="是",IF(J262="CO2",SUM(U262,AA262),SUM(O262,U262,AA262)),IF(SUM(O262,U262,AA262)&lt;&gt;0,SUM(O262,U262,AA262),0))</f>
        <v>0</v>
      </c>
      <c r="AC262" s="16">
        <f>IF('2-Controllo qualitativo'!E263="是",IF(J262="CO2",O262,""),"")</f>
        <v>0</v>
      </c>
      <c r="AD262" s="17">
        <f>IF(AB262&lt;&gt;"",AB262/'6-Tabella di riepilogo'!$J$5,"")</f>
        <v>0</v>
      </c>
      <c r="AE262" s="10">
        <f>F256&amp;J256&amp;E256</f>
        <v>0</v>
      </c>
      <c r="AF262" s="10">
        <f>F256&amp;J256</f>
        <v>0</v>
      </c>
      <c r="AG262" s="10">
        <f>F256&amp;P256</f>
        <v>0</v>
      </c>
      <c r="AH262" s="10">
        <f>F256&amp;V256</f>
        <v>0</v>
      </c>
      <c r="AI262" s="10">
        <f>F256&amp;G256</f>
        <v>0</v>
      </c>
      <c r="AJ262" s="10">
        <f>F256&amp;G256</f>
        <v>0</v>
      </c>
      <c r="AK262" s="10">
        <f>F256&amp;G256</f>
        <v>0</v>
      </c>
      <c r="AL262" s="10">
        <f>F256&amp;J256&amp;G256&amp;E256</f>
        <v>0</v>
      </c>
      <c r="AM262" s="10">
        <f>IFERROR(ABS(AB256),"")</f>
        <v>0</v>
      </c>
    </row>
    <row r="263" spans="1:39" ht="30" customHeight="1">
      <c r="A263" s="8">
        <f>IF('2-Controllo qualitativo'!A264&lt;&gt;"",'2-Controllo qualitativo'!A264,"")</f>
        <v>0</v>
      </c>
      <c r="B263" s="8">
        <f>IF('2-Controllo qualitativo'!B264&lt;&gt;"",'2-Controllo qualitativo'!B264,"")</f>
        <v>0</v>
      </c>
      <c r="C263" s="8">
        <f>IF('2-Controllo qualitativo'!C264&lt;&gt;"",'2-Controllo qualitativo'!C264,"")</f>
        <v>0</v>
      </c>
      <c r="D263" s="8">
        <f>IF('2-Controllo qualitativo'!D264&lt;&gt;"",'2-Controllo qualitativo'!D264,"")</f>
        <v>0</v>
      </c>
      <c r="E263" s="8">
        <f>IF('2-Controllo qualitativo'!E264&lt;&gt;"",'2-Controllo qualitativo'!E264,"")</f>
        <v>0</v>
      </c>
      <c r="F263" s="8">
        <f>IF('2-Controllo qualitativo'!F264&lt;&gt;"",'2-Controllo qualitativo'!F264,"")</f>
        <v>0</v>
      </c>
      <c r="G263" s="8">
        <f>IF('2-Controllo qualitativo'!G264&lt;&gt;"",'2-Controllo qualitativo'!G264,"")</f>
        <v>0</v>
      </c>
      <c r="H263" s="11" t="s">
        <v>467</v>
      </c>
      <c r="I263" s="11"/>
      <c r="J263" s="8">
        <f>IF('2-Controllo qualitativo'!X264&lt;&gt;"",IF('2-Controllo qualitativo'!X264&lt;&gt;0,'2-Controllo qualitativo'!X264,""),"")</f>
        <v>0</v>
      </c>
      <c r="K263" s="15">
        <f>'3.1-Coefficienti di emissione'!F263</f>
        <v>0</v>
      </c>
      <c r="L263" s="11">
        <f>'3.1-Coefficienti di emissione'!G263</f>
        <v>0</v>
      </c>
      <c r="M263" s="16">
        <f>IF(J263="","",H263*K263)</f>
        <v>0</v>
      </c>
      <c r="N263" s="11">
        <f>'Appendice 2, GWP dei HFCs'!G3</f>
        <v>0</v>
      </c>
      <c r="O263" s="16">
        <f>IF(M263="","",M263*N263)</f>
        <v>0</v>
      </c>
      <c r="P263" s="8">
        <f>IF('2-Controllo qualitativo'!Y264&lt;&gt;"",IF('2-Controllo qualitativo'!Y264&lt;&gt;0,'2-Controllo qualitativo'!Y264,""),"")</f>
        <v>0</v>
      </c>
      <c r="Q263" s="15">
        <f>IF('3.1-Coefficienti di emissione'!J263="", "", '3.1-Coefficienti di emissione'!J263)</f>
        <v>0</v>
      </c>
      <c r="R263" s="11">
        <f>IF(Q263="","",'3.1-Coefficienti di emissione'!K263)</f>
        <v>0</v>
      </c>
      <c r="S263" s="16">
        <f>IF(P263="","",H263*Q263)</f>
        <v>0</v>
      </c>
      <c r="T263" s="11">
        <f>IF(S263="", "", 'Appendice 2, GWP dei HFCs'!G4)</f>
        <v>0</v>
      </c>
      <c r="U263" s="16">
        <f>IF(S263="","",S263*T263)</f>
        <v>0</v>
      </c>
      <c r="V263" s="8">
        <f>IF('2-Controllo qualitativo'!Z264&lt;&gt;"",IF('2-Controllo qualitativo'!Z264&lt;&gt;0,'2-Controllo qualitativo'!Z264,""),"")</f>
        <v>0</v>
      </c>
      <c r="W263" s="15">
        <f>IF('3.1-Coefficienti di emissione'!N263 ="", "", '3.1-Coefficienti di emissione'!N263)</f>
        <v>0</v>
      </c>
      <c r="X263" s="11">
        <f>IF(W263="","",'3.1-Coefficienti di emissione'!O263)</f>
        <v>0</v>
      </c>
      <c r="Y263" s="16">
        <f>IF(V263="","",H263*W263)</f>
        <v>0</v>
      </c>
      <c r="Z263" s="11">
        <f>IF(Y263="", "", 'Appendice 2, GWP dei HFCs'!G5)</f>
        <v>0</v>
      </c>
      <c r="AA263" s="16">
        <f>IF(Y263="","",Y263*Z263)</f>
        <v>0</v>
      </c>
      <c r="AB263" s="16">
        <f>IF('2-Controllo qualitativo'!E264="是",IF(J263="CO2",SUM(U263,AA263),SUM(O263,U263,AA263)),IF(SUM(O263,U263,AA263)&lt;&gt;0,SUM(O263,U263,AA263),0))</f>
        <v>0</v>
      </c>
      <c r="AC263" s="16">
        <f>IF('2-Controllo qualitativo'!E264="是",IF(J263="CO2",O263,""),"")</f>
        <v>0</v>
      </c>
      <c r="AD263" s="17">
        <f>IF(AB263&lt;&gt;"",AB263/'6-Tabella di riepilogo'!$J$5,"")</f>
        <v>0</v>
      </c>
      <c r="AE263" s="10">
        <f>F257&amp;J257&amp;E257</f>
        <v>0</v>
      </c>
      <c r="AF263" s="10">
        <f>F257&amp;J257</f>
        <v>0</v>
      </c>
      <c r="AG263" s="10">
        <f>F257&amp;P257</f>
        <v>0</v>
      </c>
      <c r="AH263" s="10">
        <f>F257&amp;V257</f>
        <v>0</v>
      </c>
      <c r="AI263" s="10">
        <f>F257&amp;G257</f>
        <v>0</v>
      </c>
      <c r="AJ263" s="10">
        <f>F257&amp;G257</f>
        <v>0</v>
      </c>
      <c r="AK263" s="10">
        <f>F257&amp;G257</f>
        <v>0</v>
      </c>
      <c r="AL263" s="10">
        <f>F257&amp;J257&amp;G257&amp;E257</f>
        <v>0</v>
      </c>
      <c r="AM263" s="10">
        <f>IFERROR(ABS(AB257),"")</f>
        <v>0</v>
      </c>
    </row>
    <row r="264" spans="1:39" ht="30" customHeight="1">
      <c r="A264" s="8">
        <f>IF('2-Controllo qualitativo'!A265&lt;&gt;"",'2-Controllo qualitativo'!A265,"")</f>
        <v>0</v>
      </c>
      <c r="B264" s="8">
        <f>IF('2-Controllo qualitativo'!B265&lt;&gt;"",'2-Controllo qualitativo'!B265,"")</f>
        <v>0</v>
      </c>
      <c r="C264" s="8">
        <f>IF('2-Controllo qualitativo'!C265&lt;&gt;"",'2-Controllo qualitativo'!C265,"")</f>
        <v>0</v>
      </c>
      <c r="D264" s="8">
        <f>IF('2-Controllo qualitativo'!D265&lt;&gt;"",'2-Controllo qualitativo'!D265,"")</f>
        <v>0</v>
      </c>
      <c r="E264" s="8">
        <f>IF('2-Controllo qualitativo'!E265&lt;&gt;"",'2-Controllo qualitativo'!E265,"")</f>
        <v>0</v>
      </c>
      <c r="F264" s="8">
        <f>IF('2-Controllo qualitativo'!F265&lt;&gt;"",'2-Controllo qualitativo'!F265,"")</f>
        <v>0</v>
      </c>
      <c r="G264" s="8">
        <f>IF('2-Controllo qualitativo'!G265&lt;&gt;"",'2-Controllo qualitativo'!G265,"")</f>
        <v>0</v>
      </c>
      <c r="H264" s="11" t="s">
        <v>550</v>
      </c>
      <c r="I264" s="11" t="s">
        <v>551</v>
      </c>
      <c r="J264" s="8">
        <f>IF('2-Controllo qualitativo'!X265&lt;&gt;"",IF('2-Controllo qualitativo'!X265&lt;&gt;0,'2-Controllo qualitativo'!X265,""),"")</f>
        <v>0</v>
      </c>
      <c r="K264" s="15">
        <f>'3.1-Coefficienti di emissione'!F264</f>
        <v>0</v>
      </c>
      <c r="L264" s="11">
        <f>'3.1-Coefficienti di emissione'!G264</f>
        <v>0</v>
      </c>
      <c r="M264" s="16">
        <f>IF(J264="","",H264*K264)</f>
        <v>0</v>
      </c>
      <c r="N264" s="11">
        <f>'Appendice 2, GWP dei HFCs'!G3</f>
        <v>0</v>
      </c>
      <c r="O264" s="16">
        <f>IF(M264="","",M264*N264)</f>
        <v>0</v>
      </c>
      <c r="P264" s="8">
        <f>IF('2-Controllo qualitativo'!Y265&lt;&gt;"",IF('2-Controllo qualitativo'!Y265&lt;&gt;0,'2-Controllo qualitativo'!Y265,""),"")</f>
        <v>0</v>
      </c>
      <c r="Q264" s="15">
        <f>IF('3.1-Coefficienti di emissione'!J264="", "", '3.1-Coefficienti di emissione'!J264)</f>
        <v>0</v>
      </c>
      <c r="R264" s="11">
        <f>IF(Q264="","",'3.1-Coefficienti di emissione'!K264)</f>
        <v>0</v>
      </c>
      <c r="S264" s="16">
        <f>IF(P264="","",H264*Q264)</f>
        <v>0</v>
      </c>
      <c r="T264" s="11">
        <f>IF(S264="", "", 'Appendice 2, GWP dei HFCs'!G4)</f>
        <v>0</v>
      </c>
      <c r="U264" s="16">
        <f>IF(S264="","",S264*T264)</f>
        <v>0</v>
      </c>
      <c r="V264" s="8">
        <f>IF('2-Controllo qualitativo'!Z265&lt;&gt;"",IF('2-Controllo qualitativo'!Z265&lt;&gt;0,'2-Controllo qualitativo'!Z265,""),"")</f>
        <v>0</v>
      </c>
      <c r="W264" s="15">
        <f>IF('3.1-Coefficienti di emissione'!N264 ="", "", '3.1-Coefficienti di emissione'!N264)</f>
        <v>0</v>
      </c>
      <c r="X264" s="11">
        <f>IF(W264="","",'3.1-Coefficienti di emissione'!O264)</f>
        <v>0</v>
      </c>
      <c r="Y264" s="16">
        <f>IF(V264="","",H264*W264)</f>
        <v>0</v>
      </c>
      <c r="Z264" s="11">
        <f>IF(Y264="", "", 'Appendice 2, GWP dei HFCs'!G5)</f>
        <v>0</v>
      </c>
      <c r="AA264" s="16">
        <f>IF(Y264="","",Y264*Z264)</f>
        <v>0</v>
      </c>
      <c r="AB264" s="16">
        <f>IF('2-Controllo qualitativo'!E265="是",IF(J264="CO2",SUM(U264,AA264),SUM(O264,U264,AA264)),IF(SUM(O264,U264,AA264)&lt;&gt;0,SUM(O264,U264,AA264),0))</f>
        <v>0</v>
      </c>
      <c r="AC264" s="16">
        <f>IF('2-Controllo qualitativo'!E265="是",IF(J264="CO2",O264,""),"")</f>
        <v>0</v>
      </c>
      <c r="AD264" s="17">
        <f>IF(AB264&lt;&gt;"",AB264/'6-Tabella di riepilogo'!$J$5,"")</f>
        <v>0</v>
      </c>
      <c r="AE264" s="10">
        <f>F258&amp;J258&amp;E258</f>
        <v>0</v>
      </c>
      <c r="AF264" s="10">
        <f>F258&amp;J258</f>
        <v>0</v>
      </c>
      <c r="AG264" s="10">
        <f>F258&amp;P258</f>
        <v>0</v>
      </c>
      <c r="AH264" s="10">
        <f>F258&amp;V258</f>
        <v>0</v>
      </c>
      <c r="AI264" s="10">
        <f>F258&amp;G258</f>
        <v>0</v>
      </c>
      <c r="AJ264" s="10">
        <f>F258&amp;G258</f>
        <v>0</v>
      </c>
      <c r="AK264" s="10">
        <f>F258&amp;G258</f>
        <v>0</v>
      </c>
      <c r="AL264" s="10">
        <f>F258&amp;J258&amp;G258&amp;E258</f>
        <v>0</v>
      </c>
      <c r="AM264" s="10">
        <f>IFERROR(ABS(AB258),"")</f>
        <v>0</v>
      </c>
    </row>
    <row r="265" spans="1:39" ht="30" customHeight="1">
      <c r="A265" s="8">
        <f>IF('2-Controllo qualitativo'!A266&lt;&gt;"",'2-Controllo qualitativo'!A266,"")</f>
        <v>0</v>
      </c>
      <c r="B265" s="8">
        <f>IF('2-Controllo qualitativo'!B266&lt;&gt;"",'2-Controllo qualitativo'!B266,"")</f>
        <v>0</v>
      </c>
      <c r="C265" s="8">
        <f>IF('2-Controllo qualitativo'!C266&lt;&gt;"",'2-Controllo qualitativo'!C266,"")</f>
        <v>0</v>
      </c>
      <c r="D265" s="8">
        <f>IF('2-Controllo qualitativo'!D266&lt;&gt;"",'2-Controllo qualitativo'!D266,"")</f>
        <v>0</v>
      </c>
      <c r="E265" s="8">
        <f>IF('2-Controllo qualitativo'!E266&lt;&gt;"",'2-Controllo qualitativo'!E266,"")</f>
        <v>0</v>
      </c>
      <c r="F265" s="8">
        <f>IF('2-Controllo qualitativo'!F266&lt;&gt;"",'2-Controllo qualitativo'!F266,"")</f>
        <v>0</v>
      </c>
      <c r="G265" s="8">
        <f>IF('2-Controllo qualitativo'!G266&lt;&gt;"",'2-Controllo qualitativo'!G266,"")</f>
        <v>0</v>
      </c>
      <c r="H265" s="11" t="s">
        <v>552</v>
      </c>
      <c r="I265" s="11" t="s">
        <v>553</v>
      </c>
      <c r="J265" s="8">
        <f>IF('2-Controllo qualitativo'!X266&lt;&gt;"",IF('2-Controllo qualitativo'!X266&lt;&gt;0,'2-Controllo qualitativo'!X266,""),"")</f>
        <v>0</v>
      </c>
      <c r="K265" s="15">
        <f>'3.1-Coefficienti di emissione'!F265</f>
        <v>0</v>
      </c>
      <c r="L265" s="11">
        <f>'3.1-Coefficienti di emissione'!G265</f>
        <v>0</v>
      </c>
      <c r="M265" s="16">
        <f>IF(J265="","",H265*K265)</f>
        <v>0</v>
      </c>
      <c r="N265" s="11">
        <f>'Appendice 2, GWP dei HFCs'!G3</f>
        <v>0</v>
      </c>
      <c r="O265" s="16">
        <f>IF(M265="","",M265*N265)</f>
        <v>0</v>
      </c>
      <c r="P265" s="8">
        <f>IF('2-Controllo qualitativo'!Y266&lt;&gt;"",IF('2-Controllo qualitativo'!Y266&lt;&gt;0,'2-Controllo qualitativo'!Y266,""),"")</f>
        <v>0</v>
      </c>
      <c r="Q265" s="15">
        <f>IF('3.1-Coefficienti di emissione'!J265="", "", '3.1-Coefficienti di emissione'!J265)</f>
        <v>0</v>
      </c>
      <c r="R265" s="11">
        <f>IF(Q265="","",'3.1-Coefficienti di emissione'!K265)</f>
        <v>0</v>
      </c>
      <c r="S265" s="16">
        <f>IF(P265="","",H265*Q265)</f>
        <v>0</v>
      </c>
      <c r="T265" s="11">
        <f>IF(S265="", "", 'Appendice 2, GWP dei HFCs'!G4)</f>
        <v>0</v>
      </c>
      <c r="U265" s="16">
        <f>IF(S265="","",S265*T265)</f>
        <v>0</v>
      </c>
      <c r="V265" s="8">
        <f>IF('2-Controllo qualitativo'!Z266&lt;&gt;"",IF('2-Controllo qualitativo'!Z266&lt;&gt;0,'2-Controllo qualitativo'!Z266,""),"")</f>
        <v>0</v>
      </c>
      <c r="W265" s="15">
        <f>IF('3.1-Coefficienti di emissione'!N265 ="", "", '3.1-Coefficienti di emissione'!N265)</f>
        <v>0</v>
      </c>
      <c r="X265" s="11">
        <f>IF(W265="","",'3.1-Coefficienti di emissione'!O265)</f>
        <v>0</v>
      </c>
      <c r="Y265" s="16">
        <f>IF(V265="","",H265*W265)</f>
        <v>0</v>
      </c>
      <c r="Z265" s="11">
        <f>IF(Y265="", "", 'Appendice 2, GWP dei HFCs'!G5)</f>
        <v>0</v>
      </c>
      <c r="AA265" s="16">
        <f>IF(Y265="","",Y265*Z265)</f>
        <v>0</v>
      </c>
      <c r="AB265" s="16">
        <f>IF('2-Controllo qualitativo'!E266="是",IF(J265="CO2",SUM(U265,AA265),SUM(O265,U265,AA265)),IF(SUM(O265,U265,AA265)&lt;&gt;0,SUM(O265,U265,AA265),0))</f>
        <v>0</v>
      </c>
      <c r="AC265" s="16">
        <f>IF('2-Controllo qualitativo'!E266="是",IF(J265="CO2",O265,""),"")</f>
        <v>0</v>
      </c>
      <c r="AD265" s="17">
        <f>IF(AB265&lt;&gt;"",AB265/'6-Tabella di riepilogo'!$J$5,"")</f>
        <v>0</v>
      </c>
      <c r="AE265" s="10">
        <f>F259&amp;J259&amp;E259</f>
        <v>0</v>
      </c>
      <c r="AF265" s="10">
        <f>F259&amp;J259</f>
        <v>0</v>
      </c>
      <c r="AG265" s="10">
        <f>F259&amp;P259</f>
        <v>0</v>
      </c>
      <c r="AH265" s="10">
        <f>F259&amp;V259</f>
        <v>0</v>
      </c>
      <c r="AI265" s="10">
        <f>F259&amp;G259</f>
        <v>0</v>
      </c>
      <c r="AJ265" s="10">
        <f>F259&amp;G259</f>
        <v>0</v>
      </c>
      <c r="AK265" s="10">
        <f>F259&amp;G259</f>
        <v>0</v>
      </c>
      <c r="AL265" s="10">
        <f>F259&amp;J259&amp;G259&amp;E259</f>
        <v>0</v>
      </c>
      <c r="AM265" s="10">
        <f>IFERROR(ABS(AB259),"")</f>
        <v>0</v>
      </c>
    </row>
    <row r="266" spans="1:39" ht="30" customHeight="1">
      <c r="A266" s="8">
        <f>IF('2-Controllo qualitativo'!A267&lt;&gt;"",'2-Controllo qualitativo'!A267,"")</f>
        <v>0</v>
      </c>
      <c r="B266" s="8">
        <f>IF('2-Controllo qualitativo'!B267&lt;&gt;"",'2-Controllo qualitativo'!B267,"")</f>
        <v>0</v>
      </c>
      <c r="C266" s="8">
        <f>IF('2-Controllo qualitativo'!C267&lt;&gt;"",'2-Controllo qualitativo'!C267,"")</f>
        <v>0</v>
      </c>
      <c r="D266" s="8">
        <f>IF('2-Controllo qualitativo'!D267&lt;&gt;"",'2-Controllo qualitativo'!D267,"")</f>
        <v>0</v>
      </c>
      <c r="E266" s="8">
        <f>IF('2-Controllo qualitativo'!E267&lt;&gt;"",'2-Controllo qualitativo'!E267,"")</f>
        <v>0</v>
      </c>
      <c r="F266" s="8">
        <f>IF('2-Controllo qualitativo'!F267&lt;&gt;"",'2-Controllo qualitativo'!F267,"")</f>
        <v>0</v>
      </c>
      <c r="G266" s="8">
        <f>IF('2-Controllo qualitativo'!G267&lt;&gt;"",'2-Controllo qualitativo'!G267,"")</f>
        <v>0</v>
      </c>
      <c r="H266" s="11" t="s">
        <v>554</v>
      </c>
      <c r="I266" s="11" t="s">
        <v>553</v>
      </c>
      <c r="J266" s="8">
        <f>IF('2-Controllo qualitativo'!X267&lt;&gt;"",IF('2-Controllo qualitativo'!X267&lt;&gt;0,'2-Controllo qualitativo'!X267,""),"")</f>
        <v>0</v>
      </c>
      <c r="K266" s="15">
        <f>'3.1-Coefficienti di emissione'!F266</f>
        <v>0</v>
      </c>
      <c r="L266" s="11">
        <f>'3.1-Coefficienti di emissione'!G266</f>
        <v>0</v>
      </c>
      <c r="M266" s="16">
        <f>IF(J266="","",H266*K266)</f>
        <v>0</v>
      </c>
      <c r="N266" s="11">
        <f>'Appendice 2, GWP dei HFCs'!G3</f>
        <v>0</v>
      </c>
      <c r="O266" s="16">
        <f>IF(M266="","",M266*N266)</f>
        <v>0</v>
      </c>
      <c r="P266" s="8">
        <f>IF('2-Controllo qualitativo'!Y267&lt;&gt;"",IF('2-Controllo qualitativo'!Y267&lt;&gt;0,'2-Controllo qualitativo'!Y267,""),"")</f>
        <v>0</v>
      </c>
      <c r="Q266" s="15">
        <f>IF('3.1-Coefficienti di emissione'!J266="", "", '3.1-Coefficienti di emissione'!J266)</f>
        <v>0</v>
      </c>
      <c r="R266" s="11">
        <f>IF(Q266="","",'3.1-Coefficienti di emissione'!K266)</f>
        <v>0</v>
      </c>
      <c r="S266" s="16">
        <f>IF(P266="","",H266*Q266)</f>
        <v>0</v>
      </c>
      <c r="T266" s="11">
        <f>IF(S266="", "", 'Appendice 2, GWP dei HFCs'!G4)</f>
        <v>0</v>
      </c>
      <c r="U266" s="16">
        <f>IF(S266="","",S266*T266)</f>
        <v>0</v>
      </c>
      <c r="V266" s="8">
        <f>IF('2-Controllo qualitativo'!Z267&lt;&gt;"",IF('2-Controllo qualitativo'!Z267&lt;&gt;0,'2-Controllo qualitativo'!Z267,""),"")</f>
        <v>0</v>
      </c>
      <c r="W266" s="15">
        <f>IF('3.1-Coefficienti di emissione'!N266 ="", "", '3.1-Coefficienti di emissione'!N266)</f>
        <v>0</v>
      </c>
      <c r="X266" s="11">
        <f>IF(W266="","",'3.1-Coefficienti di emissione'!O266)</f>
        <v>0</v>
      </c>
      <c r="Y266" s="16">
        <f>IF(V266="","",H266*W266)</f>
        <v>0</v>
      </c>
      <c r="Z266" s="11">
        <f>IF(Y266="", "", 'Appendice 2, GWP dei HFCs'!G5)</f>
        <v>0</v>
      </c>
      <c r="AA266" s="16">
        <f>IF(Y266="","",Y266*Z266)</f>
        <v>0</v>
      </c>
      <c r="AB266" s="16">
        <f>IF('2-Controllo qualitativo'!E267="是",IF(J266="CO2",SUM(U266,AA266),SUM(O266,U266,AA266)),IF(SUM(O266,U266,AA266)&lt;&gt;0,SUM(O266,U266,AA266),0))</f>
        <v>0</v>
      </c>
      <c r="AC266" s="16">
        <f>IF('2-Controllo qualitativo'!E267="是",IF(J266="CO2",O266,""),"")</f>
        <v>0</v>
      </c>
      <c r="AD266" s="17">
        <f>IF(AB266&lt;&gt;"",AB266/'6-Tabella di riepilogo'!$J$5,"")</f>
        <v>0</v>
      </c>
      <c r="AE266" s="10">
        <f>F260&amp;J260&amp;E260</f>
        <v>0</v>
      </c>
      <c r="AF266" s="10">
        <f>F260&amp;J260</f>
        <v>0</v>
      </c>
      <c r="AG266" s="10">
        <f>F260&amp;P260</f>
        <v>0</v>
      </c>
      <c r="AH266" s="10">
        <f>F260&amp;V260</f>
        <v>0</v>
      </c>
      <c r="AI266" s="10">
        <f>F260&amp;G260</f>
        <v>0</v>
      </c>
      <c r="AJ266" s="10">
        <f>F260&amp;G260</f>
        <v>0</v>
      </c>
      <c r="AK266" s="10">
        <f>F260&amp;G260</f>
        <v>0</v>
      </c>
      <c r="AL266" s="10">
        <f>F260&amp;J260&amp;G260&amp;E260</f>
        <v>0</v>
      </c>
      <c r="AM266" s="10">
        <f>IFERROR(ABS(AB260),"")</f>
        <v>0</v>
      </c>
    </row>
    <row r="267" spans="1:39" ht="30" customHeight="1">
      <c r="A267" s="8">
        <f>IF('2-Controllo qualitativo'!A268&lt;&gt;"",'2-Controllo qualitativo'!A268,"")</f>
        <v>0</v>
      </c>
      <c r="B267" s="8">
        <f>IF('2-Controllo qualitativo'!B268&lt;&gt;"",'2-Controllo qualitativo'!B268,"")</f>
        <v>0</v>
      </c>
      <c r="C267" s="8">
        <f>IF('2-Controllo qualitativo'!C268&lt;&gt;"",'2-Controllo qualitativo'!C268,"")</f>
        <v>0</v>
      </c>
      <c r="D267" s="8">
        <f>IF('2-Controllo qualitativo'!D268&lt;&gt;"",'2-Controllo qualitativo'!D268,"")</f>
        <v>0</v>
      </c>
      <c r="E267" s="8">
        <f>IF('2-Controllo qualitativo'!E268&lt;&gt;"",'2-Controllo qualitativo'!E268,"")</f>
        <v>0</v>
      </c>
      <c r="F267" s="8">
        <f>IF('2-Controllo qualitativo'!F268&lt;&gt;"",'2-Controllo qualitativo'!F268,"")</f>
        <v>0</v>
      </c>
      <c r="G267" s="8">
        <f>IF('2-Controllo qualitativo'!G268&lt;&gt;"",'2-Controllo qualitativo'!G268,"")</f>
        <v>0</v>
      </c>
      <c r="H267" s="11" t="s">
        <v>555</v>
      </c>
      <c r="I267" s="11" t="s">
        <v>553</v>
      </c>
      <c r="J267" s="8">
        <f>IF('2-Controllo qualitativo'!X268&lt;&gt;"",IF('2-Controllo qualitativo'!X268&lt;&gt;0,'2-Controllo qualitativo'!X268,""),"")</f>
        <v>0</v>
      </c>
      <c r="K267" s="15">
        <f>'3.1-Coefficienti di emissione'!F267</f>
        <v>0</v>
      </c>
      <c r="L267" s="11">
        <f>'3.1-Coefficienti di emissione'!G267</f>
        <v>0</v>
      </c>
      <c r="M267" s="16">
        <f>IF(J267="","",H267*K267)</f>
        <v>0</v>
      </c>
      <c r="N267" s="11">
        <f>'Appendice 2, GWP dei HFCs'!G3</f>
        <v>0</v>
      </c>
      <c r="O267" s="16">
        <f>IF(M267="","",M267*N267)</f>
        <v>0</v>
      </c>
      <c r="P267" s="8">
        <f>IF('2-Controllo qualitativo'!Y268&lt;&gt;"",IF('2-Controllo qualitativo'!Y268&lt;&gt;0,'2-Controllo qualitativo'!Y268,""),"")</f>
        <v>0</v>
      </c>
      <c r="Q267" s="15">
        <f>IF('3.1-Coefficienti di emissione'!J267="", "", '3.1-Coefficienti di emissione'!J267)</f>
        <v>0</v>
      </c>
      <c r="R267" s="11">
        <f>IF(Q267="","",'3.1-Coefficienti di emissione'!K267)</f>
        <v>0</v>
      </c>
      <c r="S267" s="16">
        <f>IF(P267="","",H267*Q267)</f>
        <v>0</v>
      </c>
      <c r="T267" s="11">
        <f>IF(S267="", "", 'Appendice 2, GWP dei HFCs'!G4)</f>
        <v>0</v>
      </c>
      <c r="U267" s="16">
        <f>IF(S267="","",S267*T267)</f>
        <v>0</v>
      </c>
      <c r="V267" s="8">
        <f>IF('2-Controllo qualitativo'!Z268&lt;&gt;"",IF('2-Controllo qualitativo'!Z268&lt;&gt;0,'2-Controllo qualitativo'!Z268,""),"")</f>
        <v>0</v>
      </c>
      <c r="W267" s="15">
        <f>IF('3.1-Coefficienti di emissione'!N267 ="", "", '3.1-Coefficienti di emissione'!N267)</f>
        <v>0</v>
      </c>
      <c r="X267" s="11">
        <f>IF(W267="","",'3.1-Coefficienti di emissione'!O267)</f>
        <v>0</v>
      </c>
      <c r="Y267" s="16">
        <f>IF(V267="","",H267*W267)</f>
        <v>0</v>
      </c>
      <c r="Z267" s="11">
        <f>IF(Y267="", "", 'Appendice 2, GWP dei HFCs'!G5)</f>
        <v>0</v>
      </c>
      <c r="AA267" s="16">
        <f>IF(Y267="","",Y267*Z267)</f>
        <v>0</v>
      </c>
      <c r="AB267" s="16">
        <f>IF('2-Controllo qualitativo'!E268="是",IF(J267="CO2",SUM(U267,AA267),SUM(O267,U267,AA267)),IF(SUM(O267,U267,AA267)&lt;&gt;0,SUM(O267,U267,AA267),0))</f>
        <v>0</v>
      </c>
      <c r="AC267" s="16">
        <f>IF('2-Controllo qualitativo'!E268="是",IF(J267="CO2",O267,""),"")</f>
        <v>0</v>
      </c>
      <c r="AD267" s="17">
        <f>IF(AB267&lt;&gt;"",AB267/'6-Tabella di riepilogo'!$J$5,"")</f>
        <v>0</v>
      </c>
      <c r="AE267" s="10">
        <f>F261&amp;J261&amp;E261</f>
        <v>0</v>
      </c>
      <c r="AF267" s="10">
        <f>F261&amp;J261</f>
        <v>0</v>
      </c>
      <c r="AG267" s="10">
        <f>F261&amp;P261</f>
        <v>0</v>
      </c>
      <c r="AH267" s="10">
        <f>F261&amp;V261</f>
        <v>0</v>
      </c>
      <c r="AI267" s="10">
        <f>F261&amp;G261</f>
        <v>0</v>
      </c>
      <c r="AJ267" s="10">
        <f>F261&amp;G261</f>
        <v>0</v>
      </c>
      <c r="AK267" s="10">
        <f>F261&amp;G261</f>
        <v>0</v>
      </c>
      <c r="AL267" s="10">
        <f>F261&amp;J261&amp;G261&amp;E261</f>
        <v>0</v>
      </c>
      <c r="AM267" s="10">
        <f>IFERROR(ABS(AB261),"")</f>
        <v>0</v>
      </c>
    </row>
    <row r="268" spans="1:39" ht="30" customHeight="1">
      <c r="A268" s="8">
        <f>IF('2-Controllo qualitativo'!A269&lt;&gt;"",'2-Controllo qualitativo'!A269,"")</f>
        <v>0</v>
      </c>
      <c r="B268" s="8">
        <f>IF('2-Controllo qualitativo'!B269&lt;&gt;"",'2-Controllo qualitativo'!B269,"")</f>
        <v>0</v>
      </c>
      <c r="C268" s="8">
        <f>IF('2-Controllo qualitativo'!C269&lt;&gt;"",'2-Controllo qualitativo'!C269,"")</f>
        <v>0</v>
      </c>
      <c r="D268" s="8">
        <f>IF('2-Controllo qualitativo'!D269&lt;&gt;"",'2-Controllo qualitativo'!D269,"")</f>
        <v>0</v>
      </c>
      <c r="E268" s="8">
        <f>IF('2-Controllo qualitativo'!E269&lt;&gt;"",'2-Controllo qualitativo'!E269,"")</f>
        <v>0</v>
      </c>
      <c r="F268" s="8">
        <f>IF('2-Controllo qualitativo'!F269&lt;&gt;"",'2-Controllo qualitativo'!F269,"")</f>
        <v>0</v>
      </c>
      <c r="G268" s="8">
        <f>IF('2-Controllo qualitativo'!G269&lt;&gt;"",'2-Controllo qualitativo'!G269,"")</f>
        <v>0</v>
      </c>
      <c r="H268" s="11" t="s">
        <v>467</v>
      </c>
      <c r="I268" s="11"/>
      <c r="J268" s="8">
        <f>IF('2-Controllo qualitativo'!X269&lt;&gt;"",IF('2-Controllo qualitativo'!X269&lt;&gt;0,'2-Controllo qualitativo'!X269,""),"")</f>
        <v>0</v>
      </c>
      <c r="K268" s="15">
        <f>'3.1-Coefficienti di emissione'!F268</f>
        <v>0</v>
      </c>
      <c r="L268" s="11">
        <f>'3.1-Coefficienti di emissione'!G268</f>
        <v>0</v>
      </c>
      <c r="M268" s="16">
        <f>IF(J268="","",H268*K268)</f>
        <v>0</v>
      </c>
      <c r="N268" s="11">
        <f>'Appendice 2, GWP dei HFCs'!G3</f>
        <v>0</v>
      </c>
      <c r="O268" s="16">
        <f>IF(M268="","",M268*N268)</f>
        <v>0</v>
      </c>
      <c r="P268" s="8">
        <f>IF('2-Controllo qualitativo'!Y269&lt;&gt;"",IF('2-Controllo qualitativo'!Y269&lt;&gt;0,'2-Controllo qualitativo'!Y269,""),"")</f>
        <v>0</v>
      </c>
      <c r="Q268" s="15">
        <f>IF('3.1-Coefficienti di emissione'!J268="", "", '3.1-Coefficienti di emissione'!J268)</f>
        <v>0</v>
      </c>
      <c r="R268" s="11">
        <f>IF(Q268="","",'3.1-Coefficienti di emissione'!K268)</f>
        <v>0</v>
      </c>
      <c r="S268" s="16">
        <f>IF(P268="","",H268*Q268)</f>
        <v>0</v>
      </c>
      <c r="T268" s="11">
        <f>IF(S268="", "", 'Appendice 2, GWP dei HFCs'!G4)</f>
        <v>0</v>
      </c>
      <c r="U268" s="16">
        <f>IF(S268="","",S268*T268)</f>
        <v>0</v>
      </c>
      <c r="V268" s="8">
        <f>IF('2-Controllo qualitativo'!Z269&lt;&gt;"",IF('2-Controllo qualitativo'!Z269&lt;&gt;0,'2-Controllo qualitativo'!Z269,""),"")</f>
        <v>0</v>
      </c>
      <c r="W268" s="15">
        <f>IF('3.1-Coefficienti di emissione'!N268 ="", "", '3.1-Coefficienti di emissione'!N268)</f>
        <v>0</v>
      </c>
      <c r="X268" s="11">
        <f>IF(W268="","",'3.1-Coefficienti di emissione'!O268)</f>
        <v>0</v>
      </c>
      <c r="Y268" s="16">
        <f>IF(V268="","",H268*W268)</f>
        <v>0</v>
      </c>
      <c r="Z268" s="11">
        <f>IF(Y268="", "", 'Appendice 2, GWP dei HFCs'!G5)</f>
        <v>0</v>
      </c>
      <c r="AA268" s="16">
        <f>IF(Y268="","",Y268*Z268)</f>
        <v>0</v>
      </c>
      <c r="AB268" s="16">
        <f>IF('2-Controllo qualitativo'!E269="是",IF(J268="CO2",SUM(U268,AA268),SUM(O268,U268,AA268)),IF(SUM(O268,U268,AA268)&lt;&gt;0,SUM(O268,U268,AA268),0))</f>
        <v>0</v>
      </c>
      <c r="AC268" s="16">
        <f>IF('2-Controllo qualitativo'!E269="是",IF(J268="CO2",O268,""),"")</f>
        <v>0</v>
      </c>
      <c r="AD268" s="17">
        <f>IF(AB268&lt;&gt;"",AB268/'6-Tabella di riepilogo'!$J$5,"")</f>
        <v>0</v>
      </c>
      <c r="AE268" s="10">
        <f>F262&amp;J262&amp;E262</f>
        <v>0</v>
      </c>
      <c r="AF268" s="10">
        <f>F262&amp;J262</f>
        <v>0</v>
      </c>
      <c r="AG268" s="10">
        <f>F262&amp;P262</f>
        <v>0</v>
      </c>
      <c r="AH268" s="10">
        <f>F262&amp;V262</f>
        <v>0</v>
      </c>
      <c r="AI268" s="10">
        <f>F262&amp;G262</f>
        <v>0</v>
      </c>
      <c r="AJ268" s="10">
        <f>F262&amp;G262</f>
        <v>0</v>
      </c>
      <c r="AK268" s="10">
        <f>F262&amp;G262</f>
        <v>0</v>
      </c>
      <c r="AL268" s="10">
        <f>F262&amp;J262&amp;G262&amp;E262</f>
        <v>0</v>
      </c>
      <c r="AM268" s="10">
        <f>IFERROR(ABS(AB262),"")</f>
        <v>0</v>
      </c>
    </row>
    <row r="269" spans="1:39" ht="30" customHeight="1">
      <c r="A269" s="8">
        <f>IF('2-Controllo qualitativo'!A270&lt;&gt;"",'2-Controllo qualitativo'!A270,"")</f>
        <v>0</v>
      </c>
      <c r="B269" s="8">
        <f>IF('2-Controllo qualitativo'!B270&lt;&gt;"",'2-Controllo qualitativo'!B270,"")</f>
        <v>0</v>
      </c>
      <c r="C269" s="8">
        <f>IF('2-Controllo qualitativo'!C270&lt;&gt;"",'2-Controllo qualitativo'!C270,"")</f>
        <v>0</v>
      </c>
      <c r="D269" s="8">
        <f>IF('2-Controllo qualitativo'!D270&lt;&gt;"",'2-Controllo qualitativo'!D270,"")</f>
        <v>0</v>
      </c>
      <c r="E269" s="8">
        <f>IF('2-Controllo qualitativo'!E270&lt;&gt;"",'2-Controllo qualitativo'!E270,"")</f>
        <v>0</v>
      </c>
      <c r="F269" s="8">
        <f>IF('2-Controllo qualitativo'!F270&lt;&gt;"",'2-Controllo qualitativo'!F270,"")</f>
        <v>0</v>
      </c>
      <c r="G269" s="8">
        <f>IF('2-Controllo qualitativo'!G270&lt;&gt;"",'2-Controllo qualitativo'!G270,"")</f>
        <v>0</v>
      </c>
      <c r="H269" s="11" t="s">
        <v>467</v>
      </c>
      <c r="I269" s="11"/>
      <c r="J269" s="8">
        <f>IF('2-Controllo qualitativo'!X270&lt;&gt;"",IF('2-Controllo qualitativo'!X270&lt;&gt;0,'2-Controllo qualitativo'!X270,""),"")</f>
        <v>0</v>
      </c>
      <c r="K269" s="15">
        <f>'3.1-Coefficienti di emissione'!F269</f>
        <v>0</v>
      </c>
      <c r="L269" s="11">
        <f>'3.1-Coefficienti di emissione'!G269</f>
        <v>0</v>
      </c>
      <c r="M269" s="16">
        <f>IF(J269="","",H269*K269)</f>
        <v>0</v>
      </c>
      <c r="N269" s="11">
        <f>'Appendice 2, GWP dei HFCs'!G3</f>
        <v>0</v>
      </c>
      <c r="O269" s="16">
        <f>IF(M269="","",M269*N269)</f>
        <v>0</v>
      </c>
      <c r="P269" s="8">
        <f>IF('2-Controllo qualitativo'!Y270&lt;&gt;"",IF('2-Controllo qualitativo'!Y270&lt;&gt;0,'2-Controllo qualitativo'!Y270,""),"")</f>
        <v>0</v>
      </c>
      <c r="Q269" s="15">
        <f>IF('3.1-Coefficienti di emissione'!J269="", "", '3.1-Coefficienti di emissione'!J269)</f>
        <v>0</v>
      </c>
      <c r="R269" s="11">
        <f>IF(Q269="","",'3.1-Coefficienti di emissione'!K269)</f>
        <v>0</v>
      </c>
      <c r="S269" s="16">
        <f>IF(P269="","",H269*Q269)</f>
        <v>0</v>
      </c>
      <c r="T269" s="11">
        <f>IF(S269="", "", 'Appendice 2, GWP dei HFCs'!G4)</f>
        <v>0</v>
      </c>
      <c r="U269" s="16">
        <f>IF(S269="","",S269*T269)</f>
        <v>0</v>
      </c>
      <c r="V269" s="8">
        <f>IF('2-Controllo qualitativo'!Z270&lt;&gt;"",IF('2-Controllo qualitativo'!Z270&lt;&gt;0,'2-Controllo qualitativo'!Z270,""),"")</f>
        <v>0</v>
      </c>
      <c r="W269" s="15">
        <f>IF('3.1-Coefficienti di emissione'!N269 ="", "", '3.1-Coefficienti di emissione'!N269)</f>
        <v>0</v>
      </c>
      <c r="X269" s="11">
        <f>IF(W269="","",'3.1-Coefficienti di emissione'!O269)</f>
        <v>0</v>
      </c>
      <c r="Y269" s="16">
        <f>IF(V269="","",H269*W269)</f>
        <v>0</v>
      </c>
      <c r="Z269" s="11">
        <f>IF(Y269="", "", 'Appendice 2, GWP dei HFCs'!G5)</f>
        <v>0</v>
      </c>
      <c r="AA269" s="16">
        <f>IF(Y269="","",Y269*Z269)</f>
        <v>0</v>
      </c>
      <c r="AB269" s="16">
        <f>IF('2-Controllo qualitativo'!E270="是",IF(J269="CO2",SUM(U269,AA269),SUM(O269,U269,AA269)),IF(SUM(O269,U269,AA269)&lt;&gt;0,SUM(O269,U269,AA269),0))</f>
        <v>0</v>
      </c>
      <c r="AC269" s="16">
        <f>IF('2-Controllo qualitativo'!E270="是",IF(J269="CO2",O269,""),"")</f>
        <v>0</v>
      </c>
      <c r="AD269" s="17">
        <f>IF(AB269&lt;&gt;"",AB269/'6-Tabella di riepilogo'!$J$5,"")</f>
        <v>0</v>
      </c>
      <c r="AE269" s="10">
        <f>F263&amp;J263&amp;E263</f>
        <v>0</v>
      </c>
      <c r="AF269" s="10">
        <f>F263&amp;J263</f>
        <v>0</v>
      </c>
      <c r="AG269" s="10">
        <f>F263&amp;P263</f>
        <v>0</v>
      </c>
      <c r="AH269" s="10">
        <f>F263&amp;V263</f>
        <v>0</v>
      </c>
      <c r="AI269" s="10">
        <f>F263&amp;G263</f>
        <v>0</v>
      </c>
      <c r="AJ269" s="10">
        <f>F263&amp;G263</f>
        <v>0</v>
      </c>
      <c r="AK269" s="10">
        <f>F263&amp;G263</f>
        <v>0</v>
      </c>
      <c r="AL269" s="10">
        <f>F263&amp;J263&amp;G263&amp;E263</f>
        <v>0</v>
      </c>
      <c r="AM269" s="10">
        <f>IFERROR(ABS(AB263),"")</f>
        <v>0</v>
      </c>
    </row>
    <row r="270" spans="1:39" ht="30" customHeight="1">
      <c r="A270" s="8">
        <f>IF('2-Controllo qualitativo'!A271&lt;&gt;"",'2-Controllo qualitativo'!A271,"")</f>
        <v>0</v>
      </c>
      <c r="B270" s="8">
        <f>IF('2-Controllo qualitativo'!B271&lt;&gt;"",'2-Controllo qualitativo'!B271,"")</f>
        <v>0</v>
      </c>
      <c r="C270" s="8">
        <f>IF('2-Controllo qualitativo'!C271&lt;&gt;"",'2-Controllo qualitativo'!C271,"")</f>
        <v>0</v>
      </c>
      <c r="D270" s="8">
        <f>IF('2-Controllo qualitativo'!D271&lt;&gt;"",'2-Controllo qualitativo'!D271,"")</f>
        <v>0</v>
      </c>
      <c r="E270" s="8">
        <f>IF('2-Controllo qualitativo'!E271&lt;&gt;"",'2-Controllo qualitativo'!E271,"")</f>
        <v>0</v>
      </c>
      <c r="F270" s="8">
        <f>IF('2-Controllo qualitativo'!F271&lt;&gt;"",'2-Controllo qualitativo'!F271,"")</f>
        <v>0</v>
      </c>
      <c r="G270" s="8">
        <f>IF('2-Controllo qualitativo'!G271&lt;&gt;"",'2-Controllo qualitativo'!G271,"")</f>
        <v>0</v>
      </c>
      <c r="H270" s="11" t="s">
        <v>467</v>
      </c>
      <c r="I270" s="11"/>
      <c r="J270" s="8">
        <f>IF('2-Controllo qualitativo'!X271&lt;&gt;"",IF('2-Controllo qualitativo'!X271&lt;&gt;0,'2-Controllo qualitativo'!X271,""),"")</f>
        <v>0</v>
      </c>
      <c r="K270" s="15">
        <f>'3.1-Coefficienti di emissione'!F270</f>
        <v>0</v>
      </c>
      <c r="L270" s="11">
        <f>'3.1-Coefficienti di emissione'!G270</f>
        <v>0</v>
      </c>
      <c r="M270" s="16">
        <f>IF(J270="","",H270*K270)</f>
        <v>0</v>
      </c>
      <c r="N270" s="11">
        <f>'Appendice 2, GWP dei HFCs'!G3</f>
        <v>0</v>
      </c>
      <c r="O270" s="16">
        <f>IF(M270="","",M270*N270)</f>
        <v>0</v>
      </c>
      <c r="P270" s="8">
        <f>IF('2-Controllo qualitativo'!Y271&lt;&gt;"",IF('2-Controllo qualitativo'!Y271&lt;&gt;0,'2-Controllo qualitativo'!Y271,""),"")</f>
        <v>0</v>
      </c>
      <c r="Q270" s="15">
        <f>IF('3.1-Coefficienti di emissione'!J270="", "", '3.1-Coefficienti di emissione'!J270)</f>
        <v>0</v>
      </c>
      <c r="R270" s="11">
        <f>IF(Q270="","",'3.1-Coefficienti di emissione'!K270)</f>
        <v>0</v>
      </c>
      <c r="S270" s="16">
        <f>IF(P270="","",H270*Q270)</f>
        <v>0</v>
      </c>
      <c r="T270" s="11">
        <f>IF(S270="", "", 'Appendice 2, GWP dei HFCs'!G4)</f>
        <v>0</v>
      </c>
      <c r="U270" s="16">
        <f>IF(S270="","",S270*T270)</f>
        <v>0</v>
      </c>
      <c r="V270" s="8">
        <f>IF('2-Controllo qualitativo'!Z271&lt;&gt;"",IF('2-Controllo qualitativo'!Z271&lt;&gt;0,'2-Controllo qualitativo'!Z271,""),"")</f>
        <v>0</v>
      </c>
      <c r="W270" s="15">
        <f>IF('3.1-Coefficienti di emissione'!N270 ="", "", '3.1-Coefficienti di emissione'!N270)</f>
        <v>0</v>
      </c>
      <c r="X270" s="11">
        <f>IF(W270="","",'3.1-Coefficienti di emissione'!O270)</f>
        <v>0</v>
      </c>
      <c r="Y270" s="16">
        <f>IF(V270="","",H270*W270)</f>
        <v>0</v>
      </c>
      <c r="Z270" s="11">
        <f>IF(Y270="", "", 'Appendice 2, GWP dei HFCs'!G5)</f>
        <v>0</v>
      </c>
      <c r="AA270" s="16">
        <f>IF(Y270="","",Y270*Z270)</f>
        <v>0</v>
      </c>
      <c r="AB270" s="16">
        <f>IF('2-Controllo qualitativo'!E271="是",IF(J270="CO2",SUM(U270,AA270),SUM(O270,U270,AA270)),IF(SUM(O270,U270,AA270)&lt;&gt;0,SUM(O270,U270,AA270),0))</f>
        <v>0</v>
      </c>
      <c r="AC270" s="16">
        <f>IF('2-Controllo qualitativo'!E271="是",IF(J270="CO2",O270,""),"")</f>
        <v>0</v>
      </c>
      <c r="AD270" s="17">
        <f>IF(AB270&lt;&gt;"",AB270/'6-Tabella di riepilogo'!$J$5,"")</f>
        <v>0</v>
      </c>
      <c r="AE270" s="10">
        <f>F264&amp;J264&amp;E264</f>
        <v>0</v>
      </c>
      <c r="AF270" s="10">
        <f>F264&amp;J264</f>
        <v>0</v>
      </c>
      <c r="AG270" s="10">
        <f>F264&amp;P264</f>
        <v>0</v>
      </c>
      <c r="AH270" s="10">
        <f>F264&amp;V264</f>
        <v>0</v>
      </c>
      <c r="AI270" s="10">
        <f>F264&amp;G264</f>
        <v>0</v>
      </c>
      <c r="AJ270" s="10">
        <f>F264&amp;G264</f>
        <v>0</v>
      </c>
      <c r="AK270" s="10">
        <f>F264&amp;G264</f>
        <v>0</v>
      </c>
      <c r="AL270" s="10">
        <f>F264&amp;J264&amp;G264&amp;E264</f>
        <v>0</v>
      </c>
      <c r="AM270" s="10">
        <f>IFERROR(ABS(AB264),"")</f>
        <v>0</v>
      </c>
    </row>
    <row r="271" spans="1:39" ht="30" customHeight="1">
      <c r="A271" s="8">
        <f>IF('2-Controllo qualitativo'!A272&lt;&gt;"",'2-Controllo qualitativo'!A272,"")</f>
        <v>0</v>
      </c>
      <c r="B271" s="8">
        <f>IF('2-Controllo qualitativo'!B272&lt;&gt;"",'2-Controllo qualitativo'!B272,"")</f>
        <v>0</v>
      </c>
      <c r="C271" s="8">
        <f>IF('2-Controllo qualitativo'!C272&lt;&gt;"",'2-Controllo qualitativo'!C272,"")</f>
        <v>0</v>
      </c>
      <c r="D271" s="8">
        <f>IF('2-Controllo qualitativo'!D272&lt;&gt;"",'2-Controllo qualitativo'!D272,"")</f>
        <v>0</v>
      </c>
      <c r="E271" s="8">
        <f>IF('2-Controllo qualitativo'!E272&lt;&gt;"",'2-Controllo qualitativo'!E272,"")</f>
        <v>0</v>
      </c>
      <c r="F271" s="8">
        <f>IF('2-Controllo qualitativo'!F272&lt;&gt;"",'2-Controllo qualitativo'!F272,"")</f>
        <v>0</v>
      </c>
      <c r="G271" s="8">
        <f>IF('2-Controllo qualitativo'!G272&lt;&gt;"",'2-Controllo qualitativo'!G272,"")</f>
        <v>0</v>
      </c>
      <c r="H271" s="11" t="s">
        <v>467</v>
      </c>
      <c r="I271" s="11"/>
      <c r="J271" s="8">
        <f>IF('2-Controllo qualitativo'!X272&lt;&gt;"",IF('2-Controllo qualitativo'!X272&lt;&gt;0,'2-Controllo qualitativo'!X272,""),"")</f>
        <v>0</v>
      </c>
      <c r="K271" s="15">
        <f>'3.1-Coefficienti di emissione'!F271</f>
        <v>0</v>
      </c>
      <c r="L271" s="11">
        <f>'3.1-Coefficienti di emissione'!G271</f>
        <v>0</v>
      </c>
      <c r="M271" s="16">
        <f>IF(J271="","",H271*K271)</f>
        <v>0</v>
      </c>
      <c r="N271" s="11">
        <f>'Appendice 2, GWP dei HFCs'!G3</f>
        <v>0</v>
      </c>
      <c r="O271" s="16">
        <f>IF(M271="","",M271*N271)</f>
        <v>0</v>
      </c>
      <c r="P271" s="8">
        <f>IF('2-Controllo qualitativo'!Y272&lt;&gt;"",IF('2-Controllo qualitativo'!Y272&lt;&gt;0,'2-Controllo qualitativo'!Y272,""),"")</f>
        <v>0</v>
      </c>
      <c r="Q271" s="15">
        <f>IF('3.1-Coefficienti di emissione'!J271="", "", '3.1-Coefficienti di emissione'!J271)</f>
        <v>0</v>
      </c>
      <c r="R271" s="11">
        <f>IF(Q271="","",'3.1-Coefficienti di emissione'!K271)</f>
        <v>0</v>
      </c>
      <c r="S271" s="16">
        <f>IF(P271="","",H271*Q271)</f>
        <v>0</v>
      </c>
      <c r="T271" s="11">
        <f>IF(S271="", "", 'Appendice 2, GWP dei HFCs'!G4)</f>
        <v>0</v>
      </c>
      <c r="U271" s="16">
        <f>IF(S271="","",S271*T271)</f>
        <v>0</v>
      </c>
      <c r="V271" s="8">
        <f>IF('2-Controllo qualitativo'!Z272&lt;&gt;"",IF('2-Controllo qualitativo'!Z272&lt;&gt;0,'2-Controllo qualitativo'!Z272,""),"")</f>
        <v>0</v>
      </c>
      <c r="W271" s="15">
        <f>IF('3.1-Coefficienti di emissione'!N271 ="", "", '3.1-Coefficienti di emissione'!N271)</f>
        <v>0</v>
      </c>
      <c r="X271" s="11">
        <f>IF(W271="","",'3.1-Coefficienti di emissione'!O271)</f>
        <v>0</v>
      </c>
      <c r="Y271" s="16">
        <f>IF(V271="","",H271*W271)</f>
        <v>0</v>
      </c>
      <c r="Z271" s="11">
        <f>IF(Y271="", "", 'Appendice 2, GWP dei HFCs'!G5)</f>
        <v>0</v>
      </c>
      <c r="AA271" s="16">
        <f>IF(Y271="","",Y271*Z271)</f>
        <v>0</v>
      </c>
      <c r="AB271" s="16">
        <f>IF('2-Controllo qualitativo'!E272="是",IF(J271="CO2",SUM(U271,AA271),SUM(O271,U271,AA271)),IF(SUM(O271,U271,AA271)&lt;&gt;0,SUM(O271,U271,AA271),0))</f>
        <v>0</v>
      </c>
      <c r="AC271" s="16">
        <f>IF('2-Controllo qualitativo'!E272="是",IF(J271="CO2",O271,""),"")</f>
        <v>0</v>
      </c>
      <c r="AD271" s="17">
        <f>IF(AB271&lt;&gt;"",AB271/'6-Tabella di riepilogo'!$J$5,"")</f>
        <v>0</v>
      </c>
      <c r="AE271" s="10">
        <f>F265&amp;J265&amp;E265</f>
        <v>0</v>
      </c>
      <c r="AF271" s="10">
        <f>F265&amp;J265</f>
        <v>0</v>
      </c>
      <c r="AG271" s="10">
        <f>F265&amp;P265</f>
        <v>0</v>
      </c>
      <c r="AH271" s="10">
        <f>F265&amp;V265</f>
        <v>0</v>
      </c>
      <c r="AI271" s="10">
        <f>F265&amp;G265</f>
        <v>0</v>
      </c>
      <c r="AJ271" s="10">
        <f>F265&amp;G265</f>
        <v>0</v>
      </c>
      <c r="AK271" s="10">
        <f>F265&amp;G265</f>
        <v>0</v>
      </c>
      <c r="AL271" s="10">
        <f>F265&amp;J265&amp;G265&amp;E265</f>
        <v>0</v>
      </c>
      <c r="AM271" s="10">
        <f>IFERROR(ABS(AB265),"")</f>
        <v>0</v>
      </c>
    </row>
    <row r="272" spans="1:39">
      <c r="AE272" s="10">
        <f>F266&amp;J266&amp;E266</f>
        <v>0</v>
      </c>
      <c r="AF272" s="10">
        <f>F266&amp;J266</f>
        <v>0</v>
      </c>
      <c r="AG272" s="10">
        <f>F266&amp;P266</f>
        <v>0</v>
      </c>
      <c r="AH272" s="10">
        <f>F266&amp;V266</f>
        <v>0</v>
      </c>
      <c r="AI272" s="10">
        <f>F266&amp;G266</f>
        <v>0</v>
      </c>
      <c r="AJ272" s="10">
        <f>F266&amp;G266</f>
        <v>0</v>
      </c>
      <c r="AK272" s="10">
        <f>F266&amp;G266</f>
        <v>0</v>
      </c>
      <c r="AL272" s="10">
        <f>F266&amp;J266&amp;G266&amp;E266</f>
        <v>0</v>
      </c>
      <c r="AM272" s="10">
        <f>IFERROR(ABS(AB266),"")</f>
        <v>0</v>
      </c>
    </row>
    <row r="273" spans="31:39">
      <c r="AE273" s="10">
        <f>F267&amp;J267&amp;E267</f>
        <v>0</v>
      </c>
      <c r="AF273" s="10">
        <f>F267&amp;J267</f>
        <v>0</v>
      </c>
      <c r="AG273" s="10">
        <f>F267&amp;P267</f>
        <v>0</v>
      </c>
      <c r="AH273" s="10">
        <f>F267&amp;V267</f>
        <v>0</v>
      </c>
      <c r="AI273" s="10">
        <f>F267&amp;G267</f>
        <v>0</v>
      </c>
      <c r="AJ273" s="10">
        <f>F267&amp;G267</f>
        <v>0</v>
      </c>
      <c r="AK273" s="10">
        <f>F267&amp;G267</f>
        <v>0</v>
      </c>
      <c r="AL273" s="10">
        <f>F267&amp;J267&amp;G267&amp;E267</f>
        <v>0</v>
      </c>
      <c r="AM273" s="10">
        <f>IFERROR(ABS(AB267),"")</f>
        <v>0</v>
      </c>
    </row>
    <row r="274" spans="31:39">
      <c r="AE274" s="10">
        <f>F268&amp;J268&amp;E268</f>
        <v>0</v>
      </c>
      <c r="AF274" s="10">
        <f>F268&amp;J268</f>
        <v>0</v>
      </c>
      <c r="AG274" s="10">
        <f>F268&amp;P268</f>
        <v>0</v>
      </c>
      <c r="AH274" s="10">
        <f>F268&amp;V268</f>
        <v>0</v>
      </c>
      <c r="AI274" s="10">
        <f>F268&amp;G268</f>
        <v>0</v>
      </c>
      <c r="AJ274" s="10">
        <f>F268&amp;G268</f>
        <v>0</v>
      </c>
      <c r="AK274" s="10">
        <f>F268&amp;G268</f>
        <v>0</v>
      </c>
      <c r="AL274" s="10">
        <f>F268&amp;J268&amp;G268&amp;E268</f>
        <v>0</v>
      </c>
      <c r="AM274" s="10">
        <f>IFERROR(ABS(AB268),"")</f>
        <v>0</v>
      </c>
    </row>
    <row r="275" spans="31:39">
      <c r="AE275" s="10">
        <f>F269&amp;J269&amp;E269</f>
        <v>0</v>
      </c>
      <c r="AF275" s="10">
        <f>F269&amp;J269</f>
        <v>0</v>
      </c>
      <c r="AG275" s="10">
        <f>F269&amp;P269</f>
        <v>0</v>
      </c>
      <c r="AH275" s="10">
        <f>F269&amp;V269</f>
        <v>0</v>
      </c>
      <c r="AI275" s="10">
        <f>F269&amp;G269</f>
        <v>0</v>
      </c>
      <c r="AJ275" s="10">
        <f>F269&amp;G269</f>
        <v>0</v>
      </c>
      <c r="AK275" s="10">
        <f>F269&amp;G269</f>
        <v>0</v>
      </c>
      <c r="AL275" s="10">
        <f>F269&amp;J269&amp;G269&amp;E269</f>
        <v>0</v>
      </c>
      <c r="AM275" s="10">
        <f>IFERROR(ABS(AB269),"")</f>
        <v>0</v>
      </c>
    </row>
    <row r="276" spans="31:39">
      <c r="AE276" s="10">
        <f>F270&amp;J270&amp;E270</f>
        <v>0</v>
      </c>
      <c r="AF276" s="10">
        <f>F270&amp;J270</f>
        <v>0</v>
      </c>
      <c r="AG276" s="10">
        <f>F270&amp;P270</f>
        <v>0</v>
      </c>
      <c r="AH276" s="10">
        <f>F270&amp;V270</f>
        <v>0</v>
      </c>
      <c r="AI276" s="10">
        <f>F270&amp;G270</f>
        <v>0</v>
      </c>
      <c r="AJ276" s="10">
        <f>F270&amp;G270</f>
        <v>0</v>
      </c>
      <c r="AK276" s="10">
        <f>F270&amp;G270</f>
        <v>0</v>
      </c>
      <c r="AL276" s="10">
        <f>F270&amp;J270&amp;G270&amp;E270</f>
        <v>0</v>
      </c>
      <c r="AM276" s="10">
        <f>IFERROR(ABS(AB270),"")</f>
        <v>0</v>
      </c>
    </row>
    <row r="277" spans="31:39">
      <c r="AE277" s="10">
        <f>F271&amp;J271&amp;E271</f>
        <v>0</v>
      </c>
      <c r="AF277" s="10">
        <f>F271&amp;J271</f>
        <v>0</v>
      </c>
      <c r="AG277" s="10">
        <f>F271&amp;P271</f>
        <v>0</v>
      </c>
      <c r="AH277" s="10">
        <f>F271&amp;V271</f>
        <v>0</v>
      </c>
      <c r="AI277" s="10">
        <f>F271&amp;G271</f>
        <v>0</v>
      </c>
      <c r="AJ277" s="10">
        <f>F271&amp;G271</f>
        <v>0</v>
      </c>
      <c r="AK277" s="10">
        <f>F271&amp;G271</f>
        <v>0</v>
      </c>
      <c r="AL277" s="10">
        <f>F271&amp;J271&amp;G271&amp;E271</f>
        <v>0</v>
      </c>
      <c r="AM277" s="10">
        <f>IFERROR(ABS(AB271),"")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71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558</v>
      </c>
      <c r="C1" s="7" t="s">
        <v>446</v>
      </c>
      <c r="D1" s="7" t="s">
        <v>447</v>
      </c>
      <c r="E1" s="7" t="s">
        <v>559</v>
      </c>
      <c r="F1" s="7" t="s">
        <v>560</v>
      </c>
      <c r="G1" s="7"/>
      <c r="H1" s="7"/>
      <c r="I1" s="7"/>
      <c r="J1" s="7" t="s">
        <v>561</v>
      </c>
      <c r="K1" s="7"/>
      <c r="L1" s="7"/>
      <c r="M1" s="7"/>
      <c r="N1" s="7" t="s">
        <v>562</v>
      </c>
      <c r="O1" s="7"/>
      <c r="P1" s="7"/>
      <c r="Q1" s="7"/>
      <c r="R1" s="7" t="s">
        <v>563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564</v>
      </c>
      <c r="G2" s="7" t="s">
        <v>565</v>
      </c>
      <c r="H2" s="7" t="s">
        <v>25</v>
      </c>
      <c r="I2" s="7" t="s">
        <v>566</v>
      </c>
      <c r="J2" s="7" t="s">
        <v>564</v>
      </c>
      <c r="K2" s="7" t="s">
        <v>565</v>
      </c>
      <c r="L2" s="7" t="s">
        <v>567</v>
      </c>
      <c r="M2" s="7" t="s">
        <v>566</v>
      </c>
      <c r="N2" s="7" t="s">
        <v>564</v>
      </c>
      <c r="O2" s="7" t="s">
        <v>565</v>
      </c>
      <c r="P2" s="7" t="s">
        <v>567</v>
      </c>
      <c r="Q2" s="7" t="s">
        <v>566</v>
      </c>
      <c r="R2" s="7" t="s">
        <v>559</v>
      </c>
      <c r="S2" s="7" t="s">
        <v>564</v>
      </c>
      <c r="T2" s="7" t="s">
        <v>565</v>
      </c>
      <c r="U2" s="7" t="s">
        <v>567</v>
      </c>
      <c r="V2" s="7" t="s">
        <v>566</v>
      </c>
    </row>
    <row r="3" spans="2:22">
      <c r="B3" s="7">
        <f>'2-Controllo qualitativo'!A4</f>
        <v>0</v>
      </c>
      <c r="C3" s="7">
        <f>'2-Controllo qualitativo'!B4</f>
        <v>0</v>
      </c>
      <c r="D3" s="7">
        <f>'2-Controllo qualitativo'!C4</f>
        <v>0</v>
      </c>
      <c r="E3" s="7">
        <f>'2-Controllo qualitativo'!D4</f>
        <v>0</v>
      </c>
      <c r="F3" s="15">
        <v>2.606031792</v>
      </c>
      <c r="G3" s="9" t="s">
        <v>568</v>
      </c>
      <c r="H3" s="9" t="s">
        <v>569</v>
      </c>
      <c r="I3" s="9" t="s">
        <v>570</v>
      </c>
      <c r="J3" s="15">
        <v>0.0001055074</v>
      </c>
      <c r="K3" s="9">
        <f>IF(H3="", "", "kgCH₄/Liter")</f>
        <v>0</v>
      </c>
      <c r="L3" s="9">
        <f>IF(H3="", "", "(3) Failure to perform instrument calibration or record compilation")</f>
        <v>0</v>
      </c>
      <c r="M3" s="9">
        <f>IF(H3="", "", "台灣環境部")</f>
        <v>0</v>
      </c>
      <c r="N3" s="15">
        <v>2.11015E-05</v>
      </c>
      <c r="O3" s="9">
        <f>IF(L3="", "", "kgN₂O/Liter")</f>
        <v>0</v>
      </c>
      <c r="P3" s="9">
        <f>IF(L3="", "", "(3) Failure to perform instrument calibration or record compilation")</f>
        <v>0</v>
      </c>
      <c r="Q3" s="9">
        <f>IF(L3="", "", "台灣環境部")</f>
        <v>0</v>
      </c>
      <c r="R3" s="9"/>
      <c r="S3" s="9"/>
      <c r="T3" s="9"/>
      <c r="U3" s="9"/>
      <c r="V3" s="9"/>
    </row>
    <row r="4" spans="2:22">
      <c r="B4" s="7">
        <f>'2-Controllo qualitativo'!A5</f>
        <v>0</v>
      </c>
      <c r="C4" s="7">
        <f>'2-Controllo qualitativo'!B5</f>
        <v>0</v>
      </c>
      <c r="D4" s="7">
        <f>'2-Controllo qualitativo'!C5</f>
        <v>0</v>
      </c>
      <c r="E4" s="7">
        <f>'2-Controllo qualitativo'!D5</f>
        <v>0</v>
      </c>
      <c r="F4" s="15">
        <v>2.606031792</v>
      </c>
      <c r="G4" s="9" t="s">
        <v>568</v>
      </c>
      <c r="H4" s="9" t="s">
        <v>569</v>
      </c>
      <c r="I4" s="9" t="s">
        <v>570</v>
      </c>
      <c r="J4" s="15">
        <v>0.0001055074</v>
      </c>
      <c r="K4" s="9">
        <f>IF(H4="", "", "kgCH₄/Liter")</f>
        <v>0</v>
      </c>
      <c r="L4" s="9">
        <f>IF(H4="", "", "(3) Failure to perform instrument calibration or record compilation")</f>
        <v>0</v>
      </c>
      <c r="M4" s="9">
        <f>IF(H4="", "", "台灣環境部")</f>
        <v>0</v>
      </c>
      <c r="N4" s="15">
        <v>2.11015E-05</v>
      </c>
      <c r="O4" s="9">
        <f>IF(L4="", "", "kgN₂O/Liter")</f>
        <v>0</v>
      </c>
      <c r="P4" s="9">
        <f>IF(L4="", "", "(3) Failure to perform instrument calibration or record compilation")</f>
        <v>0</v>
      </c>
      <c r="Q4" s="9">
        <f>IF(L4="", "", "台灣環境部")</f>
        <v>0</v>
      </c>
      <c r="R4" s="9"/>
      <c r="S4" s="9"/>
      <c r="T4" s="9"/>
      <c r="U4" s="9"/>
      <c r="V4" s="9"/>
    </row>
    <row r="5" spans="2:22">
      <c r="B5" s="7">
        <f>'2-Controllo qualitativo'!A6</f>
        <v>0</v>
      </c>
      <c r="C5" s="7">
        <f>'2-Controllo qualitativo'!B6</f>
        <v>0</v>
      </c>
      <c r="D5" s="7">
        <f>'2-Controllo qualitativo'!C6</f>
        <v>0</v>
      </c>
      <c r="E5" s="7">
        <f>'2-Controllo qualitativo'!D6</f>
        <v>0</v>
      </c>
      <c r="F5" s="15">
        <v>2.606031792</v>
      </c>
      <c r="G5" s="9" t="s">
        <v>568</v>
      </c>
      <c r="H5" s="9" t="s">
        <v>569</v>
      </c>
      <c r="I5" s="9" t="s">
        <v>570</v>
      </c>
      <c r="J5" s="15">
        <v>0.0001055074</v>
      </c>
      <c r="K5" s="9">
        <f>IF(H5="", "", "kgCH₄/Liter")</f>
        <v>0</v>
      </c>
      <c r="L5" s="9">
        <f>IF(H5="", "", "(3) Failure to perform instrument calibration or record compilation")</f>
        <v>0</v>
      </c>
      <c r="M5" s="9">
        <f>IF(H5="", "", "台灣環境部")</f>
        <v>0</v>
      </c>
      <c r="N5" s="15">
        <v>2.11015E-05</v>
      </c>
      <c r="O5" s="9">
        <f>IF(L5="", "", "kgN₂O/Liter")</f>
        <v>0</v>
      </c>
      <c r="P5" s="9">
        <f>IF(L5="", "", "(3) Failure to perform instrument calibration or record compilation")</f>
        <v>0</v>
      </c>
      <c r="Q5" s="9">
        <f>IF(L5="", "", "台灣環境部")</f>
        <v>0</v>
      </c>
      <c r="R5" s="9"/>
      <c r="S5" s="9"/>
      <c r="T5" s="9"/>
      <c r="U5" s="9"/>
      <c r="V5" s="9"/>
    </row>
    <row r="6" spans="2:22">
      <c r="B6" s="7">
        <f>'2-Controllo qualitativo'!A7</f>
        <v>0</v>
      </c>
      <c r="C6" s="7">
        <f>'2-Controllo qualitativo'!B7</f>
        <v>0</v>
      </c>
      <c r="D6" s="7">
        <f>'2-Controllo qualitativo'!C7</f>
        <v>0</v>
      </c>
      <c r="E6" s="7">
        <f>'2-Controllo qualitativo'!D7</f>
        <v>0</v>
      </c>
      <c r="F6" s="15">
        <v>2.606031792</v>
      </c>
      <c r="G6" s="9" t="s">
        <v>568</v>
      </c>
      <c r="H6" s="9" t="s">
        <v>569</v>
      </c>
      <c r="I6" s="9" t="s">
        <v>570</v>
      </c>
      <c r="J6" s="15">
        <v>0.0001055074</v>
      </c>
      <c r="K6" s="9">
        <f>IF(H6="", "", "kgCH₄/Liter")</f>
        <v>0</v>
      </c>
      <c r="L6" s="9">
        <f>IF(H6="", "", "(3) Failure to perform instrument calibration or record compilation")</f>
        <v>0</v>
      </c>
      <c r="M6" s="9">
        <f>IF(H6="", "", "台灣環境部")</f>
        <v>0</v>
      </c>
      <c r="N6" s="15">
        <v>2.11015E-05</v>
      </c>
      <c r="O6" s="9">
        <f>IF(L6="", "", "kgN₂O/Liter")</f>
        <v>0</v>
      </c>
      <c r="P6" s="9">
        <f>IF(L6="", "", "(3) Failure to perform instrument calibration or record compilation")</f>
        <v>0</v>
      </c>
      <c r="Q6" s="9">
        <f>IF(L6="", "", "台灣環境部")</f>
        <v>0</v>
      </c>
      <c r="R6" s="9"/>
      <c r="S6" s="9"/>
      <c r="T6" s="9"/>
      <c r="U6" s="9"/>
      <c r="V6" s="9"/>
    </row>
    <row r="7" spans="2:22">
      <c r="B7" s="7">
        <f>'2-Controllo qualitativo'!A8</f>
        <v>0</v>
      </c>
      <c r="C7" s="7">
        <f>'2-Controllo qualitativo'!B8</f>
        <v>0</v>
      </c>
      <c r="D7" s="7">
        <f>'2-Controllo qualitativo'!C8</f>
        <v>0</v>
      </c>
      <c r="E7" s="7">
        <f>'2-Controllo qualitativo'!D8</f>
        <v>0</v>
      </c>
      <c r="F7" s="15">
        <v>2.606031792</v>
      </c>
      <c r="G7" s="9" t="s">
        <v>568</v>
      </c>
      <c r="H7" s="9" t="s">
        <v>569</v>
      </c>
      <c r="I7" s="9" t="s">
        <v>570</v>
      </c>
      <c r="J7" s="15">
        <v>0.0001055074</v>
      </c>
      <c r="K7" s="9">
        <f>IF(H7="", "", "kgCH₄/Liter")</f>
        <v>0</v>
      </c>
      <c r="L7" s="9">
        <f>IF(H7="", "", "(3) Failure to perform instrument calibration or record compilation")</f>
        <v>0</v>
      </c>
      <c r="M7" s="9">
        <f>IF(H7="", "", "台灣環境部")</f>
        <v>0</v>
      </c>
      <c r="N7" s="15">
        <v>2.11015E-05</v>
      </c>
      <c r="O7" s="9">
        <f>IF(L7="", "", "kgN₂O/Liter")</f>
        <v>0</v>
      </c>
      <c r="P7" s="9">
        <f>IF(L7="", "", "(3) Failure to perform instrument calibration or record compilation")</f>
        <v>0</v>
      </c>
      <c r="Q7" s="9">
        <f>IF(L7="", "", "台灣環境部")</f>
        <v>0</v>
      </c>
      <c r="R7" s="9"/>
      <c r="S7" s="9"/>
      <c r="T7" s="9"/>
      <c r="U7" s="9"/>
      <c r="V7" s="9"/>
    </row>
    <row r="8" spans="2:22">
      <c r="B8" s="7">
        <f>'2-Controllo qualitativo'!A9</f>
        <v>0</v>
      </c>
      <c r="C8" s="7">
        <f>'2-Controllo qualitativo'!B9</f>
        <v>0</v>
      </c>
      <c r="D8" s="7">
        <f>'2-Controllo qualitativo'!C9</f>
        <v>0</v>
      </c>
      <c r="E8" s="7">
        <f>'2-Controllo qualitativo'!D9</f>
        <v>0</v>
      </c>
      <c r="F8" s="15">
        <v>2.606031792</v>
      </c>
      <c r="G8" s="9" t="s">
        <v>568</v>
      </c>
      <c r="H8" s="9" t="s">
        <v>571</v>
      </c>
      <c r="I8" s="9" t="s">
        <v>570</v>
      </c>
      <c r="J8" s="15">
        <v>0.0001055074</v>
      </c>
      <c r="K8" s="9">
        <f>IF(H8="", "", "kgCH₄/Liter")</f>
        <v>0</v>
      </c>
      <c r="L8" s="9">
        <f>IF(H8="", "", "(1) Those who have performed external calibration or have multiple sets of data to support this")</f>
        <v>0</v>
      </c>
      <c r="M8" s="9">
        <f>IF(H8="", "", "台灣環境部")</f>
        <v>0</v>
      </c>
      <c r="N8" s="15">
        <v>2.11015E-05</v>
      </c>
      <c r="O8" s="9">
        <f>IF(L8="", "", "kgN₂O/Liter")</f>
        <v>0</v>
      </c>
      <c r="P8" s="9">
        <f>IF(L8="", "", "(1) Those who have performed external calibration or have multiple sets of data to support this")</f>
        <v>0</v>
      </c>
      <c r="Q8" s="9">
        <f>IF(L8="", "", "台灣環境部")</f>
        <v>0</v>
      </c>
      <c r="R8" s="9"/>
      <c r="S8" s="9"/>
      <c r="T8" s="9"/>
      <c r="U8" s="9"/>
      <c r="V8" s="9"/>
    </row>
    <row r="9" spans="2:22">
      <c r="B9" s="7">
        <f>'2-Controllo qualitativo'!A10</f>
        <v>0</v>
      </c>
      <c r="C9" s="7">
        <f>'2-Controllo qualitativo'!B10</f>
        <v>0</v>
      </c>
      <c r="D9" s="7">
        <f>'2-Controllo qualitativo'!C10</f>
        <v>0</v>
      </c>
      <c r="E9" s="7">
        <f>'2-Controllo qualitativo'!D10</f>
        <v>0</v>
      </c>
      <c r="F9" s="15">
        <v>2.606031792</v>
      </c>
      <c r="G9" s="9" t="s">
        <v>568</v>
      </c>
      <c r="H9" s="9" t="s">
        <v>571</v>
      </c>
      <c r="I9" s="9" t="s">
        <v>570</v>
      </c>
      <c r="J9" s="15">
        <v>0.0001055074</v>
      </c>
      <c r="K9" s="9">
        <f>IF(H9="", "", "kgCH₄/Liter")</f>
        <v>0</v>
      </c>
      <c r="L9" s="9">
        <f>IF(H9="", "", "(1) Those who have performed external calibration or have multiple sets of data to support this")</f>
        <v>0</v>
      </c>
      <c r="M9" s="9">
        <f>IF(H9="", "", "台灣環境部")</f>
        <v>0</v>
      </c>
      <c r="N9" s="15">
        <v>2.11015E-05</v>
      </c>
      <c r="O9" s="9">
        <f>IF(L9="", "", "kgN₂O/Liter")</f>
        <v>0</v>
      </c>
      <c r="P9" s="9">
        <f>IF(L9="", "", "(1) Those who have performed external calibration or have multiple sets of data to support this")</f>
        <v>0</v>
      </c>
      <c r="Q9" s="9">
        <f>IF(L9="", "", "台灣環境部")</f>
        <v>0</v>
      </c>
      <c r="R9" s="9"/>
      <c r="S9" s="9"/>
      <c r="T9" s="9"/>
      <c r="U9" s="9"/>
      <c r="V9" s="9"/>
    </row>
    <row r="10" spans="2:22">
      <c r="B10" s="7">
        <f>'2-Controllo qualitativo'!A11</f>
        <v>0</v>
      </c>
      <c r="C10" s="7">
        <f>'2-Controllo qualitativo'!B11</f>
        <v>0</v>
      </c>
      <c r="D10" s="7">
        <f>'2-Controllo qualitativo'!C11</f>
        <v>0</v>
      </c>
      <c r="E10" s="7">
        <f>'2-Controllo qualitativo'!D11</f>
        <v>0</v>
      </c>
      <c r="F10" s="15">
        <v>73.25</v>
      </c>
      <c r="G10" s="9" t="s">
        <v>572</v>
      </c>
      <c r="H10" s="9" t="s">
        <v>569</v>
      </c>
      <c r="I10" s="9" t="s">
        <v>573</v>
      </c>
      <c r="J10" s="15">
        <v>0.003</v>
      </c>
      <c r="K10" s="9">
        <f>IF(H10="", "", "kgCH₄/mmBtu")</f>
        <v>0</v>
      </c>
      <c r="L10" s="9">
        <f>IF(H10="", "", "(3) Failure to perform instrument calibration or record compilation")</f>
        <v>0</v>
      </c>
      <c r="M10" s="9">
        <f>IF(H10="", "", "GHG")</f>
        <v>0</v>
      </c>
      <c r="N10" s="15">
        <v>0.0005999999999999999</v>
      </c>
      <c r="O10" s="9">
        <f>IF(L10="", "", "kgN₂O/mmBtu")</f>
        <v>0</v>
      </c>
      <c r="P10" s="9">
        <f>IF(L10="", "", "(3) Failure to perform instrument calibration or record compilation")</f>
        <v>0</v>
      </c>
      <c r="Q10" s="9">
        <f>IF(L10="", "", "GHG")</f>
        <v>0</v>
      </c>
      <c r="R10" s="9"/>
      <c r="S10" s="9"/>
      <c r="T10" s="9"/>
      <c r="U10" s="9"/>
      <c r="V10" s="9"/>
    </row>
    <row r="11" spans="2:22">
      <c r="B11" s="7">
        <f>'2-Controllo qualitativo'!A12</f>
        <v>0</v>
      </c>
      <c r="C11" s="7">
        <f>'2-Controllo qualitativo'!B12</f>
        <v>0</v>
      </c>
      <c r="D11" s="7">
        <f>'2-Controllo qualitativo'!C12</f>
        <v>0</v>
      </c>
      <c r="E11" s="7">
        <f>'2-Controllo qualitativo'!D12</f>
        <v>0</v>
      </c>
      <c r="F11" s="15">
        <v>73.25</v>
      </c>
      <c r="G11" s="9" t="s">
        <v>572</v>
      </c>
      <c r="H11" s="9" t="s">
        <v>569</v>
      </c>
      <c r="I11" s="9" t="s">
        <v>573</v>
      </c>
      <c r="J11" s="15">
        <v>0.003</v>
      </c>
      <c r="K11" s="9">
        <f>IF(H11="", "", "kgCH₄/mmBtu")</f>
        <v>0</v>
      </c>
      <c r="L11" s="9">
        <f>IF(H11="", "", "(3) Failure to perform instrument calibration or record compilation")</f>
        <v>0</v>
      </c>
      <c r="M11" s="9">
        <f>IF(H11="", "", "GHG")</f>
        <v>0</v>
      </c>
      <c r="N11" s="15">
        <v>0.0005999999999999999</v>
      </c>
      <c r="O11" s="9">
        <f>IF(L11="", "", "kgN₂O/mmBtu")</f>
        <v>0</v>
      </c>
      <c r="P11" s="9">
        <f>IF(L11="", "", "(3) Failure to perform instrument calibration or record compilation")</f>
        <v>0</v>
      </c>
      <c r="Q11" s="9">
        <f>IF(L11="", "", "GHG")</f>
        <v>0</v>
      </c>
      <c r="R11" s="9"/>
      <c r="S11" s="9"/>
      <c r="T11" s="9"/>
      <c r="U11" s="9"/>
      <c r="V11" s="9"/>
    </row>
    <row r="12" spans="2:22">
      <c r="B12" s="7">
        <f>'2-Controllo qualitativo'!A13</f>
        <v>0</v>
      </c>
      <c r="C12" s="7">
        <f>'2-Controllo qualitativo'!B13</f>
        <v>0</v>
      </c>
      <c r="D12" s="7">
        <f>'2-Controllo qualitativo'!C13</f>
        <v>0</v>
      </c>
      <c r="E12" s="7">
        <f>'2-Controllo qualitativo'!D13</f>
        <v>0</v>
      </c>
      <c r="F12" s="15">
        <v>2.606031792</v>
      </c>
      <c r="G12" s="9" t="s">
        <v>568</v>
      </c>
      <c r="H12" s="9" t="s">
        <v>571</v>
      </c>
      <c r="I12" s="9" t="s">
        <v>570</v>
      </c>
      <c r="J12" s="15">
        <v>0.0001055074</v>
      </c>
      <c r="K12" s="9">
        <f>IF(H12="", "", "kgCH₄/Liter")</f>
        <v>0</v>
      </c>
      <c r="L12" s="9">
        <f>IF(H12="", "", "(1) Those who have performed external calibration or have multiple sets of data to support this")</f>
        <v>0</v>
      </c>
      <c r="M12" s="9">
        <f>IF(H12="", "", "台灣環境部")</f>
        <v>0</v>
      </c>
      <c r="N12" s="15">
        <v>2.11015E-05</v>
      </c>
      <c r="O12" s="9">
        <f>IF(L12="", "", "kgN₂O/Liter")</f>
        <v>0</v>
      </c>
      <c r="P12" s="9">
        <f>IF(L12="", "", "(1) Those who have performed external calibration or have multiple sets of data to support this")</f>
        <v>0</v>
      </c>
      <c r="Q12" s="9">
        <f>IF(L12="", "", "台灣環境部")</f>
        <v>0</v>
      </c>
      <c r="R12" s="9"/>
      <c r="S12" s="9"/>
      <c r="T12" s="9"/>
      <c r="U12" s="9"/>
      <c r="V12" s="9"/>
    </row>
    <row r="13" spans="2:22">
      <c r="B13" s="7">
        <f>'2-Controllo qualitativo'!A14</f>
        <v>0</v>
      </c>
      <c r="C13" s="7">
        <f>'2-Controllo qualitativo'!B14</f>
        <v>0</v>
      </c>
      <c r="D13" s="7">
        <f>'2-Controllo qualitativo'!C14</f>
        <v>0</v>
      </c>
      <c r="E13" s="7">
        <f>'2-Controllo qualitativo'!D14</f>
        <v>0</v>
      </c>
      <c r="F13" s="15">
        <v>2.606031792</v>
      </c>
      <c r="G13" s="9" t="s">
        <v>568</v>
      </c>
      <c r="H13" s="9" t="s">
        <v>569</v>
      </c>
      <c r="I13" s="9" t="s">
        <v>570</v>
      </c>
      <c r="J13" s="15">
        <v>0.0001055074</v>
      </c>
      <c r="K13" s="9">
        <f>IF(H13="", "", "kgCH₄/Liter")</f>
        <v>0</v>
      </c>
      <c r="L13" s="9">
        <f>IF(H13="", "", "(3) Failure to perform instrument calibration or record compilation")</f>
        <v>0</v>
      </c>
      <c r="M13" s="9">
        <f>IF(H13="", "", "台灣環境部")</f>
        <v>0</v>
      </c>
      <c r="N13" s="15">
        <v>2.11015E-05</v>
      </c>
      <c r="O13" s="9">
        <f>IF(L13="", "", "kgN₂O/Liter")</f>
        <v>0</v>
      </c>
      <c r="P13" s="9">
        <f>IF(L13="", "", "(3) Failure to perform instrument calibration or record compilation")</f>
        <v>0</v>
      </c>
      <c r="Q13" s="9">
        <f>IF(L13="", "", "台灣環境部")</f>
        <v>0</v>
      </c>
      <c r="R13" s="9"/>
      <c r="S13" s="9"/>
      <c r="T13" s="9"/>
      <c r="U13" s="9"/>
      <c r="V13" s="9"/>
    </row>
    <row r="14" spans="2:22">
      <c r="B14" s="7">
        <f>'2-Controllo qualitativo'!A15</f>
        <v>0</v>
      </c>
      <c r="C14" s="7">
        <f>'2-Controllo qualitativo'!B15</f>
        <v>0</v>
      </c>
      <c r="D14" s="7">
        <f>'2-Controllo qualitativo'!C15</f>
        <v>0</v>
      </c>
      <c r="E14" s="7">
        <f>'2-Controllo qualitativo'!D15</f>
        <v>0</v>
      </c>
      <c r="F14" s="15">
        <v>73.25</v>
      </c>
      <c r="G14" s="9" t="s">
        <v>572</v>
      </c>
      <c r="H14" s="9" t="s">
        <v>569</v>
      </c>
      <c r="I14" s="9" t="s">
        <v>573</v>
      </c>
      <c r="J14" s="15">
        <v>0.003</v>
      </c>
      <c r="K14" s="9">
        <f>IF(H14="", "", "kgCH₄/mmBtu")</f>
        <v>0</v>
      </c>
      <c r="L14" s="9">
        <f>IF(H14="", "", "(3) Failure to perform instrument calibration or record compilation")</f>
        <v>0</v>
      </c>
      <c r="M14" s="9">
        <f>IF(H14="", "", "GHG")</f>
        <v>0</v>
      </c>
      <c r="N14" s="15">
        <v>0.0005999999999999999</v>
      </c>
      <c r="O14" s="9">
        <f>IF(L14="", "", "kgN₂O/mmBtu")</f>
        <v>0</v>
      </c>
      <c r="P14" s="9">
        <f>IF(L14="", "", "(3) Failure to perform instrument calibration or record compilation")</f>
        <v>0</v>
      </c>
      <c r="Q14" s="9">
        <f>IF(L14="", "", "GHG")</f>
        <v>0</v>
      </c>
      <c r="R14" s="9"/>
      <c r="S14" s="9"/>
      <c r="T14" s="9"/>
      <c r="U14" s="9"/>
      <c r="V14" s="9"/>
    </row>
    <row r="15" spans="2:22">
      <c r="B15" s="7">
        <f>'2-Controllo qualitativo'!A16</f>
        <v>0</v>
      </c>
      <c r="C15" s="7">
        <f>'2-Controllo qualitativo'!B16</f>
        <v>0</v>
      </c>
      <c r="D15" s="7">
        <f>'2-Controllo qualitativo'!C16</f>
        <v>0</v>
      </c>
      <c r="E15" s="7">
        <f>'2-Controllo qualitativo'!D16</f>
        <v>0</v>
      </c>
      <c r="F15" s="15">
        <v>2.263132872</v>
      </c>
      <c r="G15" s="9" t="s">
        <v>568</v>
      </c>
      <c r="H15" s="9"/>
      <c r="I15" s="9" t="s">
        <v>570</v>
      </c>
      <c r="J15" s="15">
        <v>0.000816426</v>
      </c>
      <c r="K15" s="9">
        <f>IF(H15="", "", "kgCH₄/Liter")</f>
        <v>0</v>
      </c>
      <c r="L15" s="9">
        <f>IF(H15="", "", "")</f>
        <v>0</v>
      </c>
      <c r="M15" s="9">
        <f>IF(H15="", "", "台灣環境部")</f>
        <v>0</v>
      </c>
      <c r="N15" s="15">
        <v>0.0002612563</v>
      </c>
      <c r="O15" s="9">
        <f>IF(L15="", "", "kgN₂O/Liter")</f>
        <v>0</v>
      </c>
      <c r="P15" s="9">
        <f>IF(L15="", "", "")</f>
        <v>0</v>
      </c>
      <c r="Q15" s="9">
        <f>IF(L15="", "", "台灣環境部")</f>
        <v>0</v>
      </c>
      <c r="R15" s="9"/>
      <c r="S15" s="9"/>
      <c r="T15" s="9"/>
      <c r="U15" s="9"/>
      <c r="V15" s="9"/>
    </row>
    <row r="16" spans="2:22">
      <c r="B16" s="7">
        <f>'2-Controllo qualitativo'!A17</f>
        <v>0</v>
      </c>
      <c r="C16" s="7">
        <f>'2-Controllo qualitativo'!B17</f>
        <v>0</v>
      </c>
      <c r="D16" s="7">
        <f>'2-Controllo qualitativo'!C17</f>
        <v>0</v>
      </c>
      <c r="E16" s="7">
        <f>'2-Controllo qualitativo'!D17</f>
        <v>0</v>
      </c>
      <c r="F16" s="15">
        <v>2.263132872</v>
      </c>
      <c r="G16" s="9" t="s">
        <v>568</v>
      </c>
      <c r="H16" s="9"/>
      <c r="I16" s="9" t="s">
        <v>570</v>
      </c>
      <c r="J16" s="15">
        <v>0.000816426</v>
      </c>
      <c r="K16" s="9">
        <f>IF(H16="", "", "kgCH₄/Liter")</f>
        <v>0</v>
      </c>
      <c r="L16" s="9">
        <f>IF(H16="", "", "")</f>
        <v>0</v>
      </c>
      <c r="M16" s="9">
        <f>IF(H16="", "", "台灣環境部")</f>
        <v>0</v>
      </c>
      <c r="N16" s="15">
        <v>0.0002612563</v>
      </c>
      <c r="O16" s="9">
        <f>IF(L16="", "", "kgN₂O/Liter")</f>
        <v>0</v>
      </c>
      <c r="P16" s="9">
        <f>IF(L16="", "", "")</f>
        <v>0</v>
      </c>
      <c r="Q16" s="9">
        <f>IF(L16="", "", "台灣環境部")</f>
        <v>0</v>
      </c>
      <c r="R16" s="9"/>
      <c r="S16" s="9"/>
      <c r="T16" s="9"/>
      <c r="U16" s="9"/>
      <c r="V16" s="9"/>
    </row>
    <row r="17" spans="2:22">
      <c r="B17" s="7">
        <f>'2-Controllo qualitativo'!A18</f>
        <v>0</v>
      </c>
      <c r="C17" s="7">
        <f>'2-Controllo qualitativo'!B18</f>
        <v>0</v>
      </c>
      <c r="D17" s="7">
        <f>'2-Controllo qualitativo'!C18</f>
        <v>0</v>
      </c>
      <c r="E17" s="7">
        <f>'2-Controllo qualitativo'!D18</f>
        <v>0</v>
      </c>
      <c r="F17" s="15">
        <v>2.263132872</v>
      </c>
      <c r="G17" s="9" t="s">
        <v>568</v>
      </c>
      <c r="H17" s="9"/>
      <c r="I17" s="9" t="s">
        <v>570</v>
      </c>
      <c r="J17" s="15">
        <v>0.000816426</v>
      </c>
      <c r="K17" s="9">
        <f>IF(H17="", "", "kgCH₄/Liter")</f>
        <v>0</v>
      </c>
      <c r="L17" s="9">
        <f>IF(H17="", "", "")</f>
        <v>0</v>
      </c>
      <c r="M17" s="9">
        <f>IF(H17="", "", "台灣環境部")</f>
        <v>0</v>
      </c>
      <c r="N17" s="15">
        <v>0.0002612563</v>
      </c>
      <c r="O17" s="9">
        <f>IF(L17="", "", "kgN₂O/Liter")</f>
        <v>0</v>
      </c>
      <c r="P17" s="9">
        <f>IF(L17="", "", "")</f>
        <v>0</v>
      </c>
      <c r="Q17" s="9">
        <f>IF(L17="", "", "台灣環境部")</f>
        <v>0</v>
      </c>
      <c r="R17" s="9"/>
      <c r="S17" s="9"/>
      <c r="T17" s="9"/>
      <c r="U17" s="9"/>
      <c r="V17" s="9"/>
    </row>
    <row r="18" spans="2:22">
      <c r="B18" s="7">
        <f>'2-Controllo qualitativo'!A19</f>
        <v>0</v>
      </c>
      <c r="C18" s="7">
        <f>'2-Controllo qualitativo'!B19</f>
        <v>0</v>
      </c>
      <c r="D18" s="7">
        <f>'2-Controllo qualitativo'!C19</f>
        <v>0</v>
      </c>
      <c r="E18" s="7">
        <f>'2-Controllo qualitativo'!D19</f>
        <v>0</v>
      </c>
      <c r="F18" s="15">
        <v>2.606031792</v>
      </c>
      <c r="G18" s="9" t="s">
        <v>568</v>
      </c>
      <c r="H18" s="9"/>
      <c r="I18" s="9" t="s">
        <v>570</v>
      </c>
      <c r="J18" s="15">
        <v>0.0001371596</v>
      </c>
      <c r="K18" s="9">
        <f>IF(H18="", "", "kgCH₄/Liter")</f>
        <v>0</v>
      </c>
      <c r="L18" s="9">
        <f>IF(H18="", "", "")</f>
        <v>0</v>
      </c>
      <c r="M18" s="9">
        <f>IF(H18="", "", "台灣環境部")</f>
        <v>0</v>
      </c>
      <c r="N18" s="15">
        <v>0.0001371596</v>
      </c>
      <c r="O18" s="9">
        <f>IF(L18="", "", "kgN₂O/Liter")</f>
        <v>0</v>
      </c>
      <c r="P18" s="9">
        <f>IF(L18="", "", "")</f>
        <v>0</v>
      </c>
      <c r="Q18" s="9">
        <f>IF(L18="", "", "台灣環境部")</f>
        <v>0</v>
      </c>
      <c r="R18" s="9"/>
      <c r="S18" s="9"/>
      <c r="T18" s="9"/>
      <c r="U18" s="9"/>
      <c r="V18" s="9"/>
    </row>
    <row r="19" spans="2:22">
      <c r="B19" s="7">
        <f>'2-Controllo qualitativo'!A20</f>
        <v>0</v>
      </c>
      <c r="C19" s="7">
        <f>'2-Controllo qualitativo'!B20</f>
        <v>0</v>
      </c>
      <c r="D19" s="7">
        <f>'2-Controllo qualitativo'!C20</f>
        <v>0</v>
      </c>
      <c r="E19" s="7">
        <f>'2-Controllo qualitativo'!D20</f>
        <v>0</v>
      </c>
      <c r="F19" s="15">
        <v>2.263132872</v>
      </c>
      <c r="G19" s="9" t="s">
        <v>568</v>
      </c>
      <c r="H19" s="9"/>
      <c r="I19" s="9" t="s">
        <v>570</v>
      </c>
      <c r="J19" s="15">
        <v>0.000816426</v>
      </c>
      <c r="K19" s="9">
        <f>IF(H19="", "", "kgCH₄/Liter")</f>
        <v>0</v>
      </c>
      <c r="L19" s="9">
        <f>IF(H19="", "", "")</f>
        <v>0</v>
      </c>
      <c r="M19" s="9">
        <f>IF(H19="", "", "台灣環境部")</f>
        <v>0</v>
      </c>
      <c r="N19" s="15">
        <v>0.0002612563</v>
      </c>
      <c r="O19" s="9">
        <f>IF(L19="", "", "kgN₂O/Liter")</f>
        <v>0</v>
      </c>
      <c r="P19" s="9">
        <f>IF(L19="", "", "")</f>
        <v>0</v>
      </c>
      <c r="Q19" s="9">
        <f>IF(L19="", "", "台灣環境部")</f>
        <v>0</v>
      </c>
      <c r="R19" s="9"/>
      <c r="S19" s="9"/>
      <c r="T19" s="9"/>
      <c r="U19" s="9"/>
      <c r="V19" s="9"/>
    </row>
    <row r="20" spans="2:22">
      <c r="B20" s="7">
        <f>'2-Controllo qualitativo'!A21</f>
        <v>0</v>
      </c>
      <c r="C20" s="7">
        <f>'2-Controllo qualitativo'!B21</f>
        <v>0</v>
      </c>
      <c r="D20" s="7">
        <f>'2-Controllo qualitativo'!C21</f>
        <v>0</v>
      </c>
      <c r="E20" s="7">
        <f>'2-Controllo qualitativo'!D21</f>
        <v>0</v>
      </c>
      <c r="F20" s="15">
        <v>2.263132872</v>
      </c>
      <c r="G20" s="9" t="s">
        <v>568</v>
      </c>
      <c r="H20" s="9"/>
      <c r="I20" s="9" t="s">
        <v>570</v>
      </c>
      <c r="J20" s="15">
        <v>0.000816426</v>
      </c>
      <c r="K20" s="9">
        <f>IF(H20="", "", "kgCH₄/Liter")</f>
        <v>0</v>
      </c>
      <c r="L20" s="9">
        <f>IF(H20="", "", "")</f>
        <v>0</v>
      </c>
      <c r="M20" s="9">
        <f>IF(H20="", "", "台灣環境部")</f>
        <v>0</v>
      </c>
      <c r="N20" s="15">
        <v>0.0002612563</v>
      </c>
      <c r="O20" s="9">
        <f>IF(L20="", "", "kgN₂O/Liter")</f>
        <v>0</v>
      </c>
      <c r="P20" s="9">
        <f>IF(L20="", "", "")</f>
        <v>0</v>
      </c>
      <c r="Q20" s="9">
        <f>IF(L20="", "", "台灣環境部")</f>
        <v>0</v>
      </c>
      <c r="R20" s="9"/>
      <c r="S20" s="9"/>
      <c r="T20" s="9"/>
      <c r="U20" s="9"/>
      <c r="V20" s="9"/>
    </row>
    <row r="21" spans="2:22">
      <c r="B21" s="7">
        <f>'2-Controllo qualitativo'!A22</f>
        <v>0</v>
      </c>
      <c r="C21" s="7">
        <f>'2-Controllo qualitativo'!B22</f>
        <v>0</v>
      </c>
      <c r="D21" s="7">
        <f>'2-Controllo qualitativo'!C22</f>
        <v>0</v>
      </c>
      <c r="E21" s="7">
        <f>'2-Controllo qualitativo'!D22</f>
        <v>0</v>
      </c>
      <c r="F21" s="15">
        <v>2.263132872</v>
      </c>
      <c r="G21" s="9" t="s">
        <v>568</v>
      </c>
      <c r="H21" s="9"/>
      <c r="I21" s="9" t="s">
        <v>570</v>
      </c>
      <c r="J21" s="15">
        <v>0.000816426</v>
      </c>
      <c r="K21" s="9">
        <f>IF(H21="", "", "kgCH₄/Liter")</f>
        <v>0</v>
      </c>
      <c r="L21" s="9">
        <f>IF(H21="", "", "")</f>
        <v>0</v>
      </c>
      <c r="M21" s="9">
        <f>IF(H21="", "", "台灣環境部")</f>
        <v>0</v>
      </c>
      <c r="N21" s="15">
        <v>0.0002612563</v>
      </c>
      <c r="O21" s="9">
        <f>IF(L21="", "", "kgN₂O/Liter")</f>
        <v>0</v>
      </c>
      <c r="P21" s="9">
        <f>IF(L21="", "", "")</f>
        <v>0</v>
      </c>
      <c r="Q21" s="9">
        <f>IF(L21="", "", "台灣環境部")</f>
        <v>0</v>
      </c>
      <c r="R21" s="9"/>
      <c r="S21" s="9"/>
      <c r="T21" s="9"/>
      <c r="U21" s="9"/>
      <c r="V21" s="9"/>
    </row>
    <row r="22" spans="2:22">
      <c r="B22" s="7">
        <f>'2-Controllo qualitativo'!A23</f>
        <v>0</v>
      </c>
      <c r="C22" s="7">
        <f>'2-Controllo qualitativo'!B23</f>
        <v>0</v>
      </c>
      <c r="D22" s="7">
        <f>'2-Controllo qualitativo'!C23</f>
        <v>0</v>
      </c>
      <c r="E22" s="7">
        <f>'2-Controllo qualitativo'!D23</f>
        <v>0</v>
      </c>
      <c r="F22" s="15">
        <v>2.606031792</v>
      </c>
      <c r="G22" s="9" t="s">
        <v>568</v>
      </c>
      <c r="H22" s="9"/>
      <c r="I22" s="9" t="s">
        <v>570</v>
      </c>
      <c r="J22" s="15">
        <v>0.0001371596</v>
      </c>
      <c r="K22" s="9">
        <f>IF(H22="", "", "kgCH₄/Liter")</f>
        <v>0</v>
      </c>
      <c r="L22" s="9">
        <f>IF(H22="", "", "")</f>
        <v>0</v>
      </c>
      <c r="M22" s="9">
        <f>IF(H22="", "", "台灣環境部")</f>
        <v>0</v>
      </c>
      <c r="N22" s="15">
        <v>0.0001371596</v>
      </c>
      <c r="O22" s="9">
        <f>IF(L22="", "", "kgN₂O/Liter")</f>
        <v>0</v>
      </c>
      <c r="P22" s="9">
        <f>IF(L22="", "", "")</f>
        <v>0</v>
      </c>
      <c r="Q22" s="9">
        <f>IF(L22="", "", "台灣環境部")</f>
        <v>0</v>
      </c>
      <c r="R22" s="9"/>
      <c r="S22" s="9"/>
      <c r="T22" s="9"/>
      <c r="U22" s="9"/>
      <c r="V22" s="9"/>
    </row>
    <row r="23" spans="2:22">
      <c r="B23" s="7">
        <f>'2-Controllo qualitativo'!A24</f>
        <v>0</v>
      </c>
      <c r="C23" s="7">
        <f>'2-Controllo qualitativo'!B24</f>
        <v>0</v>
      </c>
      <c r="D23" s="7">
        <f>'2-Controllo qualitativo'!C24</f>
        <v>0</v>
      </c>
      <c r="E23" s="7">
        <f>'2-Controllo qualitativo'!D24</f>
        <v>0</v>
      </c>
      <c r="F23" s="15">
        <v>2.606031792</v>
      </c>
      <c r="G23" s="9" t="s">
        <v>568</v>
      </c>
      <c r="H23" s="9" t="s">
        <v>569</v>
      </c>
      <c r="I23" s="9" t="s">
        <v>570</v>
      </c>
      <c r="J23" s="15">
        <v>0.0001371596</v>
      </c>
      <c r="K23" s="9">
        <f>IF(H23="", "", "kgCH₄/Liter")</f>
        <v>0</v>
      </c>
      <c r="L23" s="9">
        <f>IF(H23="", "", "(3) Failure to perform instrument calibration or record compilation")</f>
        <v>0</v>
      </c>
      <c r="M23" s="9">
        <f>IF(H23="", "", "台灣環境部")</f>
        <v>0</v>
      </c>
      <c r="N23" s="15">
        <v>0.0001371596</v>
      </c>
      <c r="O23" s="9">
        <f>IF(L23="", "", "kgN₂O/Liter")</f>
        <v>0</v>
      </c>
      <c r="P23" s="9">
        <f>IF(L23="", "", "(3) Failure to perform instrument calibration or record compilation")</f>
        <v>0</v>
      </c>
      <c r="Q23" s="9">
        <f>IF(L23="", "", "台灣環境部")</f>
        <v>0</v>
      </c>
      <c r="R23" s="9"/>
      <c r="S23" s="9"/>
      <c r="T23" s="9"/>
      <c r="U23" s="9"/>
      <c r="V23" s="9"/>
    </row>
    <row r="24" spans="2:22">
      <c r="B24" s="7">
        <f>'2-Controllo qualitativo'!A25</f>
        <v>0</v>
      </c>
      <c r="C24" s="7">
        <f>'2-Controllo qualitativo'!B25</f>
        <v>0</v>
      </c>
      <c r="D24" s="7">
        <f>'2-Controllo qualitativo'!C25</f>
        <v>0</v>
      </c>
      <c r="E24" s="7">
        <f>'2-Controllo qualitativo'!D25</f>
        <v>0</v>
      </c>
      <c r="F24" s="15">
        <v>2.263132872</v>
      </c>
      <c r="G24" s="9" t="s">
        <v>568</v>
      </c>
      <c r="H24" s="9" t="s">
        <v>569</v>
      </c>
      <c r="I24" s="9" t="s">
        <v>570</v>
      </c>
      <c r="J24" s="15">
        <v>0.000816426</v>
      </c>
      <c r="K24" s="9">
        <f>IF(H24="", "", "kgCH₄/Liter")</f>
        <v>0</v>
      </c>
      <c r="L24" s="9">
        <f>IF(H24="", "", "(3) Failure to perform instrument calibration or record compilation")</f>
        <v>0</v>
      </c>
      <c r="M24" s="9">
        <f>IF(H24="", "", "台灣環境部")</f>
        <v>0</v>
      </c>
      <c r="N24" s="15">
        <v>0.0002612563</v>
      </c>
      <c r="O24" s="9">
        <f>IF(L24="", "", "kgN₂O/Liter")</f>
        <v>0</v>
      </c>
      <c r="P24" s="9">
        <f>IF(L24="", "", "(3) Failure to perform instrument calibration or record compilation")</f>
        <v>0</v>
      </c>
      <c r="Q24" s="9">
        <f>IF(L24="", "", "台灣環境部")</f>
        <v>0</v>
      </c>
      <c r="R24" s="9"/>
      <c r="S24" s="9"/>
      <c r="T24" s="9"/>
      <c r="U24" s="9"/>
      <c r="V24" s="9"/>
    </row>
    <row r="25" spans="2:22">
      <c r="B25" s="7">
        <f>'2-Controllo qualitativo'!A26</f>
        <v>0</v>
      </c>
      <c r="C25" s="7">
        <f>'2-Controllo qualitativo'!B26</f>
        <v>0</v>
      </c>
      <c r="D25" s="7">
        <f>'2-Controllo qualitativo'!C26</f>
        <v>0</v>
      </c>
      <c r="E25" s="7">
        <f>'2-Controllo qualitativo'!D26</f>
        <v>0</v>
      </c>
      <c r="F25" s="15">
        <v>2.606031792</v>
      </c>
      <c r="G25" s="9" t="s">
        <v>568</v>
      </c>
      <c r="H25" s="9" t="s">
        <v>569</v>
      </c>
      <c r="I25" s="9" t="s">
        <v>570</v>
      </c>
      <c r="J25" s="15">
        <v>0.0001371596</v>
      </c>
      <c r="K25" s="9">
        <f>IF(H25="", "", "kgCH₄/Liter")</f>
        <v>0</v>
      </c>
      <c r="L25" s="9">
        <f>IF(H25="", "", "(3) Failure to perform instrument calibration or record compilation")</f>
        <v>0</v>
      </c>
      <c r="M25" s="9">
        <f>IF(H25="", "", "台灣環境部")</f>
        <v>0</v>
      </c>
      <c r="N25" s="15">
        <v>0.0001371596</v>
      </c>
      <c r="O25" s="9">
        <f>IF(L25="", "", "kgN₂O/Liter")</f>
        <v>0</v>
      </c>
      <c r="P25" s="9">
        <f>IF(L25="", "", "(3) Failure to perform instrument calibration or record compilation")</f>
        <v>0</v>
      </c>
      <c r="Q25" s="9">
        <f>IF(L25="", "", "台灣環境部")</f>
        <v>0</v>
      </c>
      <c r="R25" s="9"/>
      <c r="S25" s="9"/>
      <c r="T25" s="9"/>
      <c r="U25" s="9"/>
      <c r="V25" s="9"/>
    </row>
    <row r="26" spans="2:22">
      <c r="B26" s="7">
        <f>'2-Controllo qualitativo'!A27</f>
        <v>0</v>
      </c>
      <c r="C26" s="7">
        <f>'2-Controllo qualitativo'!B27</f>
        <v>0</v>
      </c>
      <c r="D26" s="7">
        <f>'2-Controllo qualitativo'!C27</f>
        <v>0</v>
      </c>
      <c r="E26" s="7">
        <f>'2-Controllo qualitativo'!D27</f>
        <v>0</v>
      </c>
      <c r="F26" s="15">
        <v>2.263132872</v>
      </c>
      <c r="G26" s="9" t="s">
        <v>568</v>
      </c>
      <c r="H26" s="9" t="s">
        <v>571</v>
      </c>
      <c r="I26" s="9" t="s">
        <v>570</v>
      </c>
      <c r="J26" s="15">
        <v>0.000816426</v>
      </c>
      <c r="K26" s="9">
        <f>IF(H26="", "", "kgCH₄/Liter")</f>
        <v>0</v>
      </c>
      <c r="L26" s="9">
        <f>IF(H26="", "", "(1) Those who have performed external calibration or have multiple sets of data to support this")</f>
        <v>0</v>
      </c>
      <c r="M26" s="9">
        <f>IF(H26="", "", "台灣環境部")</f>
        <v>0</v>
      </c>
      <c r="N26" s="15">
        <v>0.0002612563</v>
      </c>
      <c r="O26" s="9">
        <f>IF(L26="", "", "kgN₂O/Liter")</f>
        <v>0</v>
      </c>
      <c r="P26" s="9">
        <f>IF(L26="", "", "(1) Those who have performed external calibration or have multiple sets of data to support this")</f>
        <v>0</v>
      </c>
      <c r="Q26" s="9">
        <f>IF(L26="", "", "台灣環境部")</f>
        <v>0</v>
      </c>
      <c r="R26" s="9"/>
      <c r="S26" s="9"/>
      <c r="T26" s="9"/>
      <c r="U26" s="9"/>
      <c r="V26" s="9"/>
    </row>
    <row r="27" spans="2:22">
      <c r="B27" s="7">
        <f>'2-Controllo qualitativo'!A28</f>
        <v>0</v>
      </c>
      <c r="C27" s="7">
        <f>'2-Controllo qualitativo'!B28</f>
        <v>0</v>
      </c>
      <c r="D27" s="7">
        <f>'2-Controllo qualitativo'!C28</f>
        <v>0</v>
      </c>
      <c r="E27" s="7">
        <f>'2-Controllo qualitativo'!D28</f>
        <v>0</v>
      </c>
      <c r="F27" s="15">
        <v>2.606031792</v>
      </c>
      <c r="G27" s="9" t="s">
        <v>568</v>
      </c>
      <c r="H27" s="9" t="s">
        <v>571</v>
      </c>
      <c r="I27" s="9" t="s">
        <v>570</v>
      </c>
      <c r="J27" s="15">
        <v>0.0001371596</v>
      </c>
      <c r="K27" s="9">
        <f>IF(H27="", "", "kgCH₄/Liter")</f>
        <v>0</v>
      </c>
      <c r="L27" s="9">
        <f>IF(H27="", "", "(1) Those who have performed external calibration or have multiple sets of data to support this")</f>
        <v>0</v>
      </c>
      <c r="M27" s="9">
        <f>IF(H27="", "", "台灣環境部")</f>
        <v>0</v>
      </c>
      <c r="N27" s="15">
        <v>0.0001371596</v>
      </c>
      <c r="O27" s="9">
        <f>IF(L27="", "", "kgN₂O/Liter")</f>
        <v>0</v>
      </c>
      <c r="P27" s="9">
        <f>IF(L27="", "", "(1) Those who have performed external calibration or have multiple sets of data to support this")</f>
        <v>0</v>
      </c>
      <c r="Q27" s="9">
        <f>IF(L27="", "", "台灣環境部")</f>
        <v>0</v>
      </c>
      <c r="R27" s="9"/>
      <c r="S27" s="9"/>
      <c r="T27" s="9"/>
      <c r="U27" s="9"/>
      <c r="V27" s="9"/>
    </row>
    <row r="28" spans="2:22">
      <c r="B28" s="7">
        <f>'2-Controllo qualitativo'!A29</f>
        <v>0</v>
      </c>
      <c r="C28" s="7">
        <f>'2-Controllo qualitativo'!B29</f>
        <v>0</v>
      </c>
      <c r="D28" s="7">
        <f>'2-Controllo qualitativo'!C29</f>
        <v>0</v>
      </c>
      <c r="E28" s="7">
        <f>'2-Controllo qualitativo'!D29</f>
        <v>0</v>
      </c>
      <c r="F28" s="15">
        <v>2.606031792</v>
      </c>
      <c r="G28" s="9" t="s">
        <v>568</v>
      </c>
      <c r="H28" s="9" t="s">
        <v>571</v>
      </c>
      <c r="I28" s="9" t="s">
        <v>570</v>
      </c>
      <c r="J28" s="15">
        <v>0.0001371596</v>
      </c>
      <c r="K28" s="9">
        <f>IF(H28="", "", "kgCH₄/Liter")</f>
        <v>0</v>
      </c>
      <c r="L28" s="9">
        <f>IF(H28="", "", "(1) Those who have performed external calibration or have multiple sets of data to support this")</f>
        <v>0</v>
      </c>
      <c r="M28" s="9">
        <f>IF(H28="", "", "台灣環境部")</f>
        <v>0</v>
      </c>
      <c r="N28" s="15">
        <v>0.0001371596</v>
      </c>
      <c r="O28" s="9">
        <f>IF(L28="", "", "kgN₂O/Liter")</f>
        <v>0</v>
      </c>
      <c r="P28" s="9">
        <f>IF(L28="", "", "(1) Those who have performed external calibration or have multiple sets of data to support this")</f>
        <v>0</v>
      </c>
      <c r="Q28" s="9">
        <f>IF(L28="", "", "台灣環境部")</f>
        <v>0</v>
      </c>
      <c r="R28" s="9"/>
      <c r="S28" s="9"/>
      <c r="T28" s="9"/>
      <c r="U28" s="9"/>
      <c r="V28" s="9"/>
    </row>
    <row r="29" spans="2:22">
      <c r="B29" s="7">
        <f>'2-Controllo qualitativo'!A30</f>
        <v>0</v>
      </c>
      <c r="C29" s="7">
        <f>'2-Controllo qualitativo'!B30</f>
        <v>0</v>
      </c>
      <c r="D29" s="7">
        <f>'2-Controllo qualitativo'!C30</f>
        <v>0</v>
      </c>
      <c r="E29" s="7">
        <f>'2-Controllo qualitativo'!D30</f>
        <v>0</v>
      </c>
      <c r="F29" s="15">
        <v>2.263132872</v>
      </c>
      <c r="G29" s="9" t="s">
        <v>568</v>
      </c>
      <c r="H29" s="9" t="s">
        <v>571</v>
      </c>
      <c r="I29" s="9" t="s">
        <v>570</v>
      </c>
      <c r="J29" s="15">
        <v>0.000816426</v>
      </c>
      <c r="K29" s="9">
        <f>IF(H29="", "", "kgCH₄/Liter")</f>
        <v>0</v>
      </c>
      <c r="L29" s="9">
        <f>IF(H29="", "", "(1) Those who have performed external calibration or have multiple sets of data to support this")</f>
        <v>0</v>
      </c>
      <c r="M29" s="9">
        <f>IF(H29="", "", "台灣環境部")</f>
        <v>0</v>
      </c>
      <c r="N29" s="15">
        <v>0.0002612563</v>
      </c>
      <c r="O29" s="9">
        <f>IF(L29="", "", "kgN₂O/Liter")</f>
        <v>0</v>
      </c>
      <c r="P29" s="9">
        <f>IF(L29="", "", "(1) Those who have performed external calibration or have multiple sets of data to support this")</f>
        <v>0</v>
      </c>
      <c r="Q29" s="9">
        <f>IF(L29="", "", "台灣環境部")</f>
        <v>0</v>
      </c>
      <c r="R29" s="9"/>
      <c r="S29" s="9"/>
      <c r="T29" s="9"/>
      <c r="U29" s="9"/>
      <c r="V29" s="9"/>
    </row>
    <row r="30" spans="2:22">
      <c r="B30" s="7">
        <f>'2-Controllo qualitativo'!A31</f>
        <v>0</v>
      </c>
      <c r="C30" s="7">
        <f>'2-Controllo qualitativo'!B31</f>
        <v>0</v>
      </c>
      <c r="D30" s="7">
        <f>'2-Controllo qualitativo'!C31</f>
        <v>0</v>
      </c>
      <c r="E30" s="7">
        <f>'2-Controllo qualitativo'!D31</f>
        <v>0</v>
      </c>
      <c r="F30" s="15">
        <v>2.263132872</v>
      </c>
      <c r="G30" s="9" t="s">
        <v>568</v>
      </c>
      <c r="H30" s="9" t="s">
        <v>571</v>
      </c>
      <c r="I30" s="9" t="s">
        <v>570</v>
      </c>
      <c r="J30" s="15">
        <v>0.000816426</v>
      </c>
      <c r="K30" s="9">
        <f>IF(H30="", "", "kgCH₄/Liter")</f>
        <v>0</v>
      </c>
      <c r="L30" s="9">
        <f>IF(H30="", "", "(1) Those who have performed external calibration or have multiple sets of data to support this")</f>
        <v>0</v>
      </c>
      <c r="M30" s="9">
        <f>IF(H30="", "", "台灣環境部")</f>
        <v>0</v>
      </c>
      <c r="N30" s="15">
        <v>0.0002612563</v>
      </c>
      <c r="O30" s="9">
        <f>IF(L30="", "", "kgN₂O/Liter")</f>
        <v>0</v>
      </c>
      <c r="P30" s="9">
        <f>IF(L30="", "", "(1) Those who have performed external calibration or have multiple sets of data to support this")</f>
        <v>0</v>
      </c>
      <c r="Q30" s="9">
        <f>IF(L30="", "", "台灣環境部")</f>
        <v>0</v>
      </c>
      <c r="R30" s="9"/>
      <c r="S30" s="9"/>
      <c r="T30" s="9"/>
      <c r="U30" s="9"/>
      <c r="V30" s="9"/>
    </row>
    <row r="31" spans="2:22">
      <c r="B31" s="7">
        <f>'2-Controllo qualitativo'!A32</f>
        <v>0</v>
      </c>
      <c r="C31" s="7">
        <f>'2-Controllo qualitativo'!B32</f>
        <v>0</v>
      </c>
      <c r="D31" s="7">
        <f>'2-Controllo qualitativo'!C32</f>
        <v>0</v>
      </c>
      <c r="E31" s="7">
        <f>'2-Controllo qualitativo'!D32</f>
        <v>0</v>
      </c>
      <c r="F31" s="15">
        <v>2.606031792</v>
      </c>
      <c r="G31" s="9" t="s">
        <v>568</v>
      </c>
      <c r="H31" s="9" t="s">
        <v>571</v>
      </c>
      <c r="I31" s="9" t="s">
        <v>570</v>
      </c>
      <c r="J31" s="15">
        <v>0.0001371596</v>
      </c>
      <c r="K31" s="9">
        <f>IF(H31="", "", "kgCH₄/Liter")</f>
        <v>0</v>
      </c>
      <c r="L31" s="9">
        <f>IF(H31="", "", "(1) Those who have performed external calibration or have multiple sets of data to support this")</f>
        <v>0</v>
      </c>
      <c r="M31" s="9">
        <f>IF(H31="", "", "台灣環境部")</f>
        <v>0</v>
      </c>
      <c r="N31" s="15">
        <v>0.0001371596</v>
      </c>
      <c r="O31" s="9">
        <f>IF(L31="", "", "kgN₂O/Liter")</f>
        <v>0</v>
      </c>
      <c r="P31" s="9">
        <f>IF(L31="", "", "(1) Those who have performed external calibration or have multiple sets of data to support this")</f>
        <v>0</v>
      </c>
      <c r="Q31" s="9">
        <f>IF(L31="", "", "台灣環境部")</f>
        <v>0</v>
      </c>
      <c r="R31" s="9"/>
      <c r="S31" s="9"/>
      <c r="T31" s="9"/>
      <c r="U31" s="9"/>
      <c r="V31" s="9"/>
    </row>
    <row r="32" spans="2:22">
      <c r="B32" s="7">
        <f>'2-Controllo qualitativo'!A33</f>
        <v>0</v>
      </c>
      <c r="C32" s="7">
        <f>'2-Controllo qualitativo'!B33</f>
        <v>0</v>
      </c>
      <c r="D32" s="7">
        <f>'2-Controllo qualitativo'!C33</f>
        <v>0</v>
      </c>
      <c r="E32" s="7">
        <f>'2-Controllo qualitativo'!D33</f>
        <v>0</v>
      </c>
      <c r="F32" s="15">
        <v>2.263132872</v>
      </c>
      <c r="G32" s="9" t="s">
        <v>568</v>
      </c>
      <c r="H32" s="9" t="s">
        <v>571</v>
      </c>
      <c r="I32" s="9" t="s">
        <v>570</v>
      </c>
      <c r="J32" s="15">
        <v>0.000816426</v>
      </c>
      <c r="K32" s="9">
        <f>IF(H32="", "", "kgCH₄/Liter")</f>
        <v>0</v>
      </c>
      <c r="L32" s="9">
        <f>IF(H32="", "", "(1) Those who have performed external calibration or have multiple sets of data to support this")</f>
        <v>0</v>
      </c>
      <c r="M32" s="9">
        <f>IF(H32="", "", "台灣環境部")</f>
        <v>0</v>
      </c>
      <c r="N32" s="15">
        <v>0.0002612563</v>
      </c>
      <c r="O32" s="9">
        <f>IF(L32="", "", "kgN₂O/Liter")</f>
        <v>0</v>
      </c>
      <c r="P32" s="9">
        <f>IF(L32="", "", "(1) Those who have performed external calibration or have multiple sets of data to support this")</f>
        <v>0</v>
      </c>
      <c r="Q32" s="9">
        <f>IF(L32="", "", "台灣環境部")</f>
        <v>0</v>
      </c>
      <c r="R32" s="9"/>
      <c r="S32" s="9"/>
      <c r="T32" s="9"/>
      <c r="U32" s="9"/>
      <c r="V32" s="9"/>
    </row>
    <row r="33" spans="2:22">
      <c r="B33" s="7">
        <f>'2-Controllo qualitativo'!A34</f>
        <v>0</v>
      </c>
      <c r="C33" s="7">
        <f>'2-Controllo qualitativo'!B34</f>
        <v>0</v>
      </c>
      <c r="D33" s="7">
        <f>'2-Controllo qualitativo'!C34</f>
        <v>0</v>
      </c>
      <c r="E33" s="7">
        <f>'2-Controllo qualitativo'!D34</f>
        <v>0</v>
      </c>
      <c r="F33" s="15">
        <v>2.263132872</v>
      </c>
      <c r="G33" s="9" t="s">
        <v>568</v>
      </c>
      <c r="H33" s="9" t="s">
        <v>571</v>
      </c>
      <c r="I33" s="9" t="s">
        <v>570</v>
      </c>
      <c r="J33" s="15">
        <v>0.000816426</v>
      </c>
      <c r="K33" s="9">
        <f>IF(H33="", "", "kgCH₄/Liter")</f>
        <v>0</v>
      </c>
      <c r="L33" s="9">
        <f>IF(H33="", "", "(1) Those who have performed external calibration or have multiple sets of data to support this")</f>
        <v>0</v>
      </c>
      <c r="M33" s="9">
        <f>IF(H33="", "", "台灣環境部")</f>
        <v>0</v>
      </c>
      <c r="N33" s="15">
        <v>0.0002612563</v>
      </c>
      <c r="O33" s="9">
        <f>IF(L33="", "", "kgN₂O/Liter")</f>
        <v>0</v>
      </c>
      <c r="P33" s="9">
        <f>IF(L33="", "", "(1) Those who have performed external calibration or have multiple sets of data to support this")</f>
        <v>0</v>
      </c>
      <c r="Q33" s="9">
        <f>IF(L33="", "", "台灣環境部")</f>
        <v>0</v>
      </c>
      <c r="R33" s="9"/>
      <c r="S33" s="9"/>
      <c r="T33" s="9"/>
      <c r="U33" s="9"/>
      <c r="V33" s="9"/>
    </row>
    <row r="34" spans="2:22">
      <c r="B34" s="7">
        <f>'2-Controllo qualitativo'!A35</f>
        <v>0</v>
      </c>
      <c r="C34" s="7">
        <f>'2-Controllo qualitativo'!B35</f>
        <v>0</v>
      </c>
      <c r="D34" s="7">
        <f>'2-Controllo qualitativo'!C35</f>
        <v>0</v>
      </c>
      <c r="E34" s="7">
        <f>'2-Controllo qualitativo'!D35</f>
        <v>0</v>
      </c>
      <c r="F34" s="15">
        <v>2.606031792</v>
      </c>
      <c r="G34" s="9" t="s">
        <v>568</v>
      </c>
      <c r="H34" s="9" t="s">
        <v>571</v>
      </c>
      <c r="I34" s="9" t="s">
        <v>570</v>
      </c>
      <c r="J34" s="15">
        <v>0.0001371596</v>
      </c>
      <c r="K34" s="9">
        <f>IF(H34="", "", "kgCH₄/Liter")</f>
        <v>0</v>
      </c>
      <c r="L34" s="9">
        <f>IF(H34="", "", "(1) Those who have performed external calibration or have multiple sets of data to support this")</f>
        <v>0</v>
      </c>
      <c r="M34" s="9">
        <f>IF(H34="", "", "台灣環境部")</f>
        <v>0</v>
      </c>
      <c r="N34" s="15">
        <v>0.0001371596</v>
      </c>
      <c r="O34" s="9">
        <f>IF(L34="", "", "kgN₂O/Liter")</f>
        <v>0</v>
      </c>
      <c r="P34" s="9">
        <f>IF(L34="", "", "(1) Those who have performed external calibration or have multiple sets of data to support this")</f>
        <v>0</v>
      </c>
      <c r="Q34" s="9">
        <f>IF(L34="", "", "台灣環境部")</f>
        <v>0</v>
      </c>
      <c r="R34" s="9"/>
      <c r="S34" s="9"/>
      <c r="T34" s="9"/>
      <c r="U34" s="9"/>
      <c r="V34" s="9"/>
    </row>
    <row r="35" spans="2:22">
      <c r="B35" s="7">
        <f>'2-Controllo qualitativo'!A36</f>
        <v>0</v>
      </c>
      <c r="C35" s="7">
        <f>'2-Controllo qualitativo'!B36</f>
        <v>0</v>
      </c>
      <c r="D35" s="7">
        <f>'2-Controllo qualitativo'!C36</f>
        <v>0</v>
      </c>
      <c r="E35" s="7">
        <f>'2-Controllo qualitativo'!D36</f>
        <v>0</v>
      </c>
      <c r="F35" s="15">
        <v>2.263132872</v>
      </c>
      <c r="G35" s="9" t="s">
        <v>568</v>
      </c>
      <c r="H35" s="9" t="s">
        <v>571</v>
      </c>
      <c r="I35" s="9" t="s">
        <v>570</v>
      </c>
      <c r="J35" s="15">
        <v>0.000816426</v>
      </c>
      <c r="K35" s="9">
        <f>IF(H35="", "", "kgCH₄/Liter")</f>
        <v>0</v>
      </c>
      <c r="L35" s="9">
        <f>IF(H35="", "", "(1) Those who have performed external calibration or have multiple sets of data to support this")</f>
        <v>0</v>
      </c>
      <c r="M35" s="9">
        <f>IF(H35="", "", "台灣環境部")</f>
        <v>0</v>
      </c>
      <c r="N35" s="15">
        <v>0.0002612563</v>
      </c>
      <c r="O35" s="9">
        <f>IF(L35="", "", "kgN₂O/Liter")</f>
        <v>0</v>
      </c>
      <c r="P35" s="9">
        <f>IF(L35="", "", "(1) Those who have performed external calibration or have multiple sets of data to support this")</f>
        <v>0</v>
      </c>
      <c r="Q35" s="9">
        <f>IF(L35="", "", "台灣環境部")</f>
        <v>0</v>
      </c>
      <c r="R35" s="9"/>
      <c r="S35" s="9"/>
      <c r="T35" s="9"/>
      <c r="U35" s="9"/>
      <c r="V35" s="9"/>
    </row>
    <row r="36" spans="2:22">
      <c r="B36" s="7">
        <f>'2-Controllo qualitativo'!A37</f>
        <v>0</v>
      </c>
      <c r="C36" s="7">
        <f>'2-Controllo qualitativo'!B37</f>
        <v>0</v>
      </c>
      <c r="D36" s="7">
        <f>'2-Controllo qualitativo'!C37</f>
        <v>0</v>
      </c>
      <c r="E36" s="7">
        <f>'2-Controllo qualitativo'!D37</f>
        <v>0</v>
      </c>
      <c r="F36" s="15">
        <v>2.263132872</v>
      </c>
      <c r="G36" s="9" t="s">
        <v>568</v>
      </c>
      <c r="H36" s="9" t="s">
        <v>571</v>
      </c>
      <c r="I36" s="9" t="s">
        <v>570</v>
      </c>
      <c r="J36" s="15">
        <v>0.000816426</v>
      </c>
      <c r="K36" s="9">
        <f>IF(H36="", "", "kgCH₄/Liter")</f>
        <v>0</v>
      </c>
      <c r="L36" s="9">
        <f>IF(H36="", "", "(1) Those who have performed external calibration or have multiple sets of data to support this")</f>
        <v>0</v>
      </c>
      <c r="M36" s="9">
        <f>IF(H36="", "", "台灣環境部")</f>
        <v>0</v>
      </c>
      <c r="N36" s="15">
        <v>0.0002612563</v>
      </c>
      <c r="O36" s="9">
        <f>IF(L36="", "", "kgN₂O/Liter")</f>
        <v>0</v>
      </c>
      <c r="P36" s="9">
        <f>IF(L36="", "", "(1) Those who have performed external calibration or have multiple sets of data to support this")</f>
        <v>0</v>
      </c>
      <c r="Q36" s="9">
        <f>IF(L36="", "", "台灣環境部")</f>
        <v>0</v>
      </c>
      <c r="R36" s="9"/>
      <c r="S36" s="9"/>
      <c r="T36" s="9"/>
      <c r="U36" s="9"/>
      <c r="V36" s="9"/>
    </row>
    <row r="37" spans="2:22">
      <c r="B37" s="7">
        <f>'2-Controllo qualitativo'!A38</f>
        <v>0</v>
      </c>
      <c r="C37" s="7">
        <f>'2-Controllo qualitativo'!B38</f>
        <v>0</v>
      </c>
      <c r="D37" s="7">
        <f>'2-Controllo qualitativo'!C38</f>
        <v>0</v>
      </c>
      <c r="E37" s="7">
        <f>'2-Controllo qualitativo'!D38</f>
        <v>0</v>
      </c>
      <c r="F37" s="15">
        <v>2.263132872</v>
      </c>
      <c r="G37" s="9" t="s">
        <v>568</v>
      </c>
      <c r="H37" s="9" t="s">
        <v>571</v>
      </c>
      <c r="I37" s="9" t="s">
        <v>570</v>
      </c>
      <c r="J37" s="15">
        <v>0.000816426</v>
      </c>
      <c r="K37" s="9">
        <f>IF(H37="", "", "kgCH₄/Liter")</f>
        <v>0</v>
      </c>
      <c r="L37" s="9">
        <f>IF(H37="", "", "(1) Those who have performed external calibration or have multiple sets of data to support this")</f>
        <v>0</v>
      </c>
      <c r="M37" s="9">
        <f>IF(H37="", "", "台灣環境部")</f>
        <v>0</v>
      </c>
      <c r="N37" s="15">
        <v>0.0002612563</v>
      </c>
      <c r="O37" s="9">
        <f>IF(L37="", "", "kgN₂O/Liter")</f>
        <v>0</v>
      </c>
      <c r="P37" s="9">
        <f>IF(L37="", "", "(1) Those who have performed external calibration or have multiple sets of data to support this")</f>
        <v>0</v>
      </c>
      <c r="Q37" s="9">
        <f>IF(L37="", "", "台灣環境部")</f>
        <v>0</v>
      </c>
      <c r="R37" s="9"/>
      <c r="S37" s="9"/>
      <c r="T37" s="9"/>
      <c r="U37" s="9"/>
      <c r="V37" s="9"/>
    </row>
    <row r="38" spans="2:22">
      <c r="B38" s="7">
        <f>'2-Controllo qualitativo'!A39</f>
        <v>0</v>
      </c>
      <c r="C38" s="7">
        <f>'2-Controllo qualitativo'!B39</f>
        <v>0</v>
      </c>
      <c r="D38" s="7">
        <f>'2-Controllo qualitativo'!C39</f>
        <v>0</v>
      </c>
      <c r="E38" s="7">
        <f>'2-Controllo qualitativo'!D39</f>
        <v>0</v>
      </c>
      <c r="F38" s="15">
        <v>2.606031792</v>
      </c>
      <c r="G38" s="9" t="s">
        <v>568</v>
      </c>
      <c r="H38" s="9" t="s">
        <v>571</v>
      </c>
      <c r="I38" s="9" t="s">
        <v>570</v>
      </c>
      <c r="J38" s="15">
        <v>0.0001371596</v>
      </c>
      <c r="K38" s="9">
        <f>IF(H38="", "", "kgCH₄/Liter")</f>
        <v>0</v>
      </c>
      <c r="L38" s="9">
        <f>IF(H38="", "", "(1) Those who have performed external calibration or have multiple sets of data to support this")</f>
        <v>0</v>
      </c>
      <c r="M38" s="9">
        <f>IF(H38="", "", "台灣環境部")</f>
        <v>0</v>
      </c>
      <c r="N38" s="15">
        <v>0.0001371596</v>
      </c>
      <c r="O38" s="9">
        <f>IF(L38="", "", "kgN₂O/Liter")</f>
        <v>0</v>
      </c>
      <c r="P38" s="9">
        <f>IF(L38="", "", "(1) Those who have performed external calibration or have multiple sets of data to support this")</f>
        <v>0</v>
      </c>
      <c r="Q38" s="9">
        <f>IF(L38="", "", "台灣環境部")</f>
        <v>0</v>
      </c>
      <c r="R38" s="9"/>
      <c r="S38" s="9"/>
      <c r="T38" s="9"/>
      <c r="U38" s="9"/>
      <c r="V38" s="9"/>
    </row>
    <row r="39" spans="2:22">
      <c r="B39" s="7">
        <f>'2-Controllo qualitativo'!A40</f>
        <v>0</v>
      </c>
      <c r="C39" s="7">
        <f>'2-Controllo qualitativo'!B40</f>
        <v>0</v>
      </c>
      <c r="D39" s="7">
        <f>'2-Controllo qualitativo'!C40</f>
        <v>0</v>
      </c>
      <c r="E39" s="7">
        <f>'2-Controllo qualitativo'!D40</f>
        <v>0</v>
      </c>
      <c r="F39" s="15">
        <v>74.27</v>
      </c>
      <c r="G39" s="9" t="s">
        <v>572</v>
      </c>
      <c r="H39" s="9"/>
      <c r="I39" s="9" t="s">
        <v>573</v>
      </c>
      <c r="J39" s="15">
        <v>0.003</v>
      </c>
      <c r="K39" s="9">
        <f>IF(H39="", "", "kgCH₄/mmBtu")</f>
        <v>0</v>
      </c>
      <c r="L39" s="9">
        <f>IF(H39="", "", "")</f>
        <v>0</v>
      </c>
      <c r="M39" s="9">
        <f>IF(H39="", "", "GHG")</f>
        <v>0</v>
      </c>
      <c r="N39" s="15">
        <v>0.0005999999999999999</v>
      </c>
      <c r="O39" s="9">
        <f>IF(L39="", "", "kgN₂O/mmBtu")</f>
        <v>0</v>
      </c>
      <c r="P39" s="9">
        <f>IF(L39="", "", "")</f>
        <v>0</v>
      </c>
      <c r="Q39" s="9">
        <f>IF(L39="", "", "GHG")</f>
        <v>0</v>
      </c>
      <c r="R39" s="9"/>
      <c r="S39" s="9"/>
      <c r="T39" s="9"/>
      <c r="U39" s="9"/>
      <c r="V39" s="9"/>
    </row>
    <row r="40" spans="2:22">
      <c r="B40" s="7">
        <f>'2-Controllo qualitativo'!A41</f>
        <v>0</v>
      </c>
      <c r="C40" s="7">
        <f>'2-Controllo qualitativo'!B41</f>
        <v>0</v>
      </c>
      <c r="D40" s="7">
        <f>'2-Controllo qualitativo'!C41</f>
        <v>0</v>
      </c>
      <c r="E40" s="7">
        <f>'2-Controllo qualitativo'!D41</f>
        <v>0</v>
      </c>
      <c r="F40" s="15">
        <v>61.46</v>
      </c>
      <c r="G40" s="9" t="s">
        <v>572</v>
      </c>
      <c r="H40" s="9" t="s">
        <v>569</v>
      </c>
      <c r="I40" s="9" t="s">
        <v>573</v>
      </c>
      <c r="J40" s="15">
        <v>0.003</v>
      </c>
      <c r="K40" s="9">
        <f>IF(H40="", "", "kgCH₄/mmBtu")</f>
        <v>0</v>
      </c>
      <c r="L40" s="9">
        <f>IF(H40="", "", "(3) Failure to perform instrument calibration or record compilation")</f>
        <v>0</v>
      </c>
      <c r="M40" s="9">
        <f>IF(H40="", "", "GHG")</f>
        <v>0</v>
      </c>
      <c r="N40" s="15">
        <v>0.0005999999999999999</v>
      </c>
      <c r="O40" s="9">
        <f>IF(L40="", "", "kgN₂O/mmBtu")</f>
        <v>0</v>
      </c>
      <c r="P40" s="9">
        <f>IF(L40="", "", "(3) Failure to perform instrument calibration or record compilation")</f>
        <v>0</v>
      </c>
      <c r="Q40" s="9">
        <f>IF(L40="", "", "GHG")</f>
        <v>0</v>
      </c>
      <c r="R40" s="9"/>
      <c r="S40" s="9"/>
      <c r="T40" s="9"/>
      <c r="U40" s="9"/>
      <c r="V40" s="9"/>
    </row>
    <row r="41" spans="2:22">
      <c r="B41" s="7">
        <f>'2-Controllo qualitativo'!A42</f>
        <v>0</v>
      </c>
      <c r="C41" s="7">
        <f>'2-Controllo qualitativo'!B42</f>
        <v>0</v>
      </c>
      <c r="D41" s="7">
        <f>'2-Controllo qualitativo'!C42</f>
        <v>0</v>
      </c>
      <c r="E41" s="7">
        <f>'2-Controllo qualitativo'!D42</f>
        <v>0</v>
      </c>
      <c r="F41" s="15">
        <v>61.46</v>
      </c>
      <c r="G41" s="9" t="s">
        <v>572</v>
      </c>
      <c r="H41" s="9" t="s">
        <v>569</v>
      </c>
      <c r="I41" s="9" t="s">
        <v>573</v>
      </c>
      <c r="J41" s="15">
        <v>0.003</v>
      </c>
      <c r="K41" s="9">
        <f>IF(H41="", "", "kgCH₄/mmBtu")</f>
        <v>0</v>
      </c>
      <c r="L41" s="9">
        <f>IF(H41="", "", "(3) Failure to perform instrument calibration or record compilation")</f>
        <v>0</v>
      </c>
      <c r="M41" s="9">
        <f>IF(H41="", "", "GHG")</f>
        <v>0</v>
      </c>
      <c r="N41" s="15">
        <v>0.0005999999999999999</v>
      </c>
      <c r="O41" s="9">
        <f>IF(L41="", "", "kgN₂O/mmBtu")</f>
        <v>0</v>
      </c>
      <c r="P41" s="9">
        <f>IF(L41="", "", "(3) Failure to perform instrument calibration or record compilation")</f>
        <v>0</v>
      </c>
      <c r="Q41" s="9">
        <f>IF(L41="", "", "GHG")</f>
        <v>0</v>
      </c>
      <c r="R41" s="9"/>
      <c r="S41" s="9"/>
      <c r="T41" s="9"/>
      <c r="U41" s="9"/>
      <c r="V41" s="9"/>
    </row>
    <row r="42" spans="2:22">
      <c r="B42" s="7">
        <f>'2-Controllo qualitativo'!A43</f>
        <v>0</v>
      </c>
      <c r="C42" s="7">
        <f>'2-Controllo qualitativo'!B43</f>
        <v>0</v>
      </c>
      <c r="D42" s="7">
        <f>'2-Controllo qualitativo'!C43</f>
        <v>0</v>
      </c>
      <c r="E42" s="7">
        <f>'2-Controllo qualitativo'!D43</f>
        <v>0</v>
      </c>
      <c r="F42" s="15">
        <v>1</v>
      </c>
      <c r="G42" s="9" t="s">
        <v>574</v>
      </c>
      <c r="H42" s="9" t="s">
        <v>569</v>
      </c>
      <c r="I42" s="9" t="s">
        <v>575</v>
      </c>
      <c r="J42" s="15"/>
      <c r="K42" s="9">
        <f>IF(H42="", "", "")</f>
        <v>0</v>
      </c>
      <c r="L42" s="9">
        <f>IF(H42="", "", "(3) Failure to perform instrument calibration or record compilation")</f>
        <v>0</v>
      </c>
      <c r="M42" s="9">
        <f>IF(H42="", "", "")</f>
        <v>0</v>
      </c>
      <c r="N42" s="15"/>
      <c r="O42" s="9">
        <f>IF(L42="", "", "")</f>
        <v>0</v>
      </c>
      <c r="P42" s="9">
        <f>IF(L42="", "", "(3) Failure to perform instrument calibration or record compilation")</f>
        <v>0</v>
      </c>
      <c r="Q42" s="9">
        <f>IF(L42="", "", "")</f>
        <v>0</v>
      </c>
      <c r="R42" s="9"/>
      <c r="S42" s="9"/>
      <c r="T42" s="9"/>
      <c r="U42" s="9"/>
      <c r="V42" s="9"/>
    </row>
    <row r="43" spans="2:22">
      <c r="B43" s="7">
        <f>'2-Controllo qualitativo'!A44</f>
        <v>0</v>
      </c>
      <c r="C43" s="7">
        <f>'2-Controllo qualitativo'!B44</f>
        <v>0</v>
      </c>
      <c r="D43" s="7">
        <f>'2-Controllo qualitativo'!C44</f>
        <v>0</v>
      </c>
      <c r="E43" s="7">
        <f>'2-Controllo qualitativo'!D44</f>
        <v>0</v>
      </c>
      <c r="F43" s="15">
        <v>1300</v>
      </c>
      <c r="G43" s="9" t="s">
        <v>574</v>
      </c>
      <c r="H43" s="9"/>
      <c r="I43" s="9" t="s">
        <v>573</v>
      </c>
      <c r="J43" s="15"/>
      <c r="K43" s="9">
        <f>IF(H43="", "", "")</f>
        <v>0</v>
      </c>
      <c r="L43" s="9">
        <f>IF(H43="", "", "")</f>
        <v>0</v>
      </c>
      <c r="M43" s="9">
        <f>IF(H43="", "", "")</f>
        <v>0</v>
      </c>
      <c r="N43" s="15"/>
      <c r="O43" s="9">
        <f>IF(L43="", "", "")</f>
        <v>0</v>
      </c>
      <c r="P43" s="9">
        <f>IF(L43="", "", "")</f>
        <v>0</v>
      </c>
      <c r="Q43" s="9">
        <f>IF(L43="", "", "")</f>
        <v>0</v>
      </c>
      <c r="R43" s="9"/>
      <c r="S43" s="9"/>
      <c r="T43" s="9"/>
      <c r="U43" s="9"/>
      <c r="V43" s="9"/>
    </row>
    <row r="44" spans="2:22">
      <c r="B44" s="7">
        <f>'2-Controllo qualitativo'!A45</f>
        <v>0</v>
      </c>
      <c r="C44" s="7">
        <f>'2-Controllo qualitativo'!B45</f>
        <v>0</v>
      </c>
      <c r="D44" s="7">
        <f>'2-Controllo qualitativo'!C45</f>
        <v>0</v>
      </c>
      <c r="E44" s="7">
        <f>'2-Controllo qualitativo'!D45</f>
        <v>0</v>
      </c>
      <c r="F44" s="15">
        <v>1300</v>
      </c>
      <c r="G44" s="9" t="s">
        <v>574</v>
      </c>
      <c r="H44" s="9"/>
      <c r="I44" s="9" t="s">
        <v>573</v>
      </c>
      <c r="J44" s="15"/>
      <c r="K44" s="9">
        <f>IF(H44="", "", "")</f>
        <v>0</v>
      </c>
      <c r="L44" s="9">
        <f>IF(H44="", "", "")</f>
        <v>0</v>
      </c>
      <c r="M44" s="9">
        <f>IF(H44="", "", "")</f>
        <v>0</v>
      </c>
      <c r="N44" s="15"/>
      <c r="O44" s="9">
        <f>IF(L44="", "", "")</f>
        <v>0</v>
      </c>
      <c r="P44" s="9">
        <f>IF(L44="", "", "")</f>
        <v>0</v>
      </c>
      <c r="Q44" s="9">
        <f>IF(L44="", "", "")</f>
        <v>0</v>
      </c>
      <c r="R44" s="9"/>
      <c r="S44" s="9"/>
      <c r="T44" s="9"/>
      <c r="U44" s="9"/>
      <c r="V44" s="9"/>
    </row>
    <row r="45" spans="2:22">
      <c r="B45" s="7">
        <f>'2-Controllo qualitativo'!A46</f>
        <v>0</v>
      </c>
      <c r="C45" s="7">
        <f>'2-Controllo qualitativo'!B46</f>
        <v>0</v>
      </c>
      <c r="D45" s="7">
        <f>'2-Controllo qualitativo'!C46</f>
        <v>0</v>
      </c>
      <c r="E45" s="7">
        <f>'2-Controllo qualitativo'!D46</f>
        <v>0</v>
      </c>
      <c r="F45" s="15">
        <v>1300</v>
      </c>
      <c r="G45" s="9" t="s">
        <v>574</v>
      </c>
      <c r="H45" s="9"/>
      <c r="I45" s="9" t="s">
        <v>573</v>
      </c>
      <c r="J45" s="15"/>
      <c r="K45" s="9">
        <f>IF(H45="", "", "")</f>
        <v>0</v>
      </c>
      <c r="L45" s="9">
        <f>IF(H45="", "", "")</f>
        <v>0</v>
      </c>
      <c r="M45" s="9">
        <f>IF(H45="", "", "")</f>
        <v>0</v>
      </c>
      <c r="N45" s="15"/>
      <c r="O45" s="9">
        <f>IF(L45="", "", "")</f>
        <v>0</v>
      </c>
      <c r="P45" s="9">
        <f>IF(L45="", "", "")</f>
        <v>0</v>
      </c>
      <c r="Q45" s="9">
        <f>IF(L45="", "", "")</f>
        <v>0</v>
      </c>
      <c r="R45" s="9"/>
      <c r="S45" s="9"/>
      <c r="T45" s="9"/>
      <c r="U45" s="9"/>
      <c r="V45" s="9"/>
    </row>
    <row r="46" spans="2:22">
      <c r="B46" s="7">
        <f>'2-Controllo qualitativo'!A47</f>
        <v>0</v>
      </c>
      <c r="C46" s="7">
        <f>'2-Controllo qualitativo'!B47</f>
        <v>0</v>
      </c>
      <c r="D46" s="7">
        <f>'2-Controllo qualitativo'!C47</f>
        <v>0</v>
      </c>
      <c r="E46" s="7">
        <f>'2-Controllo qualitativo'!D47</f>
        <v>0</v>
      </c>
      <c r="F46" s="15">
        <v>1300</v>
      </c>
      <c r="G46" s="9" t="s">
        <v>574</v>
      </c>
      <c r="H46" s="9"/>
      <c r="I46" s="9" t="s">
        <v>573</v>
      </c>
      <c r="J46" s="15"/>
      <c r="K46" s="9">
        <f>IF(H46="", "", "")</f>
        <v>0</v>
      </c>
      <c r="L46" s="9">
        <f>IF(H46="", "", "")</f>
        <v>0</v>
      </c>
      <c r="M46" s="9">
        <f>IF(H46="", "", "")</f>
        <v>0</v>
      </c>
      <c r="N46" s="15"/>
      <c r="O46" s="9">
        <f>IF(L46="", "", "")</f>
        <v>0</v>
      </c>
      <c r="P46" s="9">
        <f>IF(L46="", "", "")</f>
        <v>0</v>
      </c>
      <c r="Q46" s="9">
        <f>IF(L46="", "", "")</f>
        <v>0</v>
      </c>
      <c r="R46" s="9"/>
      <c r="S46" s="9"/>
      <c r="T46" s="9"/>
      <c r="U46" s="9"/>
      <c r="V46" s="9"/>
    </row>
    <row r="47" spans="2:22">
      <c r="B47" s="7">
        <f>'2-Controllo qualitativo'!A48</f>
        <v>0</v>
      </c>
      <c r="C47" s="7">
        <f>'2-Controllo qualitativo'!B48</f>
        <v>0</v>
      </c>
      <c r="D47" s="7">
        <f>'2-Controllo qualitativo'!C48</f>
        <v>0</v>
      </c>
      <c r="E47" s="7">
        <f>'2-Controllo qualitativo'!D48</f>
        <v>0</v>
      </c>
      <c r="F47" s="15"/>
      <c r="G47" s="9" t="s">
        <v>574</v>
      </c>
      <c r="H47" s="9"/>
      <c r="I47" s="9" t="s">
        <v>573</v>
      </c>
      <c r="J47" s="15"/>
      <c r="K47" s="9">
        <f>IF(H47="", "", "")</f>
        <v>0</v>
      </c>
      <c r="L47" s="9">
        <f>IF(H47="", "", "")</f>
        <v>0</v>
      </c>
      <c r="M47" s="9">
        <f>IF(H47="", "", "")</f>
        <v>0</v>
      </c>
      <c r="N47" s="15"/>
      <c r="O47" s="9">
        <f>IF(L47="", "", "")</f>
        <v>0</v>
      </c>
      <c r="P47" s="9">
        <f>IF(L47="", "", "")</f>
        <v>0</v>
      </c>
      <c r="Q47" s="9">
        <f>IF(L47="", "", "")</f>
        <v>0</v>
      </c>
      <c r="R47" s="9"/>
      <c r="S47" s="9"/>
      <c r="T47" s="9"/>
      <c r="U47" s="9"/>
      <c r="V47" s="9"/>
    </row>
    <row r="48" spans="2:22">
      <c r="B48" s="7">
        <f>'2-Controllo qualitativo'!A49</f>
        <v>0</v>
      </c>
      <c r="C48" s="7">
        <f>'2-Controllo qualitativo'!B49</f>
        <v>0</v>
      </c>
      <c r="D48" s="7">
        <f>'2-Controllo qualitativo'!C49</f>
        <v>0</v>
      </c>
      <c r="E48" s="7">
        <f>'2-Controllo qualitativo'!D49</f>
        <v>0</v>
      </c>
      <c r="F48" s="15"/>
      <c r="G48" s="9" t="s">
        <v>574</v>
      </c>
      <c r="H48" s="9"/>
      <c r="I48" s="9" t="s">
        <v>573</v>
      </c>
      <c r="J48" s="15"/>
      <c r="K48" s="9">
        <f>IF(H48="", "", "")</f>
        <v>0</v>
      </c>
      <c r="L48" s="9">
        <f>IF(H48="", "", "")</f>
        <v>0</v>
      </c>
      <c r="M48" s="9">
        <f>IF(H48="", "", "")</f>
        <v>0</v>
      </c>
      <c r="N48" s="15"/>
      <c r="O48" s="9">
        <f>IF(L48="", "", "")</f>
        <v>0</v>
      </c>
      <c r="P48" s="9">
        <f>IF(L48="", "", "")</f>
        <v>0</v>
      </c>
      <c r="Q48" s="9">
        <f>IF(L48="", "", "")</f>
        <v>0</v>
      </c>
      <c r="R48" s="9"/>
      <c r="S48" s="9"/>
      <c r="T48" s="9"/>
      <c r="U48" s="9"/>
      <c r="V48" s="9"/>
    </row>
    <row r="49" spans="2:22">
      <c r="B49" s="7">
        <f>'2-Controllo qualitativo'!A50</f>
        <v>0</v>
      </c>
      <c r="C49" s="7">
        <f>'2-Controllo qualitativo'!B50</f>
        <v>0</v>
      </c>
      <c r="D49" s="7">
        <f>'2-Controllo qualitativo'!C50</f>
        <v>0</v>
      </c>
      <c r="E49" s="7">
        <f>'2-Controllo qualitativo'!D50</f>
        <v>0</v>
      </c>
      <c r="F49" s="15"/>
      <c r="G49" s="9" t="s">
        <v>574</v>
      </c>
      <c r="H49" s="9"/>
      <c r="I49" s="9" t="s">
        <v>573</v>
      </c>
      <c r="J49" s="15"/>
      <c r="K49" s="9">
        <f>IF(H49="", "", "")</f>
        <v>0</v>
      </c>
      <c r="L49" s="9">
        <f>IF(H49="", "", "")</f>
        <v>0</v>
      </c>
      <c r="M49" s="9">
        <f>IF(H49="", "", "")</f>
        <v>0</v>
      </c>
      <c r="N49" s="15"/>
      <c r="O49" s="9">
        <f>IF(L49="", "", "")</f>
        <v>0</v>
      </c>
      <c r="P49" s="9">
        <f>IF(L49="", "", "")</f>
        <v>0</v>
      </c>
      <c r="Q49" s="9">
        <f>IF(L49="", "", "")</f>
        <v>0</v>
      </c>
      <c r="R49" s="9"/>
      <c r="S49" s="9"/>
      <c r="T49" s="9"/>
      <c r="U49" s="9"/>
      <c r="V49" s="9"/>
    </row>
    <row r="50" spans="2:22">
      <c r="B50" s="7">
        <f>'2-Controllo qualitativo'!A51</f>
        <v>0</v>
      </c>
      <c r="C50" s="7">
        <f>'2-Controllo qualitativo'!B51</f>
        <v>0</v>
      </c>
      <c r="D50" s="7">
        <f>'2-Controllo qualitativo'!C51</f>
        <v>0</v>
      </c>
      <c r="E50" s="7">
        <f>'2-Controllo qualitativo'!D51</f>
        <v>0</v>
      </c>
      <c r="F50" s="15"/>
      <c r="G50" s="9" t="s">
        <v>574</v>
      </c>
      <c r="H50" s="9"/>
      <c r="I50" s="9" t="s">
        <v>573</v>
      </c>
      <c r="J50" s="15"/>
      <c r="K50" s="9">
        <f>IF(H50="", "", "")</f>
        <v>0</v>
      </c>
      <c r="L50" s="9">
        <f>IF(H50="", "", "")</f>
        <v>0</v>
      </c>
      <c r="M50" s="9">
        <f>IF(H50="", "", "")</f>
        <v>0</v>
      </c>
      <c r="N50" s="15"/>
      <c r="O50" s="9">
        <f>IF(L50="", "", "")</f>
        <v>0</v>
      </c>
      <c r="P50" s="9">
        <f>IF(L50="", "", "")</f>
        <v>0</v>
      </c>
      <c r="Q50" s="9">
        <f>IF(L50="", "", "")</f>
        <v>0</v>
      </c>
      <c r="R50" s="9"/>
      <c r="S50" s="9"/>
      <c r="T50" s="9"/>
      <c r="U50" s="9"/>
      <c r="V50" s="9"/>
    </row>
    <row r="51" spans="2:22">
      <c r="B51" s="7">
        <f>'2-Controllo qualitativo'!A52</f>
        <v>0</v>
      </c>
      <c r="C51" s="7">
        <f>'2-Controllo qualitativo'!B52</f>
        <v>0</v>
      </c>
      <c r="D51" s="7">
        <f>'2-Controllo qualitativo'!C52</f>
        <v>0</v>
      </c>
      <c r="E51" s="7">
        <f>'2-Controllo qualitativo'!D52</f>
        <v>0</v>
      </c>
      <c r="F51" s="15">
        <v>1300</v>
      </c>
      <c r="G51" s="9" t="s">
        <v>574</v>
      </c>
      <c r="H51" s="9"/>
      <c r="I51" s="9" t="s">
        <v>573</v>
      </c>
      <c r="J51" s="15"/>
      <c r="K51" s="9">
        <f>IF(H51="", "", "")</f>
        <v>0</v>
      </c>
      <c r="L51" s="9">
        <f>IF(H51="", "", "")</f>
        <v>0</v>
      </c>
      <c r="M51" s="9">
        <f>IF(H51="", "", "")</f>
        <v>0</v>
      </c>
      <c r="N51" s="15"/>
      <c r="O51" s="9">
        <f>IF(L51="", "", "")</f>
        <v>0</v>
      </c>
      <c r="P51" s="9">
        <f>IF(L51="", "", "")</f>
        <v>0</v>
      </c>
      <c r="Q51" s="9">
        <f>IF(L51="", "", "")</f>
        <v>0</v>
      </c>
      <c r="R51" s="9"/>
      <c r="S51" s="9"/>
      <c r="T51" s="9"/>
      <c r="U51" s="9"/>
      <c r="V51" s="9"/>
    </row>
    <row r="52" spans="2:22">
      <c r="B52" s="7">
        <f>'2-Controllo qualitativo'!A53</f>
        <v>0</v>
      </c>
      <c r="C52" s="7">
        <f>'2-Controllo qualitativo'!B53</f>
        <v>0</v>
      </c>
      <c r="D52" s="7">
        <f>'2-Controllo qualitativo'!C53</f>
        <v>0</v>
      </c>
      <c r="E52" s="7">
        <f>'2-Controllo qualitativo'!D53</f>
        <v>0</v>
      </c>
      <c r="F52" s="15">
        <v>1300</v>
      </c>
      <c r="G52" s="9" t="s">
        <v>574</v>
      </c>
      <c r="H52" s="9"/>
      <c r="I52" s="9" t="s">
        <v>573</v>
      </c>
      <c r="J52" s="15"/>
      <c r="K52" s="9">
        <f>IF(H52="", "", "")</f>
        <v>0</v>
      </c>
      <c r="L52" s="9">
        <f>IF(H52="", "", "")</f>
        <v>0</v>
      </c>
      <c r="M52" s="9">
        <f>IF(H52="", "", "")</f>
        <v>0</v>
      </c>
      <c r="N52" s="15"/>
      <c r="O52" s="9">
        <f>IF(L52="", "", "")</f>
        <v>0</v>
      </c>
      <c r="P52" s="9">
        <f>IF(L52="", "", "")</f>
        <v>0</v>
      </c>
      <c r="Q52" s="9">
        <f>IF(L52="", "", "")</f>
        <v>0</v>
      </c>
      <c r="R52" s="9"/>
      <c r="S52" s="9"/>
      <c r="T52" s="9"/>
      <c r="U52" s="9"/>
      <c r="V52" s="9"/>
    </row>
    <row r="53" spans="2:22">
      <c r="B53" s="7">
        <f>'2-Controllo qualitativo'!A54</f>
        <v>0</v>
      </c>
      <c r="C53" s="7">
        <f>'2-Controllo qualitativo'!B54</f>
        <v>0</v>
      </c>
      <c r="D53" s="7">
        <f>'2-Controllo qualitativo'!C54</f>
        <v>0</v>
      </c>
      <c r="E53" s="7">
        <f>'2-Controllo qualitativo'!D54</f>
        <v>0</v>
      </c>
      <c r="F53" s="15">
        <v>1300</v>
      </c>
      <c r="G53" s="9" t="s">
        <v>574</v>
      </c>
      <c r="H53" s="9"/>
      <c r="I53" s="9" t="s">
        <v>573</v>
      </c>
      <c r="J53" s="15"/>
      <c r="K53" s="9">
        <f>IF(H53="", "", "")</f>
        <v>0</v>
      </c>
      <c r="L53" s="9">
        <f>IF(H53="", "", "")</f>
        <v>0</v>
      </c>
      <c r="M53" s="9">
        <f>IF(H53="", "", "")</f>
        <v>0</v>
      </c>
      <c r="N53" s="15"/>
      <c r="O53" s="9">
        <f>IF(L53="", "", "")</f>
        <v>0</v>
      </c>
      <c r="P53" s="9">
        <f>IF(L53="", "", "")</f>
        <v>0</v>
      </c>
      <c r="Q53" s="9">
        <f>IF(L53="", "", "")</f>
        <v>0</v>
      </c>
      <c r="R53" s="9"/>
      <c r="S53" s="9"/>
      <c r="T53" s="9"/>
      <c r="U53" s="9"/>
      <c r="V53" s="9"/>
    </row>
    <row r="54" spans="2:22">
      <c r="B54" s="7">
        <f>'2-Controllo qualitativo'!A55</f>
        <v>0</v>
      </c>
      <c r="C54" s="7">
        <f>'2-Controllo qualitativo'!B55</f>
        <v>0</v>
      </c>
      <c r="D54" s="7">
        <f>'2-Controllo qualitativo'!C55</f>
        <v>0</v>
      </c>
      <c r="E54" s="7">
        <f>'2-Controllo qualitativo'!D55</f>
        <v>0</v>
      </c>
      <c r="F54" s="15">
        <v>1300</v>
      </c>
      <c r="G54" s="9" t="s">
        <v>574</v>
      </c>
      <c r="H54" s="9"/>
      <c r="I54" s="9" t="s">
        <v>573</v>
      </c>
      <c r="J54" s="15"/>
      <c r="K54" s="9">
        <f>IF(H54="", "", "")</f>
        <v>0</v>
      </c>
      <c r="L54" s="9">
        <f>IF(H54="", "", "")</f>
        <v>0</v>
      </c>
      <c r="M54" s="9">
        <f>IF(H54="", "", "")</f>
        <v>0</v>
      </c>
      <c r="N54" s="15"/>
      <c r="O54" s="9">
        <f>IF(L54="", "", "")</f>
        <v>0</v>
      </c>
      <c r="P54" s="9">
        <f>IF(L54="", "", "")</f>
        <v>0</v>
      </c>
      <c r="Q54" s="9">
        <f>IF(L54="", "", "")</f>
        <v>0</v>
      </c>
      <c r="R54" s="9"/>
      <c r="S54" s="9"/>
      <c r="T54" s="9"/>
      <c r="U54" s="9"/>
      <c r="V54" s="9"/>
    </row>
    <row r="55" spans="2:22">
      <c r="B55" s="7">
        <f>'2-Controllo qualitativo'!A56</f>
        <v>0</v>
      </c>
      <c r="C55" s="7">
        <f>'2-Controllo qualitativo'!B56</f>
        <v>0</v>
      </c>
      <c r="D55" s="7">
        <f>'2-Controllo qualitativo'!C56</f>
        <v>0</v>
      </c>
      <c r="E55" s="7">
        <f>'2-Controllo qualitativo'!D56</f>
        <v>0</v>
      </c>
      <c r="F55" s="15">
        <v>612</v>
      </c>
      <c r="G55" s="9" t="s">
        <v>574</v>
      </c>
      <c r="H55" s="9"/>
      <c r="I55" s="9" t="s">
        <v>573</v>
      </c>
      <c r="J55" s="15"/>
      <c r="K55" s="9">
        <f>IF(H55="", "", "")</f>
        <v>0</v>
      </c>
      <c r="L55" s="9">
        <f>IF(H55="", "", "")</f>
        <v>0</v>
      </c>
      <c r="M55" s="9">
        <f>IF(H55="", "", "")</f>
        <v>0</v>
      </c>
      <c r="N55" s="15"/>
      <c r="O55" s="9">
        <f>IF(L55="", "", "")</f>
        <v>0</v>
      </c>
      <c r="P55" s="9">
        <f>IF(L55="", "", "")</f>
        <v>0</v>
      </c>
      <c r="Q55" s="9">
        <f>IF(L55="", "", "")</f>
        <v>0</v>
      </c>
      <c r="R55" s="9"/>
      <c r="S55" s="9"/>
      <c r="T55" s="9"/>
      <c r="U55" s="9"/>
      <c r="V55" s="9"/>
    </row>
    <row r="56" spans="2:22">
      <c r="B56" s="7">
        <f>'2-Controllo qualitativo'!A57</f>
        <v>0</v>
      </c>
      <c r="C56" s="7">
        <f>'2-Controllo qualitativo'!B57</f>
        <v>0</v>
      </c>
      <c r="D56" s="7">
        <f>'2-Controllo qualitativo'!C57</f>
        <v>0</v>
      </c>
      <c r="E56" s="7">
        <f>'2-Controllo qualitativo'!D57</f>
        <v>0</v>
      </c>
      <c r="F56" s="15">
        <v>1300</v>
      </c>
      <c r="G56" s="9" t="s">
        <v>574</v>
      </c>
      <c r="H56" s="9"/>
      <c r="I56" s="9" t="s">
        <v>573</v>
      </c>
      <c r="J56" s="15"/>
      <c r="K56" s="9">
        <f>IF(H56="", "", "")</f>
        <v>0</v>
      </c>
      <c r="L56" s="9">
        <f>IF(H56="", "", "")</f>
        <v>0</v>
      </c>
      <c r="M56" s="9">
        <f>IF(H56="", "", "")</f>
        <v>0</v>
      </c>
      <c r="N56" s="15"/>
      <c r="O56" s="9">
        <f>IF(L56="", "", "")</f>
        <v>0</v>
      </c>
      <c r="P56" s="9">
        <f>IF(L56="", "", "")</f>
        <v>0</v>
      </c>
      <c r="Q56" s="9">
        <f>IF(L56="", "", "")</f>
        <v>0</v>
      </c>
      <c r="R56" s="9"/>
      <c r="S56" s="9"/>
      <c r="T56" s="9"/>
      <c r="U56" s="9"/>
      <c r="V56" s="9"/>
    </row>
    <row r="57" spans="2:22">
      <c r="B57" s="7">
        <f>'2-Controllo qualitativo'!A58</f>
        <v>0</v>
      </c>
      <c r="C57" s="7">
        <f>'2-Controllo qualitativo'!B58</f>
        <v>0</v>
      </c>
      <c r="D57" s="7">
        <f>'2-Controllo qualitativo'!C58</f>
        <v>0</v>
      </c>
      <c r="E57" s="7">
        <f>'2-Controllo qualitativo'!D58</f>
        <v>0</v>
      </c>
      <c r="F57" s="15">
        <v>0</v>
      </c>
      <c r="G57" s="9" t="s">
        <v>576</v>
      </c>
      <c r="H57" s="9"/>
      <c r="I57" s="9" t="s">
        <v>570</v>
      </c>
      <c r="J57" s="15">
        <v>3.17475</v>
      </c>
      <c r="K57" s="9">
        <f>IF(H57="", "", "kgCH₄/passenger-year")</f>
        <v>0</v>
      </c>
      <c r="L57" s="9">
        <f>IF(H57="", "", "")</f>
        <v>0</v>
      </c>
      <c r="M57" s="9">
        <f>IF(H57="", "", "台灣環境部")</f>
        <v>0</v>
      </c>
      <c r="N57" s="15"/>
      <c r="O57" s="9">
        <f>IF(L57="", "", "")</f>
        <v>0</v>
      </c>
      <c r="P57" s="9">
        <f>IF(L57="", "", "")</f>
        <v>0</v>
      </c>
      <c r="Q57" s="9">
        <f>IF(L57="", "", "")</f>
        <v>0</v>
      </c>
      <c r="R57" s="9"/>
      <c r="S57" s="9"/>
      <c r="T57" s="9"/>
      <c r="U57" s="9"/>
      <c r="V57" s="9"/>
    </row>
    <row r="58" spans="2:22">
      <c r="B58" s="7">
        <f>'2-Controllo qualitativo'!A59</f>
        <v>0</v>
      </c>
      <c r="C58" s="7">
        <f>'2-Controllo qualitativo'!B59</f>
        <v>0</v>
      </c>
      <c r="D58" s="7">
        <f>'2-Controllo qualitativo'!C59</f>
        <v>0</v>
      </c>
      <c r="E58" s="7">
        <f>'2-Controllo qualitativo'!D59</f>
        <v>0</v>
      </c>
      <c r="F58" s="15">
        <v>0</v>
      </c>
      <c r="G58" s="9" t="s">
        <v>577</v>
      </c>
      <c r="H58" s="9"/>
      <c r="I58" s="9" t="s">
        <v>570</v>
      </c>
      <c r="J58" s="15">
        <v>0.1275</v>
      </c>
      <c r="K58" s="9">
        <f>IF(H58="", "", "kgCH₄/passenger-daily")</f>
        <v>0</v>
      </c>
      <c r="L58" s="9">
        <f>IF(H58="", "", "")</f>
        <v>0</v>
      </c>
      <c r="M58" s="9">
        <f>IF(H58="", "", "台灣環境部")</f>
        <v>0</v>
      </c>
      <c r="N58" s="15"/>
      <c r="O58" s="9">
        <f>IF(L58="", "", "")</f>
        <v>0</v>
      </c>
      <c r="P58" s="9">
        <f>IF(L58="", "", "")</f>
        <v>0</v>
      </c>
      <c r="Q58" s="9">
        <f>IF(L58="", "", "")</f>
        <v>0</v>
      </c>
      <c r="R58" s="9"/>
      <c r="S58" s="9"/>
      <c r="T58" s="9"/>
      <c r="U58" s="9"/>
      <c r="V58" s="9"/>
    </row>
    <row r="59" spans="2:22">
      <c r="B59" s="7">
        <f>'2-Controllo qualitativo'!A60</f>
        <v>0</v>
      </c>
      <c r="C59" s="7">
        <f>'2-Controllo qualitativo'!B60</f>
        <v>0</v>
      </c>
      <c r="D59" s="7">
        <f>'2-Controllo qualitativo'!C60</f>
        <v>0</v>
      </c>
      <c r="E59" s="7">
        <f>'2-Controllo qualitativo'!D60</f>
        <v>0</v>
      </c>
      <c r="F59" s="15">
        <v>0</v>
      </c>
      <c r="G59" s="9"/>
      <c r="H59" s="9"/>
      <c r="I59" s="9"/>
      <c r="J59" s="15">
        <v>0.00159375</v>
      </c>
      <c r="K59" s="9">
        <f>IF(H59="", "", "kgCH₄/passenger-hour")</f>
        <v>0</v>
      </c>
      <c r="L59" s="9">
        <f>IF(H59="", "", "")</f>
        <v>0</v>
      </c>
      <c r="M59" s="9">
        <f>IF(H59="", "", "台灣環境部")</f>
        <v>0</v>
      </c>
      <c r="N59" s="15"/>
      <c r="O59" s="9">
        <f>IF(L59="", "", "")</f>
        <v>0</v>
      </c>
      <c r="P59" s="9">
        <f>IF(L59="", "", "")</f>
        <v>0</v>
      </c>
      <c r="Q59" s="9">
        <f>IF(L59="", "", "")</f>
        <v>0</v>
      </c>
      <c r="R59" s="9"/>
      <c r="S59" s="9"/>
      <c r="T59" s="9"/>
      <c r="U59" s="9"/>
      <c r="V59" s="9"/>
    </row>
    <row r="60" spans="2:22">
      <c r="B60" s="7">
        <f>'2-Controllo qualitativo'!A61</f>
        <v>0</v>
      </c>
      <c r="C60" s="7">
        <f>'2-Controllo qualitativo'!B61</f>
        <v>0</v>
      </c>
      <c r="D60" s="7">
        <f>'2-Controllo qualitativo'!C61</f>
        <v>0</v>
      </c>
      <c r="E60" s="7">
        <f>'2-Controllo qualitativo'!D61</f>
        <v>0</v>
      </c>
      <c r="F60" s="15"/>
      <c r="G60" s="9" t="s">
        <v>574</v>
      </c>
      <c r="H60" s="9"/>
      <c r="I60" s="9" t="s">
        <v>570</v>
      </c>
      <c r="J60" s="15"/>
      <c r="K60" s="9">
        <f>IF(H60="", "", "")</f>
        <v>0</v>
      </c>
      <c r="L60" s="9">
        <f>IF(H60="", "", "")</f>
        <v>0</v>
      </c>
      <c r="M60" s="9">
        <f>IF(H60="", "", "")</f>
        <v>0</v>
      </c>
      <c r="N60" s="15"/>
      <c r="O60" s="9">
        <f>IF(L60="", "", "")</f>
        <v>0</v>
      </c>
      <c r="P60" s="9">
        <f>IF(L60="", "", "")</f>
        <v>0</v>
      </c>
      <c r="Q60" s="9">
        <f>IF(L60="", "", "")</f>
        <v>0</v>
      </c>
      <c r="R60" s="9"/>
      <c r="S60" s="9"/>
      <c r="T60" s="9"/>
      <c r="U60" s="9"/>
      <c r="V60" s="9"/>
    </row>
    <row r="61" spans="2:22">
      <c r="B61" s="7">
        <f>'2-Controllo qualitativo'!A62</f>
        <v>0</v>
      </c>
      <c r="C61" s="7">
        <f>'2-Controllo qualitativo'!B62</f>
        <v>0</v>
      </c>
      <c r="D61" s="7">
        <f>'2-Controllo qualitativo'!C62</f>
        <v>0</v>
      </c>
      <c r="E61" s="7">
        <f>'2-Controllo qualitativo'!D62</f>
        <v>0</v>
      </c>
      <c r="F61" s="15">
        <v>0</v>
      </c>
      <c r="G61" s="9"/>
      <c r="H61" s="9" t="s">
        <v>569</v>
      </c>
      <c r="I61" s="9"/>
      <c r="J61" s="15">
        <v>0.00159375</v>
      </c>
      <c r="K61" s="9">
        <f>IF(H61="", "", "kgCH₄/passenger-hour")</f>
        <v>0</v>
      </c>
      <c r="L61" s="9">
        <f>IF(H61="", "", "(3) Failure to perform instrument calibration or record compilation")</f>
        <v>0</v>
      </c>
      <c r="M61" s="9">
        <f>IF(H61="", "", "台灣環境部")</f>
        <v>0</v>
      </c>
      <c r="N61" s="15"/>
      <c r="O61" s="9">
        <f>IF(L61="", "", "")</f>
        <v>0</v>
      </c>
      <c r="P61" s="9">
        <f>IF(L61="", "", "(3) Failure to perform instrument calibration or record compilation")</f>
        <v>0</v>
      </c>
      <c r="Q61" s="9">
        <f>IF(L61="", "", "")</f>
        <v>0</v>
      </c>
      <c r="R61" s="9"/>
      <c r="S61" s="9"/>
      <c r="T61" s="9"/>
      <c r="U61" s="9"/>
      <c r="V61" s="9"/>
    </row>
    <row r="62" spans="2:22">
      <c r="B62" s="7">
        <f>'2-Controllo qualitativo'!A63</f>
        <v>0</v>
      </c>
      <c r="C62" s="7">
        <f>'2-Controllo qualitativo'!B63</f>
        <v>0</v>
      </c>
      <c r="D62" s="7">
        <f>'2-Controllo qualitativo'!C63</f>
        <v>0</v>
      </c>
      <c r="E62" s="7">
        <f>'2-Controllo qualitativo'!D63</f>
        <v>0</v>
      </c>
      <c r="F62" s="15">
        <v>0</v>
      </c>
      <c r="G62" s="9"/>
      <c r="H62" s="9" t="s">
        <v>569</v>
      </c>
      <c r="I62" s="9"/>
      <c r="J62" s="15">
        <v>0.00159375</v>
      </c>
      <c r="K62" s="9">
        <f>IF(H62="", "", "kgCH₄/passenger-hour")</f>
        <v>0</v>
      </c>
      <c r="L62" s="9">
        <f>IF(H62="", "", "(3) Failure to perform instrument calibration or record compilation")</f>
        <v>0</v>
      </c>
      <c r="M62" s="9">
        <f>IF(H62="", "", "台灣環境部")</f>
        <v>0</v>
      </c>
      <c r="N62" s="15"/>
      <c r="O62" s="9">
        <f>IF(L62="", "", "")</f>
        <v>0</v>
      </c>
      <c r="P62" s="9">
        <f>IF(L62="", "", "(3) Failure to perform instrument calibration or record compilation")</f>
        <v>0</v>
      </c>
      <c r="Q62" s="9">
        <f>IF(L62="", "", "")</f>
        <v>0</v>
      </c>
      <c r="R62" s="9"/>
      <c r="S62" s="9"/>
      <c r="T62" s="9"/>
      <c r="U62" s="9"/>
      <c r="V62" s="9"/>
    </row>
    <row r="63" spans="2:22">
      <c r="B63" s="7">
        <f>'2-Controllo qualitativo'!A64</f>
        <v>0</v>
      </c>
      <c r="C63" s="7">
        <f>'2-Controllo qualitativo'!B64</f>
        <v>0</v>
      </c>
      <c r="D63" s="7">
        <f>'2-Controllo qualitativo'!C64</f>
        <v>0</v>
      </c>
      <c r="E63" s="7">
        <f>'2-Controllo qualitativo'!D64</f>
        <v>0</v>
      </c>
      <c r="F63" s="15">
        <v>0</v>
      </c>
      <c r="G63" s="9"/>
      <c r="H63" s="9" t="s">
        <v>569</v>
      </c>
      <c r="I63" s="9"/>
      <c r="J63" s="15">
        <v>0.00159375</v>
      </c>
      <c r="K63" s="9">
        <f>IF(H63="", "", "kgCH₄/passenger-hour")</f>
        <v>0</v>
      </c>
      <c r="L63" s="9">
        <f>IF(H63="", "", "(3) Failure to perform instrument calibration or record compilation")</f>
        <v>0</v>
      </c>
      <c r="M63" s="9">
        <f>IF(H63="", "", "台灣環境部")</f>
        <v>0</v>
      </c>
      <c r="N63" s="15"/>
      <c r="O63" s="9">
        <f>IF(L63="", "", "")</f>
        <v>0</v>
      </c>
      <c r="P63" s="9">
        <f>IF(L63="", "", "(3) Failure to perform instrument calibration or record compilation")</f>
        <v>0</v>
      </c>
      <c r="Q63" s="9">
        <f>IF(L63="", "", "")</f>
        <v>0</v>
      </c>
      <c r="R63" s="9"/>
      <c r="S63" s="9"/>
      <c r="T63" s="9"/>
      <c r="U63" s="9"/>
      <c r="V63" s="9"/>
    </row>
    <row r="64" spans="2:22">
      <c r="B64" s="7">
        <f>'2-Controllo qualitativo'!A65</f>
        <v>0</v>
      </c>
      <c r="C64" s="7">
        <f>'2-Controllo qualitativo'!B65</f>
        <v>0</v>
      </c>
      <c r="D64" s="7">
        <f>'2-Controllo qualitativo'!C65</f>
        <v>0</v>
      </c>
      <c r="E64" s="7">
        <f>'2-Controllo qualitativo'!D65</f>
        <v>0</v>
      </c>
      <c r="F64" s="15">
        <v>0</v>
      </c>
      <c r="G64" s="9"/>
      <c r="H64" s="9" t="s">
        <v>569</v>
      </c>
      <c r="I64" s="9"/>
      <c r="J64" s="15">
        <v>0.00159375</v>
      </c>
      <c r="K64" s="9">
        <f>IF(H64="", "", "kgCH₄/passenger-hour")</f>
        <v>0</v>
      </c>
      <c r="L64" s="9">
        <f>IF(H64="", "", "(3) Failure to perform instrument calibration or record compilation")</f>
        <v>0</v>
      </c>
      <c r="M64" s="9">
        <f>IF(H64="", "", "台灣環境部")</f>
        <v>0</v>
      </c>
      <c r="N64" s="15"/>
      <c r="O64" s="9">
        <f>IF(L64="", "", "")</f>
        <v>0</v>
      </c>
      <c r="P64" s="9">
        <f>IF(L64="", "", "(3) Failure to perform instrument calibration or record compilation")</f>
        <v>0</v>
      </c>
      <c r="Q64" s="9">
        <f>IF(L64="", "", "")</f>
        <v>0</v>
      </c>
      <c r="R64" s="9"/>
      <c r="S64" s="9"/>
      <c r="T64" s="9"/>
      <c r="U64" s="9"/>
      <c r="V64" s="9"/>
    </row>
    <row r="65" spans="2:22">
      <c r="B65" s="7">
        <f>'2-Controllo qualitativo'!A66</f>
        <v>0</v>
      </c>
      <c r="C65" s="7">
        <f>'2-Controllo qualitativo'!B66</f>
        <v>0</v>
      </c>
      <c r="D65" s="7">
        <f>'2-Controllo qualitativo'!C66</f>
        <v>0</v>
      </c>
      <c r="E65" s="7">
        <f>'2-Controllo qualitativo'!D66</f>
        <v>0</v>
      </c>
      <c r="F65" s="15"/>
      <c r="G65" s="9" t="s">
        <v>574</v>
      </c>
      <c r="H65" s="9" t="s">
        <v>569</v>
      </c>
      <c r="I65" s="9" t="s">
        <v>570</v>
      </c>
      <c r="J65" s="15"/>
      <c r="K65" s="9">
        <f>IF(H65="", "", "")</f>
        <v>0</v>
      </c>
      <c r="L65" s="9">
        <f>IF(H65="", "", "(3) Failure to perform instrument calibration or record compilation")</f>
        <v>0</v>
      </c>
      <c r="M65" s="9">
        <f>IF(H65="", "", "")</f>
        <v>0</v>
      </c>
      <c r="N65" s="15"/>
      <c r="O65" s="9">
        <f>IF(L65="", "", "")</f>
        <v>0</v>
      </c>
      <c r="P65" s="9">
        <f>IF(L65="", "", "(3) Failure to perform instrument calibration or record compilation")</f>
        <v>0</v>
      </c>
      <c r="Q65" s="9">
        <f>IF(L65="", "", "")</f>
        <v>0</v>
      </c>
      <c r="R65" s="9"/>
      <c r="S65" s="9"/>
      <c r="T65" s="9"/>
      <c r="U65" s="9"/>
      <c r="V65" s="9"/>
    </row>
    <row r="66" spans="2:22">
      <c r="B66" s="7">
        <f>'2-Controllo qualitativo'!A67</f>
        <v>0</v>
      </c>
      <c r="C66" s="7">
        <f>'2-Controllo qualitativo'!B67</f>
        <v>0</v>
      </c>
      <c r="D66" s="7">
        <f>'2-Controllo qualitativo'!C67</f>
        <v>0</v>
      </c>
      <c r="E66" s="7">
        <f>'2-Controllo qualitativo'!D67</f>
        <v>0</v>
      </c>
      <c r="F66" s="15"/>
      <c r="G66" s="9" t="s">
        <v>574</v>
      </c>
      <c r="H66" s="9" t="s">
        <v>569</v>
      </c>
      <c r="I66" s="9" t="s">
        <v>570</v>
      </c>
      <c r="J66" s="15"/>
      <c r="K66" s="9">
        <f>IF(H66="", "", "")</f>
        <v>0</v>
      </c>
      <c r="L66" s="9">
        <f>IF(H66="", "", "(3) Failure to perform instrument calibration or record compilation")</f>
        <v>0</v>
      </c>
      <c r="M66" s="9">
        <f>IF(H66="", "", "")</f>
        <v>0</v>
      </c>
      <c r="N66" s="15"/>
      <c r="O66" s="9">
        <f>IF(L66="", "", "")</f>
        <v>0</v>
      </c>
      <c r="P66" s="9">
        <f>IF(L66="", "", "(3) Failure to perform instrument calibration or record compilation")</f>
        <v>0</v>
      </c>
      <c r="Q66" s="9">
        <f>IF(L66="", "", "")</f>
        <v>0</v>
      </c>
      <c r="R66" s="9"/>
      <c r="S66" s="9"/>
      <c r="T66" s="9"/>
      <c r="U66" s="9"/>
      <c r="V66" s="9"/>
    </row>
    <row r="67" spans="2:22">
      <c r="B67" s="7">
        <f>'2-Controllo qualitativo'!A68</f>
        <v>0</v>
      </c>
      <c r="C67" s="7">
        <f>'2-Controllo qualitativo'!B68</f>
        <v>0</v>
      </c>
      <c r="D67" s="7">
        <f>'2-Controllo qualitativo'!C68</f>
        <v>0</v>
      </c>
      <c r="E67" s="7">
        <f>'2-Controllo qualitativo'!D68</f>
        <v>0</v>
      </c>
      <c r="F67" s="15"/>
      <c r="G67" s="9" t="s">
        <v>574</v>
      </c>
      <c r="H67" s="9" t="s">
        <v>569</v>
      </c>
      <c r="I67" s="9" t="s">
        <v>570</v>
      </c>
      <c r="J67" s="15"/>
      <c r="K67" s="9">
        <f>IF(H67="", "", "")</f>
        <v>0</v>
      </c>
      <c r="L67" s="9">
        <f>IF(H67="", "", "(3) Failure to perform instrument calibration or record compilation")</f>
        <v>0</v>
      </c>
      <c r="M67" s="9">
        <f>IF(H67="", "", "")</f>
        <v>0</v>
      </c>
      <c r="N67" s="15"/>
      <c r="O67" s="9">
        <f>IF(L67="", "", "")</f>
        <v>0</v>
      </c>
      <c r="P67" s="9">
        <f>IF(L67="", "", "(3) Failure to perform instrument calibration or record compilation")</f>
        <v>0</v>
      </c>
      <c r="Q67" s="9">
        <f>IF(L67="", "", "")</f>
        <v>0</v>
      </c>
      <c r="R67" s="9"/>
      <c r="S67" s="9"/>
      <c r="T67" s="9"/>
      <c r="U67" s="9"/>
      <c r="V67" s="9"/>
    </row>
    <row r="68" spans="2:22">
      <c r="B68" s="7">
        <f>'2-Controllo qualitativo'!A69</f>
        <v>0</v>
      </c>
      <c r="C68" s="7">
        <f>'2-Controllo qualitativo'!B69</f>
        <v>0</v>
      </c>
      <c r="D68" s="7">
        <f>'2-Controllo qualitativo'!C69</f>
        <v>0</v>
      </c>
      <c r="E68" s="7">
        <f>'2-Controllo qualitativo'!D69</f>
        <v>0</v>
      </c>
      <c r="F68" s="15">
        <v>1</v>
      </c>
      <c r="G68" s="9" t="s">
        <v>574</v>
      </c>
      <c r="H68" s="9" t="s">
        <v>569</v>
      </c>
      <c r="I68" s="9" t="s">
        <v>570</v>
      </c>
      <c r="J68" s="15"/>
      <c r="K68" s="9">
        <f>IF(H68="", "", "")</f>
        <v>0</v>
      </c>
      <c r="L68" s="9">
        <f>IF(H68="", "", "(3) Failure to perform instrument calibration or record compilation")</f>
        <v>0</v>
      </c>
      <c r="M68" s="9">
        <f>IF(H68="", "", "")</f>
        <v>0</v>
      </c>
      <c r="N68" s="15"/>
      <c r="O68" s="9">
        <f>IF(L68="", "", "")</f>
        <v>0</v>
      </c>
      <c r="P68" s="9">
        <f>IF(L68="", "", "(3) Failure to perform instrument calibration or record compilation")</f>
        <v>0</v>
      </c>
      <c r="Q68" s="9">
        <f>IF(L68="", "", "")</f>
        <v>0</v>
      </c>
      <c r="R68" s="9"/>
      <c r="S68" s="9"/>
      <c r="T68" s="9"/>
      <c r="U68" s="9"/>
      <c r="V68" s="9"/>
    </row>
    <row r="69" spans="2:22">
      <c r="B69" s="7">
        <f>'2-Controllo qualitativo'!A70</f>
        <v>0</v>
      </c>
      <c r="C69" s="7">
        <f>'2-Controllo qualitativo'!B70</f>
        <v>0</v>
      </c>
      <c r="D69" s="7">
        <f>'2-Controllo qualitativo'!C70</f>
        <v>0</v>
      </c>
      <c r="E69" s="7">
        <f>'2-Controllo qualitativo'!D70</f>
        <v>0</v>
      </c>
      <c r="F69" s="15">
        <v>1</v>
      </c>
      <c r="G69" s="9" t="s">
        <v>574</v>
      </c>
      <c r="H69" s="9" t="s">
        <v>569</v>
      </c>
      <c r="I69" s="9" t="s">
        <v>570</v>
      </c>
      <c r="J69" s="15"/>
      <c r="K69" s="9">
        <f>IF(H69="", "", "")</f>
        <v>0</v>
      </c>
      <c r="L69" s="9">
        <f>IF(H69="", "", "(3) Failure to perform instrument calibration or record compilation")</f>
        <v>0</v>
      </c>
      <c r="M69" s="9">
        <f>IF(H69="", "", "")</f>
        <v>0</v>
      </c>
      <c r="N69" s="15"/>
      <c r="O69" s="9">
        <f>IF(L69="", "", "")</f>
        <v>0</v>
      </c>
      <c r="P69" s="9">
        <f>IF(L69="", "", "(3) Failure to perform instrument calibration or record compilation")</f>
        <v>0</v>
      </c>
      <c r="Q69" s="9">
        <f>IF(L69="", "", "")</f>
        <v>0</v>
      </c>
      <c r="R69" s="9"/>
      <c r="S69" s="9"/>
      <c r="T69" s="9"/>
      <c r="U69" s="9"/>
      <c r="V69" s="9"/>
    </row>
    <row r="70" spans="2:22">
      <c r="B70" s="7">
        <f>'2-Controllo qualitativo'!A71</f>
        <v>0</v>
      </c>
      <c r="C70" s="7">
        <f>'2-Controllo qualitativo'!B71</f>
        <v>0</v>
      </c>
      <c r="D70" s="7">
        <f>'2-Controllo qualitativo'!C71</f>
        <v>0</v>
      </c>
      <c r="E70" s="7">
        <f>'2-Controllo qualitativo'!D71</f>
        <v>0</v>
      </c>
      <c r="F70" s="15">
        <v>0</v>
      </c>
      <c r="G70" s="9"/>
      <c r="H70" s="9" t="s">
        <v>569</v>
      </c>
      <c r="I70" s="9"/>
      <c r="J70" s="15">
        <v>0.00159375</v>
      </c>
      <c r="K70" s="9">
        <f>IF(H70="", "", "kgCH₄/passenger-hour")</f>
        <v>0</v>
      </c>
      <c r="L70" s="9">
        <f>IF(H70="", "", "(3) Failure to perform instrument calibration or record compilation")</f>
        <v>0</v>
      </c>
      <c r="M70" s="9">
        <f>IF(H70="", "", "台灣環境部")</f>
        <v>0</v>
      </c>
      <c r="N70" s="15"/>
      <c r="O70" s="9">
        <f>IF(L70="", "", "")</f>
        <v>0</v>
      </c>
      <c r="P70" s="9">
        <f>IF(L70="", "", "(3) Failure to perform instrument calibration or record compilation")</f>
        <v>0</v>
      </c>
      <c r="Q70" s="9">
        <f>IF(L70="", "", "")</f>
        <v>0</v>
      </c>
      <c r="R70" s="9"/>
      <c r="S70" s="9"/>
      <c r="T70" s="9"/>
      <c r="U70" s="9"/>
      <c r="V70" s="9"/>
    </row>
    <row r="71" spans="2:22">
      <c r="B71" s="7">
        <f>'2-Controllo qualitativo'!A72</f>
        <v>0</v>
      </c>
      <c r="C71" s="7">
        <f>'2-Controllo qualitativo'!B72</f>
        <v>0</v>
      </c>
      <c r="D71" s="7">
        <f>'2-Controllo qualitativo'!C72</f>
        <v>0</v>
      </c>
      <c r="E71" s="7">
        <f>'2-Controllo qualitativo'!D72</f>
        <v>0</v>
      </c>
      <c r="F71" s="15">
        <v>0</v>
      </c>
      <c r="G71" s="9"/>
      <c r="H71" s="9" t="s">
        <v>569</v>
      </c>
      <c r="I71" s="9"/>
      <c r="J71" s="15">
        <v>0.00159375</v>
      </c>
      <c r="K71" s="9">
        <f>IF(H71="", "", "kgCH₄/passenger-hour")</f>
        <v>0</v>
      </c>
      <c r="L71" s="9">
        <f>IF(H71="", "", "(3) Failure to perform instrument calibration or record compilation")</f>
        <v>0</v>
      </c>
      <c r="M71" s="9">
        <f>IF(H71="", "", "台灣環境部")</f>
        <v>0</v>
      </c>
      <c r="N71" s="15"/>
      <c r="O71" s="9">
        <f>IF(L71="", "", "")</f>
        <v>0</v>
      </c>
      <c r="P71" s="9">
        <f>IF(L71="", "", "(3) Failure to perform instrument calibration or record compilation")</f>
        <v>0</v>
      </c>
      <c r="Q71" s="9">
        <f>IF(L71="", "", "")</f>
        <v>0</v>
      </c>
      <c r="R71" s="9"/>
      <c r="S71" s="9"/>
      <c r="T71" s="9"/>
      <c r="U71" s="9"/>
      <c r="V71" s="9"/>
    </row>
    <row r="72" spans="2:22">
      <c r="B72" s="7">
        <f>'2-Controllo qualitativo'!A73</f>
        <v>0</v>
      </c>
      <c r="C72" s="7">
        <f>'2-Controllo qualitativo'!B73</f>
        <v>0</v>
      </c>
      <c r="D72" s="7">
        <f>'2-Controllo qualitativo'!C73</f>
        <v>0</v>
      </c>
      <c r="E72" s="7">
        <f>'2-Controllo qualitativo'!D73</f>
        <v>0</v>
      </c>
      <c r="F72" s="15">
        <v>0</v>
      </c>
      <c r="G72" s="9"/>
      <c r="H72" s="9" t="s">
        <v>569</v>
      </c>
      <c r="I72" s="9"/>
      <c r="J72" s="15">
        <v>0.00159375</v>
      </c>
      <c r="K72" s="9">
        <f>IF(H72="", "", "kgCH₄/passenger-hour")</f>
        <v>0</v>
      </c>
      <c r="L72" s="9">
        <f>IF(H72="", "", "(3) Failure to perform instrument calibration or record compilation")</f>
        <v>0</v>
      </c>
      <c r="M72" s="9">
        <f>IF(H72="", "", "台灣環境部")</f>
        <v>0</v>
      </c>
      <c r="N72" s="15"/>
      <c r="O72" s="9">
        <f>IF(L72="", "", "")</f>
        <v>0</v>
      </c>
      <c r="P72" s="9">
        <f>IF(L72="", "", "(3) Failure to perform instrument calibration or record compilation")</f>
        <v>0</v>
      </c>
      <c r="Q72" s="9">
        <f>IF(L72="", "", "")</f>
        <v>0</v>
      </c>
      <c r="R72" s="9"/>
      <c r="S72" s="9"/>
      <c r="T72" s="9"/>
      <c r="U72" s="9"/>
      <c r="V72" s="9"/>
    </row>
    <row r="73" spans="2:22">
      <c r="B73" s="7">
        <f>'2-Controllo qualitativo'!A74</f>
        <v>0</v>
      </c>
      <c r="C73" s="7">
        <f>'2-Controllo qualitativo'!B74</f>
        <v>0</v>
      </c>
      <c r="D73" s="7">
        <f>'2-Controllo qualitativo'!C74</f>
        <v>0</v>
      </c>
      <c r="E73" s="7">
        <f>'2-Controllo qualitativo'!D74</f>
        <v>0</v>
      </c>
      <c r="F73" s="15">
        <v>0</v>
      </c>
      <c r="G73" s="9"/>
      <c r="H73" s="9" t="s">
        <v>569</v>
      </c>
      <c r="I73" s="9"/>
      <c r="J73" s="15">
        <v>0.00159375</v>
      </c>
      <c r="K73" s="9">
        <f>IF(H73="", "", "kgCH₄/passenger-hour")</f>
        <v>0</v>
      </c>
      <c r="L73" s="9">
        <f>IF(H73="", "", "(3) Failure to perform instrument calibration or record compilation")</f>
        <v>0</v>
      </c>
      <c r="M73" s="9">
        <f>IF(H73="", "", "台灣環境部")</f>
        <v>0</v>
      </c>
      <c r="N73" s="15"/>
      <c r="O73" s="9">
        <f>IF(L73="", "", "")</f>
        <v>0</v>
      </c>
      <c r="P73" s="9">
        <f>IF(L73="", "", "(3) Failure to perform instrument calibration or record compilation")</f>
        <v>0</v>
      </c>
      <c r="Q73" s="9">
        <f>IF(L73="", "", "")</f>
        <v>0</v>
      </c>
      <c r="R73" s="9"/>
      <c r="S73" s="9"/>
      <c r="T73" s="9"/>
      <c r="U73" s="9"/>
      <c r="V73" s="9"/>
    </row>
    <row r="74" spans="2:22">
      <c r="B74" s="7">
        <f>'2-Controllo qualitativo'!A75</f>
        <v>0</v>
      </c>
      <c r="C74" s="7">
        <f>'2-Controllo qualitativo'!B75</f>
        <v>0</v>
      </c>
      <c r="D74" s="7">
        <f>'2-Controllo qualitativo'!C75</f>
        <v>0</v>
      </c>
      <c r="E74" s="7">
        <f>'2-Controllo qualitativo'!D75</f>
        <v>0</v>
      </c>
      <c r="F74" s="15">
        <v>0</v>
      </c>
      <c r="G74" s="9"/>
      <c r="H74" s="9" t="s">
        <v>569</v>
      </c>
      <c r="I74" s="9"/>
      <c r="J74" s="15">
        <v>0.00159375</v>
      </c>
      <c r="K74" s="9">
        <f>IF(H74="", "", "kgCH₄/passenger-hour")</f>
        <v>0</v>
      </c>
      <c r="L74" s="9">
        <f>IF(H74="", "", "(3) Failure to perform instrument calibration or record compilation")</f>
        <v>0</v>
      </c>
      <c r="M74" s="9">
        <f>IF(H74="", "", "台灣環境部")</f>
        <v>0</v>
      </c>
      <c r="N74" s="15"/>
      <c r="O74" s="9">
        <f>IF(L74="", "", "")</f>
        <v>0</v>
      </c>
      <c r="P74" s="9">
        <f>IF(L74="", "", "(3) Failure to perform instrument calibration or record compilation")</f>
        <v>0</v>
      </c>
      <c r="Q74" s="9">
        <f>IF(L74="", "", "")</f>
        <v>0</v>
      </c>
      <c r="R74" s="9"/>
      <c r="S74" s="9"/>
      <c r="T74" s="9"/>
      <c r="U74" s="9"/>
      <c r="V74" s="9"/>
    </row>
    <row r="75" spans="2:22">
      <c r="B75" s="7">
        <f>'2-Controllo qualitativo'!A76</f>
        <v>0</v>
      </c>
      <c r="C75" s="7">
        <f>'2-Controllo qualitativo'!B76</f>
        <v>0</v>
      </c>
      <c r="D75" s="7">
        <f>'2-Controllo qualitativo'!C76</f>
        <v>0</v>
      </c>
      <c r="E75" s="7">
        <f>'2-Controllo qualitativo'!D76</f>
        <v>0</v>
      </c>
      <c r="F75" s="15">
        <v>0</v>
      </c>
      <c r="G75" s="9"/>
      <c r="H75" s="9" t="s">
        <v>569</v>
      </c>
      <c r="I75" s="9"/>
      <c r="J75" s="15">
        <v>0.00159375</v>
      </c>
      <c r="K75" s="9">
        <f>IF(H75="", "", "kgCH₄/passenger-hour")</f>
        <v>0</v>
      </c>
      <c r="L75" s="9">
        <f>IF(H75="", "", "(3) Failure to perform instrument calibration or record compilation")</f>
        <v>0</v>
      </c>
      <c r="M75" s="9">
        <f>IF(H75="", "", "台灣環境部")</f>
        <v>0</v>
      </c>
      <c r="N75" s="15"/>
      <c r="O75" s="9">
        <f>IF(L75="", "", "")</f>
        <v>0</v>
      </c>
      <c r="P75" s="9">
        <f>IF(L75="", "", "(3) Failure to perform instrument calibration or record compilation")</f>
        <v>0</v>
      </c>
      <c r="Q75" s="9">
        <f>IF(L75="", "", "")</f>
        <v>0</v>
      </c>
      <c r="R75" s="9"/>
      <c r="S75" s="9"/>
      <c r="T75" s="9"/>
      <c r="U75" s="9"/>
      <c r="V75" s="9"/>
    </row>
    <row r="76" spans="2:22">
      <c r="B76" s="7">
        <f>'2-Controllo qualitativo'!A77</f>
        <v>0</v>
      </c>
      <c r="C76" s="7">
        <f>'2-Controllo qualitativo'!B77</f>
        <v>0</v>
      </c>
      <c r="D76" s="7">
        <f>'2-Controllo qualitativo'!C77</f>
        <v>0</v>
      </c>
      <c r="E76" s="7">
        <f>'2-Controllo qualitativo'!D77</f>
        <v>0</v>
      </c>
      <c r="F76" s="15">
        <v>0</v>
      </c>
      <c r="G76" s="9"/>
      <c r="H76" s="9" t="s">
        <v>569</v>
      </c>
      <c r="I76" s="9"/>
      <c r="J76" s="15">
        <v>0.00159375</v>
      </c>
      <c r="K76" s="9">
        <f>IF(H76="", "", "kgCH₄/passenger-hour")</f>
        <v>0</v>
      </c>
      <c r="L76" s="9">
        <f>IF(H76="", "", "(3) Failure to perform instrument calibration or record compilation")</f>
        <v>0</v>
      </c>
      <c r="M76" s="9">
        <f>IF(H76="", "", "台灣環境部")</f>
        <v>0</v>
      </c>
      <c r="N76" s="15"/>
      <c r="O76" s="9">
        <f>IF(L76="", "", "")</f>
        <v>0</v>
      </c>
      <c r="P76" s="9">
        <f>IF(L76="", "", "(3) Failure to perform instrument calibration or record compilation")</f>
        <v>0</v>
      </c>
      <c r="Q76" s="9">
        <f>IF(L76="", "", "")</f>
        <v>0</v>
      </c>
      <c r="R76" s="9"/>
      <c r="S76" s="9"/>
      <c r="T76" s="9"/>
      <c r="U76" s="9"/>
      <c r="V76" s="9"/>
    </row>
    <row r="77" spans="2:22">
      <c r="B77" s="7">
        <f>'2-Controllo qualitativo'!A78</f>
        <v>0</v>
      </c>
      <c r="C77" s="7">
        <f>'2-Controllo qualitativo'!B78</f>
        <v>0</v>
      </c>
      <c r="D77" s="7">
        <f>'2-Controllo qualitativo'!C78</f>
        <v>0</v>
      </c>
      <c r="E77" s="7">
        <f>'2-Controllo qualitativo'!D78</f>
        <v>0</v>
      </c>
      <c r="F77" s="15">
        <v>0</v>
      </c>
      <c r="G77" s="9"/>
      <c r="H77" s="9" t="s">
        <v>569</v>
      </c>
      <c r="I77" s="9"/>
      <c r="J77" s="15">
        <v>0.00159375</v>
      </c>
      <c r="K77" s="9">
        <f>IF(H77="", "", "kgCH₄/passenger-hour")</f>
        <v>0</v>
      </c>
      <c r="L77" s="9">
        <f>IF(H77="", "", "(3) Failure to perform instrument calibration or record compilation")</f>
        <v>0</v>
      </c>
      <c r="M77" s="9">
        <f>IF(H77="", "", "台灣環境部")</f>
        <v>0</v>
      </c>
      <c r="N77" s="15"/>
      <c r="O77" s="9">
        <f>IF(L77="", "", "")</f>
        <v>0</v>
      </c>
      <c r="P77" s="9">
        <f>IF(L77="", "", "(3) Failure to perform instrument calibration or record compilation")</f>
        <v>0</v>
      </c>
      <c r="Q77" s="9">
        <f>IF(L77="", "", "")</f>
        <v>0</v>
      </c>
      <c r="R77" s="9"/>
      <c r="S77" s="9"/>
      <c r="T77" s="9"/>
      <c r="U77" s="9"/>
      <c r="V77" s="9"/>
    </row>
    <row r="78" spans="2:22">
      <c r="B78" s="7">
        <f>'2-Controllo qualitativo'!A79</f>
        <v>0</v>
      </c>
      <c r="C78" s="7">
        <f>'2-Controllo qualitativo'!B79</f>
        <v>0</v>
      </c>
      <c r="D78" s="7">
        <f>'2-Controllo qualitativo'!C79</f>
        <v>0</v>
      </c>
      <c r="E78" s="7">
        <f>'2-Controllo qualitativo'!D79</f>
        <v>0</v>
      </c>
      <c r="F78" s="15"/>
      <c r="G78" s="9" t="s">
        <v>574</v>
      </c>
      <c r="H78" s="9" t="s">
        <v>569</v>
      </c>
      <c r="I78" s="9" t="s">
        <v>570</v>
      </c>
      <c r="J78" s="15"/>
      <c r="K78" s="9">
        <f>IF(H78="", "", "")</f>
        <v>0</v>
      </c>
      <c r="L78" s="9">
        <f>IF(H78="", "", "(3) Failure to perform instrument calibration or record compilation")</f>
        <v>0</v>
      </c>
      <c r="M78" s="9">
        <f>IF(H78="", "", "")</f>
        <v>0</v>
      </c>
      <c r="N78" s="15"/>
      <c r="O78" s="9">
        <f>IF(L78="", "", "")</f>
        <v>0</v>
      </c>
      <c r="P78" s="9">
        <f>IF(L78="", "", "(3) Failure to perform instrument calibration or record compilation")</f>
        <v>0</v>
      </c>
      <c r="Q78" s="9">
        <f>IF(L78="", "", "")</f>
        <v>0</v>
      </c>
      <c r="R78" s="9"/>
      <c r="S78" s="9"/>
      <c r="T78" s="9"/>
      <c r="U78" s="9"/>
      <c r="V78" s="9"/>
    </row>
    <row r="79" spans="2:22">
      <c r="B79" s="7">
        <f>'2-Controllo qualitativo'!A80</f>
        <v>0</v>
      </c>
      <c r="C79" s="7">
        <f>'2-Controllo qualitativo'!B80</f>
        <v>0</v>
      </c>
      <c r="D79" s="7">
        <f>'2-Controllo qualitativo'!C80</f>
        <v>0</v>
      </c>
      <c r="E79" s="7">
        <f>'2-Controllo qualitativo'!D80</f>
        <v>0</v>
      </c>
      <c r="F79" s="15"/>
      <c r="G79" s="9" t="s">
        <v>574</v>
      </c>
      <c r="H79" s="9" t="s">
        <v>569</v>
      </c>
      <c r="I79" s="9" t="s">
        <v>570</v>
      </c>
      <c r="J79" s="15"/>
      <c r="K79" s="9">
        <f>IF(H79="", "", "")</f>
        <v>0</v>
      </c>
      <c r="L79" s="9">
        <f>IF(H79="", "", "(3) Failure to perform instrument calibration or record compilation")</f>
        <v>0</v>
      </c>
      <c r="M79" s="9">
        <f>IF(H79="", "", "")</f>
        <v>0</v>
      </c>
      <c r="N79" s="15"/>
      <c r="O79" s="9">
        <f>IF(L79="", "", "")</f>
        <v>0</v>
      </c>
      <c r="P79" s="9">
        <f>IF(L79="", "", "(3) Failure to perform instrument calibration or record compilation")</f>
        <v>0</v>
      </c>
      <c r="Q79" s="9">
        <f>IF(L79="", "", "")</f>
        <v>0</v>
      </c>
      <c r="R79" s="9"/>
      <c r="S79" s="9"/>
      <c r="T79" s="9"/>
      <c r="U79" s="9"/>
      <c r="V79" s="9"/>
    </row>
    <row r="80" spans="2:22">
      <c r="B80" s="7">
        <f>'2-Controllo qualitativo'!A81</f>
        <v>0</v>
      </c>
      <c r="C80" s="7">
        <f>'2-Controllo qualitativo'!B81</f>
        <v>0</v>
      </c>
      <c r="D80" s="7">
        <f>'2-Controllo qualitativo'!C81</f>
        <v>0</v>
      </c>
      <c r="E80" s="7">
        <f>'2-Controllo qualitativo'!D81</f>
        <v>0</v>
      </c>
      <c r="F80" s="15"/>
      <c r="G80" s="9" t="s">
        <v>574</v>
      </c>
      <c r="H80" s="9"/>
      <c r="I80" s="9" t="s">
        <v>570</v>
      </c>
      <c r="J80" s="15"/>
      <c r="K80" s="9">
        <f>IF(H80="", "", "")</f>
        <v>0</v>
      </c>
      <c r="L80" s="9">
        <f>IF(H80="", "", "")</f>
        <v>0</v>
      </c>
      <c r="M80" s="9">
        <f>IF(H80="", "", "")</f>
        <v>0</v>
      </c>
      <c r="N80" s="15"/>
      <c r="O80" s="9">
        <f>IF(L80="", "", "")</f>
        <v>0</v>
      </c>
      <c r="P80" s="9">
        <f>IF(L80="", "", "")</f>
        <v>0</v>
      </c>
      <c r="Q80" s="9">
        <f>IF(L80="", "", "")</f>
        <v>0</v>
      </c>
      <c r="R80" s="9"/>
      <c r="S80" s="9"/>
      <c r="T80" s="9"/>
      <c r="U80" s="9"/>
      <c r="V80" s="9"/>
    </row>
    <row r="81" spans="2:22">
      <c r="B81" s="7">
        <f>'2-Controllo qualitativo'!A82</f>
        <v>0</v>
      </c>
      <c r="C81" s="7">
        <f>'2-Controllo qualitativo'!B82</f>
        <v>0</v>
      </c>
      <c r="D81" s="7">
        <f>'2-Controllo qualitativo'!C82</f>
        <v>0</v>
      </c>
      <c r="E81" s="7">
        <f>'2-Controllo qualitativo'!D82</f>
        <v>0</v>
      </c>
      <c r="F81" s="15"/>
      <c r="G81" s="9" t="s">
        <v>574</v>
      </c>
      <c r="H81" s="9" t="s">
        <v>569</v>
      </c>
      <c r="I81" s="9" t="s">
        <v>570</v>
      </c>
      <c r="J81" s="15"/>
      <c r="K81" s="9">
        <f>IF(H81="", "", "")</f>
        <v>0</v>
      </c>
      <c r="L81" s="9">
        <f>IF(H81="", "", "(3) Failure to perform instrument calibration or record compilation")</f>
        <v>0</v>
      </c>
      <c r="M81" s="9">
        <f>IF(H81="", "", "")</f>
        <v>0</v>
      </c>
      <c r="N81" s="15"/>
      <c r="O81" s="9">
        <f>IF(L81="", "", "")</f>
        <v>0</v>
      </c>
      <c r="P81" s="9">
        <f>IF(L81="", "", "(3) Failure to perform instrument calibration or record compilation")</f>
        <v>0</v>
      </c>
      <c r="Q81" s="9">
        <f>IF(L81="", "", "")</f>
        <v>0</v>
      </c>
      <c r="R81" s="9"/>
      <c r="S81" s="9"/>
      <c r="T81" s="9"/>
      <c r="U81" s="9"/>
      <c r="V81" s="9"/>
    </row>
    <row r="82" spans="2:22">
      <c r="B82" s="7">
        <f>'2-Controllo qualitativo'!A83</f>
        <v>0</v>
      </c>
      <c r="C82" s="7">
        <f>'2-Controllo qualitativo'!B83</f>
        <v>0</v>
      </c>
      <c r="D82" s="7">
        <f>'2-Controllo qualitativo'!C83</f>
        <v>0</v>
      </c>
      <c r="E82" s="7">
        <f>'2-Controllo qualitativo'!D83</f>
        <v>0</v>
      </c>
      <c r="F82" s="15"/>
      <c r="G82" s="9" t="s">
        <v>574</v>
      </c>
      <c r="H82" s="9" t="s">
        <v>569</v>
      </c>
      <c r="I82" s="9" t="s">
        <v>570</v>
      </c>
      <c r="J82" s="15"/>
      <c r="K82" s="9">
        <f>IF(H82="", "", "")</f>
        <v>0</v>
      </c>
      <c r="L82" s="9">
        <f>IF(H82="", "", "(3) Failure to perform instrument calibration or record compilation")</f>
        <v>0</v>
      </c>
      <c r="M82" s="9">
        <f>IF(H82="", "", "")</f>
        <v>0</v>
      </c>
      <c r="N82" s="15"/>
      <c r="O82" s="9">
        <f>IF(L82="", "", "")</f>
        <v>0</v>
      </c>
      <c r="P82" s="9">
        <f>IF(L82="", "", "(3) Failure to perform instrument calibration or record compilation")</f>
        <v>0</v>
      </c>
      <c r="Q82" s="9">
        <f>IF(L82="", "", "")</f>
        <v>0</v>
      </c>
      <c r="R82" s="9"/>
      <c r="S82" s="9"/>
      <c r="T82" s="9"/>
      <c r="U82" s="9"/>
      <c r="V82" s="9"/>
    </row>
    <row r="83" spans="2:22">
      <c r="B83" s="7">
        <f>'2-Controllo qualitativo'!A84</f>
        <v>0</v>
      </c>
      <c r="C83" s="7">
        <f>'2-Controllo qualitativo'!B84</f>
        <v>0</v>
      </c>
      <c r="D83" s="7">
        <f>'2-Controllo qualitativo'!C84</f>
        <v>0</v>
      </c>
      <c r="E83" s="7">
        <f>'2-Controllo qualitativo'!D84</f>
        <v>0</v>
      </c>
      <c r="F83" s="15"/>
      <c r="G83" s="9" t="s">
        <v>574</v>
      </c>
      <c r="H83" s="9" t="s">
        <v>569</v>
      </c>
      <c r="I83" s="9" t="s">
        <v>570</v>
      </c>
      <c r="J83" s="15"/>
      <c r="K83" s="9">
        <f>IF(H83="", "", "")</f>
        <v>0</v>
      </c>
      <c r="L83" s="9">
        <f>IF(H83="", "", "(3) Failure to perform instrument calibration or record compilation")</f>
        <v>0</v>
      </c>
      <c r="M83" s="9">
        <f>IF(H83="", "", "")</f>
        <v>0</v>
      </c>
      <c r="N83" s="15"/>
      <c r="O83" s="9">
        <f>IF(L83="", "", "")</f>
        <v>0</v>
      </c>
      <c r="P83" s="9">
        <f>IF(L83="", "", "(3) Failure to perform instrument calibration or record compilation")</f>
        <v>0</v>
      </c>
      <c r="Q83" s="9">
        <f>IF(L83="", "", "")</f>
        <v>0</v>
      </c>
      <c r="R83" s="9"/>
      <c r="S83" s="9"/>
      <c r="T83" s="9"/>
      <c r="U83" s="9"/>
      <c r="V83" s="9"/>
    </row>
    <row r="84" spans="2:22">
      <c r="B84" s="7">
        <f>'2-Controllo qualitativo'!A85</f>
        <v>0</v>
      </c>
      <c r="C84" s="7">
        <f>'2-Controllo qualitativo'!B85</f>
        <v>0</v>
      </c>
      <c r="D84" s="7">
        <f>'2-Controllo qualitativo'!C85</f>
        <v>0</v>
      </c>
      <c r="E84" s="7">
        <f>'2-Controllo qualitativo'!D85</f>
        <v>0</v>
      </c>
      <c r="F84" s="15"/>
      <c r="G84" s="9" t="s">
        <v>574</v>
      </c>
      <c r="H84" s="9" t="s">
        <v>569</v>
      </c>
      <c r="I84" s="9" t="s">
        <v>570</v>
      </c>
      <c r="J84" s="15"/>
      <c r="K84" s="9">
        <f>IF(H84="", "", "")</f>
        <v>0</v>
      </c>
      <c r="L84" s="9">
        <f>IF(H84="", "", "(3) Failure to perform instrument calibration or record compilation")</f>
        <v>0</v>
      </c>
      <c r="M84" s="9">
        <f>IF(H84="", "", "")</f>
        <v>0</v>
      </c>
      <c r="N84" s="15"/>
      <c r="O84" s="9">
        <f>IF(L84="", "", "")</f>
        <v>0</v>
      </c>
      <c r="P84" s="9">
        <f>IF(L84="", "", "(3) Failure to perform instrument calibration or record compilation")</f>
        <v>0</v>
      </c>
      <c r="Q84" s="9">
        <f>IF(L84="", "", "")</f>
        <v>0</v>
      </c>
      <c r="R84" s="9"/>
      <c r="S84" s="9"/>
      <c r="T84" s="9"/>
      <c r="U84" s="9"/>
      <c r="V84" s="9"/>
    </row>
    <row r="85" spans="2:22">
      <c r="B85" s="7">
        <f>'2-Controllo qualitativo'!A86</f>
        <v>0</v>
      </c>
      <c r="C85" s="7">
        <f>'2-Controllo qualitativo'!B86</f>
        <v>0</v>
      </c>
      <c r="D85" s="7">
        <f>'2-Controllo qualitativo'!C86</f>
        <v>0</v>
      </c>
      <c r="E85" s="7">
        <f>'2-Controllo qualitativo'!D86</f>
        <v>0</v>
      </c>
      <c r="F85" s="15"/>
      <c r="G85" s="9" t="s">
        <v>574</v>
      </c>
      <c r="H85" s="9" t="s">
        <v>569</v>
      </c>
      <c r="I85" s="9" t="s">
        <v>570</v>
      </c>
      <c r="J85" s="15"/>
      <c r="K85" s="9">
        <f>IF(H85="", "", "")</f>
        <v>0</v>
      </c>
      <c r="L85" s="9">
        <f>IF(H85="", "", "(3) Failure to perform instrument calibration or record compilation")</f>
        <v>0</v>
      </c>
      <c r="M85" s="9">
        <f>IF(H85="", "", "")</f>
        <v>0</v>
      </c>
      <c r="N85" s="15"/>
      <c r="O85" s="9">
        <f>IF(L85="", "", "")</f>
        <v>0</v>
      </c>
      <c r="P85" s="9">
        <f>IF(L85="", "", "(3) Failure to perform instrument calibration or record compilation")</f>
        <v>0</v>
      </c>
      <c r="Q85" s="9">
        <f>IF(L85="", "", "")</f>
        <v>0</v>
      </c>
      <c r="R85" s="9"/>
      <c r="S85" s="9"/>
      <c r="T85" s="9"/>
      <c r="U85" s="9"/>
      <c r="V85" s="9"/>
    </row>
    <row r="86" spans="2:22">
      <c r="B86" s="7">
        <f>'2-Controllo qualitativo'!A87</f>
        <v>0</v>
      </c>
      <c r="C86" s="7">
        <f>'2-Controllo qualitativo'!B87</f>
        <v>0</v>
      </c>
      <c r="D86" s="7">
        <f>'2-Controllo qualitativo'!C87</f>
        <v>0</v>
      </c>
      <c r="E86" s="7">
        <f>'2-Controllo qualitativo'!D87</f>
        <v>0</v>
      </c>
      <c r="F86" s="15"/>
      <c r="G86" s="9" t="s">
        <v>574</v>
      </c>
      <c r="H86" s="9" t="s">
        <v>569</v>
      </c>
      <c r="I86" s="9" t="s">
        <v>570</v>
      </c>
      <c r="J86" s="15"/>
      <c r="K86" s="9">
        <f>IF(H86="", "", "")</f>
        <v>0</v>
      </c>
      <c r="L86" s="9">
        <f>IF(H86="", "", "(3) Failure to perform instrument calibration or record compilation")</f>
        <v>0</v>
      </c>
      <c r="M86" s="9">
        <f>IF(H86="", "", "")</f>
        <v>0</v>
      </c>
      <c r="N86" s="15"/>
      <c r="O86" s="9">
        <f>IF(L86="", "", "")</f>
        <v>0</v>
      </c>
      <c r="P86" s="9">
        <f>IF(L86="", "", "(3) Failure to perform instrument calibration or record compilation")</f>
        <v>0</v>
      </c>
      <c r="Q86" s="9">
        <f>IF(L86="", "", "")</f>
        <v>0</v>
      </c>
      <c r="R86" s="9"/>
      <c r="S86" s="9"/>
      <c r="T86" s="9"/>
      <c r="U86" s="9"/>
      <c r="V86" s="9"/>
    </row>
    <row r="87" spans="2:22">
      <c r="B87" s="7">
        <f>'2-Controllo qualitativo'!A88</f>
        <v>0</v>
      </c>
      <c r="C87" s="7">
        <f>'2-Controllo qualitativo'!B88</f>
        <v>0</v>
      </c>
      <c r="D87" s="7">
        <f>'2-Controllo qualitativo'!C88</f>
        <v>0</v>
      </c>
      <c r="E87" s="7">
        <f>'2-Controllo qualitativo'!D88</f>
        <v>0</v>
      </c>
      <c r="F87" s="15"/>
      <c r="G87" s="9" t="s">
        <v>574</v>
      </c>
      <c r="H87" s="9" t="s">
        <v>569</v>
      </c>
      <c r="I87" s="9" t="s">
        <v>570</v>
      </c>
      <c r="J87" s="15"/>
      <c r="K87" s="9">
        <f>IF(H87="", "", "")</f>
        <v>0</v>
      </c>
      <c r="L87" s="9">
        <f>IF(H87="", "", "(3) Failure to perform instrument calibration or record compilation")</f>
        <v>0</v>
      </c>
      <c r="M87" s="9">
        <f>IF(H87="", "", "")</f>
        <v>0</v>
      </c>
      <c r="N87" s="15"/>
      <c r="O87" s="9">
        <f>IF(L87="", "", "")</f>
        <v>0</v>
      </c>
      <c r="P87" s="9">
        <f>IF(L87="", "", "(3) Failure to perform instrument calibration or record compilation")</f>
        <v>0</v>
      </c>
      <c r="Q87" s="9">
        <f>IF(L87="", "", "")</f>
        <v>0</v>
      </c>
      <c r="R87" s="9"/>
      <c r="S87" s="9"/>
      <c r="T87" s="9"/>
      <c r="U87" s="9"/>
      <c r="V87" s="9"/>
    </row>
    <row r="88" spans="2:22">
      <c r="B88" s="7">
        <f>'2-Controllo qualitativo'!A89</f>
        <v>0</v>
      </c>
      <c r="C88" s="7">
        <f>'2-Controllo qualitativo'!B89</f>
        <v>0</v>
      </c>
      <c r="D88" s="7">
        <f>'2-Controllo qualitativo'!C89</f>
        <v>0</v>
      </c>
      <c r="E88" s="7">
        <f>'2-Controllo qualitativo'!D89</f>
        <v>0</v>
      </c>
      <c r="F88" s="15"/>
      <c r="G88" s="9" t="s">
        <v>574</v>
      </c>
      <c r="H88" s="9"/>
      <c r="I88" s="9" t="s">
        <v>570</v>
      </c>
      <c r="J88" s="15"/>
      <c r="K88" s="9">
        <f>IF(H88="", "", "")</f>
        <v>0</v>
      </c>
      <c r="L88" s="9">
        <f>IF(H88="", "", "")</f>
        <v>0</v>
      </c>
      <c r="M88" s="9">
        <f>IF(H88="", "", "")</f>
        <v>0</v>
      </c>
      <c r="N88" s="15"/>
      <c r="O88" s="9">
        <f>IF(L88="", "", "")</f>
        <v>0</v>
      </c>
      <c r="P88" s="9">
        <f>IF(L88="", "", "")</f>
        <v>0</v>
      </c>
      <c r="Q88" s="9">
        <f>IF(L88="", "", "")</f>
        <v>0</v>
      </c>
      <c r="R88" s="9"/>
      <c r="S88" s="9"/>
      <c r="T88" s="9"/>
      <c r="U88" s="9"/>
      <c r="V88" s="9"/>
    </row>
    <row r="89" spans="2:22">
      <c r="B89" s="7">
        <f>'2-Controllo qualitativo'!A90</f>
        <v>0</v>
      </c>
      <c r="C89" s="7">
        <f>'2-Controllo qualitativo'!B90</f>
        <v>0</v>
      </c>
      <c r="D89" s="7">
        <f>'2-Controllo qualitativo'!C90</f>
        <v>0</v>
      </c>
      <c r="E89" s="7">
        <f>'2-Controllo qualitativo'!D90</f>
        <v>0</v>
      </c>
      <c r="F89" s="15"/>
      <c r="G89" s="9" t="s">
        <v>574</v>
      </c>
      <c r="H89" s="9" t="s">
        <v>569</v>
      </c>
      <c r="I89" s="9" t="s">
        <v>570</v>
      </c>
      <c r="J89" s="15"/>
      <c r="K89" s="9">
        <f>IF(H89="", "", "")</f>
        <v>0</v>
      </c>
      <c r="L89" s="9">
        <f>IF(H89="", "", "(3) Failure to perform instrument calibration or record compilation")</f>
        <v>0</v>
      </c>
      <c r="M89" s="9">
        <f>IF(H89="", "", "")</f>
        <v>0</v>
      </c>
      <c r="N89" s="15"/>
      <c r="O89" s="9">
        <f>IF(L89="", "", "")</f>
        <v>0</v>
      </c>
      <c r="P89" s="9">
        <f>IF(L89="", "", "(3) Failure to perform instrument calibration or record compilation")</f>
        <v>0</v>
      </c>
      <c r="Q89" s="9">
        <f>IF(L89="", "", "")</f>
        <v>0</v>
      </c>
      <c r="R89" s="9"/>
      <c r="S89" s="9"/>
      <c r="T89" s="9"/>
      <c r="U89" s="9"/>
      <c r="V89" s="9"/>
    </row>
    <row r="90" spans="2:22">
      <c r="B90" s="7">
        <f>'2-Controllo qualitativo'!A91</f>
        <v>0</v>
      </c>
      <c r="C90" s="7">
        <f>'2-Controllo qualitativo'!B91</f>
        <v>0</v>
      </c>
      <c r="D90" s="7">
        <f>'2-Controllo qualitativo'!C91</f>
        <v>0</v>
      </c>
      <c r="E90" s="7">
        <f>'2-Controllo qualitativo'!D91</f>
        <v>0</v>
      </c>
      <c r="F90" s="15">
        <v>1</v>
      </c>
      <c r="G90" s="9" t="s">
        <v>574</v>
      </c>
      <c r="H90" s="9" t="s">
        <v>569</v>
      </c>
      <c r="I90" s="9" t="s">
        <v>570</v>
      </c>
      <c r="J90" s="15"/>
      <c r="K90" s="9">
        <f>IF(H90="", "", "")</f>
        <v>0</v>
      </c>
      <c r="L90" s="9">
        <f>IF(H90="", "", "(3) Failure to perform instrument calibration or record compilation")</f>
        <v>0</v>
      </c>
      <c r="M90" s="9">
        <f>IF(H90="", "", "")</f>
        <v>0</v>
      </c>
      <c r="N90" s="15"/>
      <c r="O90" s="9">
        <f>IF(L90="", "", "")</f>
        <v>0</v>
      </c>
      <c r="P90" s="9">
        <f>IF(L90="", "", "(3) Failure to perform instrument calibration or record compilation")</f>
        <v>0</v>
      </c>
      <c r="Q90" s="9">
        <f>IF(L90="", "", "")</f>
        <v>0</v>
      </c>
      <c r="R90" s="9"/>
      <c r="S90" s="9"/>
      <c r="T90" s="9"/>
      <c r="U90" s="9"/>
      <c r="V90" s="9"/>
    </row>
    <row r="91" spans="2:22">
      <c r="B91" s="7">
        <f>'2-Controllo qualitativo'!A92</f>
        <v>0</v>
      </c>
      <c r="C91" s="7">
        <f>'2-Controllo qualitativo'!B92</f>
        <v>0</v>
      </c>
      <c r="D91" s="7">
        <f>'2-Controllo qualitativo'!C92</f>
        <v>0</v>
      </c>
      <c r="E91" s="7">
        <f>'2-Controllo qualitativo'!D92</f>
        <v>0</v>
      </c>
      <c r="F91" s="15">
        <v>1</v>
      </c>
      <c r="G91" s="9" t="s">
        <v>574</v>
      </c>
      <c r="H91" s="9" t="s">
        <v>569</v>
      </c>
      <c r="I91" s="9" t="s">
        <v>570</v>
      </c>
      <c r="J91" s="15"/>
      <c r="K91" s="9">
        <f>IF(H91="", "", "")</f>
        <v>0</v>
      </c>
      <c r="L91" s="9">
        <f>IF(H91="", "", "(3) Failure to perform instrument calibration or record compilation")</f>
        <v>0</v>
      </c>
      <c r="M91" s="9">
        <f>IF(H91="", "", "")</f>
        <v>0</v>
      </c>
      <c r="N91" s="15"/>
      <c r="O91" s="9">
        <f>IF(L91="", "", "")</f>
        <v>0</v>
      </c>
      <c r="P91" s="9">
        <f>IF(L91="", "", "(3) Failure to perform instrument calibration or record compilation")</f>
        <v>0</v>
      </c>
      <c r="Q91" s="9">
        <f>IF(L91="", "", "")</f>
        <v>0</v>
      </c>
      <c r="R91" s="9"/>
      <c r="S91" s="9"/>
      <c r="T91" s="9"/>
      <c r="U91" s="9"/>
      <c r="V91" s="9"/>
    </row>
    <row r="92" spans="2:22">
      <c r="B92" s="7">
        <f>'2-Controllo qualitativo'!A93</f>
        <v>0</v>
      </c>
      <c r="C92" s="7">
        <f>'2-Controllo qualitativo'!B93</f>
        <v>0</v>
      </c>
      <c r="D92" s="7">
        <f>'2-Controllo qualitativo'!C93</f>
        <v>0</v>
      </c>
      <c r="E92" s="7">
        <f>'2-Controllo qualitativo'!D93</f>
        <v>0</v>
      </c>
      <c r="F92" s="15"/>
      <c r="G92" s="9" t="s">
        <v>574</v>
      </c>
      <c r="H92" s="9" t="s">
        <v>569</v>
      </c>
      <c r="I92" s="9" t="s">
        <v>570</v>
      </c>
      <c r="J92" s="15"/>
      <c r="K92" s="9">
        <f>IF(H92="", "", "")</f>
        <v>0</v>
      </c>
      <c r="L92" s="9">
        <f>IF(H92="", "", "(3) Failure to perform instrument calibration or record compilation")</f>
        <v>0</v>
      </c>
      <c r="M92" s="9">
        <f>IF(H92="", "", "")</f>
        <v>0</v>
      </c>
      <c r="N92" s="15"/>
      <c r="O92" s="9">
        <f>IF(L92="", "", "")</f>
        <v>0</v>
      </c>
      <c r="P92" s="9">
        <f>IF(L92="", "", "(3) Failure to perform instrument calibration or record compilation")</f>
        <v>0</v>
      </c>
      <c r="Q92" s="9">
        <f>IF(L92="", "", "")</f>
        <v>0</v>
      </c>
      <c r="R92" s="9"/>
      <c r="S92" s="9"/>
      <c r="T92" s="9"/>
      <c r="U92" s="9"/>
      <c r="V92" s="9"/>
    </row>
    <row r="93" spans="2:22">
      <c r="B93" s="7">
        <f>'2-Controllo qualitativo'!A94</f>
        <v>0</v>
      </c>
      <c r="C93" s="7">
        <f>'2-Controllo qualitativo'!B94</f>
        <v>0</v>
      </c>
      <c r="D93" s="7">
        <f>'2-Controllo qualitativo'!C94</f>
        <v>0</v>
      </c>
      <c r="E93" s="7">
        <f>'2-Controllo qualitativo'!D94</f>
        <v>0</v>
      </c>
      <c r="F93" s="15"/>
      <c r="G93" s="9" t="s">
        <v>574</v>
      </c>
      <c r="H93" s="9" t="s">
        <v>569</v>
      </c>
      <c r="I93" s="9" t="s">
        <v>570</v>
      </c>
      <c r="J93" s="15"/>
      <c r="K93" s="9">
        <f>IF(H93="", "", "")</f>
        <v>0</v>
      </c>
      <c r="L93" s="9">
        <f>IF(H93="", "", "(3) Failure to perform instrument calibration or record compilation")</f>
        <v>0</v>
      </c>
      <c r="M93" s="9">
        <f>IF(H93="", "", "")</f>
        <v>0</v>
      </c>
      <c r="N93" s="15"/>
      <c r="O93" s="9">
        <f>IF(L93="", "", "")</f>
        <v>0</v>
      </c>
      <c r="P93" s="9">
        <f>IF(L93="", "", "(3) Failure to perform instrument calibration or record compilation")</f>
        <v>0</v>
      </c>
      <c r="Q93" s="9">
        <f>IF(L93="", "", "")</f>
        <v>0</v>
      </c>
      <c r="R93" s="9"/>
      <c r="S93" s="9"/>
      <c r="T93" s="9"/>
      <c r="U93" s="9"/>
      <c r="V93" s="9"/>
    </row>
    <row r="94" spans="2:22">
      <c r="B94" s="7">
        <f>'2-Controllo qualitativo'!A95</f>
        <v>0</v>
      </c>
      <c r="C94" s="7">
        <f>'2-Controllo qualitativo'!B95</f>
        <v>0</v>
      </c>
      <c r="D94" s="7">
        <f>'2-Controllo qualitativo'!C95</f>
        <v>0</v>
      </c>
      <c r="E94" s="7">
        <f>'2-Controllo qualitativo'!D95</f>
        <v>0</v>
      </c>
      <c r="F94" s="15"/>
      <c r="G94" s="9" t="s">
        <v>574</v>
      </c>
      <c r="H94" s="9" t="s">
        <v>569</v>
      </c>
      <c r="I94" s="9" t="s">
        <v>570</v>
      </c>
      <c r="J94" s="15"/>
      <c r="K94" s="9">
        <f>IF(H94="", "", "")</f>
        <v>0</v>
      </c>
      <c r="L94" s="9">
        <f>IF(H94="", "", "(3) Failure to perform instrument calibration or record compilation")</f>
        <v>0</v>
      </c>
      <c r="M94" s="9">
        <f>IF(H94="", "", "")</f>
        <v>0</v>
      </c>
      <c r="N94" s="15"/>
      <c r="O94" s="9">
        <f>IF(L94="", "", "")</f>
        <v>0</v>
      </c>
      <c r="P94" s="9">
        <f>IF(L94="", "", "(3) Failure to perform instrument calibration or record compilation")</f>
        <v>0</v>
      </c>
      <c r="Q94" s="9">
        <f>IF(L94="", "", "")</f>
        <v>0</v>
      </c>
      <c r="R94" s="9"/>
      <c r="S94" s="9"/>
      <c r="T94" s="9"/>
      <c r="U94" s="9"/>
      <c r="V94" s="9"/>
    </row>
    <row r="95" spans="2:22">
      <c r="B95" s="7">
        <f>'2-Controllo qualitativo'!A96</f>
        <v>0</v>
      </c>
      <c r="C95" s="7">
        <f>'2-Controllo qualitativo'!B96</f>
        <v>0</v>
      </c>
      <c r="D95" s="7">
        <f>'2-Controllo qualitativo'!C96</f>
        <v>0</v>
      </c>
      <c r="E95" s="7">
        <f>'2-Controllo qualitativo'!D96</f>
        <v>0</v>
      </c>
      <c r="F95" s="15"/>
      <c r="G95" s="9" t="s">
        <v>574</v>
      </c>
      <c r="H95" s="9" t="s">
        <v>569</v>
      </c>
      <c r="I95" s="9" t="s">
        <v>570</v>
      </c>
      <c r="J95" s="15"/>
      <c r="K95" s="9">
        <f>IF(H95="", "", "")</f>
        <v>0</v>
      </c>
      <c r="L95" s="9">
        <f>IF(H95="", "", "(3) Failure to perform instrument calibration or record compilation")</f>
        <v>0</v>
      </c>
      <c r="M95" s="9">
        <f>IF(H95="", "", "")</f>
        <v>0</v>
      </c>
      <c r="N95" s="15"/>
      <c r="O95" s="9">
        <f>IF(L95="", "", "")</f>
        <v>0</v>
      </c>
      <c r="P95" s="9">
        <f>IF(L95="", "", "(3) Failure to perform instrument calibration or record compilation")</f>
        <v>0</v>
      </c>
      <c r="Q95" s="9">
        <f>IF(L95="", "", "")</f>
        <v>0</v>
      </c>
      <c r="R95" s="9"/>
      <c r="S95" s="9"/>
      <c r="T95" s="9"/>
      <c r="U95" s="9"/>
      <c r="V95" s="9"/>
    </row>
    <row r="96" spans="2:22">
      <c r="B96" s="7">
        <f>'2-Controllo qualitativo'!A97</f>
        <v>0</v>
      </c>
      <c r="C96" s="7">
        <f>'2-Controllo qualitativo'!B97</f>
        <v>0</v>
      </c>
      <c r="D96" s="7">
        <f>'2-Controllo qualitativo'!C97</f>
        <v>0</v>
      </c>
      <c r="E96" s="7">
        <f>'2-Controllo qualitativo'!D97</f>
        <v>0</v>
      </c>
      <c r="F96" s="15"/>
      <c r="G96" s="9" t="s">
        <v>574</v>
      </c>
      <c r="H96" s="9" t="s">
        <v>569</v>
      </c>
      <c r="I96" s="9" t="s">
        <v>570</v>
      </c>
      <c r="J96" s="15"/>
      <c r="K96" s="9">
        <f>IF(H96="", "", "")</f>
        <v>0</v>
      </c>
      <c r="L96" s="9">
        <f>IF(H96="", "", "(3) Failure to perform instrument calibration or record compilation")</f>
        <v>0</v>
      </c>
      <c r="M96" s="9">
        <f>IF(H96="", "", "")</f>
        <v>0</v>
      </c>
      <c r="N96" s="15"/>
      <c r="O96" s="9">
        <f>IF(L96="", "", "")</f>
        <v>0</v>
      </c>
      <c r="P96" s="9">
        <f>IF(L96="", "", "(3) Failure to perform instrument calibration or record compilation")</f>
        <v>0</v>
      </c>
      <c r="Q96" s="9">
        <f>IF(L96="", "", "")</f>
        <v>0</v>
      </c>
      <c r="R96" s="9"/>
      <c r="S96" s="9"/>
      <c r="T96" s="9"/>
      <c r="U96" s="9"/>
      <c r="V96" s="9"/>
    </row>
    <row r="97" spans="2:22">
      <c r="B97" s="7">
        <f>'2-Controllo qualitativo'!A98</f>
        <v>0</v>
      </c>
      <c r="C97" s="7">
        <f>'2-Controllo qualitativo'!B98</f>
        <v>0</v>
      </c>
      <c r="D97" s="7">
        <f>'2-Controllo qualitativo'!C98</f>
        <v>0</v>
      </c>
      <c r="E97" s="7">
        <f>'2-Controllo qualitativo'!D98</f>
        <v>0</v>
      </c>
      <c r="F97" s="15"/>
      <c r="G97" s="9" t="s">
        <v>574</v>
      </c>
      <c r="H97" s="9" t="s">
        <v>569</v>
      </c>
      <c r="I97" s="9" t="s">
        <v>570</v>
      </c>
      <c r="J97" s="15"/>
      <c r="K97" s="9">
        <f>IF(H97="", "", "")</f>
        <v>0</v>
      </c>
      <c r="L97" s="9">
        <f>IF(H97="", "", "(3) Failure to perform instrument calibration or record compilation")</f>
        <v>0</v>
      </c>
      <c r="M97" s="9">
        <f>IF(H97="", "", "")</f>
        <v>0</v>
      </c>
      <c r="N97" s="15"/>
      <c r="O97" s="9">
        <f>IF(L97="", "", "")</f>
        <v>0</v>
      </c>
      <c r="P97" s="9">
        <f>IF(L97="", "", "(3) Failure to perform instrument calibration or record compilation")</f>
        <v>0</v>
      </c>
      <c r="Q97" s="9">
        <f>IF(L97="", "", "")</f>
        <v>0</v>
      </c>
      <c r="R97" s="9"/>
      <c r="S97" s="9"/>
      <c r="T97" s="9"/>
      <c r="U97" s="9"/>
      <c r="V97" s="9"/>
    </row>
    <row r="98" spans="2:22">
      <c r="B98" s="7">
        <f>'2-Controllo qualitativo'!A99</f>
        <v>0</v>
      </c>
      <c r="C98" s="7">
        <f>'2-Controllo qualitativo'!B99</f>
        <v>0</v>
      </c>
      <c r="D98" s="7">
        <f>'2-Controllo qualitativo'!C99</f>
        <v>0</v>
      </c>
      <c r="E98" s="7">
        <f>'2-Controllo qualitativo'!D99</f>
        <v>0</v>
      </c>
      <c r="F98" s="15"/>
      <c r="G98" s="9" t="s">
        <v>574</v>
      </c>
      <c r="H98" s="9" t="s">
        <v>569</v>
      </c>
      <c r="I98" s="9" t="s">
        <v>570</v>
      </c>
      <c r="J98" s="15"/>
      <c r="K98" s="9">
        <f>IF(H98="", "", "")</f>
        <v>0</v>
      </c>
      <c r="L98" s="9">
        <f>IF(H98="", "", "(3) Failure to perform instrument calibration or record compilation")</f>
        <v>0</v>
      </c>
      <c r="M98" s="9">
        <f>IF(H98="", "", "")</f>
        <v>0</v>
      </c>
      <c r="N98" s="15"/>
      <c r="O98" s="9">
        <f>IF(L98="", "", "")</f>
        <v>0</v>
      </c>
      <c r="P98" s="9">
        <f>IF(L98="", "", "(3) Failure to perform instrument calibration or record compilation")</f>
        <v>0</v>
      </c>
      <c r="Q98" s="9">
        <f>IF(L98="", "", "")</f>
        <v>0</v>
      </c>
      <c r="R98" s="9"/>
      <c r="S98" s="9"/>
      <c r="T98" s="9"/>
      <c r="U98" s="9"/>
      <c r="V98" s="9"/>
    </row>
    <row r="99" spans="2:22">
      <c r="B99" s="7">
        <f>'2-Controllo qualitativo'!A100</f>
        <v>0</v>
      </c>
      <c r="C99" s="7">
        <f>'2-Controllo qualitativo'!B100</f>
        <v>0</v>
      </c>
      <c r="D99" s="7">
        <f>'2-Controllo qualitativo'!C100</f>
        <v>0</v>
      </c>
      <c r="E99" s="7">
        <f>'2-Controllo qualitativo'!D100</f>
        <v>0</v>
      </c>
      <c r="F99" s="15"/>
      <c r="G99" s="9" t="s">
        <v>574</v>
      </c>
      <c r="H99" s="9"/>
      <c r="I99" s="9" t="s">
        <v>570</v>
      </c>
      <c r="J99" s="15"/>
      <c r="K99" s="9">
        <f>IF(H99="", "", "")</f>
        <v>0</v>
      </c>
      <c r="L99" s="9">
        <f>IF(H99="", "", "")</f>
        <v>0</v>
      </c>
      <c r="M99" s="9">
        <f>IF(H99="", "", "")</f>
        <v>0</v>
      </c>
      <c r="N99" s="15"/>
      <c r="O99" s="9">
        <f>IF(L99="", "", "")</f>
        <v>0</v>
      </c>
      <c r="P99" s="9">
        <f>IF(L99="", "", "")</f>
        <v>0</v>
      </c>
      <c r="Q99" s="9">
        <f>IF(L99="", "", "")</f>
        <v>0</v>
      </c>
      <c r="R99" s="9"/>
      <c r="S99" s="9"/>
      <c r="T99" s="9"/>
      <c r="U99" s="9"/>
      <c r="V99" s="9"/>
    </row>
    <row r="100" spans="2:22">
      <c r="B100" s="7">
        <f>'2-Controllo qualitativo'!A101</f>
        <v>0</v>
      </c>
      <c r="C100" s="7">
        <f>'2-Controllo qualitativo'!B101</f>
        <v>0</v>
      </c>
      <c r="D100" s="7">
        <f>'2-Controllo qualitativo'!C101</f>
        <v>0</v>
      </c>
      <c r="E100" s="7">
        <f>'2-Controllo qualitativo'!D101</f>
        <v>0</v>
      </c>
      <c r="F100" s="15"/>
      <c r="G100" s="9" t="s">
        <v>574</v>
      </c>
      <c r="H100" s="9"/>
      <c r="I100" s="9" t="s">
        <v>570</v>
      </c>
      <c r="J100" s="15"/>
      <c r="K100" s="9">
        <f>IF(H100="", "", "")</f>
        <v>0</v>
      </c>
      <c r="L100" s="9">
        <f>IF(H100="", "", "")</f>
        <v>0</v>
      </c>
      <c r="M100" s="9">
        <f>IF(H100="", "", "")</f>
        <v>0</v>
      </c>
      <c r="N100" s="15"/>
      <c r="O100" s="9">
        <f>IF(L100="", "", "")</f>
        <v>0</v>
      </c>
      <c r="P100" s="9">
        <f>IF(L100="", "", "")</f>
        <v>0</v>
      </c>
      <c r="Q100" s="9">
        <f>IF(L100="", "", "")</f>
        <v>0</v>
      </c>
      <c r="R100" s="9"/>
      <c r="S100" s="9"/>
      <c r="T100" s="9"/>
      <c r="U100" s="9"/>
      <c r="V100" s="9"/>
    </row>
    <row r="101" spans="2:22">
      <c r="B101" s="7">
        <f>'2-Controllo qualitativo'!A102</f>
        <v>0</v>
      </c>
      <c r="C101" s="7">
        <f>'2-Controllo qualitativo'!B102</f>
        <v>0</v>
      </c>
      <c r="D101" s="7">
        <f>'2-Controllo qualitativo'!C102</f>
        <v>0</v>
      </c>
      <c r="E101" s="7">
        <f>'2-Controllo qualitativo'!D102</f>
        <v>0</v>
      </c>
      <c r="F101" s="15"/>
      <c r="G101" s="9" t="s">
        <v>574</v>
      </c>
      <c r="H101" s="9"/>
      <c r="I101" s="9" t="s">
        <v>570</v>
      </c>
      <c r="J101" s="15"/>
      <c r="K101" s="9">
        <f>IF(H101="", "", "")</f>
        <v>0</v>
      </c>
      <c r="L101" s="9">
        <f>IF(H101="", "", "")</f>
        <v>0</v>
      </c>
      <c r="M101" s="9">
        <f>IF(H101="", "", "")</f>
        <v>0</v>
      </c>
      <c r="N101" s="15"/>
      <c r="O101" s="9">
        <f>IF(L101="", "", "")</f>
        <v>0</v>
      </c>
      <c r="P101" s="9">
        <f>IF(L101="", "", "")</f>
        <v>0</v>
      </c>
      <c r="Q101" s="9">
        <f>IF(L101="", "", "")</f>
        <v>0</v>
      </c>
      <c r="R101" s="9"/>
      <c r="S101" s="9"/>
      <c r="T101" s="9"/>
      <c r="U101" s="9"/>
      <c r="V101" s="9"/>
    </row>
    <row r="102" spans="2:22">
      <c r="B102" s="7">
        <f>'2-Controllo qualitativo'!A103</f>
        <v>0</v>
      </c>
      <c r="C102" s="7">
        <f>'2-Controllo qualitativo'!B103</f>
        <v>0</v>
      </c>
      <c r="D102" s="7">
        <f>'2-Controllo qualitativo'!C103</f>
        <v>0</v>
      </c>
      <c r="E102" s="7">
        <f>'2-Controllo qualitativo'!D103</f>
        <v>0</v>
      </c>
      <c r="F102" s="15"/>
      <c r="G102" s="9" t="s">
        <v>574</v>
      </c>
      <c r="H102" s="9"/>
      <c r="I102" s="9" t="s">
        <v>570</v>
      </c>
      <c r="J102" s="15"/>
      <c r="K102" s="9">
        <f>IF(H102="", "", "")</f>
        <v>0</v>
      </c>
      <c r="L102" s="9">
        <f>IF(H102="", "", "")</f>
        <v>0</v>
      </c>
      <c r="M102" s="9">
        <f>IF(H102="", "", "")</f>
        <v>0</v>
      </c>
      <c r="N102" s="15"/>
      <c r="O102" s="9">
        <f>IF(L102="", "", "")</f>
        <v>0</v>
      </c>
      <c r="P102" s="9">
        <f>IF(L102="", "", "")</f>
        <v>0</v>
      </c>
      <c r="Q102" s="9">
        <f>IF(L102="", "", "")</f>
        <v>0</v>
      </c>
      <c r="R102" s="9"/>
      <c r="S102" s="9"/>
      <c r="T102" s="9"/>
      <c r="U102" s="9"/>
      <c r="V102" s="9"/>
    </row>
    <row r="103" spans="2:22">
      <c r="B103" s="7">
        <f>'2-Controllo qualitativo'!A104</f>
        <v>0</v>
      </c>
      <c r="C103" s="7">
        <f>'2-Controllo qualitativo'!B104</f>
        <v>0</v>
      </c>
      <c r="D103" s="7">
        <f>'2-Controllo qualitativo'!C104</f>
        <v>0</v>
      </c>
      <c r="E103" s="7">
        <f>'2-Controllo qualitativo'!D104</f>
        <v>0</v>
      </c>
      <c r="F103" s="15"/>
      <c r="G103" s="9" t="s">
        <v>574</v>
      </c>
      <c r="H103" s="9"/>
      <c r="I103" s="9" t="s">
        <v>570</v>
      </c>
      <c r="J103" s="15"/>
      <c r="K103" s="9">
        <f>IF(H103="", "", "")</f>
        <v>0</v>
      </c>
      <c r="L103" s="9">
        <f>IF(H103="", "", "")</f>
        <v>0</v>
      </c>
      <c r="M103" s="9">
        <f>IF(H103="", "", "")</f>
        <v>0</v>
      </c>
      <c r="N103" s="15"/>
      <c r="O103" s="9">
        <f>IF(L103="", "", "")</f>
        <v>0</v>
      </c>
      <c r="P103" s="9">
        <f>IF(L103="", "", "")</f>
        <v>0</v>
      </c>
      <c r="Q103" s="9">
        <f>IF(L103="", "", "")</f>
        <v>0</v>
      </c>
      <c r="R103" s="9"/>
      <c r="S103" s="9"/>
      <c r="T103" s="9"/>
      <c r="U103" s="9"/>
      <c r="V103" s="9"/>
    </row>
    <row r="104" spans="2:22">
      <c r="B104" s="7">
        <f>'2-Controllo qualitativo'!A105</f>
        <v>0</v>
      </c>
      <c r="C104" s="7">
        <f>'2-Controllo qualitativo'!B105</f>
        <v>0</v>
      </c>
      <c r="D104" s="7">
        <f>'2-Controllo qualitativo'!C105</f>
        <v>0</v>
      </c>
      <c r="E104" s="7">
        <f>'2-Controllo qualitativo'!D105</f>
        <v>0</v>
      </c>
      <c r="F104" s="15"/>
      <c r="G104" s="9" t="s">
        <v>574</v>
      </c>
      <c r="H104" s="9"/>
      <c r="I104" s="9" t="s">
        <v>570</v>
      </c>
      <c r="J104" s="15"/>
      <c r="K104" s="9">
        <f>IF(H104="", "", "")</f>
        <v>0</v>
      </c>
      <c r="L104" s="9">
        <f>IF(H104="", "", "")</f>
        <v>0</v>
      </c>
      <c r="M104" s="9">
        <f>IF(H104="", "", "")</f>
        <v>0</v>
      </c>
      <c r="N104" s="15"/>
      <c r="O104" s="9">
        <f>IF(L104="", "", "")</f>
        <v>0</v>
      </c>
      <c r="P104" s="9">
        <f>IF(L104="", "", "")</f>
        <v>0</v>
      </c>
      <c r="Q104" s="9">
        <f>IF(L104="", "", "")</f>
        <v>0</v>
      </c>
      <c r="R104" s="9"/>
      <c r="S104" s="9"/>
      <c r="T104" s="9"/>
      <c r="U104" s="9"/>
      <c r="V104" s="9"/>
    </row>
    <row r="105" spans="2:22">
      <c r="B105" s="7">
        <f>'2-Controllo qualitativo'!A106</f>
        <v>0</v>
      </c>
      <c r="C105" s="7">
        <f>'2-Controllo qualitativo'!B106</f>
        <v>0</v>
      </c>
      <c r="D105" s="7">
        <f>'2-Controllo qualitativo'!C106</f>
        <v>0</v>
      </c>
      <c r="E105" s="7">
        <f>'2-Controllo qualitativo'!D106</f>
        <v>0</v>
      </c>
      <c r="F105" s="15"/>
      <c r="G105" s="9" t="s">
        <v>574</v>
      </c>
      <c r="H105" s="9"/>
      <c r="I105" s="9" t="s">
        <v>570</v>
      </c>
      <c r="J105" s="15"/>
      <c r="K105" s="9">
        <f>IF(H105="", "", "")</f>
        <v>0</v>
      </c>
      <c r="L105" s="9">
        <f>IF(H105="", "", "")</f>
        <v>0</v>
      </c>
      <c r="M105" s="9">
        <f>IF(H105="", "", "")</f>
        <v>0</v>
      </c>
      <c r="N105" s="15"/>
      <c r="O105" s="9">
        <f>IF(L105="", "", "")</f>
        <v>0</v>
      </c>
      <c r="P105" s="9">
        <f>IF(L105="", "", "")</f>
        <v>0</v>
      </c>
      <c r="Q105" s="9">
        <f>IF(L105="", "", "")</f>
        <v>0</v>
      </c>
      <c r="R105" s="9"/>
      <c r="S105" s="9"/>
      <c r="T105" s="9"/>
      <c r="U105" s="9"/>
      <c r="V105" s="9"/>
    </row>
    <row r="106" spans="2:22">
      <c r="B106" s="7">
        <f>'2-Controllo qualitativo'!A107</f>
        <v>0</v>
      </c>
      <c r="C106" s="7">
        <f>'2-Controllo qualitativo'!B107</f>
        <v>0</v>
      </c>
      <c r="D106" s="7">
        <f>'2-Controllo qualitativo'!C107</f>
        <v>0</v>
      </c>
      <c r="E106" s="7">
        <f>'2-Controllo qualitativo'!D107</f>
        <v>0</v>
      </c>
      <c r="F106" s="15"/>
      <c r="G106" s="9" t="s">
        <v>574</v>
      </c>
      <c r="H106" s="9"/>
      <c r="I106" s="9" t="s">
        <v>570</v>
      </c>
      <c r="J106" s="15"/>
      <c r="K106" s="9">
        <f>IF(H106="", "", "")</f>
        <v>0</v>
      </c>
      <c r="L106" s="9">
        <f>IF(H106="", "", "")</f>
        <v>0</v>
      </c>
      <c r="M106" s="9">
        <f>IF(H106="", "", "")</f>
        <v>0</v>
      </c>
      <c r="N106" s="15"/>
      <c r="O106" s="9">
        <f>IF(L106="", "", "")</f>
        <v>0</v>
      </c>
      <c r="P106" s="9">
        <f>IF(L106="", "", "")</f>
        <v>0</v>
      </c>
      <c r="Q106" s="9">
        <f>IF(L106="", "", "")</f>
        <v>0</v>
      </c>
      <c r="R106" s="9"/>
      <c r="S106" s="9"/>
      <c r="T106" s="9"/>
      <c r="U106" s="9"/>
      <c r="V106" s="9"/>
    </row>
    <row r="107" spans="2:22">
      <c r="B107" s="7">
        <f>'2-Controllo qualitativo'!A108</f>
        <v>0</v>
      </c>
      <c r="C107" s="7">
        <f>'2-Controllo qualitativo'!B108</f>
        <v>0</v>
      </c>
      <c r="D107" s="7">
        <f>'2-Controllo qualitativo'!C108</f>
        <v>0</v>
      </c>
      <c r="E107" s="7">
        <f>'2-Controllo qualitativo'!D108</f>
        <v>0</v>
      </c>
      <c r="F107" s="15"/>
      <c r="G107" s="9" t="s">
        <v>574</v>
      </c>
      <c r="H107" s="9"/>
      <c r="I107" s="9" t="s">
        <v>570</v>
      </c>
      <c r="J107" s="15"/>
      <c r="K107" s="9">
        <f>IF(H107="", "", "")</f>
        <v>0</v>
      </c>
      <c r="L107" s="9">
        <f>IF(H107="", "", "")</f>
        <v>0</v>
      </c>
      <c r="M107" s="9">
        <f>IF(H107="", "", "")</f>
        <v>0</v>
      </c>
      <c r="N107" s="15"/>
      <c r="O107" s="9">
        <f>IF(L107="", "", "")</f>
        <v>0</v>
      </c>
      <c r="P107" s="9">
        <f>IF(L107="", "", "")</f>
        <v>0</v>
      </c>
      <c r="Q107" s="9">
        <f>IF(L107="", "", "")</f>
        <v>0</v>
      </c>
      <c r="R107" s="9"/>
      <c r="S107" s="9"/>
      <c r="T107" s="9"/>
      <c r="U107" s="9"/>
      <c r="V107" s="9"/>
    </row>
    <row r="108" spans="2:22">
      <c r="B108" s="7">
        <f>'2-Controllo qualitativo'!A109</f>
        <v>0</v>
      </c>
      <c r="C108" s="7">
        <f>'2-Controllo qualitativo'!B109</f>
        <v>0</v>
      </c>
      <c r="D108" s="7">
        <f>'2-Controllo qualitativo'!C109</f>
        <v>0</v>
      </c>
      <c r="E108" s="7">
        <f>'2-Controllo qualitativo'!D109</f>
        <v>0</v>
      </c>
      <c r="F108" s="15"/>
      <c r="G108" s="9" t="s">
        <v>574</v>
      </c>
      <c r="H108" s="9"/>
      <c r="I108" s="9" t="s">
        <v>570</v>
      </c>
      <c r="J108" s="15"/>
      <c r="K108" s="9">
        <f>IF(H108="", "", "")</f>
        <v>0</v>
      </c>
      <c r="L108" s="9">
        <f>IF(H108="", "", "")</f>
        <v>0</v>
      </c>
      <c r="M108" s="9">
        <f>IF(H108="", "", "")</f>
        <v>0</v>
      </c>
      <c r="N108" s="15"/>
      <c r="O108" s="9">
        <f>IF(L108="", "", "")</f>
        <v>0</v>
      </c>
      <c r="P108" s="9">
        <f>IF(L108="", "", "")</f>
        <v>0</v>
      </c>
      <c r="Q108" s="9">
        <f>IF(L108="", "", "")</f>
        <v>0</v>
      </c>
      <c r="R108" s="9"/>
      <c r="S108" s="9"/>
      <c r="T108" s="9"/>
      <c r="U108" s="9"/>
      <c r="V108" s="9"/>
    </row>
    <row r="109" spans="2:22">
      <c r="B109" s="7">
        <f>'2-Controllo qualitativo'!A110</f>
        <v>0</v>
      </c>
      <c r="C109" s="7">
        <f>'2-Controllo qualitativo'!B110</f>
        <v>0</v>
      </c>
      <c r="D109" s="7">
        <f>'2-Controllo qualitativo'!C110</f>
        <v>0</v>
      </c>
      <c r="E109" s="7">
        <f>'2-Controllo qualitativo'!D110</f>
        <v>0</v>
      </c>
      <c r="F109" s="15"/>
      <c r="G109" s="9" t="s">
        <v>574</v>
      </c>
      <c r="H109" s="9"/>
      <c r="I109" s="9" t="s">
        <v>570</v>
      </c>
      <c r="J109" s="15"/>
      <c r="K109" s="9">
        <f>IF(H109="", "", "")</f>
        <v>0</v>
      </c>
      <c r="L109" s="9">
        <f>IF(H109="", "", "")</f>
        <v>0</v>
      </c>
      <c r="M109" s="9">
        <f>IF(H109="", "", "")</f>
        <v>0</v>
      </c>
      <c r="N109" s="15"/>
      <c r="O109" s="9">
        <f>IF(L109="", "", "")</f>
        <v>0</v>
      </c>
      <c r="P109" s="9">
        <f>IF(L109="", "", "")</f>
        <v>0</v>
      </c>
      <c r="Q109" s="9">
        <f>IF(L109="", "", "")</f>
        <v>0</v>
      </c>
      <c r="R109" s="9"/>
      <c r="S109" s="9"/>
      <c r="T109" s="9"/>
      <c r="U109" s="9"/>
      <c r="V109" s="9"/>
    </row>
    <row r="110" spans="2:22">
      <c r="B110" s="7">
        <f>'2-Controllo qualitativo'!A111</f>
        <v>0</v>
      </c>
      <c r="C110" s="7">
        <f>'2-Controllo qualitativo'!B111</f>
        <v>0</v>
      </c>
      <c r="D110" s="7">
        <f>'2-Controllo qualitativo'!C111</f>
        <v>0</v>
      </c>
      <c r="E110" s="7">
        <f>'2-Controllo qualitativo'!D111</f>
        <v>0</v>
      </c>
      <c r="F110" s="15"/>
      <c r="G110" s="9" t="s">
        <v>574</v>
      </c>
      <c r="H110" s="9"/>
      <c r="I110" s="9" t="s">
        <v>570</v>
      </c>
      <c r="J110" s="15"/>
      <c r="K110" s="9">
        <f>IF(H110="", "", "")</f>
        <v>0</v>
      </c>
      <c r="L110" s="9">
        <f>IF(H110="", "", "")</f>
        <v>0</v>
      </c>
      <c r="M110" s="9">
        <f>IF(H110="", "", "")</f>
        <v>0</v>
      </c>
      <c r="N110" s="15"/>
      <c r="O110" s="9">
        <f>IF(L110="", "", "")</f>
        <v>0</v>
      </c>
      <c r="P110" s="9">
        <f>IF(L110="", "", "")</f>
        <v>0</v>
      </c>
      <c r="Q110" s="9">
        <f>IF(L110="", "", "")</f>
        <v>0</v>
      </c>
      <c r="R110" s="9"/>
      <c r="S110" s="9"/>
      <c r="T110" s="9"/>
      <c r="U110" s="9"/>
      <c r="V110" s="9"/>
    </row>
    <row r="111" spans="2:22">
      <c r="B111" s="7">
        <f>'2-Controllo qualitativo'!A112</f>
        <v>0</v>
      </c>
      <c r="C111" s="7">
        <f>'2-Controllo qualitativo'!B112</f>
        <v>0</v>
      </c>
      <c r="D111" s="7">
        <f>'2-Controllo qualitativo'!C112</f>
        <v>0</v>
      </c>
      <c r="E111" s="7">
        <f>'2-Controllo qualitativo'!D112</f>
        <v>0</v>
      </c>
      <c r="F111" s="15"/>
      <c r="G111" s="9" t="s">
        <v>574</v>
      </c>
      <c r="H111" s="9"/>
      <c r="I111" s="9" t="s">
        <v>570</v>
      </c>
      <c r="J111" s="15"/>
      <c r="K111" s="9">
        <f>IF(H111="", "", "")</f>
        <v>0</v>
      </c>
      <c r="L111" s="9">
        <f>IF(H111="", "", "")</f>
        <v>0</v>
      </c>
      <c r="M111" s="9">
        <f>IF(H111="", "", "")</f>
        <v>0</v>
      </c>
      <c r="N111" s="15"/>
      <c r="O111" s="9">
        <f>IF(L111="", "", "")</f>
        <v>0</v>
      </c>
      <c r="P111" s="9">
        <f>IF(L111="", "", "")</f>
        <v>0</v>
      </c>
      <c r="Q111" s="9">
        <f>IF(L111="", "", "")</f>
        <v>0</v>
      </c>
      <c r="R111" s="9"/>
      <c r="S111" s="9"/>
      <c r="T111" s="9"/>
      <c r="U111" s="9"/>
      <c r="V111" s="9"/>
    </row>
    <row r="112" spans="2:22">
      <c r="B112" s="7">
        <f>'2-Controllo qualitativo'!A113</f>
        <v>0</v>
      </c>
      <c r="C112" s="7">
        <f>'2-Controllo qualitativo'!B113</f>
        <v>0</v>
      </c>
      <c r="D112" s="7">
        <f>'2-Controllo qualitativo'!C113</f>
        <v>0</v>
      </c>
      <c r="E112" s="7">
        <f>'2-Controllo qualitativo'!D113</f>
        <v>0</v>
      </c>
      <c r="F112" s="15">
        <v>0</v>
      </c>
      <c r="G112" s="9"/>
      <c r="H112" s="9" t="s">
        <v>578</v>
      </c>
      <c r="I112" s="9"/>
      <c r="J112" s="15">
        <v>0.00159375</v>
      </c>
      <c r="K112" s="9">
        <f>IF(H112="", "", "kgCH₄/passenger-hour")</f>
        <v>0</v>
      </c>
      <c r="L112" s="9">
        <f>IF(H112="", "", "(2) Those with certificates such as internal correction or accounting visa")</f>
        <v>0</v>
      </c>
      <c r="M112" s="9">
        <f>IF(H112="", "", "台灣環境部")</f>
        <v>0</v>
      </c>
      <c r="N112" s="15"/>
      <c r="O112" s="9">
        <f>IF(L112="", "", "")</f>
        <v>0</v>
      </c>
      <c r="P112" s="9">
        <f>IF(L112="", "", "(2) Those with certificates such as internal correction or accounting visa")</f>
        <v>0</v>
      </c>
      <c r="Q112" s="9">
        <f>IF(L112="", "", "")</f>
        <v>0</v>
      </c>
      <c r="R112" s="9"/>
      <c r="S112" s="9"/>
      <c r="T112" s="9"/>
      <c r="U112" s="9"/>
      <c r="V112" s="9"/>
    </row>
    <row r="113" spans="2:22">
      <c r="B113" s="7">
        <f>'2-Controllo qualitativo'!A114</f>
        <v>0</v>
      </c>
      <c r="C113" s="7">
        <f>'2-Controllo qualitativo'!B114</f>
        <v>0</v>
      </c>
      <c r="D113" s="7">
        <f>'2-Controllo qualitativo'!C114</f>
        <v>0</v>
      </c>
      <c r="E113" s="7">
        <f>'2-Controllo qualitativo'!D114</f>
        <v>0</v>
      </c>
      <c r="F113" s="15">
        <v>0</v>
      </c>
      <c r="G113" s="9"/>
      <c r="H113" s="9" t="s">
        <v>578</v>
      </c>
      <c r="I113" s="9"/>
      <c r="J113" s="15">
        <v>0.00159375</v>
      </c>
      <c r="K113" s="9">
        <f>IF(H113="", "", "kgCH₄/passenger-hour")</f>
        <v>0</v>
      </c>
      <c r="L113" s="9">
        <f>IF(H113="", "", "(2) Those with certificates such as internal correction or accounting visa")</f>
        <v>0</v>
      </c>
      <c r="M113" s="9">
        <f>IF(H113="", "", "台灣環境部")</f>
        <v>0</v>
      </c>
      <c r="N113" s="15"/>
      <c r="O113" s="9">
        <f>IF(L113="", "", "")</f>
        <v>0</v>
      </c>
      <c r="P113" s="9">
        <f>IF(L113="", "", "(2) Those with certificates such as internal correction or accounting visa")</f>
        <v>0</v>
      </c>
      <c r="Q113" s="9">
        <f>IF(L113="", "", "")</f>
        <v>0</v>
      </c>
      <c r="R113" s="9"/>
      <c r="S113" s="9"/>
      <c r="T113" s="9"/>
      <c r="U113" s="9"/>
      <c r="V113" s="9"/>
    </row>
    <row r="114" spans="2:22">
      <c r="B114" s="7">
        <f>'2-Controllo qualitativo'!A115</f>
        <v>0</v>
      </c>
      <c r="C114" s="7">
        <f>'2-Controllo qualitativo'!B115</f>
        <v>0</v>
      </c>
      <c r="D114" s="7">
        <f>'2-Controllo qualitativo'!C115</f>
        <v>0</v>
      </c>
      <c r="E114" s="7">
        <f>'2-Controllo qualitativo'!D115</f>
        <v>0</v>
      </c>
      <c r="F114" s="15"/>
      <c r="G114" s="9" t="s">
        <v>574</v>
      </c>
      <c r="H114" s="9"/>
      <c r="I114" s="9" t="s">
        <v>570</v>
      </c>
      <c r="J114" s="15"/>
      <c r="K114" s="9">
        <f>IF(H114="", "", "")</f>
        <v>0</v>
      </c>
      <c r="L114" s="9">
        <f>IF(H114="", "", "")</f>
        <v>0</v>
      </c>
      <c r="M114" s="9">
        <f>IF(H114="", "", "")</f>
        <v>0</v>
      </c>
      <c r="N114" s="15"/>
      <c r="O114" s="9">
        <f>IF(L114="", "", "")</f>
        <v>0</v>
      </c>
      <c r="P114" s="9">
        <f>IF(L114="", "", "")</f>
        <v>0</v>
      </c>
      <c r="Q114" s="9">
        <f>IF(L114="", "", "")</f>
        <v>0</v>
      </c>
      <c r="R114" s="9"/>
      <c r="S114" s="9"/>
      <c r="T114" s="9"/>
      <c r="U114" s="9"/>
      <c r="V114" s="9"/>
    </row>
    <row r="115" spans="2:22">
      <c r="B115" s="7">
        <f>'2-Controllo qualitativo'!A116</f>
        <v>0</v>
      </c>
      <c r="C115" s="7">
        <f>'2-Controllo qualitativo'!B116</f>
        <v>0</v>
      </c>
      <c r="D115" s="7">
        <f>'2-Controllo qualitativo'!C116</f>
        <v>0</v>
      </c>
      <c r="E115" s="7">
        <f>'2-Controllo qualitativo'!D116</f>
        <v>0</v>
      </c>
      <c r="F115" s="15">
        <v>0</v>
      </c>
      <c r="G115" s="9"/>
      <c r="H115" s="9" t="s">
        <v>578</v>
      </c>
      <c r="I115" s="9"/>
      <c r="J115" s="15">
        <v>0.00159375</v>
      </c>
      <c r="K115" s="9">
        <f>IF(H115="", "", "kgCH₄/passenger-hour")</f>
        <v>0</v>
      </c>
      <c r="L115" s="9">
        <f>IF(H115="", "", "(2) Those with certificates such as internal correction or accounting visa")</f>
        <v>0</v>
      </c>
      <c r="M115" s="9">
        <f>IF(H115="", "", "台灣環境部")</f>
        <v>0</v>
      </c>
      <c r="N115" s="15"/>
      <c r="O115" s="9">
        <f>IF(L115="", "", "")</f>
        <v>0</v>
      </c>
      <c r="P115" s="9">
        <f>IF(L115="", "", "(2) Those with certificates such as internal correction or accounting visa")</f>
        <v>0</v>
      </c>
      <c r="Q115" s="9">
        <f>IF(L115="", "", "")</f>
        <v>0</v>
      </c>
      <c r="R115" s="9"/>
      <c r="S115" s="9"/>
      <c r="T115" s="9"/>
      <c r="U115" s="9"/>
      <c r="V115" s="9"/>
    </row>
    <row r="116" spans="2:22">
      <c r="B116" s="7">
        <f>'2-Controllo qualitativo'!A117</f>
        <v>0</v>
      </c>
      <c r="C116" s="7">
        <f>'2-Controllo qualitativo'!B117</f>
        <v>0</v>
      </c>
      <c r="D116" s="7">
        <f>'2-Controllo qualitativo'!C117</f>
        <v>0</v>
      </c>
      <c r="E116" s="7">
        <f>'2-Controllo qualitativo'!D117</f>
        <v>0</v>
      </c>
      <c r="F116" s="15">
        <v>0</v>
      </c>
      <c r="G116" s="9"/>
      <c r="H116" s="9" t="s">
        <v>578</v>
      </c>
      <c r="I116" s="9"/>
      <c r="J116" s="15">
        <v>0.00159375</v>
      </c>
      <c r="K116" s="9">
        <f>IF(H116="", "", "kgCH₄/passenger-hour")</f>
        <v>0</v>
      </c>
      <c r="L116" s="9">
        <f>IF(H116="", "", "(2) Those with certificates such as internal correction or accounting visa")</f>
        <v>0</v>
      </c>
      <c r="M116" s="9">
        <f>IF(H116="", "", "台灣環境部")</f>
        <v>0</v>
      </c>
      <c r="N116" s="15"/>
      <c r="O116" s="9">
        <f>IF(L116="", "", "")</f>
        <v>0</v>
      </c>
      <c r="P116" s="9">
        <f>IF(L116="", "", "(2) Those with certificates such as internal correction or accounting visa")</f>
        <v>0</v>
      </c>
      <c r="Q116" s="9">
        <f>IF(L116="", "", "")</f>
        <v>0</v>
      </c>
      <c r="R116" s="9"/>
      <c r="S116" s="9"/>
      <c r="T116" s="9"/>
      <c r="U116" s="9"/>
      <c r="V116" s="9"/>
    </row>
    <row r="117" spans="2:22">
      <c r="B117" s="7">
        <f>'2-Controllo qualitativo'!A118</f>
        <v>0</v>
      </c>
      <c r="C117" s="7">
        <f>'2-Controllo qualitativo'!B118</f>
        <v>0</v>
      </c>
      <c r="D117" s="7">
        <f>'2-Controllo qualitativo'!C118</f>
        <v>0</v>
      </c>
      <c r="E117" s="7">
        <f>'2-Controllo qualitativo'!D118</f>
        <v>0</v>
      </c>
      <c r="F117" s="15">
        <v>1</v>
      </c>
      <c r="G117" s="9" t="s">
        <v>574</v>
      </c>
      <c r="H117" s="9" t="s">
        <v>569</v>
      </c>
      <c r="I117" s="9" t="s">
        <v>570</v>
      </c>
      <c r="J117" s="15"/>
      <c r="K117" s="9">
        <f>IF(H117="", "", "")</f>
        <v>0</v>
      </c>
      <c r="L117" s="9">
        <f>IF(H117="", "", "(3) Failure to perform instrument calibration or record compilation")</f>
        <v>0</v>
      </c>
      <c r="M117" s="9">
        <f>IF(H117="", "", "")</f>
        <v>0</v>
      </c>
      <c r="N117" s="15"/>
      <c r="O117" s="9">
        <f>IF(L117="", "", "")</f>
        <v>0</v>
      </c>
      <c r="P117" s="9">
        <f>IF(L117="", "", "(3) Failure to perform instrument calibration or record compilation")</f>
        <v>0</v>
      </c>
      <c r="Q117" s="9">
        <f>IF(L117="", "", "")</f>
        <v>0</v>
      </c>
      <c r="R117" s="9"/>
      <c r="S117" s="9"/>
      <c r="T117" s="9"/>
      <c r="U117" s="9"/>
      <c r="V117" s="9"/>
    </row>
    <row r="118" spans="2:22">
      <c r="B118" s="7">
        <f>'2-Controllo qualitativo'!A119</f>
        <v>0</v>
      </c>
      <c r="C118" s="7">
        <f>'2-Controllo qualitativo'!B119</f>
        <v>0</v>
      </c>
      <c r="D118" s="7">
        <f>'2-Controllo qualitativo'!C119</f>
        <v>0</v>
      </c>
      <c r="E118" s="7">
        <f>'2-Controllo qualitativo'!D119</f>
        <v>0</v>
      </c>
      <c r="F118" s="15">
        <v>1</v>
      </c>
      <c r="G118" s="9" t="s">
        <v>574</v>
      </c>
      <c r="H118" s="9" t="s">
        <v>569</v>
      </c>
      <c r="I118" s="9" t="s">
        <v>570</v>
      </c>
      <c r="J118" s="15"/>
      <c r="K118" s="9">
        <f>IF(H118="", "", "")</f>
        <v>0</v>
      </c>
      <c r="L118" s="9">
        <f>IF(H118="", "", "(3) Failure to perform instrument calibration or record compilation")</f>
        <v>0</v>
      </c>
      <c r="M118" s="9">
        <f>IF(H118="", "", "")</f>
        <v>0</v>
      </c>
      <c r="N118" s="15"/>
      <c r="O118" s="9">
        <f>IF(L118="", "", "")</f>
        <v>0</v>
      </c>
      <c r="P118" s="9">
        <f>IF(L118="", "", "(3) Failure to perform instrument calibration or record compilation")</f>
        <v>0</v>
      </c>
      <c r="Q118" s="9">
        <f>IF(L118="", "", "")</f>
        <v>0</v>
      </c>
      <c r="R118" s="9"/>
      <c r="S118" s="9"/>
      <c r="T118" s="9"/>
      <c r="U118" s="9"/>
      <c r="V118" s="9"/>
    </row>
    <row r="119" spans="2:22">
      <c r="B119" s="7">
        <f>'2-Controllo qualitativo'!A120</f>
        <v>0</v>
      </c>
      <c r="C119" s="7">
        <f>'2-Controllo qualitativo'!B120</f>
        <v>0</v>
      </c>
      <c r="D119" s="7">
        <f>'2-Controllo qualitativo'!C120</f>
        <v>0</v>
      </c>
      <c r="E119" s="7">
        <f>'2-Controllo qualitativo'!D120</f>
        <v>0</v>
      </c>
      <c r="F119" s="15"/>
      <c r="G119" s="9" t="s">
        <v>574</v>
      </c>
      <c r="H119" s="9" t="s">
        <v>571</v>
      </c>
      <c r="I119" s="9" t="s">
        <v>570</v>
      </c>
      <c r="J119" s="15"/>
      <c r="K119" s="9">
        <f>IF(H119="", "", "")</f>
        <v>0</v>
      </c>
      <c r="L119" s="9">
        <f>IF(H119="", "", "(1) Those who have performed external calibration or have multiple sets of data to support this")</f>
        <v>0</v>
      </c>
      <c r="M119" s="9">
        <f>IF(H119="", "", "")</f>
        <v>0</v>
      </c>
      <c r="N119" s="15"/>
      <c r="O119" s="9">
        <f>IF(L119="", "", "")</f>
        <v>0</v>
      </c>
      <c r="P119" s="9">
        <f>IF(L119="", "", "(1) Those who have performed external calibration or have multiple sets of data to support this")</f>
        <v>0</v>
      </c>
      <c r="Q119" s="9">
        <f>IF(L119="", "", "")</f>
        <v>0</v>
      </c>
      <c r="R119" s="9"/>
      <c r="S119" s="9"/>
      <c r="T119" s="9"/>
      <c r="U119" s="9"/>
      <c r="V119" s="9"/>
    </row>
    <row r="120" spans="2:22">
      <c r="B120" s="7">
        <f>'2-Controllo qualitativo'!A121</f>
        <v>0</v>
      </c>
      <c r="C120" s="7">
        <f>'2-Controllo qualitativo'!B121</f>
        <v>0</v>
      </c>
      <c r="D120" s="7">
        <f>'2-Controllo qualitativo'!C121</f>
        <v>0</v>
      </c>
      <c r="E120" s="7">
        <f>'2-Controllo qualitativo'!D121</f>
        <v>0</v>
      </c>
      <c r="F120" s="15"/>
      <c r="G120" s="9" t="s">
        <v>574</v>
      </c>
      <c r="H120" s="9" t="s">
        <v>571</v>
      </c>
      <c r="I120" s="9" t="s">
        <v>570</v>
      </c>
      <c r="J120" s="15"/>
      <c r="K120" s="9">
        <f>IF(H120="", "", "")</f>
        <v>0</v>
      </c>
      <c r="L120" s="9">
        <f>IF(H120="", "", "(1) Those who have performed external calibration or have multiple sets of data to support this")</f>
        <v>0</v>
      </c>
      <c r="M120" s="9">
        <f>IF(H120="", "", "")</f>
        <v>0</v>
      </c>
      <c r="N120" s="15"/>
      <c r="O120" s="9">
        <f>IF(L120="", "", "")</f>
        <v>0</v>
      </c>
      <c r="P120" s="9">
        <f>IF(L120="", "", "(1) Those who have performed external calibration or have multiple sets of data to support this")</f>
        <v>0</v>
      </c>
      <c r="Q120" s="9">
        <f>IF(L120="", "", "")</f>
        <v>0</v>
      </c>
      <c r="R120" s="9"/>
      <c r="S120" s="9"/>
      <c r="T120" s="9"/>
      <c r="U120" s="9"/>
      <c r="V120" s="9"/>
    </row>
    <row r="121" spans="2:22">
      <c r="B121" s="7">
        <f>'2-Controllo qualitativo'!A122</f>
        <v>0</v>
      </c>
      <c r="C121" s="7">
        <f>'2-Controllo qualitativo'!B122</f>
        <v>0</v>
      </c>
      <c r="D121" s="7">
        <f>'2-Controllo qualitativo'!C122</f>
        <v>0</v>
      </c>
      <c r="E121" s="7">
        <f>'2-Controllo qualitativo'!D122</f>
        <v>0</v>
      </c>
      <c r="F121" s="15"/>
      <c r="G121" s="9" t="s">
        <v>574</v>
      </c>
      <c r="H121" s="9" t="s">
        <v>571</v>
      </c>
      <c r="I121" s="9" t="s">
        <v>570</v>
      </c>
      <c r="J121" s="15"/>
      <c r="K121" s="9">
        <f>IF(H121="", "", "")</f>
        <v>0</v>
      </c>
      <c r="L121" s="9">
        <f>IF(H121="", "", "(1) Those who have performed external calibration or have multiple sets of data to support this")</f>
        <v>0</v>
      </c>
      <c r="M121" s="9">
        <f>IF(H121="", "", "")</f>
        <v>0</v>
      </c>
      <c r="N121" s="15"/>
      <c r="O121" s="9">
        <f>IF(L121="", "", "")</f>
        <v>0</v>
      </c>
      <c r="P121" s="9">
        <f>IF(L121="", "", "(1) Those who have performed external calibration or have multiple sets of data to support this")</f>
        <v>0</v>
      </c>
      <c r="Q121" s="9">
        <f>IF(L121="", "", "")</f>
        <v>0</v>
      </c>
      <c r="R121" s="9"/>
      <c r="S121" s="9"/>
      <c r="T121" s="9"/>
      <c r="U121" s="9"/>
      <c r="V121" s="9"/>
    </row>
    <row r="122" spans="2:22">
      <c r="B122" s="7">
        <f>'2-Controllo qualitativo'!A123</f>
        <v>0</v>
      </c>
      <c r="C122" s="7">
        <f>'2-Controllo qualitativo'!B123</f>
        <v>0</v>
      </c>
      <c r="D122" s="7">
        <f>'2-Controllo qualitativo'!C123</f>
        <v>0</v>
      </c>
      <c r="E122" s="7">
        <f>'2-Controllo qualitativo'!D123</f>
        <v>0</v>
      </c>
      <c r="F122" s="15"/>
      <c r="G122" s="9" t="s">
        <v>574</v>
      </c>
      <c r="H122" s="9" t="s">
        <v>571</v>
      </c>
      <c r="I122" s="9" t="s">
        <v>570</v>
      </c>
      <c r="J122" s="15"/>
      <c r="K122" s="9">
        <f>IF(H122="", "", "")</f>
        <v>0</v>
      </c>
      <c r="L122" s="9">
        <f>IF(H122="", "", "(1) Those who have performed external calibration or have multiple sets of data to support this")</f>
        <v>0</v>
      </c>
      <c r="M122" s="9">
        <f>IF(H122="", "", "")</f>
        <v>0</v>
      </c>
      <c r="N122" s="15"/>
      <c r="O122" s="9">
        <f>IF(L122="", "", "")</f>
        <v>0</v>
      </c>
      <c r="P122" s="9">
        <f>IF(L122="", "", "(1) Those who have performed external calibration or have multiple sets of data to support this")</f>
        <v>0</v>
      </c>
      <c r="Q122" s="9">
        <f>IF(L122="", "", "")</f>
        <v>0</v>
      </c>
      <c r="R122" s="9"/>
      <c r="S122" s="9"/>
      <c r="T122" s="9"/>
      <c r="U122" s="9"/>
      <c r="V122" s="9"/>
    </row>
    <row r="123" spans="2:22">
      <c r="B123" s="7">
        <f>'2-Controllo qualitativo'!A124</f>
        <v>0</v>
      </c>
      <c r="C123" s="7">
        <f>'2-Controllo qualitativo'!B124</f>
        <v>0</v>
      </c>
      <c r="D123" s="7">
        <f>'2-Controllo qualitativo'!C124</f>
        <v>0</v>
      </c>
      <c r="E123" s="7">
        <f>'2-Controllo qualitativo'!D124</f>
        <v>0</v>
      </c>
      <c r="F123" s="15"/>
      <c r="G123" s="9" t="s">
        <v>574</v>
      </c>
      <c r="H123" s="9" t="s">
        <v>571</v>
      </c>
      <c r="I123" s="9" t="s">
        <v>570</v>
      </c>
      <c r="J123" s="15"/>
      <c r="K123" s="9">
        <f>IF(H123="", "", "")</f>
        <v>0</v>
      </c>
      <c r="L123" s="9">
        <f>IF(H123="", "", "(1) Those who have performed external calibration or have multiple sets of data to support this")</f>
        <v>0</v>
      </c>
      <c r="M123" s="9">
        <f>IF(H123="", "", "")</f>
        <v>0</v>
      </c>
      <c r="N123" s="15"/>
      <c r="O123" s="9">
        <f>IF(L123="", "", "")</f>
        <v>0</v>
      </c>
      <c r="P123" s="9">
        <f>IF(L123="", "", "(1) Those who have performed external calibration or have multiple sets of data to support this")</f>
        <v>0</v>
      </c>
      <c r="Q123" s="9">
        <f>IF(L123="", "", "")</f>
        <v>0</v>
      </c>
      <c r="R123" s="9"/>
      <c r="S123" s="9"/>
      <c r="T123" s="9"/>
      <c r="U123" s="9"/>
      <c r="V123" s="9"/>
    </row>
    <row r="124" spans="2:22">
      <c r="B124" s="7">
        <f>'2-Controllo qualitativo'!A125</f>
        <v>0</v>
      </c>
      <c r="C124" s="7">
        <f>'2-Controllo qualitativo'!B125</f>
        <v>0</v>
      </c>
      <c r="D124" s="7">
        <f>'2-Controllo qualitativo'!C125</f>
        <v>0</v>
      </c>
      <c r="E124" s="7">
        <f>'2-Controllo qualitativo'!D125</f>
        <v>0</v>
      </c>
      <c r="F124" s="15"/>
      <c r="G124" s="9" t="s">
        <v>574</v>
      </c>
      <c r="H124" s="9" t="s">
        <v>571</v>
      </c>
      <c r="I124" s="9" t="s">
        <v>570</v>
      </c>
      <c r="J124" s="15"/>
      <c r="K124" s="9">
        <f>IF(H124="", "", "")</f>
        <v>0</v>
      </c>
      <c r="L124" s="9">
        <f>IF(H124="", "", "(1) Those who have performed external calibration or have multiple sets of data to support this")</f>
        <v>0</v>
      </c>
      <c r="M124" s="9">
        <f>IF(H124="", "", "")</f>
        <v>0</v>
      </c>
      <c r="N124" s="15"/>
      <c r="O124" s="9">
        <f>IF(L124="", "", "")</f>
        <v>0</v>
      </c>
      <c r="P124" s="9">
        <f>IF(L124="", "", "(1) Those who have performed external calibration or have multiple sets of data to support this")</f>
        <v>0</v>
      </c>
      <c r="Q124" s="9">
        <f>IF(L124="", "", "")</f>
        <v>0</v>
      </c>
      <c r="R124" s="9"/>
      <c r="S124" s="9"/>
      <c r="T124" s="9"/>
      <c r="U124" s="9"/>
      <c r="V124" s="9"/>
    </row>
    <row r="125" spans="2:22">
      <c r="B125" s="7">
        <f>'2-Controllo qualitativo'!A126</f>
        <v>0</v>
      </c>
      <c r="C125" s="7">
        <f>'2-Controllo qualitativo'!B126</f>
        <v>0</v>
      </c>
      <c r="D125" s="7">
        <f>'2-Controllo qualitativo'!C126</f>
        <v>0</v>
      </c>
      <c r="E125" s="7">
        <f>'2-Controllo qualitativo'!D126</f>
        <v>0</v>
      </c>
      <c r="F125" s="15"/>
      <c r="G125" s="9" t="s">
        <v>574</v>
      </c>
      <c r="H125" s="9" t="s">
        <v>571</v>
      </c>
      <c r="I125" s="9" t="s">
        <v>570</v>
      </c>
      <c r="J125" s="15"/>
      <c r="K125" s="9">
        <f>IF(H125="", "", "")</f>
        <v>0</v>
      </c>
      <c r="L125" s="9">
        <f>IF(H125="", "", "(1) Those who have performed external calibration or have multiple sets of data to support this")</f>
        <v>0</v>
      </c>
      <c r="M125" s="9">
        <f>IF(H125="", "", "")</f>
        <v>0</v>
      </c>
      <c r="N125" s="15"/>
      <c r="O125" s="9">
        <f>IF(L125="", "", "")</f>
        <v>0</v>
      </c>
      <c r="P125" s="9">
        <f>IF(L125="", "", "(1) Those who have performed external calibration or have multiple sets of data to support this")</f>
        <v>0</v>
      </c>
      <c r="Q125" s="9">
        <f>IF(L125="", "", "")</f>
        <v>0</v>
      </c>
      <c r="R125" s="9"/>
      <c r="S125" s="9"/>
      <c r="T125" s="9"/>
      <c r="U125" s="9"/>
      <c r="V125" s="9"/>
    </row>
    <row r="126" spans="2:22">
      <c r="B126" s="7">
        <f>'2-Controllo qualitativo'!A127</f>
        <v>0</v>
      </c>
      <c r="C126" s="7">
        <f>'2-Controllo qualitativo'!B127</f>
        <v>0</v>
      </c>
      <c r="D126" s="7">
        <f>'2-Controllo qualitativo'!C127</f>
        <v>0</v>
      </c>
      <c r="E126" s="7">
        <f>'2-Controllo qualitativo'!D127</f>
        <v>0</v>
      </c>
      <c r="F126" s="15"/>
      <c r="G126" s="9" t="s">
        <v>574</v>
      </c>
      <c r="H126" s="9" t="s">
        <v>571</v>
      </c>
      <c r="I126" s="9" t="s">
        <v>570</v>
      </c>
      <c r="J126" s="15"/>
      <c r="K126" s="9">
        <f>IF(H126="", "", "")</f>
        <v>0</v>
      </c>
      <c r="L126" s="9">
        <f>IF(H126="", "", "(1) Those who have performed external calibration or have multiple sets of data to support this")</f>
        <v>0</v>
      </c>
      <c r="M126" s="9">
        <f>IF(H126="", "", "")</f>
        <v>0</v>
      </c>
      <c r="N126" s="15"/>
      <c r="O126" s="9">
        <f>IF(L126="", "", "")</f>
        <v>0</v>
      </c>
      <c r="P126" s="9">
        <f>IF(L126="", "", "(1) Those who have performed external calibration or have multiple sets of data to support this")</f>
        <v>0</v>
      </c>
      <c r="Q126" s="9">
        <f>IF(L126="", "", "")</f>
        <v>0</v>
      </c>
      <c r="R126" s="9"/>
      <c r="S126" s="9"/>
      <c r="T126" s="9"/>
      <c r="U126" s="9"/>
      <c r="V126" s="9"/>
    </row>
    <row r="127" spans="2:22">
      <c r="B127" s="7">
        <f>'2-Controllo qualitativo'!A128</f>
        <v>0</v>
      </c>
      <c r="C127" s="7">
        <f>'2-Controllo qualitativo'!B128</f>
        <v>0</v>
      </c>
      <c r="D127" s="7">
        <f>'2-Controllo qualitativo'!C128</f>
        <v>0</v>
      </c>
      <c r="E127" s="7">
        <f>'2-Controllo qualitativo'!D128</f>
        <v>0</v>
      </c>
      <c r="F127" s="15"/>
      <c r="G127" s="9" t="s">
        <v>574</v>
      </c>
      <c r="H127" s="9" t="s">
        <v>571</v>
      </c>
      <c r="I127" s="9" t="s">
        <v>570</v>
      </c>
      <c r="J127" s="15"/>
      <c r="K127" s="9">
        <f>IF(H127="", "", "")</f>
        <v>0</v>
      </c>
      <c r="L127" s="9">
        <f>IF(H127="", "", "(1) Those who have performed external calibration or have multiple sets of data to support this")</f>
        <v>0</v>
      </c>
      <c r="M127" s="9">
        <f>IF(H127="", "", "")</f>
        <v>0</v>
      </c>
      <c r="N127" s="15"/>
      <c r="O127" s="9">
        <f>IF(L127="", "", "")</f>
        <v>0</v>
      </c>
      <c r="P127" s="9">
        <f>IF(L127="", "", "(1) Those who have performed external calibration or have multiple sets of data to support this")</f>
        <v>0</v>
      </c>
      <c r="Q127" s="9">
        <f>IF(L127="", "", "")</f>
        <v>0</v>
      </c>
      <c r="R127" s="9"/>
      <c r="S127" s="9"/>
      <c r="T127" s="9"/>
      <c r="U127" s="9"/>
      <c r="V127" s="9"/>
    </row>
    <row r="128" spans="2:22">
      <c r="B128" s="7">
        <f>'2-Controllo qualitativo'!A129</f>
        <v>0</v>
      </c>
      <c r="C128" s="7">
        <f>'2-Controllo qualitativo'!B129</f>
        <v>0</v>
      </c>
      <c r="D128" s="7">
        <f>'2-Controllo qualitativo'!C129</f>
        <v>0</v>
      </c>
      <c r="E128" s="7">
        <f>'2-Controllo qualitativo'!D129</f>
        <v>0</v>
      </c>
      <c r="F128" s="15"/>
      <c r="G128" s="9" t="s">
        <v>574</v>
      </c>
      <c r="H128" s="9" t="s">
        <v>571</v>
      </c>
      <c r="I128" s="9" t="s">
        <v>570</v>
      </c>
      <c r="J128" s="15"/>
      <c r="K128" s="9">
        <f>IF(H128="", "", "")</f>
        <v>0</v>
      </c>
      <c r="L128" s="9">
        <f>IF(H128="", "", "(1) Those who have performed external calibration or have multiple sets of data to support this")</f>
        <v>0</v>
      </c>
      <c r="M128" s="9">
        <f>IF(H128="", "", "")</f>
        <v>0</v>
      </c>
      <c r="N128" s="15"/>
      <c r="O128" s="9">
        <f>IF(L128="", "", "")</f>
        <v>0</v>
      </c>
      <c r="P128" s="9">
        <f>IF(L128="", "", "(1) Those who have performed external calibration or have multiple sets of data to support this")</f>
        <v>0</v>
      </c>
      <c r="Q128" s="9">
        <f>IF(L128="", "", "")</f>
        <v>0</v>
      </c>
      <c r="R128" s="9"/>
      <c r="S128" s="9"/>
      <c r="T128" s="9"/>
      <c r="U128" s="9"/>
      <c r="V128" s="9"/>
    </row>
    <row r="129" spans="2:22">
      <c r="B129" s="7">
        <f>'2-Controllo qualitativo'!A130</f>
        <v>0</v>
      </c>
      <c r="C129" s="7">
        <f>'2-Controllo qualitativo'!B130</f>
        <v>0</v>
      </c>
      <c r="D129" s="7">
        <f>'2-Controllo qualitativo'!C130</f>
        <v>0</v>
      </c>
      <c r="E129" s="7">
        <f>'2-Controllo qualitativo'!D130</f>
        <v>0</v>
      </c>
      <c r="F129" s="15"/>
      <c r="G129" s="9" t="s">
        <v>574</v>
      </c>
      <c r="H129" s="9" t="s">
        <v>571</v>
      </c>
      <c r="I129" s="9" t="s">
        <v>570</v>
      </c>
      <c r="J129" s="15"/>
      <c r="K129" s="9">
        <f>IF(H129="", "", "")</f>
        <v>0</v>
      </c>
      <c r="L129" s="9">
        <f>IF(H129="", "", "(1) Those who have performed external calibration or have multiple sets of data to support this")</f>
        <v>0</v>
      </c>
      <c r="M129" s="9">
        <f>IF(H129="", "", "")</f>
        <v>0</v>
      </c>
      <c r="N129" s="15"/>
      <c r="O129" s="9">
        <f>IF(L129="", "", "")</f>
        <v>0</v>
      </c>
      <c r="P129" s="9">
        <f>IF(L129="", "", "(1) Those who have performed external calibration or have multiple sets of data to support this")</f>
        <v>0</v>
      </c>
      <c r="Q129" s="9">
        <f>IF(L129="", "", "")</f>
        <v>0</v>
      </c>
      <c r="R129" s="9"/>
      <c r="S129" s="9"/>
      <c r="T129" s="9"/>
      <c r="U129" s="9"/>
      <c r="V129" s="9"/>
    </row>
    <row r="130" spans="2:22">
      <c r="B130" s="7">
        <f>'2-Controllo qualitativo'!A131</f>
        <v>0</v>
      </c>
      <c r="C130" s="7">
        <f>'2-Controllo qualitativo'!B131</f>
        <v>0</v>
      </c>
      <c r="D130" s="7">
        <f>'2-Controllo qualitativo'!C131</f>
        <v>0</v>
      </c>
      <c r="E130" s="7">
        <f>'2-Controllo qualitativo'!D131</f>
        <v>0</v>
      </c>
      <c r="F130" s="15"/>
      <c r="G130" s="9" t="s">
        <v>574</v>
      </c>
      <c r="H130" s="9" t="s">
        <v>571</v>
      </c>
      <c r="I130" s="9" t="s">
        <v>570</v>
      </c>
      <c r="J130" s="15"/>
      <c r="K130" s="9">
        <f>IF(H130="", "", "")</f>
        <v>0</v>
      </c>
      <c r="L130" s="9">
        <f>IF(H130="", "", "(1) Those who have performed external calibration or have multiple sets of data to support this")</f>
        <v>0</v>
      </c>
      <c r="M130" s="9">
        <f>IF(H130="", "", "")</f>
        <v>0</v>
      </c>
      <c r="N130" s="15"/>
      <c r="O130" s="9">
        <f>IF(L130="", "", "")</f>
        <v>0</v>
      </c>
      <c r="P130" s="9">
        <f>IF(L130="", "", "(1) Those who have performed external calibration or have multiple sets of data to support this")</f>
        <v>0</v>
      </c>
      <c r="Q130" s="9">
        <f>IF(L130="", "", "")</f>
        <v>0</v>
      </c>
      <c r="R130" s="9"/>
      <c r="S130" s="9"/>
      <c r="T130" s="9"/>
      <c r="U130" s="9"/>
      <c r="V130" s="9"/>
    </row>
    <row r="131" spans="2:22">
      <c r="B131" s="7">
        <f>'2-Controllo qualitativo'!A132</f>
        <v>0</v>
      </c>
      <c r="C131" s="7">
        <f>'2-Controllo qualitativo'!B132</f>
        <v>0</v>
      </c>
      <c r="D131" s="7">
        <f>'2-Controllo qualitativo'!C132</f>
        <v>0</v>
      </c>
      <c r="E131" s="7">
        <f>'2-Controllo qualitativo'!D132</f>
        <v>0</v>
      </c>
      <c r="F131" s="15"/>
      <c r="G131" s="9" t="s">
        <v>574</v>
      </c>
      <c r="H131" s="9" t="s">
        <v>571</v>
      </c>
      <c r="I131" s="9" t="s">
        <v>570</v>
      </c>
      <c r="J131" s="15"/>
      <c r="K131" s="9">
        <f>IF(H131="", "", "")</f>
        <v>0</v>
      </c>
      <c r="L131" s="9">
        <f>IF(H131="", "", "(1) Those who have performed external calibration or have multiple sets of data to support this")</f>
        <v>0</v>
      </c>
      <c r="M131" s="9">
        <f>IF(H131="", "", "")</f>
        <v>0</v>
      </c>
      <c r="N131" s="15"/>
      <c r="O131" s="9">
        <f>IF(L131="", "", "")</f>
        <v>0</v>
      </c>
      <c r="P131" s="9">
        <f>IF(L131="", "", "(1) Those who have performed external calibration or have multiple sets of data to support this")</f>
        <v>0</v>
      </c>
      <c r="Q131" s="9">
        <f>IF(L131="", "", "")</f>
        <v>0</v>
      </c>
      <c r="R131" s="9"/>
      <c r="S131" s="9"/>
      <c r="T131" s="9"/>
      <c r="U131" s="9"/>
      <c r="V131" s="9"/>
    </row>
    <row r="132" spans="2:22">
      <c r="B132" s="7">
        <f>'2-Controllo qualitativo'!A133</f>
        <v>0</v>
      </c>
      <c r="C132" s="7">
        <f>'2-Controllo qualitativo'!B133</f>
        <v>0</v>
      </c>
      <c r="D132" s="7">
        <f>'2-Controllo qualitativo'!C133</f>
        <v>0</v>
      </c>
      <c r="E132" s="7">
        <f>'2-Controllo qualitativo'!D133</f>
        <v>0</v>
      </c>
      <c r="F132" s="15"/>
      <c r="G132" s="9" t="s">
        <v>574</v>
      </c>
      <c r="H132" s="9" t="s">
        <v>571</v>
      </c>
      <c r="I132" s="9" t="s">
        <v>570</v>
      </c>
      <c r="J132" s="15"/>
      <c r="K132" s="9">
        <f>IF(H132="", "", "")</f>
        <v>0</v>
      </c>
      <c r="L132" s="9">
        <f>IF(H132="", "", "(1) Those who have performed external calibration or have multiple sets of data to support this")</f>
        <v>0</v>
      </c>
      <c r="M132" s="9">
        <f>IF(H132="", "", "")</f>
        <v>0</v>
      </c>
      <c r="N132" s="15"/>
      <c r="O132" s="9">
        <f>IF(L132="", "", "")</f>
        <v>0</v>
      </c>
      <c r="P132" s="9">
        <f>IF(L132="", "", "(1) Those who have performed external calibration or have multiple sets of data to support this")</f>
        <v>0</v>
      </c>
      <c r="Q132" s="9">
        <f>IF(L132="", "", "")</f>
        <v>0</v>
      </c>
      <c r="R132" s="9"/>
      <c r="S132" s="9"/>
      <c r="T132" s="9"/>
      <c r="U132" s="9"/>
      <c r="V132" s="9"/>
    </row>
    <row r="133" spans="2:22">
      <c r="B133" s="7">
        <f>'2-Controllo qualitativo'!A134</f>
        <v>0</v>
      </c>
      <c r="C133" s="7">
        <f>'2-Controllo qualitativo'!B134</f>
        <v>0</v>
      </c>
      <c r="D133" s="7">
        <f>'2-Controllo qualitativo'!C134</f>
        <v>0</v>
      </c>
      <c r="E133" s="7">
        <f>'2-Controllo qualitativo'!D134</f>
        <v>0</v>
      </c>
      <c r="F133" s="15">
        <v>0</v>
      </c>
      <c r="G133" s="9"/>
      <c r="H133" s="9" t="s">
        <v>578</v>
      </c>
      <c r="I133" s="9"/>
      <c r="J133" s="15">
        <v>0.00159375</v>
      </c>
      <c r="K133" s="9">
        <f>IF(H133="", "", "kgCH₄/passenger-hour")</f>
        <v>0</v>
      </c>
      <c r="L133" s="9">
        <f>IF(H133="", "", "(2) Those with certificates such as internal correction or accounting visa")</f>
        <v>0</v>
      </c>
      <c r="M133" s="9">
        <f>IF(H133="", "", "台灣環境部")</f>
        <v>0</v>
      </c>
      <c r="N133" s="15"/>
      <c r="O133" s="9">
        <f>IF(L133="", "", "")</f>
        <v>0</v>
      </c>
      <c r="P133" s="9">
        <f>IF(L133="", "", "(2) Those with certificates such as internal correction or accounting visa")</f>
        <v>0</v>
      </c>
      <c r="Q133" s="9">
        <f>IF(L133="", "", "")</f>
        <v>0</v>
      </c>
      <c r="R133" s="9"/>
      <c r="S133" s="9"/>
      <c r="T133" s="9"/>
      <c r="U133" s="9"/>
      <c r="V133" s="9"/>
    </row>
    <row r="134" spans="2:22">
      <c r="B134" s="7">
        <f>'2-Controllo qualitativo'!A135</f>
        <v>0</v>
      </c>
      <c r="C134" s="7">
        <f>'2-Controllo qualitativo'!B135</f>
        <v>0</v>
      </c>
      <c r="D134" s="7">
        <f>'2-Controllo qualitativo'!C135</f>
        <v>0</v>
      </c>
      <c r="E134" s="7">
        <f>'2-Controllo qualitativo'!D135</f>
        <v>0</v>
      </c>
      <c r="F134" s="15">
        <v>1</v>
      </c>
      <c r="G134" s="9" t="s">
        <v>574</v>
      </c>
      <c r="H134" s="9" t="s">
        <v>571</v>
      </c>
      <c r="I134" s="9" t="s">
        <v>570</v>
      </c>
      <c r="J134" s="15"/>
      <c r="K134" s="9">
        <f>IF(H134="", "", "")</f>
        <v>0</v>
      </c>
      <c r="L134" s="9">
        <f>IF(H134="", "", "(1) Those who have performed external calibration or have multiple sets of data to support this")</f>
        <v>0</v>
      </c>
      <c r="M134" s="9">
        <f>IF(H134="", "", "")</f>
        <v>0</v>
      </c>
      <c r="N134" s="15"/>
      <c r="O134" s="9">
        <f>IF(L134="", "", "")</f>
        <v>0</v>
      </c>
      <c r="P134" s="9">
        <f>IF(L134="", "", "(1) Those who have performed external calibration or have multiple sets of data to support this")</f>
        <v>0</v>
      </c>
      <c r="Q134" s="9">
        <f>IF(L134="", "", "")</f>
        <v>0</v>
      </c>
      <c r="R134" s="9"/>
      <c r="S134" s="9"/>
      <c r="T134" s="9"/>
      <c r="U134" s="9"/>
      <c r="V134" s="9"/>
    </row>
    <row r="135" spans="2:22">
      <c r="B135" s="7">
        <f>'2-Controllo qualitativo'!A136</f>
        <v>0</v>
      </c>
      <c r="C135" s="7">
        <f>'2-Controllo qualitativo'!B136</f>
        <v>0</v>
      </c>
      <c r="D135" s="7">
        <f>'2-Controllo qualitativo'!C136</f>
        <v>0</v>
      </c>
      <c r="E135" s="7">
        <f>'2-Controllo qualitativo'!D136</f>
        <v>0</v>
      </c>
      <c r="F135" s="15">
        <v>0</v>
      </c>
      <c r="G135" s="9"/>
      <c r="H135" s="9" t="s">
        <v>571</v>
      </c>
      <c r="I135" s="9"/>
      <c r="J135" s="15">
        <v>0.00159375</v>
      </c>
      <c r="K135" s="9">
        <f>IF(H135="", "", "kgCH₄/passenger-hour")</f>
        <v>0</v>
      </c>
      <c r="L135" s="9">
        <f>IF(H135="", "", "(1) Those who have performed external calibration or have multiple sets of data to support this")</f>
        <v>0</v>
      </c>
      <c r="M135" s="9">
        <f>IF(H135="", "", "台灣環境部")</f>
        <v>0</v>
      </c>
      <c r="N135" s="15"/>
      <c r="O135" s="9">
        <f>IF(L135="", "", "")</f>
        <v>0</v>
      </c>
      <c r="P135" s="9">
        <f>IF(L135="", "", "(1) Those who have performed external calibration or have multiple sets of data to support this")</f>
        <v>0</v>
      </c>
      <c r="Q135" s="9">
        <f>IF(L135="", "", "")</f>
        <v>0</v>
      </c>
      <c r="R135" s="9"/>
      <c r="S135" s="9"/>
      <c r="T135" s="9"/>
      <c r="U135" s="9"/>
      <c r="V135" s="9"/>
    </row>
    <row r="136" spans="2:22">
      <c r="B136" s="7">
        <f>'2-Controllo qualitativo'!A137</f>
        <v>0</v>
      </c>
      <c r="C136" s="7">
        <f>'2-Controllo qualitativo'!B137</f>
        <v>0</v>
      </c>
      <c r="D136" s="7">
        <f>'2-Controllo qualitativo'!C137</f>
        <v>0</v>
      </c>
      <c r="E136" s="7">
        <f>'2-Controllo qualitativo'!D137</f>
        <v>0</v>
      </c>
      <c r="F136" s="15">
        <v>0</v>
      </c>
      <c r="G136" s="9"/>
      <c r="H136" s="9" t="s">
        <v>571</v>
      </c>
      <c r="I136" s="9"/>
      <c r="J136" s="15">
        <v>0.00159375</v>
      </c>
      <c r="K136" s="9">
        <f>IF(H136="", "", "kgCH₄/passenger-hour")</f>
        <v>0</v>
      </c>
      <c r="L136" s="9">
        <f>IF(H136="", "", "(1) Those who have performed external calibration or have multiple sets of data to support this")</f>
        <v>0</v>
      </c>
      <c r="M136" s="9">
        <f>IF(H136="", "", "台灣環境部")</f>
        <v>0</v>
      </c>
      <c r="N136" s="15"/>
      <c r="O136" s="9">
        <f>IF(L136="", "", "")</f>
        <v>0</v>
      </c>
      <c r="P136" s="9">
        <f>IF(L136="", "", "(1) Those who have performed external calibration or have multiple sets of data to support this")</f>
        <v>0</v>
      </c>
      <c r="Q136" s="9">
        <f>IF(L136="", "", "")</f>
        <v>0</v>
      </c>
      <c r="R136" s="9"/>
      <c r="S136" s="9"/>
      <c r="T136" s="9"/>
      <c r="U136" s="9"/>
      <c r="V136" s="9"/>
    </row>
    <row r="137" spans="2:22">
      <c r="B137" s="7">
        <f>'2-Controllo qualitativo'!A138</f>
        <v>0</v>
      </c>
      <c r="C137" s="7">
        <f>'2-Controllo qualitativo'!B138</f>
        <v>0</v>
      </c>
      <c r="D137" s="7">
        <f>'2-Controllo qualitativo'!C138</f>
        <v>0</v>
      </c>
      <c r="E137" s="7">
        <f>'2-Controllo qualitativo'!D138</f>
        <v>0</v>
      </c>
      <c r="F137" s="15">
        <v>0</v>
      </c>
      <c r="G137" s="9"/>
      <c r="H137" s="9" t="s">
        <v>571</v>
      </c>
      <c r="I137" s="9"/>
      <c r="J137" s="15">
        <v>0.00159375</v>
      </c>
      <c r="K137" s="9">
        <f>IF(H137="", "", "kgCH₄/passenger-hour")</f>
        <v>0</v>
      </c>
      <c r="L137" s="9">
        <f>IF(H137="", "", "(1) Those who have performed external calibration or have multiple sets of data to support this")</f>
        <v>0</v>
      </c>
      <c r="M137" s="9">
        <f>IF(H137="", "", "台灣環境部")</f>
        <v>0</v>
      </c>
      <c r="N137" s="15"/>
      <c r="O137" s="9">
        <f>IF(L137="", "", "")</f>
        <v>0</v>
      </c>
      <c r="P137" s="9">
        <f>IF(L137="", "", "(1) Those who have performed external calibration or have multiple sets of data to support this")</f>
        <v>0</v>
      </c>
      <c r="Q137" s="9">
        <f>IF(L137="", "", "")</f>
        <v>0</v>
      </c>
      <c r="R137" s="9"/>
      <c r="S137" s="9"/>
      <c r="T137" s="9"/>
      <c r="U137" s="9"/>
      <c r="V137" s="9"/>
    </row>
    <row r="138" spans="2:22">
      <c r="B138" s="7">
        <f>'2-Controllo qualitativo'!A139</f>
        <v>0</v>
      </c>
      <c r="C138" s="7">
        <f>'2-Controllo qualitativo'!B139</f>
        <v>0</v>
      </c>
      <c r="D138" s="7">
        <f>'2-Controllo qualitativo'!C139</f>
        <v>0</v>
      </c>
      <c r="E138" s="7">
        <f>'2-Controllo qualitativo'!D139</f>
        <v>0</v>
      </c>
      <c r="F138" s="15">
        <v>0</v>
      </c>
      <c r="G138" s="9"/>
      <c r="H138" s="9" t="s">
        <v>571</v>
      </c>
      <c r="I138" s="9"/>
      <c r="J138" s="15">
        <v>0.00159375</v>
      </c>
      <c r="K138" s="9">
        <f>IF(H138="", "", "kgCH₄/passenger-hour")</f>
        <v>0</v>
      </c>
      <c r="L138" s="9">
        <f>IF(H138="", "", "(1) Those who have performed external calibration or have multiple sets of data to support this")</f>
        <v>0</v>
      </c>
      <c r="M138" s="9">
        <f>IF(H138="", "", "台灣環境部")</f>
        <v>0</v>
      </c>
      <c r="N138" s="15"/>
      <c r="O138" s="9">
        <f>IF(L138="", "", "")</f>
        <v>0</v>
      </c>
      <c r="P138" s="9">
        <f>IF(L138="", "", "(1) Those who have performed external calibration or have multiple sets of data to support this")</f>
        <v>0</v>
      </c>
      <c r="Q138" s="9">
        <f>IF(L138="", "", "")</f>
        <v>0</v>
      </c>
      <c r="R138" s="9"/>
      <c r="S138" s="9"/>
      <c r="T138" s="9"/>
      <c r="U138" s="9"/>
      <c r="V138" s="9"/>
    </row>
    <row r="139" spans="2:22">
      <c r="B139" s="7">
        <f>'2-Controllo qualitativo'!A140</f>
        <v>0</v>
      </c>
      <c r="C139" s="7">
        <f>'2-Controllo qualitativo'!B140</f>
        <v>0</v>
      </c>
      <c r="D139" s="7">
        <f>'2-Controllo qualitativo'!C140</f>
        <v>0</v>
      </c>
      <c r="E139" s="7">
        <f>'2-Controllo qualitativo'!D140</f>
        <v>0</v>
      </c>
      <c r="F139" s="15">
        <v>1</v>
      </c>
      <c r="G139" s="9" t="s">
        <v>574</v>
      </c>
      <c r="H139" s="9" t="s">
        <v>569</v>
      </c>
      <c r="I139" s="9" t="s">
        <v>570</v>
      </c>
      <c r="J139" s="15"/>
      <c r="K139" s="9">
        <f>IF(H139="", "", "")</f>
        <v>0</v>
      </c>
      <c r="L139" s="9">
        <f>IF(H139="", "", "(3) Failure to perform instrument calibration or record compilation")</f>
        <v>0</v>
      </c>
      <c r="M139" s="9">
        <f>IF(H139="", "", "")</f>
        <v>0</v>
      </c>
      <c r="N139" s="15"/>
      <c r="O139" s="9">
        <f>IF(L139="", "", "")</f>
        <v>0</v>
      </c>
      <c r="P139" s="9">
        <f>IF(L139="", "", "(3) Failure to perform instrument calibration or record compilation")</f>
        <v>0</v>
      </c>
      <c r="Q139" s="9">
        <f>IF(L139="", "", "")</f>
        <v>0</v>
      </c>
      <c r="R139" s="9"/>
      <c r="S139" s="9"/>
      <c r="T139" s="9"/>
      <c r="U139" s="9"/>
      <c r="V139" s="9"/>
    </row>
    <row r="140" spans="2:22">
      <c r="B140" s="7">
        <f>'2-Controllo qualitativo'!A141</f>
        <v>0</v>
      </c>
      <c r="C140" s="7">
        <f>'2-Controllo qualitativo'!B141</f>
        <v>0</v>
      </c>
      <c r="D140" s="7">
        <f>'2-Controllo qualitativo'!C141</f>
        <v>0</v>
      </c>
      <c r="E140" s="7">
        <f>'2-Controllo qualitativo'!D141</f>
        <v>0</v>
      </c>
      <c r="F140" s="15"/>
      <c r="G140" s="9" t="s">
        <v>574</v>
      </c>
      <c r="H140" s="9" t="s">
        <v>571</v>
      </c>
      <c r="I140" s="9" t="s">
        <v>570</v>
      </c>
      <c r="J140" s="15"/>
      <c r="K140" s="9">
        <f>IF(H140="", "", "")</f>
        <v>0</v>
      </c>
      <c r="L140" s="9">
        <f>IF(H140="", "", "(1) Those who have performed external calibration or have multiple sets of data to support this")</f>
        <v>0</v>
      </c>
      <c r="M140" s="9">
        <f>IF(H140="", "", "")</f>
        <v>0</v>
      </c>
      <c r="N140" s="15"/>
      <c r="O140" s="9">
        <f>IF(L140="", "", "")</f>
        <v>0</v>
      </c>
      <c r="P140" s="9">
        <f>IF(L140="", "", "(1) Those who have performed external calibration or have multiple sets of data to support this")</f>
        <v>0</v>
      </c>
      <c r="Q140" s="9">
        <f>IF(L140="", "", "")</f>
        <v>0</v>
      </c>
      <c r="R140" s="9"/>
      <c r="S140" s="9"/>
      <c r="T140" s="9"/>
      <c r="U140" s="9"/>
      <c r="V140" s="9"/>
    </row>
    <row r="141" spans="2:22">
      <c r="B141" s="7">
        <f>'2-Controllo qualitativo'!A142</f>
        <v>0</v>
      </c>
      <c r="C141" s="7">
        <f>'2-Controllo qualitativo'!B142</f>
        <v>0</v>
      </c>
      <c r="D141" s="7">
        <f>'2-Controllo qualitativo'!C142</f>
        <v>0</v>
      </c>
      <c r="E141" s="7">
        <f>'2-Controllo qualitativo'!D142</f>
        <v>0</v>
      </c>
      <c r="F141" s="15"/>
      <c r="G141" s="9" t="s">
        <v>574</v>
      </c>
      <c r="H141" s="9" t="s">
        <v>571</v>
      </c>
      <c r="I141" s="9" t="s">
        <v>570</v>
      </c>
      <c r="J141" s="15"/>
      <c r="K141" s="9">
        <f>IF(H141="", "", "")</f>
        <v>0</v>
      </c>
      <c r="L141" s="9">
        <f>IF(H141="", "", "(1) Those who have performed external calibration or have multiple sets of data to support this")</f>
        <v>0</v>
      </c>
      <c r="M141" s="9">
        <f>IF(H141="", "", "")</f>
        <v>0</v>
      </c>
      <c r="N141" s="15"/>
      <c r="O141" s="9">
        <f>IF(L141="", "", "")</f>
        <v>0</v>
      </c>
      <c r="P141" s="9">
        <f>IF(L141="", "", "(1) Those who have performed external calibration or have multiple sets of data to support this")</f>
        <v>0</v>
      </c>
      <c r="Q141" s="9">
        <f>IF(L141="", "", "")</f>
        <v>0</v>
      </c>
      <c r="R141" s="9"/>
      <c r="S141" s="9"/>
      <c r="T141" s="9"/>
      <c r="U141" s="9"/>
      <c r="V141" s="9"/>
    </row>
    <row r="142" spans="2:22">
      <c r="B142" s="7">
        <f>'2-Controllo qualitativo'!A143</f>
        <v>0</v>
      </c>
      <c r="C142" s="7">
        <f>'2-Controllo qualitativo'!B143</f>
        <v>0</v>
      </c>
      <c r="D142" s="7">
        <f>'2-Controllo qualitativo'!C143</f>
        <v>0</v>
      </c>
      <c r="E142" s="7">
        <f>'2-Controllo qualitativo'!D143</f>
        <v>0</v>
      </c>
      <c r="F142" s="15"/>
      <c r="G142" s="9" t="s">
        <v>574</v>
      </c>
      <c r="H142" s="9" t="s">
        <v>571</v>
      </c>
      <c r="I142" s="9" t="s">
        <v>570</v>
      </c>
      <c r="J142" s="15"/>
      <c r="K142" s="9">
        <f>IF(H142="", "", "")</f>
        <v>0</v>
      </c>
      <c r="L142" s="9">
        <f>IF(H142="", "", "(1) Those who have performed external calibration or have multiple sets of data to support this")</f>
        <v>0</v>
      </c>
      <c r="M142" s="9">
        <f>IF(H142="", "", "")</f>
        <v>0</v>
      </c>
      <c r="N142" s="15"/>
      <c r="O142" s="9">
        <f>IF(L142="", "", "")</f>
        <v>0</v>
      </c>
      <c r="P142" s="9">
        <f>IF(L142="", "", "(1) Those who have performed external calibration or have multiple sets of data to support this")</f>
        <v>0</v>
      </c>
      <c r="Q142" s="9">
        <f>IF(L142="", "", "")</f>
        <v>0</v>
      </c>
      <c r="R142" s="9"/>
      <c r="S142" s="9"/>
      <c r="T142" s="9"/>
      <c r="U142" s="9"/>
      <c r="V142" s="9"/>
    </row>
    <row r="143" spans="2:22">
      <c r="B143" s="7">
        <f>'2-Controllo qualitativo'!A144</f>
        <v>0</v>
      </c>
      <c r="C143" s="7">
        <f>'2-Controllo qualitativo'!B144</f>
        <v>0</v>
      </c>
      <c r="D143" s="7">
        <f>'2-Controllo qualitativo'!C144</f>
        <v>0</v>
      </c>
      <c r="E143" s="7">
        <f>'2-Controllo qualitativo'!D144</f>
        <v>0</v>
      </c>
      <c r="F143" s="15"/>
      <c r="G143" s="9" t="s">
        <v>574</v>
      </c>
      <c r="H143" s="9" t="s">
        <v>571</v>
      </c>
      <c r="I143" s="9" t="s">
        <v>570</v>
      </c>
      <c r="J143" s="15"/>
      <c r="K143" s="9">
        <f>IF(H143="", "", "")</f>
        <v>0</v>
      </c>
      <c r="L143" s="9">
        <f>IF(H143="", "", "(1) Those who have performed external calibration or have multiple sets of data to support this")</f>
        <v>0</v>
      </c>
      <c r="M143" s="9">
        <f>IF(H143="", "", "")</f>
        <v>0</v>
      </c>
      <c r="N143" s="15"/>
      <c r="O143" s="9">
        <f>IF(L143="", "", "")</f>
        <v>0</v>
      </c>
      <c r="P143" s="9">
        <f>IF(L143="", "", "(1) Those who have performed external calibration or have multiple sets of data to support this")</f>
        <v>0</v>
      </c>
      <c r="Q143" s="9">
        <f>IF(L143="", "", "")</f>
        <v>0</v>
      </c>
      <c r="R143" s="9"/>
      <c r="S143" s="9"/>
      <c r="T143" s="9"/>
      <c r="U143" s="9"/>
      <c r="V143" s="9"/>
    </row>
    <row r="144" spans="2:22">
      <c r="B144" s="7">
        <f>'2-Controllo qualitativo'!A145</f>
        <v>0</v>
      </c>
      <c r="C144" s="7">
        <f>'2-Controllo qualitativo'!B145</f>
        <v>0</v>
      </c>
      <c r="D144" s="7">
        <f>'2-Controllo qualitativo'!C145</f>
        <v>0</v>
      </c>
      <c r="E144" s="7">
        <f>'2-Controllo qualitativo'!D145</f>
        <v>0</v>
      </c>
      <c r="F144" s="15"/>
      <c r="G144" s="9" t="s">
        <v>574</v>
      </c>
      <c r="H144" s="9" t="s">
        <v>571</v>
      </c>
      <c r="I144" s="9" t="s">
        <v>570</v>
      </c>
      <c r="J144" s="15"/>
      <c r="K144" s="9">
        <f>IF(H144="", "", "")</f>
        <v>0</v>
      </c>
      <c r="L144" s="9">
        <f>IF(H144="", "", "(1) Those who have performed external calibration or have multiple sets of data to support this")</f>
        <v>0</v>
      </c>
      <c r="M144" s="9">
        <f>IF(H144="", "", "")</f>
        <v>0</v>
      </c>
      <c r="N144" s="15"/>
      <c r="O144" s="9">
        <f>IF(L144="", "", "")</f>
        <v>0</v>
      </c>
      <c r="P144" s="9">
        <f>IF(L144="", "", "(1) Those who have performed external calibration or have multiple sets of data to support this")</f>
        <v>0</v>
      </c>
      <c r="Q144" s="9">
        <f>IF(L144="", "", "")</f>
        <v>0</v>
      </c>
      <c r="R144" s="9"/>
      <c r="S144" s="9"/>
      <c r="T144" s="9"/>
      <c r="U144" s="9"/>
      <c r="V144" s="9"/>
    </row>
    <row r="145" spans="2:22">
      <c r="B145" s="7">
        <f>'2-Controllo qualitativo'!A146</f>
        <v>0</v>
      </c>
      <c r="C145" s="7">
        <f>'2-Controllo qualitativo'!B146</f>
        <v>0</v>
      </c>
      <c r="D145" s="7">
        <f>'2-Controllo qualitativo'!C146</f>
        <v>0</v>
      </c>
      <c r="E145" s="7">
        <f>'2-Controllo qualitativo'!D146</f>
        <v>0</v>
      </c>
      <c r="F145" s="15"/>
      <c r="G145" s="9" t="s">
        <v>574</v>
      </c>
      <c r="H145" s="9" t="s">
        <v>571</v>
      </c>
      <c r="I145" s="9" t="s">
        <v>570</v>
      </c>
      <c r="J145" s="15"/>
      <c r="K145" s="9">
        <f>IF(H145="", "", "")</f>
        <v>0</v>
      </c>
      <c r="L145" s="9">
        <f>IF(H145="", "", "(1) Those who have performed external calibration or have multiple sets of data to support this")</f>
        <v>0</v>
      </c>
      <c r="M145" s="9">
        <f>IF(H145="", "", "")</f>
        <v>0</v>
      </c>
      <c r="N145" s="15"/>
      <c r="O145" s="9">
        <f>IF(L145="", "", "")</f>
        <v>0</v>
      </c>
      <c r="P145" s="9">
        <f>IF(L145="", "", "(1) Those who have performed external calibration or have multiple sets of data to support this")</f>
        <v>0</v>
      </c>
      <c r="Q145" s="9">
        <f>IF(L145="", "", "")</f>
        <v>0</v>
      </c>
      <c r="R145" s="9"/>
      <c r="S145" s="9"/>
      <c r="T145" s="9"/>
      <c r="U145" s="9"/>
      <c r="V145" s="9"/>
    </row>
    <row r="146" spans="2:22">
      <c r="B146" s="7">
        <f>'2-Controllo qualitativo'!A147</f>
        <v>0</v>
      </c>
      <c r="C146" s="7">
        <f>'2-Controllo qualitativo'!B147</f>
        <v>0</v>
      </c>
      <c r="D146" s="7">
        <f>'2-Controllo qualitativo'!C147</f>
        <v>0</v>
      </c>
      <c r="E146" s="7">
        <f>'2-Controllo qualitativo'!D147</f>
        <v>0</v>
      </c>
      <c r="F146" s="15">
        <v>79</v>
      </c>
      <c r="G146" s="9" t="s">
        <v>574</v>
      </c>
      <c r="H146" s="9" t="s">
        <v>571</v>
      </c>
      <c r="I146" s="9" t="s">
        <v>573</v>
      </c>
      <c r="J146" s="15"/>
      <c r="K146" s="9">
        <f>IF(H146="", "", "")</f>
        <v>0</v>
      </c>
      <c r="L146" s="9">
        <f>IF(H146="", "", "(1) Those who have performed external calibration or have multiple sets of data to support this")</f>
        <v>0</v>
      </c>
      <c r="M146" s="9">
        <f>IF(H146="", "", "")</f>
        <v>0</v>
      </c>
      <c r="N146" s="15"/>
      <c r="O146" s="9">
        <f>IF(L146="", "", "")</f>
        <v>0</v>
      </c>
      <c r="P146" s="9">
        <f>IF(L146="", "", "(1) Those who have performed external calibration or have multiple sets of data to support this")</f>
        <v>0</v>
      </c>
      <c r="Q146" s="9">
        <f>IF(L146="", "", "")</f>
        <v>0</v>
      </c>
      <c r="R146" s="9"/>
      <c r="S146" s="9"/>
      <c r="T146" s="9"/>
      <c r="U146" s="9"/>
      <c r="V146" s="9"/>
    </row>
    <row r="147" spans="2:22">
      <c r="B147" s="7">
        <f>'2-Controllo qualitativo'!A148</f>
        <v>0</v>
      </c>
      <c r="C147" s="7">
        <f>'2-Controllo qualitativo'!B148</f>
        <v>0</v>
      </c>
      <c r="D147" s="7">
        <f>'2-Controllo qualitativo'!C148</f>
        <v>0</v>
      </c>
      <c r="E147" s="7">
        <f>'2-Controllo qualitativo'!D148</f>
        <v>0</v>
      </c>
      <c r="F147" s="15">
        <v>79</v>
      </c>
      <c r="G147" s="9" t="s">
        <v>574</v>
      </c>
      <c r="H147" s="9" t="s">
        <v>571</v>
      </c>
      <c r="I147" s="9" t="s">
        <v>573</v>
      </c>
      <c r="J147" s="15"/>
      <c r="K147" s="9">
        <f>IF(H147="", "", "")</f>
        <v>0</v>
      </c>
      <c r="L147" s="9">
        <f>IF(H147="", "", "(1) Those who have performed external calibration or have multiple sets of data to support this")</f>
        <v>0</v>
      </c>
      <c r="M147" s="9">
        <f>IF(H147="", "", "")</f>
        <v>0</v>
      </c>
      <c r="N147" s="15"/>
      <c r="O147" s="9">
        <f>IF(L147="", "", "")</f>
        <v>0</v>
      </c>
      <c r="P147" s="9">
        <f>IF(L147="", "", "(1) Those who have performed external calibration or have multiple sets of data to support this")</f>
        <v>0</v>
      </c>
      <c r="Q147" s="9">
        <f>IF(L147="", "", "")</f>
        <v>0</v>
      </c>
      <c r="R147" s="9"/>
      <c r="S147" s="9"/>
      <c r="T147" s="9"/>
      <c r="U147" s="9"/>
      <c r="V147" s="9"/>
    </row>
    <row r="148" spans="2:22">
      <c r="B148" s="7">
        <f>'2-Controllo qualitativo'!A149</f>
        <v>0</v>
      </c>
      <c r="C148" s="7">
        <f>'2-Controllo qualitativo'!B149</f>
        <v>0</v>
      </c>
      <c r="D148" s="7">
        <f>'2-Controllo qualitativo'!C149</f>
        <v>0</v>
      </c>
      <c r="E148" s="7">
        <f>'2-Controllo qualitativo'!D149</f>
        <v>0</v>
      </c>
      <c r="F148" s="15">
        <v>79</v>
      </c>
      <c r="G148" s="9" t="s">
        <v>574</v>
      </c>
      <c r="H148" s="9" t="s">
        <v>571</v>
      </c>
      <c r="I148" s="9" t="s">
        <v>573</v>
      </c>
      <c r="J148" s="15"/>
      <c r="K148" s="9">
        <f>IF(H148="", "", "")</f>
        <v>0</v>
      </c>
      <c r="L148" s="9">
        <f>IF(H148="", "", "(1) Those who have performed external calibration or have multiple sets of data to support this")</f>
        <v>0</v>
      </c>
      <c r="M148" s="9">
        <f>IF(H148="", "", "")</f>
        <v>0</v>
      </c>
      <c r="N148" s="15"/>
      <c r="O148" s="9">
        <f>IF(L148="", "", "")</f>
        <v>0</v>
      </c>
      <c r="P148" s="9">
        <f>IF(L148="", "", "(1) Those who have performed external calibration or have multiple sets of data to support this")</f>
        <v>0</v>
      </c>
      <c r="Q148" s="9">
        <f>IF(L148="", "", "")</f>
        <v>0</v>
      </c>
      <c r="R148" s="9"/>
      <c r="S148" s="9"/>
      <c r="T148" s="9"/>
      <c r="U148" s="9"/>
      <c r="V148" s="9"/>
    </row>
    <row r="149" spans="2:22">
      <c r="B149" s="7">
        <f>'2-Controllo qualitativo'!A150</f>
        <v>0</v>
      </c>
      <c r="C149" s="7">
        <f>'2-Controllo qualitativo'!B150</f>
        <v>0</v>
      </c>
      <c r="D149" s="7">
        <f>'2-Controllo qualitativo'!C150</f>
        <v>0</v>
      </c>
      <c r="E149" s="7">
        <f>'2-Controllo qualitativo'!D150</f>
        <v>0</v>
      </c>
      <c r="F149" s="15">
        <v>79</v>
      </c>
      <c r="G149" s="9" t="s">
        <v>574</v>
      </c>
      <c r="H149" s="9" t="s">
        <v>571</v>
      </c>
      <c r="I149" s="9" t="s">
        <v>573</v>
      </c>
      <c r="J149" s="15"/>
      <c r="K149" s="9">
        <f>IF(H149="", "", "")</f>
        <v>0</v>
      </c>
      <c r="L149" s="9">
        <f>IF(H149="", "", "(1) Those who have performed external calibration or have multiple sets of data to support this")</f>
        <v>0</v>
      </c>
      <c r="M149" s="9">
        <f>IF(H149="", "", "")</f>
        <v>0</v>
      </c>
      <c r="N149" s="15"/>
      <c r="O149" s="9">
        <f>IF(L149="", "", "")</f>
        <v>0</v>
      </c>
      <c r="P149" s="9">
        <f>IF(L149="", "", "(1) Those who have performed external calibration or have multiple sets of data to support this")</f>
        <v>0</v>
      </c>
      <c r="Q149" s="9">
        <f>IF(L149="", "", "")</f>
        <v>0</v>
      </c>
      <c r="R149" s="9"/>
      <c r="S149" s="9"/>
      <c r="T149" s="9"/>
      <c r="U149" s="9"/>
      <c r="V149" s="9"/>
    </row>
    <row r="150" spans="2:22">
      <c r="B150" s="7">
        <f>'2-Controllo qualitativo'!A151</f>
        <v>0</v>
      </c>
      <c r="C150" s="7">
        <f>'2-Controllo qualitativo'!B151</f>
        <v>0</v>
      </c>
      <c r="D150" s="7">
        <f>'2-Controllo qualitativo'!C151</f>
        <v>0</v>
      </c>
      <c r="E150" s="7">
        <f>'2-Controllo qualitativo'!D151</f>
        <v>0</v>
      </c>
      <c r="F150" s="15"/>
      <c r="G150" s="9" t="s">
        <v>574</v>
      </c>
      <c r="H150" s="9" t="s">
        <v>571</v>
      </c>
      <c r="I150" s="9" t="s">
        <v>570</v>
      </c>
      <c r="J150" s="15"/>
      <c r="K150" s="9">
        <f>IF(H150="", "", "")</f>
        <v>0</v>
      </c>
      <c r="L150" s="9">
        <f>IF(H150="", "", "(1) Those who have performed external calibration or have multiple sets of data to support this")</f>
        <v>0</v>
      </c>
      <c r="M150" s="9">
        <f>IF(H150="", "", "")</f>
        <v>0</v>
      </c>
      <c r="N150" s="15"/>
      <c r="O150" s="9">
        <f>IF(L150="", "", "")</f>
        <v>0</v>
      </c>
      <c r="P150" s="9">
        <f>IF(L150="", "", "(1) Those who have performed external calibration or have multiple sets of data to support this")</f>
        <v>0</v>
      </c>
      <c r="Q150" s="9">
        <f>IF(L150="", "", "")</f>
        <v>0</v>
      </c>
      <c r="R150" s="9"/>
      <c r="S150" s="9"/>
      <c r="T150" s="9"/>
      <c r="U150" s="9"/>
      <c r="V150" s="9"/>
    </row>
    <row r="151" spans="2:22">
      <c r="B151" s="7">
        <f>'2-Controllo qualitativo'!A152</f>
        <v>0</v>
      </c>
      <c r="C151" s="7">
        <f>'2-Controllo qualitativo'!B152</f>
        <v>0</v>
      </c>
      <c r="D151" s="7">
        <f>'2-Controllo qualitativo'!C152</f>
        <v>0</v>
      </c>
      <c r="E151" s="7">
        <f>'2-Controllo qualitativo'!D152</f>
        <v>0</v>
      </c>
      <c r="F151" s="15"/>
      <c r="G151" s="9" t="s">
        <v>574</v>
      </c>
      <c r="H151" s="9" t="s">
        <v>571</v>
      </c>
      <c r="I151" s="9" t="s">
        <v>570</v>
      </c>
      <c r="J151" s="15"/>
      <c r="K151" s="9">
        <f>IF(H151="", "", "")</f>
        <v>0</v>
      </c>
      <c r="L151" s="9">
        <f>IF(H151="", "", "(1) Those who have performed external calibration or have multiple sets of data to support this")</f>
        <v>0</v>
      </c>
      <c r="M151" s="9">
        <f>IF(H151="", "", "")</f>
        <v>0</v>
      </c>
      <c r="N151" s="15"/>
      <c r="O151" s="9">
        <f>IF(L151="", "", "")</f>
        <v>0</v>
      </c>
      <c r="P151" s="9">
        <f>IF(L151="", "", "(1) Those who have performed external calibration or have multiple sets of data to support this")</f>
        <v>0</v>
      </c>
      <c r="Q151" s="9">
        <f>IF(L151="", "", "")</f>
        <v>0</v>
      </c>
      <c r="R151" s="9"/>
      <c r="S151" s="9"/>
      <c r="T151" s="9"/>
      <c r="U151" s="9"/>
      <c r="V151" s="9"/>
    </row>
    <row r="152" spans="2:22">
      <c r="B152" s="7">
        <f>'2-Controllo qualitativo'!A153</f>
        <v>0</v>
      </c>
      <c r="C152" s="7">
        <f>'2-Controllo qualitativo'!B153</f>
        <v>0</v>
      </c>
      <c r="D152" s="7">
        <f>'2-Controllo qualitativo'!C153</f>
        <v>0</v>
      </c>
      <c r="E152" s="7">
        <f>'2-Controllo qualitativo'!D153</f>
        <v>0</v>
      </c>
      <c r="F152" s="15"/>
      <c r="G152" s="9" t="s">
        <v>574</v>
      </c>
      <c r="H152" s="9" t="s">
        <v>571</v>
      </c>
      <c r="I152" s="9" t="s">
        <v>570</v>
      </c>
      <c r="J152" s="15"/>
      <c r="K152" s="9">
        <f>IF(H152="", "", "")</f>
        <v>0</v>
      </c>
      <c r="L152" s="9">
        <f>IF(H152="", "", "(1) Those who have performed external calibration or have multiple sets of data to support this")</f>
        <v>0</v>
      </c>
      <c r="M152" s="9">
        <f>IF(H152="", "", "")</f>
        <v>0</v>
      </c>
      <c r="N152" s="15"/>
      <c r="O152" s="9">
        <f>IF(L152="", "", "")</f>
        <v>0</v>
      </c>
      <c r="P152" s="9">
        <f>IF(L152="", "", "(1) Those who have performed external calibration or have multiple sets of data to support this")</f>
        <v>0</v>
      </c>
      <c r="Q152" s="9">
        <f>IF(L152="", "", "")</f>
        <v>0</v>
      </c>
      <c r="R152" s="9"/>
      <c r="S152" s="9"/>
      <c r="T152" s="9"/>
      <c r="U152" s="9"/>
      <c r="V152" s="9"/>
    </row>
    <row r="153" spans="2:22">
      <c r="B153" s="7">
        <f>'2-Controllo qualitativo'!A154</f>
        <v>0</v>
      </c>
      <c r="C153" s="7">
        <f>'2-Controllo qualitativo'!B154</f>
        <v>0</v>
      </c>
      <c r="D153" s="7">
        <f>'2-Controllo qualitativo'!C154</f>
        <v>0</v>
      </c>
      <c r="E153" s="7">
        <f>'2-Controllo qualitativo'!D154</f>
        <v>0</v>
      </c>
      <c r="F153" s="15"/>
      <c r="G153" s="9" t="s">
        <v>574</v>
      </c>
      <c r="H153" s="9" t="s">
        <v>571</v>
      </c>
      <c r="I153" s="9" t="s">
        <v>570</v>
      </c>
      <c r="J153" s="15"/>
      <c r="K153" s="9">
        <f>IF(H153="", "", "")</f>
        <v>0</v>
      </c>
      <c r="L153" s="9">
        <f>IF(H153="", "", "(1) Those who have performed external calibration or have multiple sets of data to support this")</f>
        <v>0</v>
      </c>
      <c r="M153" s="9">
        <f>IF(H153="", "", "")</f>
        <v>0</v>
      </c>
      <c r="N153" s="15"/>
      <c r="O153" s="9">
        <f>IF(L153="", "", "")</f>
        <v>0</v>
      </c>
      <c r="P153" s="9">
        <f>IF(L153="", "", "(1) Those who have performed external calibration or have multiple sets of data to support this")</f>
        <v>0</v>
      </c>
      <c r="Q153" s="9">
        <f>IF(L153="", "", "")</f>
        <v>0</v>
      </c>
      <c r="R153" s="9"/>
      <c r="S153" s="9"/>
      <c r="T153" s="9"/>
      <c r="U153" s="9"/>
      <c r="V153" s="9"/>
    </row>
    <row r="154" spans="2:22">
      <c r="B154" s="7">
        <f>'2-Controllo qualitativo'!A155</f>
        <v>0</v>
      </c>
      <c r="C154" s="7">
        <f>'2-Controllo qualitativo'!B155</f>
        <v>0</v>
      </c>
      <c r="D154" s="7">
        <f>'2-Controllo qualitativo'!C155</f>
        <v>0</v>
      </c>
      <c r="E154" s="7">
        <f>'2-Controllo qualitativo'!D155</f>
        <v>0</v>
      </c>
      <c r="F154" s="15"/>
      <c r="G154" s="9"/>
      <c r="H154" s="9" t="s">
        <v>571</v>
      </c>
      <c r="I154" s="9" t="s">
        <v>570</v>
      </c>
      <c r="J154" s="15"/>
      <c r="K154" s="9">
        <f>IF(H154="", "", "")</f>
        <v>0</v>
      </c>
      <c r="L154" s="9">
        <f>IF(H154="", "", "(1) Those who have performed external calibration or have multiple sets of data to support this")</f>
        <v>0</v>
      </c>
      <c r="M154" s="9">
        <f>IF(H154="", "", "")</f>
        <v>0</v>
      </c>
      <c r="N154" s="15"/>
      <c r="O154" s="9">
        <f>IF(L154="", "", "")</f>
        <v>0</v>
      </c>
      <c r="P154" s="9">
        <f>IF(L154="", "", "(1) Those who have performed external calibration or have multiple sets of data to support this")</f>
        <v>0</v>
      </c>
      <c r="Q154" s="9">
        <f>IF(L154="", "", "")</f>
        <v>0</v>
      </c>
      <c r="R154" s="9"/>
      <c r="S154" s="9"/>
      <c r="T154" s="9"/>
      <c r="U154" s="9"/>
      <c r="V154" s="9"/>
    </row>
    <row r="155" spans="2:22">
      <c r="B155" s="7">
        <f>'2-Controllo qualitativo'!A156</f>
        <v>0</v>
      </c>
      <c r="C155" s="7">
        <f>'2-Controllo qualitativo'!B156</f>
        <v>0</v>
      </c>
      <c r="D155" s="7">
        <f>'2-Controllo qualitativo'!C156</f>
        <v>0</v>
      </c>
      <c r="E155" s="7">
        <f>'2-Controllo qualitativo'!D156</f>
        <v>0</v>
      </c>
      <c r="F155" s="15"/>
      <c r="G155" s="9"/>
      <c r="H155" s="9" t="s">
        <v>571</v>
      </c>
      <c r="I155" s="9" t="s">
        <v>570</v>
      </c>
      <c r="J155" s="15"/>
      <c r="K155" s="9">
        <f>IF(H155="", "", "")</f>
        <v>0</v>
      </c>
      <c r="L155" s="9">
        <f>IF(H155="", "", "(1) Those who have performed external calibration or have multiple sets of data to support this")</f>
        <v>0</v>
      </c>
      <c r="M155" s="9">
        <f>IF(H155="", "", "")</f>
        <v>0</v>
      </c>
      <c r="N155" s="15"/>
      <c r="O155" s="9">
        <f>IF(L155="", "", "")</f>
        <v>0</v>
      </c>
      <c r="P155" s="9">
        <f>IF(L155="", "", "(1) Those who have performed external calibration or have multiple sets of data to support this")</f>
        <v>0</v>
      </c>
      <c r="Q155" s="9">
        <f>IF(L155="", "", "")</f>
        <v>0</v>
      </c>
      <c r="R155" s="9"/>
      <c r="S155" s="9"/>
      <c r="T155" s="9"/>
      <c r="U155" s="9"/>
      <c r="V155" s="9"/>
    </row>
    <row r="156" spans="2:22">
      <c r="B156" s="7">
        <f>'2-Controllo qualitativo'!A157</f>
        <v>0</v>
      </c>
      <c r="C156" s="7">
        <f>'2-Controllo qualitativo'!B157</f>
        <v>0</v>
      </c>
      <c r="D156" s="7">
        <f>'2-Controllo qualitativo'!C157</f>
        <v>0</v>
      </c>
      <c r="E156" s="7">
        <f>'2-Controllo qualitativo'!D157</f>
        <v>0</v>
      </c>
      <c r="F156" s="15"/>
      <c r="G156" s="9"/>
      <c r="H156" s="9" t="s">
        <v>571</v>
      </c>
      <c r="I156" s="9" t="s">
        <v>570</v>
      </c>
      <c r="J156" s="15"/>
      <c r="K156" s="9">
        <f>IF(H156="", "", "")</f>
        <v>0</v>
      </c>
      <c r="L156" s="9">
        <f>IF(H156="", "", "(1) Those who have performed external calibration or have multiple sets of data to support this")</f>
        <v>0</v>
      </c>
      <c r="M156" s="9">
        <f>IF(H156="", "", "")</f>
        <v>0</v>
      </c>
      <c r="N156" s="15"/>
      <c r="O156" s="9">
        <f>IF(L156="", "", "")</f>
        <v>0</v>
      </c>
      <c r="P156" s="9">
        <f>IF(L156="", "", "(1) Those who have performed external calibration or have multiple sets of data to support this")</f>
        <v>0</v>
      </c>
      <c r="Q156" s="9">
        <f>IF(L156="", "", "")</f>
        <v>0</v>
      </c>
      <c r="R156" s="9"/>
      <c r="S156" s="9"/>
      <c r="T156" s="9"/>
      <c r="U156" s="9"/>
      <c r="V156" s="9"/>
    </row>
    <row r="157" spans="2:22">
      <c r="B157" s="7">
        <f>'2-Controllo qualitativo'!A158</f>
        <v>0</v>
      </c>
      <c r="C157" s="7">
        <f>'2-Controllo qualitativo'!B158</f>
        <v>0</v>
      </c>
      <c r="D157" s="7">
        <f>'2-Controllo qualitativo'!C158</f>
        <v>0</v>
      </c>
      <c r="E157" s="7">
        <f>'2-Controllo qualitativo'!D158</f>
        <v>0</v>
      </c>
      <c r="F157" s="15"/>
      <c r="G157" s="9"/>
      <c r="H157" s="9" t="s">
        <v>571</v>
      </c>
      <c r="I157" s="9" t="s">
        <v>570</v>
      </c>
      <c r="J157" s="15"/>
      <c r="K157" s="9">
        <f>IF(H157="", "", "")</f>
        <v>0</v>
      </c>
      <c r="L157" s="9">
        <f>IF(H157="", "", "(1) Those who have performed external calibration or have multiple sets of data to support this")</f>
        <v>0</v>
      </c>
      <c r="M157" s="9">
        <f>IF(H157="", "", "")</f>
        <v>0</v>
      </c>
      <c r="N157" s="15"/>
      <c r="O157" s="9">
        <f>IF(L157="", "", "")</f>
        <v>0</v>
      </c>
      <c r="P157" s="9">
        <f>IF(L157="", "", "(1) Those who have performed external calibration or have multiple sets of data to support this")</f>
        <v>0</v>
      </c>
      <c r="Q157" s="9">
        <f>IF(L157="", "", "")</f>
        <v>0</v>
      </c>
      <c r="R157" s="9"/>
      <c r="S157" s="9"/>
      <c r="T157" s="9"/>
      <c r="U157" s="9"/>
      <c r="V157" s="9"/>
    </row>
    <row r="158" spans="2:22">
      <c r="B158" s="7">
        <f>'2-Controllo qualitativo'!A159</f>
        <v>0</v>
      </c>
      <c r="C158" s="7">
        <f>'2-Controllo qualitativo'!B159</f>
        <v>0</v>
      </c>
      <c r="D158" s="7">
        <f>'2-Controllo qualitativo'!C159</f>
        <v>0</v>
      </c>
      <c r="E158" s="7">
        <f>'2-Controllo qualitativo'!D159</f>
        <v>0</v>
      </c>
      <c r="F158" s="15"/>
      <c r="G158" s="9"/>
      <c r="H158" s="9" t="s">
        <v>571</v>
      </c>
      <c r="I158" s="9" t="s">
        <v>570</v>
      </c>
      <c r="J158" s="15"/>
      <c r="K158" s="9">
        <f>IF(H158="", "", "")</f>
        <v>0</v>
      </c>
      <c r="L158" s="9">
        <f>IF(H158="", "", "(1) Those who have performed external calibration or have multiple sets of data to support this")</f>
        <v>0</v>
      </c>
      <c r="M158" s="9">
        <f>IF(H158="", "", "")</f>
        <v>0</v>
      </c>
      <c r="N158" s="15"/>
      <c r="O158" s="9">
        <f>IF(L158="", "", "")</f>
        <v>0</v>
      </c>
      <c r="P158" s="9">
        <f>IF(L158="", "", "(1) Those who have performed external calibration or have multiple sets of data to support this")</f>
        <v>0</v>
      </c>
      <c r="Q158" s="9">
        <f>IF(L158="", "", "")</f>
        <v>0</v>
      </c>
      <c r="R158" s="9"/>
      <c r="S158" s="9"/>
      <c r="T158" s="9"/>
      <c r="U158" s="9"/>
      <c r="V158" s="9"/>
    </row>
    <row r="159" spans="2:22">
      <c r="B159" s="7">
        <f>'2-Controllo qualitativo'!A160</f>
        <v>0</v>
      </c>
      <c r="C159" s="7">
        <f>'2-Controllo qualitativo'!B160</f>
        <v>0</v>
      </c>
      <c r="D159" s="7">
        <f>'2-Controllo qualitativo'!C160</f>
        <v>0</v>
      </c>
      <c r="E159" s="7">
        <f>'2-Controllo qualitativo'!D160</f>
        <v>0</v>
      </c>
      <c r="F159" s="15"/>
      <c r="G159" s="9" t="s">
        <v>574</v>
      </c>
      <c r="H159" s="9" t="s">
        <v>571</v>
      </c>
      <c r="I159" s="9" t="s">
        <v>570</v>
      </c>
      <c r="J159" s="15"/>
      <c r="K159" s="9">
        <f>IF(H159="", "", "")</f>
        <v>0</v>
      </c>
      <c r="L159" s="9">
        <f>IF(H159="", "", "(1) Those who have performed external calibration or have multiple sets of data to support this")</f>
        <v>0</v>
      </c>
      <c r="M159" s="9">
        <f>IF(H159="", "", "")</f>
        <v>0</v>
      </c>
      <c r="N159" s="15"/>
      <c r="O159" s="9">
        <f>IF(L159="", "", "")</f>
        <v>0</v>
      </c>
      <c r="P159" s="9">
        <f>IF(L159="", "", "(1) Those who have performed external calibration or have multiple sets of data to support this")</f>
        <v>0</v>
      </c>
      <c r="Q159" s="9">
        <f>IF(L159="", "", "")</f>
        <v>0</v>
      </c>
      <c r="R159" s="9"/>
      <c r="S159" s="9"/>
      <c r="T159" s="9"/>
      <c r="U159" s="9"/>
      <c r="V159" s="9"/>
    </row>
    <row r="160" spans="2:22">
      <c r="B160" s="7">
        <f>'2-Controllo qualitativo'!A161</f>
        <v>0</v>
      </c>
      <c r="C160" s="7">
        <f>'2-Controllo qualitativo'!B161</f>
        <v>0</v>
      </c>
      <c r="D160" s="7">
        <f>'2-Controllo qualitativo'!C161</f>
        <v>0</v>
      </c>
      <c r="E160" s="7">
        <f>'2-Controllo qualitativo'!D161</f>
        <v>0</v>
      </c>
      <c r="F160" s="15"/>
      <c r="G160" s="9" t="s">
        <v>574</v>
      </c>
      <c r="H160" s="9" t="s">
        <v>569</v>
      </c>
      <c r="I160" s="9" t="s">
        <v>573</v>
      </c>
      <c r="J160" s="15"/>
      <c r="K160" s="9">
        <f>IF(H160="", "", "")</f>
        <v>0</v>
      </c>
      <c r="L160" s="9">
        <f>IF(H160="", "", "(3) Failure to perform instrument calibration or record compilation")</f>
        <v>0</v>
      </c>
      <c r="M160" s="9">
        <f>IF(H160="", "", "")</f>
        <v>0</v>
      </c>
      <c r="N160" s="15"/>
      <c r="O160" s="9">
        <f>IF(L160="", "", "")</f>
        <v>0</v>
      </c>
      <c r="P160" s="9">
        <f>IF(L160="", "", "(3) Failure to perform instrument calibration or record compilation")</f>
        <v>0</v>
      </c>
      <c r="Q160" s="9">
        <f>IF(L160="", "", "")</f>
        <v>0</v>
      </c>
      <c r="R160" s="9"/>
      <c r="S160" s="9"/>
      <c r="T160" s="9"/>
      <c r="U160" s="9"/>
      <c r="V160" s="9"/>
    </row>
    <row r="161" spans="2:22">
      <c r="B161" s="7">
        <f>'2-Controllo qualitativo'!A162</f>
        <v>0</v>
      </c>
      <c r="C161" s="7">
        <f>'2-Controllo qualitativo'!B162</f>
        <v>0</v>
      </c>
      <c r="D161" s="7">
        <f>'2-Controllo qualitativo'!C162</f>
        <v>0</v>
      </c>
      <c r="E161" s="7">
        <f>'2-Controllo qualitativo'!D162</f>
        <v>0</v>
      </c>
      <c r="F161" s="15"/>
      <c r="G161" s="9" t="s">
        <v>574</v>
      </c>
      <c r="H161" s="9" t="s">
        <v>569</v>
      </c>
      <c r="I161" s="9" t="s">
        <v>573</v>
      </c>
      <c r="J161" s="15"/>
      <c r="K161" s="9">
        <f>IF(H161="", "", "")</f>
        <v>0</v>
      </c>
      <c r="L161" s="9">
        <f>IF(H161="", "", "(3) Failure to perform instrument calibration or record compilation")</f>
        <v>0</v>
      </c>
      <c r="M161" s="9">
        <f>IF(H161="", "", "")</f>
        <v>0</v>
      </c>
      <c r="N161" s="15"/>
      <c r="O161" s="9">
        <f>IF(L161="", "", "")</f>
        <v>0</v>
      </c>
      <c r="P161" s="9">
        <f>IF(L161="", "", "(3) Failure to perform instrument calibration or record compilation")</f>
        <v>0</v>
      </c>
      <c r="Q161" s="9">
        <f>IF(L161="", "", "")</f>
        <v>0</v>
      </c>
      <c r="R161" s="9"/>
      <c r="S161" s="9"/>
      <c r="T161" s="9"/>
      <c r="U161" s="9"/>
      <c r="V161" s="9"/>
    </row>
    <row r="162" spans="2:22">
      <c r="B162" s="7">
        <f>'2-Controllo qualitativo'!A163</f>
        <v>0</v>
      </c>
      <c r="C162" s="7">
        <f>'2-Controllo qualitativo'!B163</f>
        <v>0</v>
      </c>
      <c r="D162" s="7">
        <f>'2-Controllo qualitativo'!C163</f>
        <v>0</v>
      </c>
      <c r="E162" s="7">
        <f>'2-Controllo qualitativo'!D163</f>
        <v>0</v>
      </c>
      <c r="F162" s="15">
        <v>677</v>
      </c>
      <c r="G162" s="9" t="s">
        <v>574</v>
      </c>
      <c r="H162" s="9" t="s">
        <v>569</v>
      </c>
      <c r="I162" s="9" t="s">
        <v>573</v>
      </c>
      <c r="J162" s="15"/>
      <c r="K162" s="9">
        <f>IF(H162="", "", "")</f>
        <v>0</v>
      </c>
      <c r="L162" s="9">
        <f>IF(H162="", "", "(3) Failure to perform instrument calibration or record compilation")</f>
        <v>0</v>
      </c>
      <c r="M162" s="9">
        <f>IF(H162="", "", "")</f>
        <v>0</v>
      </c>
      <c r="N162" s="15"/>
      <c r="O162" s="9">
        <f>IF(L162="", "", "")</f>
        <v>0</v>
      </c>
      <c r="P162" s="9">
        <f>IF(L162="", "", "(3) Failure to perform instrument calibration or record compilation")</f>
        <v>0</v>
      </c>
      <c r="Q162" s="9">
        <f>IF(L162="", "", "")</f>
        <v>0</v>
      </c>
      <c r="R162" s="9"/>
      <c r="S162" s="9"/>
      <c r="T162" s="9"/>
      <c r="U162" s="9"/>
      <c r="V162" s="9"/>
    </row>
    <row r="163" spans="2:22">
      <c r="B163" s="7">
        <f>'2-Controllo qualitativo'!A164</f>
        <v>0</v>
      </c>
      <c r="C163" s="7">
        <f>'2-Controllo qualitativo'!B164</f>
        <v>0</v>
      </c>
      <c r="D163" s="7">
        <f>'2-Controllo qualitativo'!C164</f>
        <v>0</v>
      </c>
      <c r="E163" s="7">
        <f>'2-Controllo qualitativo'!D164</f>
        <v>0</v>
      </c>
      <c r="F163" s="15"/>
      <c r="G163" s="9" t="s">
        <v>574</v>
      </c>
      <c r="H163" s="9" t="s">
        <v>569</v>
      </c>
      <c r="I163" s="9" t="s">
        <v>573</v>
      </c>
      <c r="J163" s="15"/>
      <c r="K163" s="9">
        <f>IF(H163="", "", "")</f>
        <v>0</v>
      </c>
      <c r="L163" s="9">
        <f>IF(H163="", "", "(3) Failure to perform instrument calibration or record compilation")</f>
        <v>0</v>
      </c>
      <c r="M163" s="9">
        <f>IF(H163="", "", "")</f>
        <v>0</v>
      </c>
      <c r="N163" s="15"/>
      <c r="O163" s="9">
        <f>IF(L163="", "", "")</f>
        <v>0</v>
      </c>
      <c r="P163" s="9">
        <f>IF(L163="", "", "(3) Failure to perform instrument calibration or record compilation")</f>
        <v>0</v>
      </c>
      <c r="Q163" s="9">
        <f>IF(L163="", "", "")</f>
        <v>0</v>
      </c>
      <c r="R163" s="9"/>
      <c r="S163" s="9"/>
      <c r="T163" s="9"/>
      <c r="U163" s="9"/>
      <c r="V163" s="9"/>
    </row>
    <row r="164" spans="2:22">
      <c r="B164" s="7">
        <f>'2-Controllo qualitativo'!A165</f>
        <v>0</v>
      </c>
      <c r="C164" s="7">
        <f>'2-Controllo qualitativo'!B165</f>
        <v>0</v>
      </c>
      <c r="D164" s="7">
        <f>'2-Controllo qualitativo'!C165</f>
        <v>0</v>
      </c>
      <c r="E164" s="7">
        <f>'2-Controllo qualitativo'!D165</f>
        <v>0</v>
      </c>
      <c r="F164" s="15">
        <v>1300</v>
      </c>
      <c r="G164" s="9" t="s">
        <v>574</v>
      </c>
      <c r="H164" s="9" t="s">
        <v>569</v>
      </c>
      <c r="I164" s="9" t="s">
        <v>573</v>
      </c>
      <c r="J164" s="15"/>
      <c r="K164" s="9">
        <f>IF(H164="", "", "")</f>
        <v>0</v>
      </c>
      <c r="L164" s="9">
        <f>IF(H164="", "", "(3) Failure to perform instrument calibration or record compilation")</f>
        <v>0</v>
      </c>
      <c r="M164" s="9">
        <f>IF(H164="", "", "")</f>
        <v>0</v>
      </c>
      <c r="N164" s="15"/>
      <c r="O164" s="9">
        <f>IF(L164="", "", "")</f>
        <v>0</v>
      </c>
      <c r="P164" s="9">
        <f>IF(L164="", "", "(3) Failure to perform instrument calibration or record compilation")</f>
        <v>0</v>
      </c>
      <c r="Q164" s="9">
        <f>IF(L164="", "", "")</f>
        <v>0</v>
      </c>
      <c r="R164" s="9"/>
      <c r="S164" s="9"/>
      <c r="T164" s="9"/>
      <c r="U164" s="9"/>
      <c r="V164" s="9"/>
    </row>
    <row r="165" spans="2:22">
      <c r="B165" s="7">
        <f>'2-Controllo qualitativo'!A166</f>
        <v>0</v>
      </c>
      <c r="C165" s="7">
        <f>'2-Controllo qualitativo'!B166</f>
        <v>0</v>
      </c>
      <c r="D165" s="7">
        <f>'2-Controllo qualitativo'!C166</f>
        <v>0</v>
      </c>
      <c r="E165" s="7">
        <f>'2-Controllo qualitativo'!D166</f>
        <v>0</v>
      </c>
      <c r="F165" s="15">
        <v>196</v>
      </c>
      <c r="G165" s="9" t="s">
        <v>574</v>
      </c>
      <c r="H165" s="9" t="s">
        <v>569</v>
      </c>
      <c r="I165" s="9" t="s">
        <v>573</v>
      </c>
      <c r="J165" s="15"/>
      <c r="K165" s="9">
        <f>IF(H165="", "", "")</f>
        <v>0</v>
      </c>
      <c r="L165" s="9">
        <f>IF(H165="", "", "(3) Failure to perform instrument calibration or record compilation")</f>
        <v>0</v>
      </c>
      <c r="M165" s="9">
        <f>IF(H165="", "", "")</f>
        <v>0</v>
      </c>
      <c r="N165" s="15"/>
      <c r="O165" s="9">
        <f>IF(L165="", "", "")</f>
        <v>0</v>
      </c>
      <c r="P165" s="9">
        <f>IF(L165="", "", "(3) Failure to perform instrument calibration or record compilation")</f>
        <v>0</v>
      </c>
      <c r="Q165" s="9">
        <f>IF(L165="", "", "")</f>
        <v>0</v>
      </c>
      <c r="R165" s="9"/>
      <c r="S165" s="9"/>
      <c r="T165" s="9"/>
      <c r="U165" s="9"/>
      <c r="V165" s="9"/>
    </row>
    <row r="166" spans="2:22">
      <c r="B166" s="7">
        <f>'2-Controllo qualitativo'!A167</f>
        <v>0</v>
      </c>
      <c r="C166" s="7">
        <f>'2-Controllo qualitativo'!B167</f>
        <v>0</v>
      </c>
      <c r="D166" s="7">
        <f>'2-Controllo qualitativo'!C167</f>
        <v>0</v>
      </c>
      <c r="E166" s="7">
        <f>'2-Controllo qualitativo'!D167</f>
        <v>0</v>
      </c>
      <c r="F166" s="15">
        <v>612</v>
      </c>
      <c r="G166" s="9" t="s">
        <v>574</v>
      </c>
      <c r="H166" s="9" t="s">
        <v>569</v>
      </c>
      <c r="I166" s="9" t="s">
        <v>573</v>
      </c>
      <c r="J166" s="15"/>
      <c r="K166" s="9">
        <f>IF(H166="", "", "")</f>
        <v>0</v>
      </c>
      <c r="L166" s="9">
        <f>IF(H166="", "", "(3) Failure to perform instrument calibration or record compilation")</f>
        <v>0</v>
      </c>
      <c r="M166" s="9">
        <f>IF(H166="", "", "")</f>
        <v>0</v>
      </c>
      <c r="N166" s="15"/>
      <c r="O166" s="9">
        <f>IF(L166="", "", "")</f>
        <v>0</v>
      </c>
      <c r="P166" s="9">
        <f>IF(L166="", "", "(3) Failure to perform instrument calibration or record compilation")</f>
        <v>0</v>
      </c>
      <c r="Q166" s="9">
        <f>IF(L166="", "", "")</f>
        <v>0</v>
      </c>
      <c r="R166" s="9"/>
      <c r="S166" s="9"/>
      <c r="T166" s="9"/>
      <c r="U166" s="9"/>
      <c r="V166" s="9"/>
    </row>
    <row r="167" spans="2:22">
      <c r="B167" s="7">
        <f>'2-Controllo qualitativo'!A168</f>
        <v>0</v>
      </c>
      <c r="C167" s="7">
        <f>'2-Controllo qualitativo'!B168</f>
        <v>0</v>
      </c>
      <c r="D167" s="7">
        <f>'2-Controllo qualitativo'!C168</f>
        <v>0</v>
      </c>
      <c r="E167" s="7">
        <f>'2-Controllo qualitativo'!D168</f>
        <v>0</v>
      </c>
      <c r="F167" s="15"/>
      <c r="G167" s="9"/>
      <c r="H167" s="9" t="s">
        <v>569</v>
      </c>
      <c r="I167" s="9" t="s">
        <v>570</v>
      </c>
      <c r="J167" s="15"/>
      <c r="K167" s="9">
        <f>IF(H167="", "", "")</f>
        <v>0</v>
      </c>
      <c r="L167" s="9">
        <f>IF(H167="", "", "(3) Failure to perform instrument calibration or record compilation")</f>
        <v>0</v>
      </c>
      <c r="M167" s="9">
        <f>IF(H167="", "", "")</f>
        <v>0</v>
      </c>
      <c r="N167" s="15"/>
      <c r="O167" s="9">
        <f>IF(L167="", "", "")</f>
        <v>0</v>
      </c>
      <c r="P167" s="9">
        <f>IF(L167="", "", "(3) Failure to perform instrument calibration or record compilation")</f>
        <v>0</v>
      </c>
      <c r="Q167" s="9">
        <f>IF(L167="", "", "")</f>
        <v>0</v>
      </c>
      <c r="R167" s="9"/>
      <c r="S167" s="9"/>
      <c r="T167" s="9"/>
      <c r="U167" s="9"/>
      <c r="V167" s="9"/>
    </row>
    <row r="168" spans="2:22">
      <c r="B168" s="7">
        <f>'2-Controllo qualitativo'!A169</f>
        <v>0</v>
      </c>
      <c r="C168" s="7">
        <f>'2-Controllo qualitativo'!B169</f>
        <v>0</v>
      </c>
      <c r="D168" s="7">
        <f>'2-Controllo qualitativo'!C169</f>
        <v>0</v>
      </c>
      <c r="E168" s="7">
        <f>'2-Controllo qualitativo'!D169</f>
        <v>0</v>
      </c>
      <c r="F168" s="15">
        <v>0</v>
      </c>
      <c r="G168" s="9"/>
      <c r="H168" s="9" t="s">
        <v>569</v>
      </c>
      <c r="I168" s="9"/>
      <c r="J168" s="15">
        <v>0.00159375</v>
      </c>
      <c r="K168" s="9">
        <f>IF(H168="", "", "kgCH₄/passenger-hour")</f>
        <v>0</v>
      </c>
      <c r="L168" s="9">
        <f>IF(H168="", "", "(3) Failure to perform instrument calibration or record compilation")</f>
        <v>0</v>
      </c>
      <c r="M168" s="9">
        <f>IF(H168="", "", "台灣環境部")</f>
        <v>0</v>
      </c>
      <c r="N168" s="15"/>
      <c r="O168" s="9">
        <f>IF(L168="", "", "")</f>
        <v>0</v>
      </c>
      <c r="P168" s="9">
        <f>IF(L168="", "", "(3) Failure to perform instrument calibration or record compilation")</f>
        <v>0</v>
      </c>
      <c r="Q168" s="9">
        <f>IF(L168="", "", "")</f>
        <v>0</v>
      </c>
      <c r="R168" s="9"/>
      <c r="S168" s="9"/>
      <c r="T168" s="9"/>
      <c r="U168" s="9"/>
      <c r="V168" s="9"/>
    </row>
    <row r="169" spans="2:22">
      <c r="B169" s="7">
        <f>'2-Controllo qualitativo'!A170</f>
        <v>0</v>
      </c>
      <c r="C169" s="7">
        <f>'2-Controllo qualitativo'!B170</f>
        <v>0</v>
      </c>
      <c r="D169" s="7">
        <f>'2-Controllo qualitativo'!C170</f>
        <v>0</v>
      </c>
      <c r="E169" s="7">
        <f>'2-Controllo qualitativo'!D170</f>
        <v>0</v>
      </c>
      <c r="F169" s="15"/>
      <c r="G169" s="9" t="s">
        <v>574</v>
      </c>
      <c r="H169" s="9" t="s">
        <v>571</v>
      </c>
      <c r="I169" s="9" t="s">
        <v>570</v>
      </c>
      <c r="J169" s="15"/>
      <c r="K169" s="9">
        <f>IF(H169="", "", "")</f>
        <v>0</v>
      </c>
      <c r="L169" s="9">
        <f>IF(H169="", "", "(1) Those who have performed external calibration or have multiple sets of data to support this")</f>
        <v>0</v>
      </c>
      <c r="M169" s="9">
        <f>IF(H169="", "", "")</f>
        <v>0</v>
      </c>
      <c r="N169" s="15"/>
      <c r="O169" s="9">
        <f>IF(L169="", "", "")</f>
        <v>0</v>
      </c>
      <c r="P169" s="9">
        <f>IF(L169="", "", "(1) Those who have performed external calibration or have multiple sets of data to support this")</f>
        <v>0</v>
      </c>
      <c r="Q169" s="9">
        <f>IF(L169="", "", "")</f>
        <v>0</v>
      </c>
      <c r="R169" s="9"/>
      <c r="S169" s="9"/>
      <c r="T169" s="9"/>
      <c r="U169" s="9"/>
      <c r="V169" s="9"/>
    </row>
    <row r="170" spans="2:22">
      <c r="B170" s="7">
        <f>'2-Controllo qualitativo'!A171</f>
        <v>0</v>
      </c>
      <c r="C170" s="7">
        <f>'2-Controllo qualitativo'!B171</f>
        <v>0</v>
      </c>
      <c r="D170" s="7">
        <f>'2-Controllo qualitativo'!C171</f>
        <v>0</v>
      </c>
      <c r="E170" s="7">
        <f>'2-Controllo qualitativo'!D171</f>
        <v>0</v>
      </c>
      <c r="F170" s="15">
        <v>0</v>
      </c>
      <c r="G170" s="9"/>
      <c r="H170" s="9" t="s">
        <v>569</v>
      </c>
      <c r="I170" s="9"/>
      <c r="J170" s="15">
        <v>0.00159375</v>
      </c>
      <c r="K170" s="9">
        <f>IF(H170="", "", "kgCH₄/passenger-hour")</f>
        <v>0</v>
      </c>
      <c r="L170" s="9">
        <f>IF(H170="", "", "(3) Failure to perform instrument calibration or record compilation")</f>
        <v>0</v>
      </c>
      <c r="M170" s="9">
        <f>IF(H170="", "", "台灣環境部")</f>
        <v>0</v>
      </c>
      <c r="N170" s="15"/>
      <c r="O170" s="9">
        <f>IF(L170="", "", "")</f>
        <v>0</v>
      </c>
      <c r="P170" s="9">
        <f>IF(L170="", "", "(3) Failure to perform instrument calibration or record compilation")</f>
        <v>0</v>
      </c>
      <c r="Q170" s="9">
        <f>IF(L170="", "", "")</f>
        <v>0</v>
      </c>
      <c r="R170" s="9"/>
      <c r="S170" s="9"/>
      <c r="T170" s="9"/>
      <c r="U170" s="9"/>
      <c r="V170" s="9"/>
    </row>
    <row r="171" spans="2:22">
      <c r="B171" s="7">
        <f>'2-Controllo qualitativo'!A172</f>
        <v>0</v>
      </c>
      <c r="C171" s="7">
        <f>'2-Controllo qualitativo'!B172</f>
        <v>0</v>
      </c>
      <c r="D171" s="7">
        <f>'2-Controllo qualitativo'!C172</f>
        <v>0</v>
      </c>
      <c r="E171" s="7">
        <f>'2-Controllo qualitativo'!D172</f>
        <v>0</v>
      </c>
      <c r="F171" s="15">
        <v>0</v>
      </c>
      <c r="G171" s="9"/>
      <c r="H171" s="9" t="s">
        <v>569</v>
      </c>
      <c r="I171" s="9"/>
      <c r="J171" s="15">
        <v>0.00159375</v>
      </c>
      <c r="K171" s="9">
        <f>IF(H171="", "", "kgCH₄/passenger-hour")</f>
        <v>0</v>
      </c>
      <c r="L171" s="9">
        <f>IF(H171="", "", "(3) Failure to perform instrument calibration or record compilation")</f>
        <v>0</v>
      </c>
      <c r="M171" s="9">
        <f>IF(H171="", "", "台灣環境部")</f>
        <v>0</v>
      </c>
      <c r="N171" s="15"/>
      <c r="O171" s="9">
        <f>IF(L171="", "", "")</f>
        <v>0</v>
      </c>
      <c r="P171" s="9">
        <f>IF(L171="", "", "(3) Failure to perform instrument calibration or record compilation")</f>
        <v>0</v>
      </c>
      <c r="Q171" s="9">
        <f>IF(L171="", "", "")</f>
        <v>0</v>
      </c>
      <c r="R171" s="9"/>
      <c r="S171" s="9"/>
      <c r="T171" s="9"/>
      <c r="U171" s="9"/>
      <c r="V171" s="9"/>
    </row>
    <row r="172" spans="2:22">
      <c r="B172" s="7">
        <f>'2-Controllo qualitativo'!A173</f>
        <v>0</v>
      </c>
      <c r="C172" s="7">
        <f>'2-Controllo qualitativo'!B173</f>
        <v>0</v>
      </c>
      <c r="D172" s="7">
        <f>'2-Controllo qualitativo'!C173</f>
        <v>0</v>
      </c>
      <c r="E172" s="7">
        <f>'2-Controllo qualitativo'!D173</f>
        <v>0</v>
      </c>
      <c r="F172" s="15">
        <v>0</v>
      </c>
      <c r="G172" s="9"/>
      <c r="H172" s="9" t="s">
        <v>569</v>
      </c>
      <c r="I172" s="9"/>
      <c r="J172" s="15">
        <v>0.00159375</v>
      </c>
      <c r="K172" s="9">
        <f>IF(H172="", "", "kgCH₄/passenger-hour")</f>
        <v>0</v>
      </c>
      <c r="L172" s="9">
        <f>IF(H172="", "", "(3) Failure to perform instrument calibration or record compilation")</f>
        <v>0</v>
      </c>
      <c r="M172" s="9">
        <f>IF(H172="", "", "台灣環境部")</f>
        <v>0</v>
      </c>
      <c r="N172" s="15"/>
      <c r="O172" s="9">
        <f>IF(L172="", "", "")</f>
        <v>0</v>
      </c>
      <c r="P172" s="9">
        <f>IF(L172="", "", "(3) Failure to perform instrument calibration or record compilation")</f>
        <v>0</v>
      </c>
      <c r="Q172" s="9">
        <f>IF(L172="", "", "")</f>
        <v>0</v>
      </c>
      <c r="R172" s="9"/>
      <c r="S172" s="9"/>
      <c r="T172" s="9"/>
      <c r="U172" s="9"/>
      <c r="V172" s="9"/>
    </row>
    <row r="173" spans="2:22">
      <c r="B173" s="7">
        <f>'2-Controllo qualitativo'!A174</f>
        <v>0</v>
      </c>
      <c r="C173" s="7">
        <f>'2-Controllo qualitativo'!B174</f>
        <v>0</v>
      </c>
      <c r="D173" s="7">
        <f>'2-Controllo qualitativo'!C174</f>
        <v>0</v>
      </c>
      <c r="E173" s="7">
        <f>'2-Controllo qualitativo'!D174</f>
        <v>0</v>
      </c>
      <c r="F173" s="15">
        <v>0</v>
      </c>
      <c r="G173" s="9"/>
      <c r="H173" s="9" t="s">
        <v>569</v>
      </c>
      <c r="I173" s="9"/>
      <c r="J173" s="15">
        <v>0.00159375</v>
      </c>
      <c r="K173" s="9">
        <f>IF(H173="", "", "kgCH₄/passenger-hour")</f>
        <v>0</v>
      </c>
      <c r="L173" s="9">
        <f>IF(H173="", "", "(3) Failure to perform instrument calibration or record compilation")</f>
        <v>0</v>
      </c>
      <c r="M173" s="9">
        <f>IF(H173="", "", "台灣環境部")</f>
        <v>0</v>
      </c>
      <c r="N173" s="15"/>
      <c r="O173" s="9">
        <f>IF(L173="", "", "")</f>
        <v>0</v>
      </c>
      <c r="P173" s="9">
        <f>IF(L173="", "", "(3) Failure to perform instrument calibration or record compilation")</f>
        <v>0</v>
      </c>
      <c r="Q173" s="9">
        <f>IF(L173="", "", "")</f>
        <v>0</v>
      </c>
      <c r="R173" s="9"/>
      <c r="S173" s="9"/>
      <c r="T173" s="9"/>
      <c r="U173" s="9"/>
      <c r="V173" s="9"/>
    </row>
    <row r="174" spans="2:22">
      <c r="B174" s="7">
        <f>'2-Controllo qualitativo'!A175</f>
        <v>0</v>
      </c>
      <c r="C174" s="7">
        <f>'2-Controllo qualitativo'!B175</f>
        <v>0</v>
      </c>
      <c r="D174" s="7">
        <f>'2-Controllo qualitativo'!C175</f>
        <v>0</v>
      </c>
      <c r="E174" s="7">
        <f>'2-Controllo qualitativo'!D175</f>
        <v>0</v>
      </c>
      <c r="F174" s="15">
        <v>677</v>
      </c>
      <c r="G174" s="9" t="s">
        <v>574</v>
      </c>
      <c r="H174" s="9" t="s">
        <v>569</v>
      </c>
      <c r="I174" s="9" t="s">
        <v>573</v>
      </c>
      <c r="J174" s="15"/>
      <c r="K174" s="9">
        <f>IF(H174="", "", "")</f>
        <v>0</v>
      </c>
      <c r="L174" s="9">
        <f>IF(H174="", "", "(3) Failure to perform instrument calibration or record compilation")</f>
        <v>0</v>
      </c>
      <c r="M174" s="9">
        <f>IF(H174="", "", "")</f>
        <v>0</v>
      </c>
      <c r="N174" s="15"/>
      <c r="O174" s="9">
        <f>IF(L174="", "", "")</f>
        <v>0</v>
      </c>
      <c r="P174" s="9">
        <f>IF(L174="", "", "(3) Failure to perform instrument calibration or record compilation")</f>
        <v>0</v>
      </c>
      <c r="Q174" s="9">
        <f>IF(L174="", "", "")</f>
        <v>0</v>
      </c>
      <c r="R174" s="9"/>
      <c r="S174" s="9"/>
      <c r="T174" s="9"/>
      <c r="U174" s="9"/>
      <c r="V174" s="9"/>
    </row>
    <row r="175" spans="2:22">
      <c r="B175" s="7">
        <f>'2-Controllo qualitativo'!A176</f>
        <v>0</v>
      </c>
      <c r="C175" s="7">
        <f>'2-Controllo qualitativo'!B176</f>
        <v>0</v>
      </c>
      <c r="D175" s="7">
        <f>'2-Controllo qualitativo'!C176</f>
        <v>0</v>
      </c>
      <c r="E175" s="7">
        <f>'2-Controllo qualitativo'!D176</f>
        <v>0</v>
      </c>
      <c r="F175" s="15"/>
      <c r="G175" s="9" t="s">
        <v>574</v>
      </c>
      <c r="H175" s="9" t="s">
        <v>569</v>
      </c>
      <c r="I175" s="9" t="s">
        <v>573</v>
      </c>
      <c r="J175" s="15"/>
      <c r="K175" s="9">
        <f>IF(H175="", "", "")</f>
        <v>0</v>
      </c>
      <c r="L175" s="9">
        <f>IF(H175="", "", "(3) Failure to perform instrument calibration or record compilation")</f>
        <v>0</v>
      </c>
      <c r="M175" s="9">
        <f>IF(H175="", "", "")</f>
        <v>0</v>
      </c>
      <c r="N175" s="15"/>
      <c r="O175" s="9">
        <f>IF(L175="", "", "")</f>
        <v>0</v>
      </c>
      <c r="P175" s="9">
        <f>IF(L175="", "", "(3) Failure to perform instrument calibration or record compilation")</f>
        <v>0</v>
      </c>
      <c r="Q175" s="9">
        <f>IF(L175="", "", "")</f>
        <v>0</v>
      </c>
      <c r="R175" s="9"/>
      <c r="S175" s="9"/>
      <c r="T175" s="9"/>
      <c r="U175" s="9"/>
      <c r="V175" s="9"/>
    </row>
    <row r="176" spans="2:22">
      <c r="B176" s="7">
        <f>'2-Controllo qualitativo'!A177</f>
        <v>0</v>
      </c>
      <c r="C176" s="7">
        <f>'2-Controllo qualitativo'!B177</f>
        <v>0</v>
      </c>
      <c r="D176" s="7">
        <f>'2-Controllo qualitativo'!C177</f>
        <v>0</v>
      </c>
      <c r="E176" s="7">
        <f>'2-Controllo qualitativo'!D177</f>
        <v>0</v>
      </c>
      <c r="F176" s="15"/>
      <c r="G176" s="9" t="s">
        <v>574</v>
      </c>
      <c r="H176" s="9" t="s">
        <v>569</v>
      </c>
      <c r="I176" s="9" t="s">
        <v>573</v>
      </c>
      <c r="J176" s="15"/>
      <c r="K176" s="9">
        <f>IF(H176="", "", "")</f>
        <v>0</v>
      </c>
      <c r="L176" s="9">
        <f>IF(H176="", "", "(3) Failure to perform instrument calibration or record compilation")</f>
        <v>0</v>
      </c>
      <c r="M176" s="9">
        <f>IF(H176="", "", "")</f>
        <v>0</v>
      </c>
      <c r="N176" s="15"/>
      <c r="O176" s="9">
        <f>IF(L176="", "", "")</f>
        <v>0</v>
      </c>
      <c r="P176" s="9">
        <f>IF(L176="", "", "(3) Failure to perform instrument calibration or record compilation")</f>
        <v>0</v>
      </c>
      <c r="Q176" s="9">
        <f>IF(L176="", "", "")</f>
        <v>0</v>
      </c>
      <c r="R176" s="9"/>
      <c r="S176" s="9"/>
      <c r="T176" s="9"/>
      <c r="U176" s="9"/>
      <c r="V176" s="9"/>
    </row>
    <row r="177" spans="2:22">
      <c r="B177" s="7">
        <f>'2-Controllo qualitativo'!A178</f>
        <v>0</v>
      </c>
      <c r="C177" s="7">
        <f>'2-Controllo qualitativo'!B178</f>
        <v>0</v>
      </c>
      <c r="D177" s="7">
        <f>'2-Controllo qualitativo'!C178</f>
        <v>0</v>
      </c>
      <c r="E177" s="7">
        <f>'2-Controllo qualitativo'!D178</f>
        <v>0</v>
      </c>
      <c r="F177" s="15">
        <v>1300</v>
      </c>
      <c r="G177" s="9" t="s">
        <v>574</v>
      </c>
      <c r="H177" s="9" t="s">
        <v>569</v>
      </c>
      <c r="I177" s="9" t="s">
        <v>573</v>
      </c>
      <c r="J177" s="15"/>
      <c r="K177" s="9">
        <f>IF(H177="", "", "")</f>
        <v>0</v>
      </c>
      <c r="L177" s="9">
        <f>IF(H177="", "", "(3) Failure to perform instrument calibration or record compilation")</f>
        <v>0</v>
      </c>
      <c r="M177" s="9">
        <f>IF(H177="", "", "")</f>
        <v>0</v>
      </c>
      <c r="N177" s="15"/>
      <c r="O177" s="9">
        <f>IF(L177="", "", "")</f>
        <v>0</v>
      </c>
      <c r="P177" s="9">
        <f>IF(L177="", "", "(3) Failure to perform instrument calibration or record compilation")</f>
        <v>0</v>
      </c>
      <c r="Q177" s="9">
        <f>IF(L177="", "", "")</f>
        <v>0</v>
      </c>
      <c r="R177" s="9"/>
      <c r="S177" s="9"/>
      <c r="T177" s="9"/>
      <c r="U177" s="9"/>
      <c r="V177" s="9"/>
    </row>
    <row r="178" spans="2:22">
      <c r="B178" s="7">
        <f>'2-Controllo qualitativo'!A179</f>
        <v>0</v>
      </c>
      <c r="C178" s="7">
        <f>'2-Controllo qualitativo'!B179</f>
        <v>0</v>
      </c>
      <c r="D178" s="7">
        <f>'2-Controllo qualitativo'!C179</f>
        <v>0</v>
      </c>
      <c r="E178" s="7">
        <f>'2-Controllo qualitativo'!D179</f>
        <v>0</v>
      </c>
      <c r="F178" s="15">
        <v>196</v>
      </c>
      <c r="G178" s="9" t="s">
        <v>574</v>
      </c>
      <c r="H178" s="9" t="s">
        <v>569</v>
      </c>
      <c r="I178" s="9" t="s">
        <v>573</v>
      </c>
      <c r="J178" s="15"/>
      <c r="K178" s="9">
        <f>IF(H178="", "", "")</f>
        <v>0</v>
      </c>
      <c r="L178" s="9">
        <f>IF(H178="", "", "(3) Failure to perform instrument calibration or record compilation")</f>
        <v>0</v>
      </c>
      <c r="M178" s="9">
        <f>IF(H178="", "", "")</f>
        <v>0</v>
      </c>
      <c r="N178" s="15"/>
      <c r="O178" s="9">
        <f>IF(L178="", "", "")</f>
        <v>0</v>
      </c>
      <c r="P178" s="9">
        <f>IF(L178="", "", "(3) Failure to perform instrument calibration or record compilation")</f>
        <v>0</v>
      </c>
      <c r="Q178" s="9">
        <f>IF(L178="", "", "")</f>
        <v>0</v>
      </c>
      <c r="R178" s="9"/>
      <c r="S178" s="9"/>
      <c r="T178" s="9"/>
      <c r="U178" s="9"/>
      <c r="V178" s="9"/>
    </row>
    <row r="179" spans="2:22">
      <c r="B179" s="7">
        <f>'2-Controllo qualitativo'!A180</f>
        <v>0</v>
      </c>
      <c r="C179" s="7">
        <f>'2-Controllo qualitativo'!B180</f>
        <v>0</v>
      </c>
      <c r="D179" s="7">
        <f>'2-Controllo qualitativo'!C180</f>
        <v>0</v>
      </c>
      <c r="E179" s="7">
        <f>'2-Controllo qualitativo'!D180</f>
        <v>0</v>
      </c>
      <c r="F179" s="15"/>
      <c r="G179" s="9"/>
      <c r="H179" s="9" t="s">
        <v>569</v>
      </c>
      <c r="I179" s="9" t="s">
        <v>570</v>
      </c>
      <c r="J179" s="15"/>
      <c r="K179" s="9">
        <f>IF(H179="", "", "")</f>
        <v>0</v>
      </c>
      <c r="L179" s="9">
        <f>IF(H179="", "", "(3) Failure to perform instrument calibration or record compilation")</f>
        <v>0</v>
      </c>
      <c r="M179" s="9">
        <f>IF(H179="", "", "")</f>
        <v>0</v>
      </c>
      <c r="N179" s="15"/>
      <c r="O179" s="9">
        <f>IF(L179="", "", "")</f>
        <v>0</v>
      </c>
      <c r="P179" s="9">
        <f>IF(L179="", "", "(3) Failure to perform instrument calibration or record compilation")</f>
        <v>0</v>
      </c>
      <c r="Q179" s="9">
        <f>IF(L179="", "", "")</f>
        <v>0</v>
      </c>
      <c r="R179" s="9"/>
      <c r="S179" s="9"/>
      <c r="T179" s="9"/>
      <c r="U179" s="9"/>
      <c r="V179" s="9"/>
    </row>
    <row r="180" spans="2:22">
      <c r="B180" s="7">
        <f>'2-Controllo qualitativo'!A181</f>
        <v>0</v>
      </c>
      <c r="C180" s="7">
        <f>'2-Controllo qualitativo'!B181</f>
        <v>0</v>
      </c>
      <c r="D180" s="7">
        <f>'2-Controllo qualitativo'!C181</f>
        <v>0</v>
      </c>
      <c r="E180" s="7">
        <f>'2-Controllo qualitativo'!D181</f>
        <v>0</v>
      </c>
      <c r="F180" s="15">
        <v>612</v>
      </c>
      <c r="G180" s="9" t="s">
        <v>574</v>
      </c>
      <c r="H180" s="9" t="s">
        <v>569</v>
      </c>
      <c r="I180" s="9" t="s">
        <v>573</v>
      </c>
      <c r="J180" s="15"/>
      <c r="K180" s="9">
        <f>IF(H180="", "", "")</f>
        <v>0</v>
      </c>
      <c r="L180" s="9">
        <f>IF(H180="", "", "(3) Failure to perform instrument calibration or record compilation")</f>
        <v>0</v>
      </c>
      <c r="M180" s="9">
        <f>IF(H180="", "", "")</f>
        <v>0</v>
      </c>
      <c r="N180" s="15"/>
      <c r="O180" s="9">
        <f>IF(L180="", "", "")</f>
        <v>0</v>
      </c>
      <c r="P180" s="9">
        <f>IF(L180="", "", "(3) Failure to perform instrument calibration or record compilation")</f>
        <v>0</v>
      </c>
      <c r="Q180" s="9">
        <f>IF(L180="", "", "")</f>
        <v>0</v>
      </c>
      <c r="R180" s="9"/>
      <c r="S180" s="9"/>
      <c r="T180" s="9"/>
      <c r="U180" s="9"/>
      <c r="V180" s="9"/>
    </row>
    <row r="181" spans="2:22">
      <c r="B181" s="7">
        <f>'2-Controllo qualitativo'!A182</f>
        <v>0</v>
      </c>
      <c r="C181" s="7">
        <f>'2-Controllo qualitativo'!B182</f>
        <v>0</v>
      </c>
      <c r="D181" s="7">
        <f>'2-Controllo qualitativo'!C182</f>
        <v>0</v>
      </c>
      <c r="E181" s="7">
        <f>'2-Controllo qualitativo'!D182</f>
        <v>0</v>
      </c>
      <c r="F181" s="15"/>
      <c r="G181" s="9" t="s">
        <v>574</v>
      </c>
      <c r="H181" s="9" t="s">
        <v>569</v>
      </c>
      <c r="I181" s="9" t="s">
        <v>570</v>
      </c>
      <c r="J181" s="15"/>
      <c r="K181" s="9">
        <f>IF(H181="", "", "")</f>
        <v>0</v>
      </c>
      <c r="L181" s="9">
        <f>IF(H181="", "", "(3) Failure to perform instrument calibration or record compilation")</f>
        <v>0</v>
      </c>
      <c r="M181" s="9">
        <f>IF(H181="", "", "")</f>
        <v>0</v>
      </c>
      <c r="N181" s="15"/>
      <c r="O181" s="9">
        <f>IF(L181="", "", "")</f>
        <v>0</v>
      </c>
      <c r="P181" s="9">
        <f>IF(L181="", "", "(3) Failure to perform instrument calibration or record compilation")</f>
        <v>0</v>
      </c>
      <c r="Q181" s="9">
        <f>IF(L181="", "", "")</f>
        <v>0</v>
      </c>
      <c r="R181" s="9"/>
      <c r="S181" s="9"/>
      <c r="T181" s="9"/>
      <c r="U181" s="9"/>
      <c r="V181" s="9"/>
    </row>
    <row r="182" spans="2:22">
      <c r="B182" s="7">
        <f>'2-Controllo qualitativo'!A183</f>
        <v>0</v>
      </c>
      <c r="C182" s="7">
        <f>'2-Controllo qualitativo'!B183</f>
        <v>0</v>
      </c>
      <c r="D182" s="7">
        <f>'2-Controllo qualitativo'!C183</f>
        <v>0</v>
      </c>
      <c r="E182" s="7">
        <f>'2-Controllo qualitativo'!D183</f>
        <v>0</v>
      </c>
      <c r="F182" s="15">
        <v>0</v>
      </c>
      <c r="G182" s="9"/>
      <c r="H182" s="9" t="s">
        <v>571</v>
      </c>
      <c r="I182" s="9"/>
      <c r="J182" s="15">
        <v>0.00159375</v>
      </c>
      <c r="K182" s="9">
        <f>IF(H182="", "", "kgCH₄/passenger-hour")</f>
        <v>0</v>
      </c>
      <c r="L182" s="9">
        <f>IF(H182="", "", "(1) Those who have performed external calibration or have multiple sets of data to support this")</f>
        <v>0</v>
      </c>
      <c r="M182" s="9">
        <f>IF(H182="", "", "台灣環境部")</f>
        <v>0</v>
      </c>
      <c r="N182" s="15"/>
      <c r="O182" s="9">
        <f>IF(L182="", "", "")</f>
        <v>0</v>
      </c>
      <c r="P182" s="9">
        <f>IF(L182="", "", "(1) Those who have performed external calibration or have multiple sets of data to support this")</f>
        <v>0</v>
      </c>
      <c r="Q182" s="9">
        <f>IF(L182="", "", "")</f>
        <v>0</v>
      </c>
      <c r="R182" s="9"/>
      <c r="S182" s="9"/>
      <c r="T182" s="9"/>
      <c r="U182" s="9"/>
      <c r="V182" s="9"/>
    </row>
    <row r="183" spans="2:22">
      <c r="B183" s="7">
        <f>'2-Controllo qualitativo'!A184</f>
        <v>0</v>
      </c>
      <c r="C183" s="7">
        <f>'2-Controllo qualitativo'!B184</f>
        <v>0</v>
      </c>
      <c r="D183" s="7">
        <f>'2-Controllo qualitativo'!C184</f>
        <v>0</v>
      </c>
      <c r="E183" s="7">
        <f>'2-Controllo qualitativo'!D184</f>
        <v>0</v>
      </c>
      <c r="F183" s="15">
        <v>0</v>
      </c>
      <c r="G183" s="9"/>
      <c r="H183" s="9" t="s">
        <v>571</v>
      </c>
      <c r="I183" s="9"/>
      <c r="J183" s="15">
        <v>0.00159375</v>
      </c>
      <c r="K183" s="9">
        <f>IF(H183="", "", "kgCH₄/passenger-hour")</f>
        <v>0</v>
      </c>
      <c r="L183" s="9">
        <f>IF(H183="", "", "(1) Those who have performed external calibration or have multiple sets of data to support this")</f>
        <v>0</v>
      </c>
      <c r="M183" s="9">
        <f>IF(H183="", "", "台灣環境部")</f>
        <v>0</v>
      </c>
      <c r="N183" s="15"/>
      <c r="O183" s="9">
        <f>IF(L183="", "", "")</f>
        <v>0</v>
      </c>
      <c r="P183" s="9">
        <f>IF(L183="", "", "(1) Those who have performed external calibration or have multiple sets of data to support this")</f>
        <v>0</v>
      </c>
      <c r="Q183" s="9">
        <f>IF(L183="", "", "")</f>
        <v>0</v>
      </c>
      <c r="R183" s="9"/>
      <c r="S183" s="9"/>
      <c r="T183" s="9"/>
      <c r="U183" s="9"/>
      <c r="V183" s="9"/>
    </row>
    <row r="184" spans="2:22">
      <c r="B184" s="7">
        <f>'2-Controllo qualitativo'!A185</f>
        <v>0</v>
      </c>
      <c r="C184" s="7">
        <f>'2-Controllo qualitativo'!B185</f>
        <v>0</v>
      </c>
      <c r="D184" s="7">
        <f>'2-Controllo qualitativo'!C185</f>
        <v>0</v>
      </c>
      <c r="E184" s="7">
        <f>'2-Controllo qualitativo'!D185</f>
        <v>0</v>
      </c>
      <c r="F184" s="15">
        <v>0</v>
      </c>
      <c r="G184" s="9"/>
      <c r="H184" s="9" t="s">
        <v>571</v>
      </c>
      <c r="I184" s="9"/>
      <c r="J184" s="15">
        <v>0.00159375</v>
      </c>
      <c r="K184" s="9">
        <f>IF(H184="", "", "kgCH₄/passenger-hour")</f>
        <v>0</v>
      </c>
      <c r="L184" s="9">
        <f>IF(H184="", "", "(1) Those who have performed external calibration or have multiple sets of data to support this")</f>
        <v>0</v>
      </c>
      <c r="M184" s="9">
        <f>IF(H184="", "", "台灣環境部")</f>
        <v>0</v>
      </c>
      <c r="N184" s="15"/>
      <c r="O184" s="9">
        <f>IF(L184="", "", "")</f>
        <v>0</v>
      </c>
      <c r="P184" s="9">
        <f>IF(L184="", "", "(1) Those who have performed external calibration or have multiple sets of data to support this")</f>
        <v>0</v>
      </c>
      <c r="Q184" s="9">
        <f>IF(L184="", "", "")</f>
        <v>0</v>
      </c>
      <c r="R184" s="9"/>
      <c r="S184" s="9"/>
      <c r="T184" s="9"/>
      <c r="U184" s="9"/>
      <c r="V184" s="9"/>
    </row>
    <row r="185" spans="2:22">
      <c r="B185" s="7">
        <f>'2-Controllo qualitativo'!A186</f>
        <v>0</v>
      </c>
      <c r="C185" s="7">
        <f>'2-Controllo qualitativo'!B186</f>
        <v>0</v>
      </c>
      <c r="D185" s="7">
        <f>'2-Controllo qualitativo'!C186</f>
        <v>0</v>
      </c>
      <c r="E185" s="7">
        <f>'2-Controllo qualitativo'!D186</f>
        <v>0</v>
      </c>
      <c r="F185" s="15">
        <v>0</v>
      </c>
      <c r="G185" s="9"/>
      <c r="H185" s="9" t="s">
        <v>571</v>
      </c>
      <c r="I185" s="9"/>
      <c r="J185" s="15">
        <v>0.00159375</v>
      </c>
      <c r="K185" s="9">
        <f>IF(H185="", "", "kgCH₄/passenger-hour")</f>
        <v>0</v>
      </c>
      <c r="L185" s="9">
        <f>IF(H185="", "", "(1) Those who have performed external calibration or have multiple sets of data to support this")</f>
        <v>0</v>
      </c>
      <c r="M185" s="9">
        <f>IF(H185="", "", "台灣環境部")</f>
        <v>0</v>
      </c>
      <c r="N185" s="15"/>
      <c r="O185" s="9">
        <f>IF(L185="", "", "")</f>
        <v>0</v>
      </c>
      <c r="P185" s="9">
        <f>IF(L185="", "", "(1) Those who have performed external calibration or have multiple sets of data to support this")</f>
        <v>0</v>
      </c>
      <c r="Q185" s="9">
        <f>IF(L185="", "", "")</f>
        <v>0</v>
      </c>
      <c r="R185" s="9"/>
      <c r="S185" s="9"/>
      <c r="T185" s="9"/>
      <c r="U185" s="9"/>
      <c r="V185" s="9"/>
    </row>
    <row r="186" spans="2:22">
      <c r="B186" s="7">
        <f>'2-Controllo qualitativo'!A187</f>
        <v>0</v>
      </c>
      <c r="C186" s="7">
        <f>'2-Controllo qualitativo'!B187</f>
        <v>0</v>
      </c>
      <c r="D186" s="7">
        <f>'2-Controllo qualitativo'!C187</f>
        <v>0</v>
      </c>
      <c r="E186" s="7">
        <f>'2-Controllo qualitativo'!D187</f>
        <v>0</v>
      </c>
      <c r="F186" s="15">
        <v>0.495</v>
      </c>
      <c r="G186" s="9" t="s">
        <v>579</v>
      </c>
      <c r="H186" s="9"/>
      <c r="I186" s="9" t="s">
        <v>570</v>
      </c>
      <c r="J186" s="15"/>
      <c r="K186" s="9">
        <f>IF(H186="", "", "")</f>
        <v>0</v>
      </c>
      <c r="L186" s="9">
        <f>IF(H186="", "", "")</f>
        <v>0</v>
      </c>
      <c r="M186" s="9">
        <f>IF(H186="", "", "")</f>
        <v>0</v>
      </c>
      <c r="N186" s="15"/>
      <c r="O186" s="9">
        <f>IF(L186="", "", "")</f>
        <v>0</v>
      </c>
      <c r="P186" s="9">
        <f>IF(L186="", "", "")</f>
        <v>0</v>
      </c>
      <c r="Q186" s="9">
        <f>IF(L186="", "", "")</f>
        <v>0</v>
      </c>
      <c r="R186" s="9"/>
      <c r="S186" s="9"/>
      <c r="T186" s="9"/>
      <c r="U186" s="9"/>
      <c r="V186" s="9"/>
    </row>
    <row r="187" spans="2:22">
      <c r="B187" s="7">
        <f>'2-Controllo qualitativo'!A188</f>
        <v>0</v>
      </c>
      <c r="C187" s="7">
        <f>'2-Controllo qualitativo'!B188</f>
        <v>0</v>
      </c>
      <c r="D187" s="7">
        <f>'2-Controllo qualitativo'!C188</f>
        <v>0</v>
      </c>
      <c r="E187" s="7">
        <f>'2-Controllo qualitativo'!D188</f>
        <v>0</v>
      </c>
      <c r="F187" s="15">
        <v>0.495</v>
      </c>
      <c r="G187" s="9" t="s">
        <v>579</v>
      </c>
      <c r="H187" s="9"/>
      <c r="I187" s="9" t="s">
        <v>570</v>
      </c>
      <c r="J187" s="15"/>
      <c r="K187" s="9">
        <f>IF(H187="", "", "")</f>
        <v>0</v>
      </c>
      <c r="L187" s="9">
        <f>IF(H187="", "", "")</f>
        <v>0</v>
      </c>
      <c r="M187" s="9">
        <f>IF(H187="", "", "")</f>
        <v>0</v>
      </c>
      <c r="N187" s="15"/>
      <c r="O187" s="9">
        <f>IF(L187="", "", "")</f>
        <v>0</v>
      </c>
      <c r="P187" s="9">
        <f>IF(L187="", "", "")</f>
        <v>0</v>
      </c>
      <c r="Q187" s="9">
        <f>IF(L187="", "", "")</f>
        <v>0</v>
      </c>
      <c r="R187" s="9"/>
      <c r="S187" s="9"/>
      <c r="T187" s="9"/>
      <c r="U187" s="9"/>
      <c r="V187" s="9"/>
    </row>
    <row r="188" spans="2:22">
      <c r="B188" s="7">
        <f>'2-Controllo qualitativo'!A189</f>
        <v>0</v>
      </c>
      <c r="C188" s="7">
        <f>'2-Controllo qualitativo'!B189</f>
        <v>0</v>
      </c>
      <c r="D188" s="7">
        <f>'2-Controllo qualitativo'!C189</f>
        <v>0</v>
      </c>
      <c r="E188" s="7">
        <f>'2-Controllo qualitativo'!D189</f>
        <v>0</v>
      </c>
      <c r="F188" s="15">
        <v>0.495</v>
      </c>
      <c r="G188" s="9" t="s">
        <v>579</v>
      </c>
      <c r="H188" s="9"/>
      <c r="I188" s="9" t="s">
        <v>570</v>
      </c>
      <c r="J188" s="15"/>
      <c r="K188" s="9">
        <f>IF(H188="", "", "")</f>
        <v>0</v>
      </c>
      <c r="L188" s="9">
        <f>IF(H188="", "", "")</f>
        <v>0</v>
      </c>
      <c r="M188" s="9">
        <f>IF(H188="", "", "")</f>
        <v>0</v>
      </c>
      <c r="N188" s="15"/>
      <c r="O188" s="9">
        <f>IF(L188="", "", "")</f>
        <v>0</v>
      </c>
      <c r="P188" s="9">
        <f>IF(L188="", "", "")</f>
        <v>0</v>
      </c>
      <c r="Q188" s="9">
        <f>IF(L188="", "", "")</f>
        <v>0</v>
      </c>
      <c r="R188" s="9"/>
      <c r="S188" s="9"/>
      <c r="T188" s="9"/>
      <c r="U188" s="9"/>
      <c r="V188" s="9"/>
    </row>
    <row r="189" spans="2:22">
      <c r="B189" s="7">
        <f>'2-Controllo qualitativo'!A190</f>
        <v>0</v>
      </c>
      <c r="C189" s="7">
        <f>'2-Controllo qualitativo'!B190</f>
        <v>0</v>
      </c>
      <c r="D189" s="7">
        <f>'2-Controllo qualitativo'!C190</f>
        <v>0</v>
      </c>
      <c r="E189" s="7">
        <f>'2-Controllo qualitativo'!D190</f>
        <v>0</v>
      </c>
      <c r="F189" s="15">
        <v>0.495</v>
      </c>
      <c r="G189" s="9" t="s">
        <v>579</v>
      </c>
      <c r="H189" s="9"/>
      <c r="I189" s="9" t="s">
        <v>570</v>
      </c>
      <c r="J189" s="15"/>
      <c r="K189" s="9">
        <f>IF(H189="", "", "")</f>
        <v>0</v>
      </c>
      <c r="L189" s="9">
        <f>IF(H189="", "", "")</f>
        <v>0</v>
      </c>
      <c r="M189" s="9">
        <f>IF(H189="", "", "")</f>
        <v>0</v>
      </c>
      <c r="N189" s="15"/>
      <c r="O189" s="9">
        <f>IF(L189="", "", "")</f>
        <v>0</v>
      </c>
      <c r="P189" s="9">
        <f>IF(L189="", "", "")</f>
        <v>0</v>
      </c>
      <c r="Q189" s="9">
        <f>IF(L189="", "", "")</f>
        <v>0</v>
      </c>
      <c r="R189" s="9"/>
      <c r="S189" s="9"/>
      <c r="T189" s="9"/>
      <c r="U189" s="9"/>
      <c r="V189" s="9"/>
    </row>
    <row r="190" spans="2:22">
      <c r="B190" s="7">
        <f>'2-Controllo qualitativo'!A191</f>
        <v>0</v>
      </c>
      <c r="C190" s="7">
        <f>'2-Controllo qualitativo'!B191</f>
        <v>0</v>
      </c>
      <c r="D190" s="7">
        <f>'2-Controllo qualitativo'!C191</f>
        <v>0</v>
      </c>
      <c r="E190" s="7">
        <f>'2-Controllo qualitativo'!D191</f>
        <v>0</v>
      </c>
      <c r="F190" s="15">
        <v>0.47157050358495</v>
      </c>
      <c r="G190" s="9" t="s">
        <v>579</v>
      </c>
      <c r="H190" s="9" t="s">
        <v>571</v>
      </c>
      <c r="I190" s="9" t="s">
        <v>573</v>
      </c>
      <c r="J190" s="15">
        <v>3.719457434E-05</v>
      </c>
      <c r="K190" s="9">
        <f>IF(H190="", "", "kgCH₄/kWh")</f>
        <v>0</v>
      </c>
      <c r="L190" s="9">
        <f>IF(H190="", "", "(1) Those who have performed external calibration or have multiple sets of data to support this")</f>
        <v>0</v>
      </c>
      <c r="M190" s="9">
        <f>IF(H190="", "", "GHG")</f>
        <v>0</v>
      </c>
      <c r="N190" s="15">
        <v>4.98951607E-06</v>
      </c>
      <c r="O190" s="9">
        <f>IF(L190="", "", "kgN₂O/kWh")</f>
        <v>0</v>
      </c>
      <c r="P190" s="9">
        <f>IF(L190="", "", "(1) Those who have performed external calibration or have multiple sets of data to support this")</f>
        <v>0</v>
      </c>
      <c r="Q190" s="9">
        <f>IF(L190="", "", "GHG")</f>
        <v>0</v>
      </c>
      <c r="R190" s="9"/>
      <c r="S190" s="9"/>
      <c r="T190" s="9"/>
      <c r="U190" s="9"/>
      <c r="V190" s="9"/>
    </row>
    <row r="191" spans="2:22">
      <c r="B191" s="7">
        <f>'2-Controllo qualitativo'!A192</f>
        <v>0</v>
      </c>
      <c r="C191" s="7">
        <f>'2-Controllo qualitativo'!B192</f>
        <v>0</v>
      </c>
      <c r="D191" s="7">
        <f>'2-Controllo qualitativo'!C192</f>
        <v>0</v>
      </c>
      <c r="E191" s="7">
        <f>'2-Controllo qualitativo'!D192</f>
        <v>0</v>
      </c>
      <c r="F191" s="15">
        <v>0.495</v>
      </c>
      <c r="G191" s="9" t="s">
        <v>579</v>
      </c>
      <c r="H191" s="9" t="s">
        <v>571</v>
      </c>
      <c r="I191" s="9" t="s">
        <v>570</v>
      </c>
      <c r="J191" s="15"/>
      <c r="K191" s="9">
        <f>IF(H191="", "", "")</f>
        <v>0</v>
      </c>
      <c r="L191" s="9">
        <f>IF(H191="", "", "(1) Those who have performed external calibration or have multiple sets of data to support this")</f>
        <v>0</v>
      </c>
      <c r="M191" s="9">
        <f>IF(H191="", "", "")</f>
        <v>0</v>
      </c>
      <c r="N191" s="15"/>
      <c r="O191" s="9">
        <f>IF(L191="", "", "")</f>
        <v>0</v>
      </c>
      <c r="P191" s="9">
        <f>IF(L191="", "", "(1) Those who have performed external calibration or have multiple sets of data to support this")</f>
        <v>0</v>
      </c>
      <c r="Q191" s="9">
        <f>IF(L191="", "", "")</f>
        <v>0</v>
      </c>
      <c r="R191" s="9"/>
      <c r="S191" s="9"/>
      <c r="T191" s="9"/>
      <c r="U191" s="9"/>
      <c r="V191" s="9"/>
    </row>
    <row r="192" spans="2:22">
      <c r="B192" s="7">
        <f>'2-Controllo qualitativo'!A193</f>
        <v>0</v>
      </c>
      <c r="C192" s="7">
        <f>'2-Controllo qualitativo'!B193</f>
        <v>0</v>
      </c>
      <c r="D192" s="7">
        <f>'2-Controllo qualitativo'!C193</f>
        <v>0</v>
      </c>
      <c r="E192" s="7">
        <f>'2-Controllo qualitativo'!D193</f>
        <v>0</v>
      </c>
      <c r="F192" s="15">
        <v>0.495</v>
      </c>
      <c r="G192" s="9" t="s">
        <v>579</v>
      </c>
      <c r="H192" s="9" t="s">
        <v>571</v>
      </c>
      <c r="I192" s="9" t="s">
        <v>570</v>
      </c>
      <c r="J192" s="15"/>
      <c r="K192" s="9">
        <f>IF(H192="", "", "")</f>
        <v>0</v>
      </c>
      <c r="L192" s="9">
        <f>IF(H192="", "", "(1) Those who have performed external calibration or have multiple sets of data to support this")</f>
        <v>0</v>
      </c>
      <c r="M192" s="9">
        <f>IF(H192="", "", "")</f>
        <v>0</v>
      </c>
      <c r="N192" s="15"/>
      <c r="O192" s="9">
        <f>IF(L192="", "", "")</f>
        <v>0</v>
      </c>
      <c r="P192" s="9">
        <f>IF(L192="", "", "(1) Those who have performed external calibration or have multiple sets of data to support this")</f>
        <v>0</v>
      </c>
      <c r="Q192" s="9">
        <f>IF(L192="", "", "")</f>
        <v>0</v>
      </c>
      <c r="R192" s="9"/>
      <c r="S192" s="9"/>
      <c r="T192" s="9"/>
      <c r="U192" s="9"/>
      <c r="V192" s="9"/>
    </row>
    <row r="193" spans="2:22">
      <c r="B193" s="7">
        <f>'2-Controllo qualitativo'!A194</f>
        <v>0</v>
      </c>
      <c r="C193" s="7">
        <f>'2-Controllo qualitativo'!B194</f>
        <v>0</v>
      </c>
      <c r="D193" s="7">
        <f>'2-Controllo qualitativo'!C194</f>
        <v>0</v>
      </c>
      <c r="E193" s="7">
        <f>'2-Controllo qualitativo'!D194</f>
        <v>0</v>
      </c>
      <c r="F193" s="15">
        <v>0.495</v>
      </c>
      <c r="G193" s="9" t="s">
        <v>579</v>
      </c>
      <c r="H193" s="9" t="s">
        <v>571</v>
      </c>
      <c r="I193" s="9" t="s">
        <v>570</v>
      </c>
      <c r="J193" s="15"/>
      <c r="K193" s="9">
        <f>IF(H193="", "", "")</f>
        <v>0</v>
      </c>
      <c r="L193" s="9">
        <f>IF(H193="", "", "(1) Those who have performed external calibration or have multiple sets of data to support this")</f>
        <v>0</v>
      </c>
      <c r="M193" s="9">
        <f>IF(H193="", "", "")</f>
        <v>0</v>
      </c>
      <c r="N193" s="15"/>
      <c r="O193" s="9">
        <f>IF(L193="", "", "")</f>
        <v>0</v>
      </c>
      <c r="P193" s="9">
        <f>IF(L193="", "", "(1) Those who have performed external calibration or have multiple sets of data to support this")</f>
        <v>0</v>
      </c>
      <c r="Q193" s="9">
        <f>IF(L193="", "", "")</f>
        <v>0</v>
      </c>
      <c r="R193" s="9"/>
      <c r="S193" s="9"/>
      <c r="T193" s="9"/>
      <c r="U193" s="9"/>
      <c r="V193" s="9"/>
    </row>
    <row r="194" spans="2:22">
      <c r="B194" s="7">
        <f>'2-Controllo qualitativo'!A195</f>
        <v>0</v>
      </c>
      <c r="C194" s="7">
        <f>'2-Controllo qualitativo'!B195</f>
        <v>0</v>
      </c>
      <c r="D194" s="7">
        <f>'2-Controllo qualitativo'!C195</f>
        <v>0</v>
      </c>
      <c r="E194" s="7">
        <f>'2-Controllo qualitativo'!D195</f>
        <v>0</v>
      </c>
      <c r="F194" s="15">
        <v>0.495</v>
      </c>
      <c r="G194" s="9" t="s">
        <v>579</v>
      </c>
      <c r="H194" s="9" t="s">
        <v>571</v>
      </c>
      <c r="I194" s="9" t="s">
        <v>570</v>
      </c>
      <c r="J194" s="15"/>
      <c r="K194" s="9">
        <f>IF(H194="", "", "")</f>
        <v>0</v>
      </c>
      <c r="L194" s="9">
        <f>IF(H194="", "", "(1) Those who have performed external calibration or have multiple sets of data to support this")</f>
        <v>0</v>
      </c>
      <c r="M194" s="9">
        <f>IF(H194="", "", "")</f>
        <v>0</v>
      </c>
      <c r="N194" s="15"/>
      <c r="O194" s="9">
        <f>IF(L194="", "", "")</f>
        <v>0</v>
      </c>
      <c r="P194" s="9">
        <f>IF(L194="", "", "(1) Those who have performed external calibration or have multiple sets of data to support this")</f>
        <v>0</v>
      </c>
      <c r="Q194" s="9">
        <f>IF(L194="", "", "")</f>
        <v>0</v>
      </c>
      <c r="R194" s="9"/>
      <c r="S194" s="9"/>
      <c r="T194" s="9"/>
      <c r="U194" s="9"/>
      <c r="V194" s="9"/>
    </row>
    <row r="195" spans="2:22">
      <c r="B195" s="7">
        <f>'2-Controllo qualitativo'!A196</f>
        <v>0</v>
      </c>
      <c r="C195" s="7">
        <f>'2-Controllo qualitativo'!B196</f>
        <v>0</v>
      </c>
      <c r="D195" s="7">
        <f>'2-Controllo qualitativo'!C196</f>
        <v>0</v>
      </c>
      <c r="E195" s="7">
        <f>'2-Controllo qualitativo'!D196</f>
        <v>0</v>
      </c>
      <c r="F195" s="15">
        <v>0.495</v>
      </c>
      <c r="G195" s="9" t="s">
        <v>579</v>
      </c>
      <c r="H195" s="9"/>
      <c r="I195" s="9" t="s">
        <v>570</v>
      </c>
      <c r="J195" s="15"/>
      <c r="K195" s="9">
        <f>IF(H195="", "", "")</f>
        <v>0</v>
      </c>
      <c r="L195" s="9">
        <f>IF(H195="", "", "")</f>
        <v>0</v>
      </c>
      <c r="M195" s="9">
        <f>IF(H195="", "", "")</f>
        <v>0</v>
      </c>
      <c r="N195" s="15"/>
      <c r="O195" s="9">
        <f>IF(L195="", "", "")</f>
        <v>0</v>
      </c>
      <c r="P195" s="9">
        <f>IF(L195="", "", "")</f>
        <v>0</v>
      </c>
      <c r="Q195" s="9">
        <f>IF(L195="", "", "")</f>
        <v>0</v>
      </c>
      <c r="R195" s="9"/>
      <c r="S195" s="9"/>
      <c r="T195" s="9"/>
      <c r="U195" s="9"/>
      <c r="V195" s="9"/>
    </row>
    <row r="196" spans="2:22">
      <c r="B196" s="7">
        <f>'2-Controllo qualitativo'!A197</f>
        <v>0</v>
      </c>
      <c r="C196" s="7">
        <f>'2-Controllo qualitativo'!B197</f>
        <v>0</v>
      </c>
      <c r="D196" s="7">
        <f>'2-Controllo qualitativo'!C197</f>
        <v>0</v>
      </c>
      <c r="E196" s="7">
        <f>'2-Controllo qualitativo'!D197</f>
        <v>0</v>
      </c>
      <c r="F196" s="15">
        <v>0.495</v>
      </c>
      <c r="G196" s="9" t="s">
        <v>579</v>
      </c>
      <c r="H196" s="9"/>
      <c r="I196" s="9" t="s">
        <v>570</v>
      </c>
      <c r="J196" s="15"/>
      <c r="K196" s="9">
        <f>IF(H196="", "", "")</f>
        <v>0</v>
      </c>
      <c r="L196" s="9">
        <f>IF(H196="", "", "")</f>
        <v>0</v>
      </c>
      <c r="M196" s="9">
        <f>IF(H196="", "", "")</f>
        <v>0</v>
      </c>
      <c r="N196" s="15"/>
      <c r="O196" s="9">
        <f>IF(L196="", "", "")</f>
        <v>0</v>
      </c>
      <c r="P196" s="9">
        <f>IF(L196="", "", "")</f>
        <v>0</v>
      </c>
      <c r="Q196" s="9">
        <f>IF(L196="", "", "")</f>
        <v>0</v>
      </c>
      <c r="R196" s="9"/>
      <c r="S196" s="9"/>
      <c r="T196" s="9"/>
      <c r="U196" s="9"/>
      <c r="V196" s="9"/>
    </row>
    <row r="197" spans="2:22">
      <c r="B197" s="7">
        <f>'2-Controllo qualitativo'!A198</f>
        <v>0</v>
      </c>
      <c r="C197" s="7">
        <f>'2-Controllo qualitativo'!B198</f>
        <v>0</v>
      </c>
      <c r="D197" s="7">
        <f>'2-Controllo qualitativo'!C198</f>
        <v>0</v>
      </c>
      <c r="E197" s="7">
        <f>'2-Controllo qualitativo'!D198</f>
        <v>0</v>
      </c>
      <c r="F197" s="15">
        <v>0.495</v>
      </c>
      <c r="G197" s="9" t="s">
        <v>579</v>
      </c>
      <c r="H197" s="9"/>
      <c r="I197" s="9" t="s">
        <v>570</v>
      </c>
      <c r="J197" s="15"/>
      <c r="K197" s="9">
        <f>IF(H197="", "", "")</f>
        <v>0</v>
      </c>
      <c r="L197" s="9">
        <f>IF(H197="", "", "")</f>
        <v>0</v>
      </c>
      <c r="M197" s="9">
        <f>IF(H197="", "", "")</f>
        <v>0</v>
      </c>
      <c r="N197" s="15"/>
      <c r="O197" s="9">
        <f>IF(L197="", "", "")</f>
        <v>0</v>
      </c>
      <c r="P197" s="9">
        <f>IF(L197="", "", "")</f>
        <v>0</v>
      </c>
      <c r="Q197" s="9">
        <f>IF(L197="", "", "")</f>
        <v>0</v>
      </c>
      <c r="R197" s="9"/>
      <c r="S197" s="9"/>
      <c r="T197" s="9"/>
      <c r="U197" s="9"/>
      <c r="V197" s="9"/>
    </row>
    <row r="198" spans="2:22">
      <c r="B198" s="7">
        <f>'2-Controllo qualitativo'!A199</f>
        <v>0</v>
      </c>
      <c r="C198" s="7">
        <f>'2-Controllo qualitativo'!B199</f>
        <v>0</v>
      </c>
      <c r="D198" s="7">
        <f>'2-Controllo qualitativo'!C199</f>
        <v>0</v>
      </c>
      <c r="E198" s="7">
        <f>'2-Controllo qualitativo'!D199</f>
        <v>0</v>
      </c>
      <c r="F198" s="15">
        <v>0.495</v>
      </c>
      <c r="G198" s="9" t="s">
        <v>579</v>
      </c>
      <c r="H198" s="9"/>
      <c r="I198" s="9" t="s">
        <v>570</v>
      </c>
      <c r="J198" s="15"/>
      <c r="K198" s="9">
        <f>IF(H198="", "", "")</f>
        <v>0</v>
      </c>
      <c r="L198" s="9">
        <f>IF(H198="", "", "")</f>
        <v>0</v>
      </c>
      <c r="M198" s="9">
        <f>IF(H198="", "", "")</f>
        <v>0</v>
      </c>
      <c r="N198" s="15"/>
      <c r="O198" s="9">
        <f>IF(L198="", "", "")</f>
        <v>0</v>
      </c>
      <c r="P198" s="9">
        <f>IF(L198="", "", "")</f>
        <v>0</v>
      </c>
      <c r="Q198" s="9">
        <f>IF(L198="", "", "")</f>
        <v>0</v>
      </c>
      <c r="R198" s="9"/>
      <c r="S198" s="9"/>
      <c r="T198" s="9"/>
      <c r="U198" s="9"/>
      <c r="V198" s="9"/>
    </row>
    <row r="199" spans="2:22">
      <c r="B199" s="7">
        <f>'2-Controllo qualitativo'!A200</f>
        <v>0</v>
      </c>
      <c r="C199" s="7">
        <f>'2-Controllo qualitativo'!B200</f>
        <v>0</v>
      </c>
      <c r="D199" s="7">
        <f>'2-Controllo qualitativo'!C200</f>
        <v>0</v>
      </c>
      <c r="E199" s="7">
        <f>'2-Controllo qualitativo'!D200</f>
        <v>0</v>
      </c>
      <c r="F199" s="15">
        <v>0.495</v>
      </c>
      <c r="G199" s="9" t="s">
        <v>579</v>
      </c>
      <c r="H199" s="9" t="s">
        <v>571</v>
      </c>
      <c r="I199" s="9" t="s">
        <v>570</v>
      </c>
      <c r="J199" s="15"/>
      <c r="K199" s="9">
        <f>IF(H199="", "", "")</f>
        <v>0</v>
      </c>
      <c r="L199" s="9">
        <f>IF(H199="", "", "(1) Those who have performed external calibration or have multiple sets of data to support this")</f>
        <v>0</v>
      </c>
      <c r="M199" s="9">
        <f>IF(H199="", "", "")</f>
        <v>0</v>
      </c>
      <c r="N199" s="15"/>
      <c r="O199" s="9">
        <f>IF(L199="", "", "")</f>
        <v>0</v>
      </c>
      <c r="P199" s="9">
        <f>IF(L199="", "", "(1) Those who have performed external calibration or have multiple sets of data to support this")</f>
        <v>0</v>
      </c>
      <c r="Q199" s="9">
        <f>IF(L199="", "", "")</f>
        <v>0</v>
      </c>
      <c r="R199" s="9"/>
      <c r="S199" s="9"/>
      <c r="T199" s="9"/>
      <c r="U199" s="9"/>
      <c r="V199" s="9"/>
    </row>
    <row r="200" spans="2:22">
      <c r="B200" s="7">
        <f>'2-Controllo qualitativo'!A201</f>
        <v>0</v>
      </c>
      <c r="C200" s="7">
        <f>'2-Controllo qualitativo'!B201</f>
        <v>0</v>
      </c>
      <c r="D200" s="7">
        <f>'2-Controllo qualitativo'!C201</f>
        <v>0</v>
      </c>
      <c r="E200" s="7">
        <f>'2-Controllo qualitativo'!D201</f>
        <v>0</v>
      </c>
      <c r="F200" s="15">
        <v>0.495</v>
      </c>
      <c r="G200" s="9" t="s">
        <v>579</v>
      </c>
      <c r="H200" s="9" t="s">
        <v>571</v>
      </c>
      <c r="I200" s="9" t="s">
        <v>570</v>
      </c>
      <c r="J200" s="15"/>
      <c r="K200" s="9">
        <f>IF(H200="", "", "")</f>
        <v>0</v>
      </c>
      <c r="L200" s="9">
        <f>IF(H200="", "", "(1) Those who have performed external calibration or have multiple sets of data to support this")</f>
        <v>0</v>
      </c>
      <c r="M200" s="9">
        <f>IF(H200="", "", "")</f>
        <v>0</v>
      </c>
      <c r="N200" s="15"/>
      <c r="O200" s="9">
        <f>IF(L200="", "", "")</f>
        <v>0</v>
      </c>
      <c r="P200" s="9">
        <f>IF(L200="", "", "(1) Those who have performed external calibration or have multiple sets of data to support this")</f>
        <v>0</v>
      </c>
      <c r="Q200" s="9">
        <f>IF(L200="", "", "")</f>
        <v>0</v>
      </c>
      <c r="R200" s="9"/>
      <c r="S200" s="9"/>
      <c r="T200" s="9"/>
      <c r="U200" s="9"/>
      <c r="V200" s="9"/>
    </row>
    <row r="201" spans="2:22">
      <c r="B201" s="7">
        <f>'2-Controllo qualitativo'!A202</f>
        <v>0</v>
      </c>
      <c r="C201" s="7">
        <f>'2-Controllo qualitativo'!B202</f>
        <v>0</v>
      </c>
      <c r="D201" s="7">
        <f>'2-Controllo qualitativo'!C202</f>
        <v>0</v>
      </c>
      <c r="E201" s="7">
        <f>'2-Controllo qualitativo'!D202</f>
        <v>0</v>
      </c>
      <c r="F201" s="15">
        <v>0.495</v>
      </c>
      <c r="G201" s="9" t="s">
        <v>579</v>
      </c>
      <c r="H201" s="9" t="s">
        <v>571</v>
      </c>
      <c r="I201" s="9" t="s">
        <v>570</v>
      </c>
      <c r="J201" s="15"/>
      <c r="K201" s="9">
        <f>IF(H201="", "", "")</f>
        <v>0</v>
      </c>
      <c r="L201" s="9">
        <f>IF(H201="", "", "(1) Those who have performed external calibration or have multiple sets of data to support this")</f>
        <v>0</v>
      </c>
      <c r="M201" s="9">
        <f>IF(H201="", "", "")</f>
        <v>0</v>
      </c>
      <c r="N201" s="15"/>
      <c r="O201" s="9">
        <f>IF(L201="", "", "")</f>
        <v>0</v>
      </c>
      <c r="P201" s="9">
        <f>IF(L201="", "", "(1) Those who have performed external calibration or have multiple sets of data to support this")</f>
        <v>0</v>
      </c>
      <c r="Q201" s="9">
        <f>IF(L201="", "", "")</f>
        <v>0</v>
      </c>
      <c r="R201" s="9"/>
      <c r="S201" s="9"/>
      <c r="T201" s="9"/>
      <c r="U201" s="9"/>
      <c r="V201" s="9"/>
    </row>
    <row r="202" spans="2:22">
      <c r="B202" s="7">
        <f>'2-Controllo qualitativo'!A203</f>
        <v>0</v>
      </c>
      <c r="C202" s="7">
        <f>'2-Controllo qualitativo'!B203</f>
        <v>0</v>
      </c>
      <c r="D202" s="7">
        <f>'2-Controllo qualitativo'!C203</f>
        <v>0</v>
      </c>
      <c r="E202" s="7">
        <f>'2-Controllo qualitativo'!D203</f>
        <v>0</v>
      </c>
      <c r="F202" s="15">
        <v>0.495</v>
      </c>
      <c r="G202" s="9" t="s">
        <v>579</v>
      </c>
      <c r="H202" s="9" t="s">
        <v>571</v>
      </c>
      <c r="I202" s="9" t="s">
        <v>570</v>
      </c>
      <c r="J202" s="15"/>
      <c r="K202" s="9">
        <f>IF(H202="", "", "")</f>
        <v>0</v>
      </c>
      <c r="L202" s="9">
        <f>IF(H202="", "", "(1) Those who have performed external calibration or have multiple sets of data to support this")</f>
        <v>0</v>
      </c>
      <c r="M202" s="9">
        <f>IF(H202="", "", "")</f>
        <v>0</v>
      </c>
      <c r="N202" s="15"/>
      <c r="O202" s="9">
        <f>IF(L202="", "", "")</f>
        <v>0</v>
      </c>
      <c r="P202" s="9">
        <f>IF(L202="", "", "(1) Those who have performed external calibration or have multiple sets of data to support this")</f>
        <v>0</v>
      </c>
      <c r="Q202" s="9">
        <f>IF(L202="", "", "")</f>
        <v>0</v>
      </c>
      <c r="R202" s="9"/>
      <c r="S202" s="9"/>
      <c r="T202" s="9"/>
      <c r="U202" s="9"/>
      <c r="V202" s="9"/>
    </row>
    <row r="203" spans="2:22">
      <c r="B203" s="7">
        <f>'2-Controllo qualitativo'!A204</f>
        <v>0</v>
      </c>
      <c r="C203" s="7">
        <f>'2-Controllo qualitativo'!B204</f>
        <v>0</v>
      </c>
      <c r="D203" s="7">
        <f>'2-Controllo qualitativo'!C204</f>
        <v>0</v>
      </c>
      <c r="E203" s="7">
        <f>'2-Controllo qualitativo'!D204</f>
        <v>0</v>
      </c>
      <c r="F203" s="15">
        <v>0.495</v>
      </c>
      <c r="G203" s="9" t="s">
        <v>579</v>
      </c>
      <c r="H203" s="9" t="s">
        <v>571</v>
      </c>
      <c r="I203" s="9" t="s">
        <v>570</v>
      </c>
      <c r="J203" s="15"/>
      <c r="K203" s="9">
        <f>IF(H203="", "", "")</f>
        <v>0</v>
      </c>
      <c r="L203" s="9">
        <f>IF(H203="", "", "(1) Those who have performed external calibration or have multiple sets of data to support this")</f>
        <v>0</v>
      </c>
      <c r="M203" s="9">
        <f>IF(H203="", "", "")</f>
        <v>0</v>
      </c>
      <c r="N203" s="15"/>
      <c r="O203" s="9">
        <f>IF(L203="", "", "")</f>
        <v>0</v>
      </c>
      <c r="P203" s="9">
        <f>IF(L203="", "", "(1) Those who have performed external calibration or have multiple sets of data to support this")</f>
        <v>0</v>
      </c>
      <c r="Q203" s="9">
        <f>IF(L203="", "", "")</f>
        <v>0</v>
      </c>
      <c r="R203" s="9"/>
      <c r="S203" s="9"/>
      <c r="T203" s="9"/>
      <c r="U203" s="9"/>
      <c r="V203" s="9"/>
    </row>
    <row r="204" spans="2:22">
      <c r="B204" s="7">
        <f>'2-Controllo qualitativo'!A205</f>
        <v>0</v>
      </c>
      <c r="C204" s="7">
        <f>'2-Controllo qualitativo'!B205</f>
        <v>0</v>
      </c>
      <c r="D204" s="7">
        <f>'2-Controllo qualitativo'!C205</f>
        <v>0</v>
      </c>
      <c r="E204" s="7">
        <f>'2-Controllo qualitativo'!D205</f>
        <v>0</v>
      </c>
      <c r="F204" s="15">
        <v>0.495</v>
      </c>
      <c r="G204" s="9" t="s">
        <v>579</v>
      </c>
      <c r="H204" s="9" t="s">
        <v>571</v>
      </c>
      <c r="I204" s="9" t="s">
        <v>570</v>
      </c>
      <c r="J204" s="15"/>
      <c r="K204" s="9">
        <f>IF(H204="", "", "")</f>
        <v>0</v>
      </c>
      <c r="L204" s="9">
        <f>IF(H204="", "", "(1) Those who have performed external calibration or have multiple sets of data to support this")</f>
        <v>0</v>
      </c>
      <c r="M204" s="9">
        <f>IF(H204="", "", "")</f>
        <v>0</v>
      </c>
      <c r="N204" s="15"/>
      <c r="O204" s="9">
        <f>IF(L204="", "", "")</f>
        <v>0</v>
      </c>
      <c r="P204" s="9">
        <f>IF(L204="", "", "(1) Those who have performed external calibration or have multiple sets of data to support this")</f>
        <v>0</v>
      </c>
      <c r="Q204" s="9">
        <f>IF(L204="", "", "")</f>
        <v>0</v>
      </c>
      <c r="R204" s="9"/>
      <c r="S204" s="9"/>
      <c r="T204" s="9"/>
      <c r="U204" s="9"/>
      <c r="V204" s="9"/>
    </row>
    <row r="205" spans="2:22">
      <c r="B205" s="7">
        <f>'2-Controllo qualitativo'!A206</f>
        <v>0</v>
      </c>
      <c r="C205" s="7">
        <f>'2-Controllo qualitativo'!B206</f>
        <v>0</v>
      </c>
      <c r="D205" s="7">
        <f>'2-Controllo qualitativo'!C206</f>
        <v>0</v>
      </c>
      <c r="E205" s="7">
        <f>'2-Controllo qualitativo'!D206</f>
        <v>0</v>
      </c>
      <c r="F205" s="15">
        <v>0.495</v>
      </c>
      <c r="G205" s="9" t="s">
        <v>579</v>
      </c>
      <c r="H205" s="9" t="s">
        <v>569</v>
      </c>
      <c r="I205" s="9" t="s">
        <v>570</v>
      </c>
      <c r="J205" s="15"/>
      <c r="K205" s="9">
        <f>IF(H205="", "", "")</f>
        <v>0</v>
      </c>
      <c r="L205" s="9">
        <f>IF(H205="", "", "(3) Failure to perform instrument calibration or record compilation")</f>
        <v>0</v>
      </c>
      <c r="M205" s="9">
        <f>IF(H205="", "", "")</f>
        <v>0</v>
      </c>
      <c r="N205" s="15"/>
      <c r="O205" s="9">
        <f>IF(L205="", "", "")</f>
        <v>0</v>
      </c>
      <c r="P205" s="9">
        <f>IF(L205="", "", "(3) Failure to perform instrument calibration or record compilation")</f>
        <v>0</v>
      </c>
      <c r="Q205" s="9">
        <f>IF(L205="", "", "")</f>
        <v>0</v>
      </c>
      <c r="R205" s="9"/>
      <c r="S205" s="9"/>
      <c r="T205" s="9"/>
      <c r="U205" s="9"/>
      <c r="V205" s="9"/>
    </row>
    <row r="206" spans="2:22">
      <c r="B206" s="7">
        <f>'2-Controllo qualitativo'!A207</f>
        <v>0</v>
      </c>
      <c r="C206" s="7">
        <f>'2-Controllo qualitativo'!B207</f>
        <v>0</v>
      </c>
      <c r="D206" s="7">
        <f>'2-Controllo qualitativo'!C207</f>
        <v>0</v>
      </c>
      <c r="E206" s="7">
        <f>'2-Controllo qualitativo'!D207</f>
        <v>0</v>
      </c>
      <c r="F206" s="15">
        <v>0.495</v>
      </c>
      <c r="G206" s="9" t="s">
        <v>579</v>
      </c>
      <c r="H206" s="9" t="s">
        <v>571</v>
      </c>
      <c r="I206" s="9" t="s">
        <v>570</v>
      </c>
      <c r="J206" s="15"/>
      <c r="K206" s="9">
        <f>IF(H206="", "", "")</f>
        <v>0</v>
      </c>
      <c r="L206" s="9">
        <f>IF(H206="", "", "(1) Those who have performed external calibration or have multiple sets of data to support this")</f>
        <v>0</v>
      </c>
      <c r="M206" s="9">
        <f>IF(H206="", "", "")</f>
        <v>0</v>
      </c>
      <c r="N206" s="15"/>
      <c r="O206" s="9">
        <f>IF(L206="", "", "")</f>
        <v>0</v>
      </c>
      <c r="P206" s="9">
        <f>IF(L206="", "", "(1) Those who have performed external calibration or have multiple sets of data to support this")</f>
        <v>0</v>
      </c>
      <c r="Q206" s="9">
        <f>IF(L206="", "", "")</f>
        <v>0</v>
      </c>
      <c r="R206" s="9"/>
      <c r="S206" s="9"/>
      <c r="T206" s="9"/>
      <c r="U206" s="9"/>
      <c r="V206" s="9"/>
    </row>
    <row r="207" spans="2:22">
      <c r="B207" s="7">
        <f>'2-Controllo qualitativo'!A208</f>
        <v>0</v>
      </c>
      <c r="C207" s="7">
        <f>'2-Controllo qualitativo'!B208</f>
        <v>0</v>
      </c>
      <c r="D207" s="7">
        <f>'2-Controllo qualitativo'!C208</f>
        <v>0</v>
      </c>
      <c r="E207" s="7">
        <f>'2-Controllo qualitativo'!D208</f>
        <v>0</v>
      </c>
      <c r="F207" s="15">
        <v>0.495</v>
      </c>
      <c r="G207" s="9" t="s">
        <v>579</v>
      </c>
      <c r="H207" s="9" t="s">
        <v>571</v>
      </c>
      <c r="I207" s="9" t="s">
        <v>570</v>
      </c>
      <c r="J207" s="15"/>
      <c r="K207" s="9">
        <f>IF(H207="", "", "")</f>
        <v>0</v>
      </c>
      <c r="L207" s="9">
        <f>IF(H207="", "", "(1) Those who have performed external calibration or have multiple sets of data to support this")</f>
        <v>0</v>
      </c>
      <c r="M207" s="9">
        <f>IF(H207="", "", "")</f>
        <v>0</v>
      </c>
      <c r="N207" s="15"/>
      <c r="O207" s="9">
        <f>IF(L207="", "", "")</f>
        <v>0</v>
      </c>
      <c r="P207" s="9">
        <f>IF(L207="", "", "(1) Those who have performed external calibration or have multiple sets of data to support this")</f>
        <v>0</v>
      </c>
      <c r="Q207" s="9">
        <f>IF(L207="", "", "")</f>
        <v>0</v>
      </c>
      <c r="R207" s="9"/>
      <c r="S207" s="9"/>
      <c r="T207" s="9"/>
      <c r="U207" s="9"/>
      <c r="V207" s="9"/>
    </row>
    <row r="208" spans="2:22">
      <c r="B208" s="7">
        <f>'2-Controllo qualitativo'!A209</f>
        <v>0</v>
      </c>
      <c r="C208" s="7">
        <f>'2-Controllo qualitativo'!B209</f>
        <v>0</v>
      </c>
      <c r="D208" s="7">
        <f>'2-Controllo qualitativo'!C209</f>
        <v>0</v>
      </c>
      <c r="E208" s="7">
        <f>'2-Controllo qualitativo'!D209</f>
        <v>0</v>
      </c>
      <c r="F208" s="15">
        <v>0.131</v>
      </c>
      <c r="G208" s="9" t="s">
        <v>580</v>
      </c>
      <c r="H208" s="9"/>
      <c r="I208" s="9" t="s">
        <v>570</v>
      </c>
      <c r="J208" s="15"/>
      <c r="K208" s="9">
        <f>IF(H208="", "", "")</f>
        <v>0</v>
      </c>
      <c r="L208" s="9">
        <f>IF(H208="", "", "")</f>
        <v>0</v>
      </c>
      <c r="M208" s="9">
        <f>IF(H208="", "", "")</f>
        <v>0</v>
      </c>
      <c r="N208" s="15"/>
      <c r="O208" s="9">
        <f>IF(L208="", "", "")</f>
        <v>0</v>
      </c>
      <c r="P208" s="9">
        <f>IF(L208="", "", "")</f>
        <v>0</v>
      </c>
      <c r="Q208" s="9">
        <f>IF(L208="", "", "")</f>
        <v>0</v>
      </c>
      <c r="R208" s="9"/>
      <c r="S208" s="9"/>
      <c r="T208" s="9"/>
      <c r="U208" s="9"/>
      <c r="V208" s="9"/>
    </row>
    <row r="209" spans="2:22">
      <c r="B209" s="7">
        <f>'2-Controllo qualitativo'!A210</f>
        <v>0</v>
      </c>
      <c r="C209" s="7">
        <f>'2-Controllo qualitativo'!B210</f>
        <v>0</v>
      </c>
      <c r="D209" s="7">
        <f>'2-Controllo qualitativo'!C210</f>
        <v>0</v>
      </c>
      <c r="E209" s="7">
        <f>'2-Controllo qualitativo'!D210</f>
        <v>0</v>
      </c>
      <c r="F209" s="15">
        <v>0.131</v>
      </c>
      <c r="G209" s="9" t="s">
        <v>580</v>
      </c>
      <c r="H209" s="9" t="s">
        <v>569</v>
      </c>
      <c r="I209" s="9" t="s">
        <v>570</v>
      </c>
      <c r="J209" s="15"/>
      <c r="K209" s="9">
        <f>IF(H209="", "", "")</f>
        <v>0</v>
      </c>
      <c r="L209" s="9">
        <f>IF(H209="", "", "(3) Failure to perform instrument calibration or record compilation")</f>
        <v>0</v>
      </c>
      <c r="M209" s="9">
        <f>IF(H209="", "", "")</f>
        <v>0</v>
      </c>
      <c r="N209" s="15"/>
      <c r="O209" s="9">
        <f>IF(L209="", "", "")</f>
        <v>0</v>
      </c>
      <c r="P209" s="9">
        <f>IF(L209="", "", "(3) Failure to perform instrument calibration or record compilation")</f>
        <v>0</v>
      </c>
      <c r="Q209" s="9">
        <f>IF(L209="", "", "")</f>
        <v>0</v>
      </c>
      <c r="R209" s="9"/>
      <c r="S209" s="9"/>
      <c r="T209" s="9"/>
      <c r="U209" s="9"/>
      <c r="V209" s="9"/>
    </row>
    <row r="210" spans="2:22">
      <c r="B210" s="7">
        <f>'2-Controllo qualitativo'!A211</f>
        <v>0</v>
      </c>
      <c r="C210" s="7">
        <f>'2-Controllo qualitativo'!B211</f>
        <v>0</v>
      </c>
      <c r="D210" s="7">
        <f>'2-Controllo qualitativo'!C211</f>
        <v>0</v>
      </c>
      <c r="E210" s="7">
        <f>'2-Controllo qualitativo'!D211</f>
        <v>0</v>
      </c>
      <c r="F210" s="15">
        <v>1.31</v>
      </c>
      <c r="G210" s="9" t="s">
        <v>580</v>
      </c>
      <c r="H210" s="9" t="s">
        <v>569</v>
      </c>
      <c r="I210" s="9" t="s">
        <v>570</v>
      </c>
      <c r="J210" s="15"/>
      <c r="K210" s="9">
        <f>IF(H210="", "", "")</f>
        <v>0</v>
      </c>
      <c r="L210" s="9">
        <f>IF(H210="", "", "(3) Failure to perform instrument calibration or record compilation")</f>
        <v>0</v>
      </c>
      <c r="M210" s="9">
        <f>IF(H210="", "", "")</f>
        <v>0</v>
      </c>
      <c r="N210" s="15"/>
      <c r="O210" s="9">
        <f>IF(L210="", "", "")</f>
        <v>0</v>
      </c>
      <c r="P210" s="9">
        <f>IF(L210="", "", "(3) Failure to perform instrument calibration or record compilation")</f>
        <v>0</v>
      </c>
      <c r="Q210" s="9">
        <f>IF(L210="", "", "")</f>
        <v>0</v>
      </c>
      <c r="R210" s="9"/>
      <c r="S210" s="9"/>
      <c r="T210" s="9"/>
      <c r="U210" s="9"/>
      <c r="V210" s="9"/>
    </row>
    <row r="211" spans="2:22">
      <c r="B211" s="7">
        <f>'2-Controllo qualitativo'!A212</f>
        <v>0</v>
      </c>
      <c r="C211" s="7">
        <f>'2-Controllo qualitativo'!B212</f>
        <v>0</v>
      </c>
      <c r="D211" s="7">
        <f>'2-Controllo qualitativo'!C212</f>
        <v>0</v>
      </c>
      <c r="E211" s="7">
        <f>'2-Controllo qualitativo'!D212</f>
        <v>0</v>
      </c>
      <c r="F211" s="15">
        <v>1.31</v>
      </c>
      <c r="G211" s="9" t="s">
        <v>580</v>
      </c>
      <c r="H211" s="9" t="s">
        <v>569</v>
      </c>
      <c r="I211" s="9" t="s">
        <v>570</v>
      </c>
      <c r="J211" s="15"/>
      <c r="K211" s="9">
        <f>IF(H211="", "", "")</f>
        <v>0</v>
      </c>
      <c r="L211" s="9">
        <f>IF(H211="", "", "(3) Failure to perform instrument calibration or record compilation")</f>
        <v>0</v>
      </c>
      <c r="M211" s="9">
        <f>IF(H211="", "", "")</f>
        <v>0</v>
      </c>
      <c r="N211" s="15"/>
      <c r="O211" s="9">
        <f>IF(L211="", "", "")</f>
        <v>0</v>
      </c>
      <c r="P211" s="9">
        <f>IF(L211="", "", "(3) Failure to perform instrument calibration or record compilation")</f>
        <v>0</v>
      </c>
      <c r="Q211" s="9">
        <f>IF(L211="", "", "")</f>
        <v>0</v>
      </c>
      <c r="R211" s="9"/>
      <c r="S211" s="9"/>
      <c r="T211" s="9"/>
      <c r="U211" s="9"/>
      <c r="V211" s="9"/>
    </row>
    <row r="212" spans="2:22">
      <c r="B212" s="7">
        <f>'2-Controllo qualitativo'!A213</f>
        <v>0</v>
      </c>
      <c r="C212" s="7">
        <f>'2-Controllo qualitativo'!B213</f>
        <v>0</v>
      </c>
      <c r="D212" s="7">
        <f>'2-Controllo qualitativo'!C213</f>
        <v>0</v>
      </c>
      <c r="E212" s="7">
        <f>'2-Controllo qualitativo'!D213</f>
        <v>0</v>
      </c>
      <c r="F212" s="15">
        <v>1.31</v>
      </c>
      <c r="G212" s="9" t="s">
        <v>580</v>
      </c>
      <c r="H212" s="9" t="s">
        <v>569</v>
      </c>
      <c r="I212" s="9" t="s">
        <v>570</v>
      </c>
      <c r="J212" s="15"/>
      <c r="K212" s="9">
        <f>IF(H212="", "", "")</f>
        <v>0</v>
      </c>
      <c r="L212" s="9">
        <f>IF(H212="", "", "(3) Failure to perform instrument calibration or record compilation")</f>
        <v>0</v>
      </c>
      <c r="M212" s="9">
        <f>IF(H212="", "", "")</f>
        <v>0</v>
      </c>
      <c r="N212" s="15"/>
      <c r="O212" s="9">
        <f>IF(L212="", "", "")</f>
        <v>0</v>
      </c>
      <c r="P212" s="9">
        <f>IF(L212="", "", "(3) Failure to perform instrument calibration or record compilation")</f>
        <v>0</v>
      </c>
      <c r="Q212" s="9">
        <f>IF(L212="", "", "")</f>
        <v>0</v>
      </c>
      <c r="R212" s="9"/>
      <c r="S212" s="9"/>
      <c r="T212" s="9"/>
      <c r="U212" s="9"/>
      <c r="V212" s="9"/>
    </row>
    <row r="213" spans="2:22">
      <c r="B213" s="7">
        <f>'2-Controllo qualitativo'!A214</f>
        <v>0</v>
      </c>
      <c r="C213" s="7">
        <f>'2-Controllo qualitativo'!B214</f>
        <v>0</v>
      </c>
      <c r="D213" s="7">
        <f>'2-Controllo qualitativo'!C214</f>
        <v>0</v>
      </c>
      <c r="E213" s="7">
        <f>'2-Controllo qualitativo'!D214</f>
        <v>0</v>
      </c>
      <c r="F213" s="15">
        <v>0.833</v>
      </c>
      <c r="G213" s="9" t="s">
        <v>580</v>
      </c>
      <c r="H213" s="9"/>
      <c r="I213" s="9" t="s">
        <v>570</v>
      </c>
      <c r="J213" s="15"/>
      <c r="K213" s="9">
        <f>IF(H213="", "", "")</f>
        <v>0</v>
      </c>
      <c r="L213" s="9">
        <f>IF(H213="", "", "")</f>
        <v>0</v>
      </c>
      <c r="M213" s="9">
        <f>IF(H213="", "", "")</f>
        <v>0</v>
      </c>
      <c r="N213" s="15"/>
      <c r="O213" s="9">
        <f>IF(L213="", "", "")</f>
        <v>0</v>
      </c>
      <c r="P213" s="9">
        <f>IF(L213="", "", "")</f>
        <v>0</v>
      </c>
      <c r="Q213" s="9">
        <f>IF(L213="", "", "")</f>
        <v>0</v>
      </c>
      <c r="R213" s="9"/>
      <c r="S213" s="9"/>
      <c r="T213" s="9"/>
      <c r="U213" s="9"/>
      <c r="V213" s="9"/>
    </row>
    <row r="214" spans="2:22">
      <c r="B214" s="7">
        <f>'2-Controllo qualitativo'!A215</f>
        <v>0</v>
      </c>
      <c r="C214" s="7">
        <f>'2-Controllo qualitativo'!B215</f>
        <v>0</v>
      </c>
      <c r="D214" s="7">
        <f>'2-Controllo qualitativo'!C215</f>
        <v>0</v>
      </c>
      <c r="E214" s="7">
        <f>'2-Controllo qualitativo'!D215</f>
        <v>0</v>
      </c>
      <c r="F214" s="15">
        <v>1.31</v>
      </c>
      <c r="G214" s="9" t="s">
        <v>580</v>
      </c>
      <c r="H214" s="9" t="s">
        <v>569</v>
      </c>
      <c r="I214" s="9" t="s">
        <v>570</v>
      </c>
      <c r="J214" s="15"/>
      <c r="K214" s="9">
        <f>IF(H214="", "", "")</f>
        <v>0</v>
      </c>
      <c r="L214" s="9">
        <f>IF(H214="", "", "(3) Failure to perform instrument calibration or record compilation")</f>
        <v>0</v>
      </c>
      <c r="M214" s="9">
        <f>IF(H214="", "", "")</f>
        <v>0</v>
      </c>
      <c r="N214" s="15"/>
      <c r="O214" s="9">
        <f>IF(L214="", "", "")</f>
        <v>0</v>
      </c>
      <c r="P214" s="9">
        <f>IF(L214="", "", "(3) Failure to perform instrument calibration or record compilation")</f>
        <v>0</v>
      </c>
      <c r="Q214" s="9">
        <f>IF(L214="", "", "")</f>
        <v>0</v>
      </c>
      <c r="R214" s="9"/>
      <c r="S214" s="9"/>
      <c r="T214" s="9"/>
      <c r="U214" s="9"/>
      <c r="V214" s="9"/>
    </row>
    <row r="215" spans="2:22">
      <c r="B215" s="7">
        <f>'2-Controllo qualitativo'!A216</f>
        <v>0</v>
      </c>
      <c r="C215" s="7">
        <f>'2-Controllo qualitativo'!B216</f>
        <v>0</v>
      </c>
      <c r="D215" s="7">
        <f>'2-Controllo qualitativo'!C216</f>
        <v>0</v>
      </c>
      <c r="E215" s="7">
        <f>'2-Controllo qualitativo'!D216</f>
        <v>0</v>
      </c>
      <c r="F215" s="15">
        <v>0.131</v>
      </c>
      <c r="G215" s="9" t="s">
        <v>580</v>
      </c>
      <c r="H215" s="9" t="s">
        <v>569</v>
      </c>
      <c r="I215" s="9" t="s">
        <v>570</v>
      </c>
      <c r="J215" s="15"/>
      <c r="K215" s="9">
        <f>IF(H215="", "", "")</f>
        <v>0</v>
      </c>
      <c r="L215" s="9">
        <f>IF(H215="", "", "(3) Failure to perform instrument calibration or record compilation")</f>
        <v>0</v>
      </c>
      <c r="M215" s="9">
        <f>IF(H215="", "", "")</f>
        <v>0</v>
      </c>
      <c r="N215" s="15"/>
      <c r="O215" s="9">
        <f>IF(L215="", "", "")</f>
        <v>0</v>
      </c>
      <c r="P215" s="9">
        <f>IF(L215="", "", "(3) Failure to perform instrument calibration or record compilation")</f>
        <v>0</v>
      </c>
      <c r="Q215" s="9">
        <f>IF(L215="", "", "")</f>
        <v>0</v>
      </c>
      <c r="R215" s="9"/>
      <c r="S215" s="9"/>
      <c r="T215" s="9"/>
      <c r="U215" s="9"/>
      <c r="V215" s="9"/>
    </row>
    <row r="216" spans="2:22">
      <c r="B216" s="7">
        <f>'2-Controllo qualitativo'!A217</f>
        <v>0</v>
      </c>
      <c r="C216" s="7">
        <f>'2-Controllo qualitativo'!B217</f>
        <v>0</v>
      </c>
      <c r="D216" s="7">
        <f>'2-Controllo qualitativo'!C217</f>
        <v>0</v>
      </c>
      <c r="E216" s="7">
        <f>'2-Controllo qualitativo'!D217</f>
        <v>0</v>
      </c>
      <c r="F216" s="15">
        <v>0.131</v>
      </c>
      <c r="G216" s="9" t="s">
        <v>580</v>
      </c>
      <c r="H216" s="9" t="s">
        <v>569</v>
      </c>
      <c r="I216" s="9" t="s">
        <v>570</v>
      </c>
      <c r="J216" s="15"/>
      <c r="K216" s="9">
        <f>IF(H216="", "", "")</f>
        <v>0</v>
      </c>
      <c r="L216" s="9">
        <f>IF(H216="", "", "(3) Failure to perform instrument calibration or record compilation")</f>
        <v>0</v>
      </c>
      <c r="M216" s="9">
        <f>IF(H216="", "", "")</f>
        <v>0</v>
      </c>
      <c r="N216" s="15"/>
      <c r="O216" s="9">
        <f>IF(L216="", "", "")</f>
        <v>0</v>
      </c>
      <c r="P216" s="9">
        <f>IF(L216="", "", "(3) Failure to perform instrument calibration or record compilation")</f>
        <v>0</v>
      </c>
      <c r="Q216" s="9">
        <f>IF(L216="", "", "")</f>
        <v>0</v>
      </c>
      <c r="R216" s="9"/>
      <c r="S216" s="9"/>
      <c r="T216" s="9"/>
      <c r="U216" s="9"/>
      <c r="V216" s="9"/>
    </row>
    <row r="217" spans="2:22">
      <c r="B217" s="7">
        <f>'2-Controllo qualitativo'!A218</f>
        <v>0</v>
      </c>
      <c r="C217" s="7">
        <f>'2-Controllo qualitativo'!B218</f>
        <v>0</v>
      </c>
      <c r="D217" s="7">
        <f>'2-Controllo qualitativo'!C218</f>
        <v>0</v>
      </c>
      <c r="E217" s="7">
        <f>'2-Controllo qualitativo'!D218</f>
        <v>0</v>
      </c>
      <c r="F217" s="15">
        <v>0.587</v>
      </c>
      <c r="G217" s="9" t="s">
        <v>580</v>
      </c>
      <c r="H217" s="9" t="s">
        <v>569</v>
      </c>
      <c r="I217" s="9" t="s">
        <v>570</v>
      </c>
      <c r="J217" s="15"/>
      <c r="K217" s="9">
        <f>IF(H217="", "", "")</f>
        <v>0</v>
      </c>
      <c r="L217" s="9">
        <f>IF(H217="", "", "(3) Failure to perform instrument calibration or record compilation")</f>
        <v>0</v>
      </c>
      <c r="M217" s="9">
        <f>IF(H217="", "", "")</f>
        <v>0</v>
      </c>
      <c r="N217" s="15"/>
      <c r="O217" s="9">
        <f>IF(L217="", "", "")</f>
        <v>0</v>
      </c>
      <c r="P217" s="9">
        <f>IF(L217="", "", "(3) Failure to perform instrument calibration or record compilation")</f>
        <v>0</v>
      </c>
      <c r="Q217" s="9">
        <f>IF(L217="", "", "")</f>
        <v>0</v>
      </c>
      <c r="R217" s="9"/>
      <c r="S217" s="9"/>
      <c r="T217" s="9"/>
      <c r="U217" s="9"/>
      <c r="V217" s="9"/>
    </row>
    <row r="218" spans="2:22">
      <c r="B218" s="7">
        <f>'2-Controllo qualitativo'!A219</f>
        <v>0</v>
      </c>
      <c r="C218" s="7">
        <f>'2-Controllo qualitativo'!B219</f>
        <v>0</v>
      </c>
      <c r="D218" s="7">
        <f>'2-Controllo qualitativo'!C219</f>
        <v>0</v>
      </c>
      <c r="E218" s="7">
        <f>'2-Controllo qualitativo'!D219</f>
        <v>0</v>
      </c>
      <c r="F218" s="15">
        <v>0.276</v>
      </c>
      <c r="G218" s="9" t="s">
        <v>580</v>
      </c>
      <c r="H218" s="9" t="s">
        <v>569</v>
      </c>
      <c r="I218" s="9" t="s">
        <v>570</v>
      </c>
      <c r="J218" s="15"/>
      <c r="K218" s="9">
        <f>IF(H218="", "", "")</f>
        <v>0</v>
      </c>
      <c r="L218" s="9">
        <f>IF(H218="", "", "(3) Failure to perform instrument calibration or record compilation")</f>
        <v>0</v>
      </c>
      <c r="M218" s="9">
        <f>IF(H218="", "", "")</f>
        <v>0</v>
      </c>
      <c r="N218" s="15"/>
      <c r="O218" s="9">
        <f>IF(L218="", "", "")</f>
        <v>0</v>
      </c>
      <c r="P218" s="9">
        <f>IF(L218="", "", "(3) Failure to perform instrument calibration or record compilation")</f>
        <v>0</v>
      </c>
      <c r="Q218" s="9">
        <f>IF(L218="", "", "")</f>
        <v>0</v>
      </c>
      <c r="R218" s="9"/>
      <c r="S218" s="9"/>
      <c r="T218" s="9"/>
      <c r="U218" s="9"/>
      <c r="V218" s="9"/>
    </row>
    <row r="219" spans="2:22">
      <c r="B219" s="7">
        <f>'2-Controllo qualitativo'!A220</f>
        <v>0</v>
      </c>
      <c r="C219" s="7">
        <f>'2-Controllo qualitativo'!B220</f>
        <v>0</v>
      </c>
      <c r="D219" s="7">
        <f>'2-Controllo qualitativo'!C220</f>
        <v>0</v>
      </c>
      <c r="E219" s="7">
        <f>'2-Controllo qualitativo'!D220</f>
        <v>0</v>
      </c>
      <c r="F219" s="15">
        <v>0.131</v>
      </c>
      <c r="G219" s="9" t="s">
        <v>580</v>
      </c>
      <c r="H219" s="9" t="s">
        <v>569</v>
      </c>
      <c r="I219" s="9" t="s">
        <v>570</v>
      </c>
      <c r="J219" s="15"/>
      <c r="K219" s="9">
        <f>IF(H219="", "", "")</f>
        <v>0</v>
      </c>
      <c r="L219" s="9">
        <f>IF(H219="", "", "(3) Failure to perform instrument calibration or record compilation")</f>
        <v>0</v>
      </c>
      <c r="M219" s="9">
        <f>IF(H219="", "", "")</f>
        <v>0</v>
      </c>
      <c r="N219" s="15"/>
      <c r="O219" s="9">
        <f>IF(L219="", "", "")</f>
        <v>0</v>
      </c>
      <c r="P219" s="9">
        <f>IF(L219="", "", "(3) Failure to perform instrument calibration or record compilation")</f>
        <v>0</v>
      </c>
      <c r="Q219" s="9">
        <f>IF(L219="", "", "")</f>
        <v>0</v>
      </c>
      <c r="R219" s="9"/>
      <c r="S219" s="9"/>
      <c r="T219" s="9"/>
      <c r="U219" s="9"/>
      <c r="V219" s="9"/>
    </row>
    <row r="220" spans="2:22">
      <c r="B220" s="7">
        <f>'2-Controllo qualitativo'!A221</f>
        <v>0</v>
      </c>
      <c r="C220" s="7">
        <f>'2-Controllo qualitativo'!B221</f>
        <v>0</v>
      </c>
      <c r="D220" s="7">
        <f>'2-Controllo qualitativo'!C221</f>
        <v>0</v>
      </c>
      <c r="E220" s="7">
        <f>'2-Controllo qualitativo'!D221</f>
        <v>0</v>
      </c>
      <c r="F220" s="15">
        <v>1.16</v>
      </c>
      <c r="G220" s="9" t="s">
        <v>580</v>
      </c>
      <c r="H220" s="9" t="s">
        <v>569</v>
      </c>
      <c r="I220" s="9" t="s">
        <v>570</v>
      </c>
      <c r="J220" s="15"/>
      <c r="K220" s="9">
        <f>IF(H220="", "", "")</f>
        <v>0</v>
      </c>
      <c r="L220" s="9">
        <f>IF(H220="", "", "(3) Failure to perform instrument calibration or record compilation")</f>
        <v>0</v>
      </c>
      <c r="M220" s="9">
        <f>IF(H220="", "", "")</f>
        <v>0</v>
      </c>
      <c r="N220" s="15"/>
      <c r="O220" s="9">
        <f>IF(L220="", "", "")</f>
        <v>0</v>
      </c>
      <c r="P220" s="9">
        <f>IF(L220="", "", "(3) Failure to perform instrument calibration or record compilation")</f>
        <v>0</v>
      </c>
      <c r="Q220" s="9">
        <f>IF(L220="", "", "")</f>
        <v>0</v>
      </c>
      <c r="R220" s="9"/>
      <c r="S220" s="9"/>
      <c r="T220" s="9"/>
      <c r="U220" s="9"/>
      <c r="V220" s="9"/>
    </row>
    <row r="221" spans="2:22">
      <c r="B221" s="7">
        <f>'2-Controllo qualitativo'!A222</f>
        <v>0</v>
      </c>
      <c r="C221" s="7">
        <f>'2-Controllo qualitativo'!B222</f>
        <v>0</v>
      </c>
      <c r="D221" s="7">
        <f>'2-Controllo qualitativo'!C222</f>
        <v>0</v>
      </c>
      <c r="E221" s="7">
        <f>'2-Controllo qualitativo'!D222</f>
        <v>0</v>
      </c>
      <c r="F221" s="15">
        <v>0.276</v>
      </c>
      <c r="G221" s="9" t="s">
        <v>580</v>
      </c>
      <c r="H221" s="9" t="s">
        <v>569</v>
      </c>
      <c r="I221" s="9" t="s">
        <v>570</v>
      </c>
      <c r="J221" s="15"/>
      <c r="K221" s="9">
        <f>IF(H221="", "", "")</f>
        <v>0</v>
      </c>
      <c r="L221" s="9">
        <f>IF(H221="", "", "(3) Failure to perform instrument calibration or record compilation")</f>
        <v>0</v>
      </c>
      <c r="M221" s="9">
        <f>IF(H221="", "", "")</f>
        <v>0</v>
      </c>
      <c r="N221" s="15"/>
      <c r="O221" s="9">
        <f>IF(L221="", "", "")</f>
        <v>0</v>
      </c>
      <c r="P221" s="9">
        <f>IF(L221="", "", "(3) Failure to perform instrument calibration or record compilation")</f>
        <v>0</v>
      </c>
      <c r="Q221" s="9">
        <f>IF(L221="", "", "")</f>
        <v>0</v>
      </c>
      <c r="R221" s="9"/>
      <c r="S221" s="9"/>
      <c r="T221" s="9"/>
      <c r="U221" s="9"/>
      <c r="V221" s="9"/>
    </row>
    <row r="222" spans="2:22">
      <c r="B222" s="7">
        <f>'2-Controllo qualitativo'!A223</f>
        <v>0</v>
      </c>
      <c r="C222" s="7">
        <f>'2-Controllo qualitativo'!B223</f>
        <v>0</v>
      </c>
      <c r="D222" s="7">
        <f>'2-Controllo qualitativo'!C223</f>
        <v>0</v>
      </c>
      <c r="E222" s="7">
        <f>'2-Controllo qualitativo'!D223</f>
        <v>0</v>
      </c>
      <c r="F222" s="15">
        <v>0.276</v>
      </c>
      <c r="G222" s="9" t="s">
        <v>580</v>
      </c>
      <c r="H222" s="9" t="s">
        <v>569</v>
      </c>
      <c r="I222" s="9" t="s">
        <v>570</v>
      </c>
      <c r="J222" s="15"/>
      <c r="K222" s="9">
        <f>IF(H222="", "", "")</f>
        <v>0</v>
      </c>
      <c r="L222" s="9">
        <f>IF(H222="", "", "(3) Failure to perform instrument calibration or record compilation")</f>
        <v>0</v>
      </c>
      <c r="M222" s="9">
        <f>IF(H222="", "", "")</f>
        <v>0</v>
      </c>
      <c r="N222" s="15"/>
      <c r="O222" s="9">
        <f>IF(L222="", "", "")</f>
        <v>0</v>
      </c>
      <c r="P222" s="9">
        <f>IF(L222="", "", "(3) Failure to perform instrument calibration or record compilation")</f>
        <v>0</v>
      </c>
      <c r="Q222" s="9">
        <f>IF(L222="", "", "")</f>
        <v>0</v>
      </c>
      <c r="R222" s="9"/>
      <c r="S222" s="9"/>
      <c r="T222" s="9"/>
      <c r="U222" s="9"/>
      <c r="V222" s="9"/>
    </row>
    <row r="223" spans="2:22">
      <c r="B223" s="7">
        <f>'2-Controllo qualitativo'!A224</f>
        <v>0</v>
      </c>
      <c r="C223" s="7">
        <f>'2-Controllo qualitativo'!B224</f>
        <v>0</v>
      </c>
      <c r="D223" s="7">
        <f>'2-Controllo qualitativo'!C224</f>
        <v>0</v>
      </c>
      <c r="E223" s="7">
        <f>'2-Controllo qualitativo'!D224</f>
        <v>0</v>
      </c>
      <c r="F223" s="15">
        <v>0.276</v>
      </c>
      <c r="G223" s="9" t="s">
        <v>580</v>
      </c>
      <c r="H223" s="9" t="s">
        <v>569</v>
      </c>
      <c r="I223" s="9" t="s">
        <v>570</v>
      </c>
      <c r="J223" s="15"/>
      <c r="K223" s="9">
        <f>IF(H223="", "", "")</f>
        <v>0</v>
      </c>
      <c r="L223" s="9">
        <f>IF(H223="", "", "(3) Failure to perform instrument calibration or record compilation")</f>
        <v>0</v>
      </c>
      <c r="M223" s="9">
        <f>IF(H223="", "", "")</f>
        <v>0</v>
      </c>
      <c r="N223" s="15"/>
      <c r="O223" s="9">
        <f>IF(L223="", "", "")</f>
        <v>0</v>
      </c>
      <c r="P223" s="9">
        <f>IF(L223="", "", "(3) Failure to perform instrument calibration or record compilation")</f>
        <v>0</v>
      </c>
      <c r="Q223" s="9">
        <f>IF(L223="", "", "")</f>
        <v>0</v>
      </c>
      <c r="R223" s="9"/>
      <c r="S223" s="9"/>
      <c r="T223" s="9"/>
      <c r="U223" s="9"/>
      <c r="V223" s="9"/>
    </row>
    <row r="224" spans="2:22">
      <c r="B224" s="7">
        <f>'2-Controllo qualitativo'!A225</f>
        <v>0</v>
      </c>
      <c r="C224" s="7">
        <f>'2-Controllo qualitativo'!B225</f>
        <v>0</v>
      </c>
      <c r="D224" s="7">
        <f>'2-Controllo qualitativo'!C225</f>
        <v>0</v>
      </c>
      <c r="E224" s="7">
        <f>'2-Controllo qualitativo'!D225</f>
        <v>0</v>
      </c>
      <c r="F224" s="15">
        <v>0.276</v>
      </c>
      <c r="G224" s="9" t="s">
        <v>580</v>
      </c>
      <c r="H224" s="9" t="s">
        <v>569</v>
      </c>
      <c r="I224" s="9" t="s">
        <v>570</v>
      </c>
      <c r="J224" s="15"/>
      <c r="K224" s="9">
        <f>IF(H224="", "", "")</f>
        <v>0</v>
      </c>
      <c r="L224" s="9">
        <f>IF(H224="", "", "(3) Failure to perform instrument calibration or record compilation")</f>
        <v>0</v>
      </c>
      <c r="M224" s="9">
        <f>IF(H224="", "", "")</f>
        <v>0</v>
      </c>
      <c r="N224" s="15"/>
      <c r="O224" s="9">
        <f>IF(L224="", "", "")</f>
        <v>0</v>
      </c>
      <c r="P224" s="9">
        <f>IF(L224="", "", "(3) Failure to perform instrument calibration or record compilation")</f>
        <v>0</v>
      </c>
      <c r="Q224" s="9">
        <f>IF(L224="", "", "")</f>
        <v>0</v>
      </c>
      <c r="R224" s="9"/>
      <c r="S224" s="9"/>
      <c r="T224" s="9"/>
      <c r="U224" s="9"/>
      <c r="V224" s="9"/>
    </row>
    <row r="225" spans="2:22">
      <c r="B225" s="7">
        <f>'2-Controllo qualitativo'!A226</f>
        <v>0</v>
      </c>
      <c r="C225" s="7">
        <f>'2-Controllo qualitativo'!B226</f>
        <v>0</v>
      </c>
      <c r="D225" s="7">
        <f>'2-Controllo qualitativo'!C226</f>
        <v>0</v>
      </c>
      <c r="E225" s="7">
        <f>'2-Controllo qualitativo'!D226</f>
        <v>0</v>
      </c>
      <c r="F225" s="15">
        <v>1.31</v>
      </c>
      <c r="G225" s="9" t="s">
        <v>580</v>
      </c>
      <c r="H225" s="9" t="s">
        <v>569</v>
      </c>
      <c r="I225" s="9" t="s">
        <v>570</v>
      </c>
      <c r="J225" s="15"/>
      <c r="K225" s="9">
        <f>IF(H225="", "", "")</f>
        <v>0</v>
      </c>
      <c r="L225" s="9">
        <f>IF(H225="", "", "(3) Failure to perform instrument calibration or record compilation")</f>
        <v>0</v>
      </c>
      <c r="M225" s="9">
        <f>IF(H225="", "", "")</f>
        <v>0</v>
      </c>
      <c r="N225" s="15"/>
      <c r="O225" s="9">
        <f>IF(L225="", "", "")</f>
        <v>0</v>
      </c>
      <c r="P225" s="9">
        <f>IF(L225="", "", "(3) Failure to perform instrument calibration or record compilation")</f>
        <v>0</v>
      </c>
      <c r="Q225" s="9">
        <f>IF(L225="", "", "")</f>
        <v>0</v>
      </c>
      <c r="R225" s="9"/>
      <c r="S225" s="9"/>
      <c r="T225" s="9"/>
      <c r="U225" s="9"/>
      <c r="V225" s="9"/>
    </row>
    <row r="226" spans="2:22">
      <c r="B226" s="7">
        <f>'2-Controllo qualitativo'!A227</f>
        <v>0</v>
      </c>
      <c r="C226" s="7">
        <f>'2-Controllo qualitativo'!B227</f>
        <v>0</v>
      </c>
      <c r="D226" s="7">
        <f>'2-Controllo qualitativo'!C227</f>
        <v>0</v>
      </c>
      <c r="E226" s="7">
        <f>'2-Controllo qualitativo'!D227</f>
        <v>0</v>
      </c>
      <c r="F226" s="15">
        <v>0.276</v>
      </c>
      <c r="G226" s="9" t="s">
        <v>580</v>
      </c>
      <c r="H226" s="9" t="s">
        <v>569</v>
      </c>
      <c r="I226" s="9" t="s">
        <v>570</v>
      </c>
      <c r="J226" s="15"/>
      <c r="K226" s="9">
        <f>IF(H226="", "", "")</f>
        <v>0</v>
      </c>
      <c r="L226" s="9">
        <f>IF(H226="", "", "(3) Failure to perform instrument calibration or record compilation")</f>
        <v>0</v>
      </c>
      <c r="M226" s="9">
        <f>IF(H226="", "", "")</f>
        <v>0</v>
      </c>
      <c r="N226" s="15"/>
      <c r="O226" s="9">
        <f>IF(L226="", "", "")</f>
        <v>0</v>
      </c>
      <c r="P226" s="9">
        <f>IF(L226="", "", "(3) Failure to perform instrument calibration or record compilation")</f>
        <v>0</v>
      </c>
      <c r="Q226" s="9">
        <f>IF(L226="", "", "")</f>
        <v>0</v>
      </c>
      <c r="R226" s="9"/>
      <c r="S226" s="9"/>
      <c r="T226" s="9"/>
      <c r="U226" s="9"/>
      <c r="V226" s="9"/>
    </row>
    <row r="227" spans="2:22">
      <c r="B227" s="7">
        <f>'2-Controllo qualitativo'!A228</f>
        <v>0</v>
      </c>
      <c r="C227" s="7">
        <f>'2-Controllo qualitativo'!B228</f>
        <v>0</v>
      </c>
      <c r="D227" s="7">
        <f>'2-Controllo qualitativo'!C228</f>
        <v>0</v>
      </c>
      <c r="E227" s="7">
        <f>'2-Controllo qualitativo'!D228</f>
        <v>0</v>
      </c>
      <c r="F227" s="15">
        <v>0.276</v>
      </c>
      <c r="G227" s="9" t="s">
        <v>580</v>
      </c>
      <c r="H227" s="9" t="s">
        <v>569</v>
      </c>
      <c r="I227" s="9" t="s">
        <v>570</v>
      </c>
      <c r="J227" s="15"/>
      <c r="K227" s="9">
        <f>IF(H227="", "", "")</f>
        <v>0</v>
      </c>
      <c r="L227" s="9">
        <f>IF(H227="", "", "(3) Failure to perform instrument calibration or record compilation")</f>
        <v>0</v>
      </c>
      <c r="M227" s="9">
        <f>IF(H227="", "", "")</f>
        <v>0</v>
      </c>
      <c r="N227" s="15"/>
      <c r="O227" s="9">
        <f>IF(L227="", "", "")</f>
        <v>0</v>
      </c>
      <c r="P227" s="9">
        <f>IF(L227="", "", "(3) Failure to perform instrument calibration or record compilation")</f>
        <v>0</v>
      </c>
      <c r="Q227" s="9">
        <f>IF(L227="", "", "")</f>
        <v>0</v>
      </c>
      <c r="R227" s="9"/>
      <c r="S227" s="9"/>
      <c r="T227" s="9"/>
      <c r="U227" s="9"/>
      <c r="V227" s="9"/>
    </row>
    <row r="228" spans="2:22">
      <c r="B228" s="7">
        <f>'2-Controllo qualitativo'!A229</f>
        <v>0</v>
      </c>
      <c r="C228" s="7">
        <f>'2-Controllo qualitativo'!B229</f>
        <v>0</v>
      </c>
      <c r="D228" s="7">
        <f>'2-Controllo qualitativo'!C229</f>
        <v>0</v>
      </c>
      <c r="E228" s="7">
        <f>'2-Controllo qualitativo'!D229</f>
        <v>0</v>
      </c>
      <c r="F228" s="15">
        <v>0.276</v>
      </c>
      <c r="G228" s="9" t="s">
        <v>580</v>
      </c>
      <c r="H228" s="9" t="s">
        <v>569</v>
      </c>
      <c r="I228" s="9" t="s">
        <v>570</v>
      </c>
      <c r="J228" s="15"/>
      <c r="K228" s="9">
        <f>IF(H228="", "", "")</f>
        <v>0</v>
      </c>
      <c r="L228" s="9">
        <f>IF(H228="", "", "(3) Failure to perform instrument calibration or record compilation")</f>
        <v>0</v>
      </c>
      <c r="M228" s="9">
        <f>IF(H228="", "", "")</f>
        <v>0</v>
      </c>
      <c r="N228" s="15"/>
      <c r="O228" s="9">
        <f>IF(L228="", "", "")</f>
        <v>0</v>
      </c>
      <c r="P228" s="9">
        <f>IF(L228="", "", "(3) Failure to perform instrument calibration or record compilation")</f>
        <v>0</v>
      </c>
      <c r="Q228" s="9">
        <f>IF(L228="", "", "")</f>
        <v>0</v>
      </c>
      <c r="R228" s="9"/>
      <c r="S228" s="9"/>
      <c r="T228" s="9"/>
      <c r="U228" s="9"/>
      <c r="V228" s="9"/>
    </row>
    <row r="229" spans="2:22">
      <c r="B229" s="7">
        <f>'2-Controllo qualitativo'!A230</f>
        <v>0</v>
      </c>
      <c r="C229" s="7">
        <f>'2-Controllo qualitativo'!B230</f>
        <v>0</v>
      </c>
      <c r="D229" s="7">
        <f>'2-Controllo qualitativo'!C230</f>
        <v>0</v>
      </c>
      <c r="E229" s="7">
        <f>'2-Controllo qualitativo'!D230</f>
        <v>0</v>
      </c>
      <c r="F229" s="15">
        <v>0.276</v>
      </c>
      <c r="G229" s="9" t="s">
        <v>580</v>
      </c>
      <c r="H229" s="9" t="s">
        <v>569</v>
      </c>
      <c r="I229" s="9" t="s">
        <v>570</v>
      </c>
      <c r="J229" s="15"/>
      <c r="K229" s="9">
        <f>IF(H229="", "", "")</f>
        <v>0</v>
      </c>
      <c r="L229" s="9">
        <f>IF(H229="", "", "(3) Failure to perform instrument calibration or record compilation")</f>
        <v>0</v>
      </c>
      <c r="M229" s="9">
        <f>IF(H229="", "", "")</f>
        <v>0</v>
      </c>
      <c r="N229" s="15"/>
      <c r="O229" s="9">
        <f>IF(L229="", "", "")</f>
        <v>0</v>
      </c>
      <c r="P229" s="9">
        <f>IF(L229="", "", "(3) Failure to perform instrument calibration or record compilation")</f>
        <v>0</v>
      </c>
      <c r="Q229" s="9">
        <f>IF(L229="", "", "")</f>
        <v>0</v>
      </c>
      <c r="R229" s="9"/>
      <c r="S229" s="9"/>
      <c r="T229" s="9"/>
      <c r="U229" s="9"/>
      <c r="V229" s="9"/>
    </row>
    <row r="230" spans="2:22">
      <c r="B230" s="7">
        <f>'2-Controllo qualitativo'!A231</f>
        <v>0</v>
      </c>
      <c r="C230" s="7">
        <f>'2-Controllo qualitativo'!B231</f>
        <v>0</v>
      </c>
      <c r="D230" s="7">
        <f>'2-Controllo qualitativo'!C231</f>
        <v>0</v>
      </c>
      <c r="E230" s="7">
        <f>'2-Controllo qualitativo'!D231</f>
        <v>0</v>
      </c>
      <c r="F230" s="15">
        <v>0.115</v>
      </c>
      <c r="G230" s="9" t="s">
        <v>581</v>
      </c>
      <c r="H230" s="9" t="s">
        <v>569</v>
      </c>
      <c r="I230" s="9" t="s">
        <v>570</v>
      </c>
      <c r="J230" s="15"/>
      <c r="K230" s="9">
        <f>IF(H230="", "", "")</f>
        <v>0</v>
      </c>
      <c r="L230" s="9">
        <f>IF(H230="", "", "(3) Failure to perform instrument calibration or record compilation")</f>
        <v>0</v>
      </c>
      <c r="M230" s="9">
        <f>IF(H230="", "", "")</f>
        <v>0</v>
      </c>
      <c r="N230" s="15"/>
      <c r="O230" s="9">
        <f>IF(L230="", "", "")</f>
        <v>0</v>
      </c>
      <c r="P230" s="9">
        <f>IF(L230="", "", "(3) Failure to perform instrument calibration or record compilation")</f>
        <v>0</v>
      </c>
      <c r="Q230" s="9">
        <f>IF(L230="", "", "")</f>
        <v>0</v>
      </c>
      <c r="R230" s="9"/>
      <c r="S230" s="9"/>
      <c r="T230" s="9"/>
      <c r="U230" s="9"/>
      <c r="V230" s="9"/>
    </row>
    <row r="231" spans="2:22">
      <c r="B231" s="7">
        <f>'2-Controllo qualitativo'!A232</f>
        <v>0</v>
      </c>
      <c r="C231" s="7">
        <f>'2-Controllo qualitativo'!B232</f>
        <v>0</v>
      </c>
      <c r="D231" s="7">
        <f>'2-Controllo qualitativo'!C232</f>
        <v>0</v>
      </c>
      <c r="E231" s="7">
        <f>'2-Controllo qualitativo'!D232</f>
        <v>0</v>
      </c>
      <c r="F231" s="15">
        <v>0.115</v>
      </c>
      <c r="G231" s="9" t="s">
        <v>581</v>
      </c>
      <c r="H231" s="9" t="s">
        <v>569</v>
      </c>
      <c r="I231" s="9" t="s">
        <v>570</v>
      </c>
      <c r="J231" s="15"/>
      <c r="K231" s="9">
        <f>IF(H231="", "", "")</f>
        <v>0</v>
      </c>
      <c r="L231" s="9">
        <f>IF(H231="", "", "(3) Failure to perform instrument calibration or record compilation")</f>
        <v>0</v>
      </c>
      <c r="M231" s="9">
        <f>IF(H231="", "", "")</f>
        <v>0</v>
      </c>
      <c r="N231" s="15"/>
      <c r="O231" s="9">
        <f>IF(L231="", "", "")</f>
        <v>0</v>
      </c>
      <c r="P231" s="9">
        <f>IF(L231="", "", "(3) Failure to perform instrument calibration or record compilation")</f>
        <v>0</v>
      </c>
      <c r="Q231" s="9">
        <f>IF(L231="", "", "")</f>
        <v>0</v>
      </c>
      <c r="R231" s="9"/>
      <c r="S231" s="9"/>
      <c r="T231" s="9"/>
      <c r="U231" s="9"/>
      <c r="V231" s="9"/>
    </row>
    <row r="232" spans="2:22">
      <c r="B232" s="7">
        <f>'2-Controllo qualitativo'!A233</f>
        <v>0</v>
      </c>
      <c r="C232" s="7">
        <f>'2-Controllo qualitativo'!B233</f>
        <v>0</v>
      </c>
      <c r="D232" s="7">
        <f>'2-Controllo qualitativo'!C233</f>
        <v>0</v>
      </c>
      <c r="E232" s="7">
        <f>'2-Controllo qualitativo'!D233</f>
        <v>0</v>
      </c>
      <c r="F232" s="15">
        <v>0.0951</v>
      </c>
      <c r="G232" s="9" t="s">
        <v>581</v>
      </c>
      <c r="H232" s="9" t="s">
        <v>569</v>
      </c>
      <c r="I232" s="9" t="s">
        <v>570</v>
      </c>
      <c r="J232" s="15"/>
      <c r="K232" s="9">
        <f>IF(H232="", "", "")</f>
        <v>0</v>
      </c>
      <c r="L232" s="9">
        <f>IF(H232="", "", "(3) Failure to perform instrument calibration or record compilation")</f>
        <v>0</v>
      </c>
      <c r="M232" s="9">
        <f>IF(H232="", "", "")</f>
        <v>0</v>
      </c>
      <c r="N232" s="15"/>
      <c r="O232" s="9">
        <f>IF(L232="", "", "")</f>
        <v>0</v>
      </c>
      <c r="P232" s="9">
        <f>IF(L232="", "", "(3) Failure to perform instrument calibration or record compilation")</f>
        <v>0</v>
      </c>
      <c r="Q232" s="9">
        <f>IF(L232="", "", "")</f>
        <v>0</v>
      </c>
      <c r="R232" s="9"/>
      <c r="S232" s="9"/>
      <c r="T232" s="9"/>
      <c r="U232" s="9"/>
      <c r="V232" s="9"/>
    </row>
    <row r="233" spans="2:22">
      <c r="B233" s="7">
        <f>'2-Controllo qualitativo'!A234</f>
        <v>0</v>
      </c>
      <c r="C233" s="7">
        <f>'2-Controllo qualitativo'!B234</f>
        <v>0</v>
      </c>
      <c r="D233" s="7">
        <f>'2-Controllo qualitativo'!C234</f>
        <v>0</v>
      </c>
      <c r="E233" s="7">
        <f>'2-Controllo qualitativo'!D234</f>
        <v>0</v>
      </c>
      <c r="F233" s="15">
        <v>0.115</v>
      </c>
      <c r="G233" s="9" t="s">
        <v>581</v>
      </c>
      <c r="H233" s="9" t="s">
        <v>569</v>
      </c>
      <c r="I233" s="9" t="s">
        <v>570</v>
      </c>
      <c r="J233" s="15"/>
      <c r="K233" s="9">
        <f>IF(H233="", "", "")</f>
        <v>0</v>
      </c>
      <c r="L233" s="9">
        <f>IF(H233="", "", "(3) Failure to perform instrument calibration or record compilation")</f>
        <v>0</v>
      </c>
      <c r="M233" s="9">
        <f>IF(H233="", "", "")</f>
        <v>0</v>
      </c>
      <c r="N233" s="15"/>
      <c r="O233" s="9">
        <f>IF(L233="", "", "")</f>
        <v>0</v>
      </c>
      <c r="P233" s="9">
        <f>IF(L233="", "", "(3) Failure to perform instrument calibration or record compilation")</f>
        <v>0</v>
      </c>
      <c r="Q233" s="9">
        <f>IF(L233="", "", "")</f>
        <v>0</v>
      </c>
      <c r="R233" s="9"/>
      <c r="S233" s="9"/>
      <c r="T233" s="9"/>
      <c r="U233" s="9"/>
      <c r="V233" s="9"/>
    </row>
    <row r="234" spans="2:22">
      <c r="B234" s="7">
        <f>'2-Controllo qualitativo'!A235</f>
        <v>0</v>
      </c>
      <c r="C234" s="7">
        <f>'2-Controllo qualitativo'!B235</f>
        <v>0</v>
      </c>
      <c r="D234" s="7">
        <f>'2-Controllo qualitativo'!C235</f>
        <v>0</v>
      </c>
      <c r="E234" s="7">
        <f>'2-Controllo qualitativo'!D235</f>
        <v>0</v>
      </c>
      <c r="F234" s="15">
        <v>0.115</v>
      </c>
      <c r="G234" s="9" t="s">
        <v>581</v>
      </c>
      <c r="H234" s="9" t="s">
        <v>569</v>
      </c>
      <c r="I234" s="9" t="s">
        <v>570</v>
      </c>
      <c r="J234" s="15"/>
      <c r="K234" s="9">
        <f>IF(H234="", "", "")</f>
        <v>0</v>
      </c>
      <c r="L234" s="9">
        <f>IF(H234="", "", "(3) Failure to perform instrument calibration or record compilation")</f>
        <v>0</v>
      </c>
      <c r="M234" s="9">
        <f>IF(H234="", "", "")</f>
        <v>0</v>
      </c>
      <c r="N234" s="15"/>
      <c r="O234" s="9">
        <f>IF(L234="", "", "")</f>
        <v>0</v>
      </c>
      <c r="P234" s="9">
        <f>IF(L234="", "", "(3) Failure to perform instrument calibration or record compilation")</f>
        <v>0</v>
      </c>
      <c r="Q234" s="9">
        <f>IF(L234="", "", "")</f>
        <v>0</v>
      </c>
      <c r="R234" s="9"/>
      <c r="S234" s="9"/>
      <c r="T234" s="9"/>
      <c r="U234" s="9"/>
      <c r="V234" s="9"/>
    </row>
    <row r="235" spans="2:22">
      <c r="B235" s="7">
        <f>'2-Controllo qualitativo'!A236</f>
        <v>0</v>
      </c>
      <c r="C235" s="7">
        <f>'2-Controllo qualitativo'!B236</f>
        <v>0</v>
      </c>
      <c r="D235" s="7">
        <f>'2-Controllo qualitativo'!C236</f>
        <v>0</v>
      </c>
      <c r="E235" s="7">
        <f>'2-Controllo qualitativo'!D236</f>
        <v>0</v>
      </c>
      <c r="F235" s="15">
        <v>0.115</v>
      </c>
      <c r="G235" s="9" t="s">
        <v>581</v>
      </c>
      <c r="H235" s="9" t="s">
        <v>569</v>
      </c>
      <c r="I235" s="9" t="s">
        <v>570</v>
      </c>
      <c r="J235" s="15"/>
      <c r="K235" s="9">
        <f>IF(H235="", "", "")</f>
        <v>0</v>
      </c>
      <c r="L235" s="9">
        <f>IF(H235="", "", "(3) Failure to perform instrument calibration or record compilation")</f>
        <v>0</v>
      </c>
      <c r="M235" s="9">
        <f>IF(H235="", "", "")</f>
        <v>0</v>
      </c>
      <c r="N235" s="15"/>
      <c r="O235" s="9">
        <f>IF(L235="", "", "")</f>
        <v>0</v>
      </c>
      <c r="P235" s="9">
        <f>IF(L235="", "", "(3) Failure to perform instrument calibration or record compilation")</f>
        <v>0</v>
      </c>
      <c r="Q235" s="9">
        <f>IF(L235="", "", "")</f>
        <v>0</v>
      </c>
      <c r="R235" s="9"/>
      <c r="S235" s="9"/>
      <c r="T235" s="9"/>
      <c r="U235" s="9"/>
      <c r="V235" s="9"/>
    </row>
    <row r="236" spans="2:22">
      <c r="B236" s="7">
        <f>'2-Controllo qualitativo'!A237</f>
        <v>0</v>
      </c>
      <c r="C236" s="7">
        <f>'2-Controllo qualitativo'!B237</f>
        <v>0</v>
      </c>
      <c r="D236" s="7">
        <f>'2-Controllo qualitativo'!C237</f>
        <v>0</v>
      </c>
      <c r="E236" s="7">
        <f>'2-Controllo qualitativo'!D237</f>
        <v>0</v>
      </c>
      <c r="F236" s="15">
        <v>0.115</v>
      </c>
      <c r="G236" s="9" t="s">
        <v>581</v>
      </c>
      <c r="H236" s="9" t="s">
        <v>569</v>
      </c>
      <c r="I236" s="9" t="s">
        <v>570</v>
      </c>
      <c r="J236" s="15"/>
      <c r="K236" s="9">
        <f>IF(H236="", "", "")</f>
        <v>0</v>
      </c>
      <c r="L236" s="9">
        <f>IF(H236="", "", "(3) Failure to perform instrument calibration or record compilation")</f>
        <v>0</v>
      </c>
      <c r="M236" s="9">
        <f>IF(H236="", "", "")</f>
        <v>0</v>
      </c>
      <c r="N236" s="15"/>
      <c r="O236" s="9">
        <f>IF(L236="", "", "")</f>
        <v>0</v>
      </c>
      <c r="P236" s="9">
        <f>IF(L236="", "", "(3) Failure to perform instrument calibration or record compilation")</f>
        <v>0</v>
      </c>
      <c r="Q236" s="9">
        <f>IF(L236="", "", "")</f>
        <v>0</v>
      </c>
      <c r="R236" s="9"/>
      <c r="S236" s="9"/>
      <c r="T236" s="9"/>
      <c r="U236" s="9"/>
      <c r="V236" s="9"/>
    </row>
    <row r="237" spans="2:22">
      <c r="B237" s="7">
        <f>'2-Controllo qualitativo'!A238</f>
        <v>0</v>
      </c>
      <c r="C237" s="7">
        <f>'2-Controllo qualitativo'!B238</f>
        <v>0</v>
      </c>
      <c r="D237" s="7">
        <f>'2-Controllo qualitativo'!C238</f>
        <v>0</v>
      </c>
      <c r="E237" s="7">
        <f>'2-Controllo qualitativo'!D238</f>
        <v>0</v>
      </c>
      <c r="F237" s="15">
        <v>0.115</v>
      </c>
      <c r="G237" s="9" t="s">
        <v>581</v>
      </c>
      <c r="H237" s="9" t="s">
        <v>569</v>
      </c>
      <c r="I237" s="9" t="s">
        <v>570</v>
      </c>
      <c r="J237" s="15"/>
      <c r="K237" s="9">
        <f>IF(H237="", "", "")</f>
        <v>0</v>
      </c>
      <c r="L237" s="9">
        <f>IF(H237="", "", "(3) Failure to perform instrument calibration or record compilation")</f>
        <v>0</v>
      </c>
      <c r="M237" s="9">
        <f>IF(H237="", "", "")</f>
        <v>0</v>
      </c>
      <c r="N237" s="15"/>
      <c r="O237" s="9">
        <f>IF(L237="", "", "")</f>
        <v>0</v>
      </c>
      <c r="P237" s="9">
        <f>IF(L237="", "", "(3) Failure to perform instrument calibration or record compilation")</f>
        <v>0</v>
      </c>
      <c r="Q237" s="9">
        <f>IF(L237="", "", "")</f>
        <v>0</v>
      </c>
      <c r="R237" s="9"/>
      <c r="S237" s="9"/>
      <c r="T237" s="9"/>
      <c r="U237" s="9"/>
      <c r="V237" s="9"/>
    </row>
    <row r="238" spans="2:22">
      <c r="B238" s="7">
        <f>'2-Controllo qualitativo'!A239</f>
        <v>0</v>
      </c>
      <c r="C238" s="7">
        <f>'2-Controllo qualitativo'!B239</f>
        <v>0</v>
      </c>
      <c r="D238" s="7">
        <f>'2-Controllo qualitativo'!C239</f>
        <v>0</v>
      </c>
      <c r="E238" s="7">
        <f>'2-Controllo qualitativo'!D239</f>
        <v>0</v>
      </c>
      <c r="F238" s="15">
        <v>0.0951</v>
      </c>
      <c r="G238" s="9" t="s">
        <v>581</v>
      </c>
      <c r="H238" s="9" t="s">
        <v>569</v>
      </c>
      <c r="I238" s="9" t="s">
        <v>570</v>
      </c>
      <c r="J238" s="15"/>
      <c r="K238" s="9">
        <f>IF(H238="", "", "")</f>
        <v>0</v>
      </c>
      <c r="L238" s="9">
        <f>IF(H238="", "", "(3) Failure to perform instrument calibration or record compilation")</f>
        <v>0</v>
      </c>
      <c r="M238" s="9">
        <f>IF(H238="", "", "")</f>
        <v>0</v>
      </c>
      <c r="N238" s="15"/>
      <c r="O238" s="9">
        <f>IF(L238="", "", "")</f>
        <v>0</v>
      </c>
      <c r="P238" s="9">
        <f>IF(L238="", "", "(3) Failure to perform instrument calibration or record compilation")</f>
        <v>0</v>
      </c>
      <c r="Q238" s="9">
        <f>IF(L238="", "", "")</f>
        <v>0</v>
      </c>
      <c r="R238" s="9"/>
      <c r="S238" s="9"/>
      <c r="T238" s="9"/>
      <c r="U238" s="9"/>
      <c r="V238" s="9"/>
    </row>
    <row r="239" spans="2:22">
      <c r="B239" s="7">
        <f>'2-Controllo qualitativo'!A240</f>
        <v>0</v>
      </c>
      <c r="C239" s="7">
        <f>'2-Controllo qualitativo'!B240</f>
        <v>0</v>
      </c>
      <c r="D239" s="7">
        <f>'2-Controllo qualitativo'!C240</f>
        <v>0</v>
      </c>
      <c r="E239" s="7">
        <f>'2-Controllo qualitativo'!D240</f>
        <v>0</v>
      </c>
      <c r="F239" s="15">
        <v>0.032</v>
      </c>
      <c r="G239" s="9" t="s">
        <v>581</v>
      </c>
      <c r="H239" s="9" t="s">
        <v>569</v>
      </c>
      <c r="I239" s="9" t="s">
        <v>570</v>
      </c>
      <c r="J239" s="15"/>
      <c r="K239" s="9">
        <f>IF(H239="", "", "")</f>
        <v>0</v>
      </c>
      <c r="L239" s="9">
        <f>IF(H239="", "", "(3) Failure to perform instrument calibration or record compilation")</f>
        <v>0</v>
      </c>
      <c r="M239" s="9">
        <f>IF(H239="", "", "")</f>
        <v>0</v>
      </c>
      <c r="N239" s="15"/>
      <c r="O239" s="9">
        <f>IF(L239="", "", "")</f>
        <v>0</v>
      </c>
      <c r="P239" s="9">
        <f>IF(L239="", "", "(3) Failure to perform instrument calibration or record compilation")</f>
        <v>0</v>
      </c>
      <c r="Q239" s="9">
        <f>IF(L239="", "", "")</f>
        <v>0</v>
      </c>
      <c r="R239" s="9"/>
      <c r="S239" s="9"/>
      <c r="T239" s="9"/>
      <c r="U239" s="9"/>
      <c r="V239" s="9"/>
    </row>
    <row r="240" spans="2:22">
      <c r="B240" s="7">
        <f>'2-Controllo qualitativo'!A241</f>
        <v>0</v>
      </c>
      <c r="C240" s="7">
        <f>'2-Controllo qualitativo'!B241</f>
        <v>0</v>
      </c>
      <c r="D240" s="7">
        <f>'2-Controllo qualitativo'!C241</f>
        <v>0</v>
      </c>
      <c r="E240" s="7">
        <f>'2-Controllo qualitativo'!D241</f>
        <v>0</v>
      </c>
      <c r="F240" s="15">
        <v>0.0944</v>
      </c>
      <c r="G240" s="9" t="s">
        <v>581</v>
      </c>
      <c r="H240" s="9" t="s">
        <v>569</v>
      </c>
      <c r="I240" s="9" t="s">
        <v>570</v>
      </c>
      <c r="J240" s="15"/>
      <c r="K240" s="9">
        <f>IF(H240="", "", "")</f>
        <v>0</v>
      </c>
      <c r="L240" s="9">
        <f>IF(H240="", "", "(3) Failure to perform instrument calibration or record compilation")</f>
        <v>0</v>
      </c>
      <c r="M240" s="9">
        <f>IF(H240="", "", "")</f>
        <v>0</v>
      </c>
      <c r="N240" s="15"/>
      <c r="O240" s="9">
        <f>IF(L240="", "", "")</f>
        <v>0</v>
      </c>
      <c r="P240" s="9">
        <f>IF(L240="", "", "(3) Failure to perform instrument calibration or record compilation")</f>
        <v>0</v>
      </c>
      <c r="Q240" s="9">
        <f>IF(L240="", "", "")</f>
        <v>0</v>
      </c>
      <c r="R240" s="9"/>
      <c r="S240" s="9"/>
      <c r="T240" s="9"/>
      <c r="U240" s="9"/>
      <c r="V240" s="9"/>
    </row>
    <row r="241" spans="2:22">
      <c r="B241" s="7">
        <f>'2-Controllo qualitativo'!A242</f>
        <v>0</v>
      </c>
      <c r="C241" s="7">
        <f>'2-Controllo qualitativo'!B242</f>
        <v>0</v>
      </c>
      <c r="D241" s="7">
        <f>'2-Controllo qualitativo'!C242</f>
        <v>0</v>
      </c>
      <c r="E241" s="7">
        <f>'2-Controllo qualitativo'!D242</f>
        <v>0</v>
      </c>
      <c r="F241" s="15">
        <v>0.07000000000000001</v>
      </c>
      <c r="G241" s="9" t="s">
        <v>581</v>
      </c>
      <c r="H241" s="9" t="s">
        <v>569</v>
      </c>
      <c r="I241" s="9" t="s">
        <v>570</v>
      </c>
      <c r="J241" s="15"/>
      <c r="K241" s="9">
        <f>IF(H241="", "", "")</f>
        <v>0</v>
      </c>
      <c r="L241" s="9">
        <f>IF(H241="", "", "(3) Failure to perform instrument calibration or record compilation")</f>
        <v>0</v>
      </c>
      <c r="M241" s="9">
        <f>IF(H241="", "", "")</f>
        <v>0</v>
      </c>
      <c r="N241" s="15"/>
      <c r="O241" s="9">
        <f>IF(L241="", "", "")</f>
        <v>0</v>
      </c>
      <c r="P241" s="9">
        <f>IF(L241="", "", "(3) Failure to perform instrument calibration or record compilation")</f>
        <v>0</v>
      </c>
      <c r="Q241" s="9">
        <f>IF(L241="", "", "")</f>
        <v>0</v>
      </c>
      <c r="R241" s="9"/>
      <c r="S241" s="9"/>
      <c r="T241" s="9"/>
      <c r="U241" s="9"/>
      <c r="V241" s="9"/>
    </row>
    <row r="242" spans="2:22">
      <c r="B242" s="7">
        <f>'2-Controllo qualitativo'!A243</f>
        <v>0</v>
      </c>
      <c r="C242" s="7">
        <f>'2-Controllo qualitativo'!B243</f>
        <v>0</v>
      </c>
      <c r="D242" s="7">
        <f>'2-Controllo qualitativo'!C243</f>
        <v>0</v>
      </c>
      <c r="E242" s="7">
        <f>'2-Controllo qualitativo'!D243</f>
        <v>0</v>
      </c>
      <c r="F242" s="15">
        <v>0.115</v>
      </c>
      <c r="G242" s="9" t="s">
        <v>581</v>
      </c>
      <c r="H242" s="9" t="s">
        <v>569</v>
      </c>
      <c r="I242" s="9" t="s">
        <v>570</v>
      </c>
      <c r="J242" s="15"/>
      <c r="K242" s="9">
        <f>IF(H242="", "", "")</f>
        <v>0</v>
      </c>
      <c r="L242" s="9">
        <f>IF(H242="", "", "(3) Failure to perform instrument calibration or record compilation")</f>
        <v>0</v>
      </c>
      <c r="M242" s="9">
        <f>IF(H242="", "", "")</f>
        <v>0</v>
      </c>
      <c r="N242" s="15"/>
      <c r="O242" s="9">
        <f>IF(L242="", "", "")</f>
        <v>0</v>
      </c>
      <c r="P242" s="9">
        <f>IF(L242="", "", "(3) Failure to perform instrument calibration or record compilation")</f>
        <v>0</v>
      </c>
      <c r="Q242" s="9">
        <f>IF(L242="", "", "")</f>
        <v>0</v>
      </c>
      <c r="R242" s="9"/>
      <c r="S242" s="9"/>
      <c r="T242" s="9"/>
      <c r="U242" s="9"/>
      <c r="V242" s="9"/>
    </row>
    <row r="243" spans="2:22">
      <c r="B243" s="7">
        <f>'2-Controllo qualitativo'!A244</f>
        <v>0</v>
      </c>
      <c r="C243" s="7">
        <f>'2-Controllo qualitativo'!B244</f>
        <v>0</v>
      </c>
      <c r="D243" s="7">
        <f>'2-Controllo qualitativo'!C244</f>
        <v>0</v>
      </c>
      <c r="E243" s="7">
        <f>'2-Controllo qualitativo'!D244</f>
        <v>0</v>
      </c>
      <c r="F243" s="15">
        <v>0.0951</v>
      </c>
      <c r="G243" s="9" t="s">
        <v>581</v>
      </c>
      <c r="H243" s="9" t="s">
        <v>569</v>
      </c>
      <c r="I243" s="9" t="s">
        <v>570</v>
      </c>
      <c r="J243" s="15"/>
      <c r="K243" s="9">
        <f>IF(H243="", "", "")</f>
        <v>0</v>
      </c>
      <c r="L243" s="9">
        <f>IF(H243="", "", "(3) Failure to perform instrument calibration or record compilation")</f>
        <v>0</v>
      </c>
      <c r="M243" s="9">
        <f>IF(H243="", "", "")</f>
        <v>0</v>
      </c>
      <c r="N243" s="15"/>
      <c r="O243" s="9">
        <f>IF(L243="", "", "")</f>
        <v>0</v>
      </c>
      <c r="P243" s="9">
        <f>IF(L243="", "", "(3) Failure to perform instrument calibration or record compilation")</f>
        <v>0</v>
      </c>
      <c r="Q243" s="9">
        <f>IF(L243="", "", "")</f>
        <v>0</v>
      </c>
      <c r="R243" s="9"/>
      <c r="S243" s="9"/>
      <c r="T243" s="9"/>
      <c r="U243" s="9"/>
      <c r="V243" s="9"/>
    </row>
    <row r="244" spans="2:22">
      <c r="B244" s="7">
        <f>'2-Controllo qualitativo'!A245</f>
        <v>0</v>
      </c>
      <c r="C244" s="7">
        <f>'2-Controllo qualitativo'!B245</f>
        <v>0</v>
      </c>
      <c r="D244" s="7">
        <f>'2-Controllo qualitativo'!C245</f>
        <v>0</v>
      </c>
      <c r="E244" s="7">
        <f>'2-Controllo qualitativo'!D245</f>
        <v>0</v>
      </c>
      <c r="F244" s="15">
        <v>0.0951</v>
      </c>
      <c r="G244" s="9" t="s">
        <v>581</v>
      </c>
      <c r="H244" s="9" t="s">
        <v>569</v>
      </c>
      <c r="I244" s="9" t="s">
        <v>570</v>
      </c>
      <c r="J244" s="15"/>
      <c r="K244" s="9">
        <f>IF(H244="", "", "")</f>
        <v>0</v>
      </c>
      <c r="L244" s="9">
        <f>IF(H244="", "", "(3) Failure to perform instrument calibration or record compilation")</f>
        <v>0</v>
      </c>
      <c r="M244" s="9">
        <f>IF(H244="", "", "")</f>
        <v>0</v>
      </c>
      <c r="N244" s="15"/>
      <c r="O244" s="9">
        <f>IF(L244="", "", "")</f>
        <v>0</v>
      </c>
      <c r="P244" s="9">
        <f>IF(L244="", "", "(3) Failure to perform instrument calibration or record compilation")</f>
        <v>0</v>
      </c>
      <c r="Q244" s="9">
        <f>IF(L244="", "", "")</f>
        <v>0</v>
      </c>
      <c r="R244" s="9"/>
      <c r="S244" s="9"/>
      <c r="T244" s="9"/>
      <c r="U244" s="9"/>
      <c r="V244" s="9"/>
    </row>
    <row r="245" spans="2:22">
      <c r="B245" s="7">
        <f>'2-Controllo qualitativo'!A246</f>
        <v>0</v>
      </c>
      <c r="C245" s="7">
        <f>'2-Controllo qualitativo'!B246</f>
        <v>0</v>
      </c>
      <c r="D245" s="7">
        <f>'2-Controllo qualitativo'!C246</f>
        <v>0</v>
      </c>
      <c r="E245" s="7">
        <f>'2-Controllo qualitativo'!D246</f>
        <v>0</v>
      </c>
      <c r="F245" s="15">
        <v>0.0951</v>
      </c>
      <c r="G245" s="9" t="s">
        <v>581</v>
      </c>
      <c r="H245" s="9" t="s">
        <v>569</v>
      </c>
      <c r="I245" s="9" t="s">
        <v>570</v>
      </c>
      <c r="J245" s="15"/>
      <c r="K245" s="9">
        <f>IF(H245="", "", "")</f>
        <v>0</v>
      </c>
      <c r="L245" s="9">
        <f>IF(H245="", "", "(3) Failure to perform instrument calibration or record compilation")</f>
        <v>0</v>
      </c>
      <c r="M245" s="9">
        <f>IF(H245="", "", "")</f>
        <v>0</v>
      </c>
      <c r="N245" s="15"/>
      <c r="O245" s="9">
        <f>IF(L245="", "", "")</f>
        <v>0</v>
      </c>
      <c r="P245" s="9">
        <f>IF(L245="", "", "(3) Failure to perform instrument calibration or record compilation")</f>
        <v>0</v>
      </c>
      <c r="Q245" s="9">
        <f>IF(L245="", "", "")</f>
        <v>0</v>
      </c>
      <c r="R245" s="9"/>
      <c r="S245" s="9"/>
      <c r="T245" s="9"/>
      <c r="U245" s="9"/>
      <c r="V245" s="9"/>
    </row>
    <row r="246" spans="2:22">
      <c r="B246" s="7">
        <f>'2-Controllo qualitativo'!A247</f>
        <v>0</v>
      </c>
      <c r="C246" s="7">
        <f>'2-Controllo qualitativo'!B247</f>
        <v>0</v>
      </c>
      <c r="D246" s="7">
        <f>'2-Controllo qualitativo'!C247</f>
        <v>0</v>
      </c>
      <c r="E246" s="7">
        <f>'2-Controllo qualitativo'!D247</f>
        <v>0</v>
      </c>
      <c r="F246" s="15">
        <v>0.115</v>
      </c>
      <c r="G246" s="9" t="s">
        <v>581</v>
      </c>
      <c r="H246" s="9" t="s">
        <v>569</v>
      </c>
      <c r="I246" s="9" t="s">
        <v>570</v>
      </c>
      <c r="J246" s="15"/>
      <c r="K246" s="9">
        <f>IF(H246="", "", "")</f>
        <v>0</v>
      </c>
      <c r="L246" s="9">
        <f>IF(H246="", "", "(3) Failure to perform instrument calibration or record compilation")</f>
        <v>0</v>
      </c>
      <c r="M246" s="9">
        <f>IF(H246="", "", "")</f>
        <v>0</v>
      </c>
      <c r="N246" s="15"/>
      <c r="O246" s="9">
        <f>IF(L246="", "", "")</f>
        <v>0</v>
      </c>
      <c r="P246" s="9">
        <f>IF(L246="", "", "(3) Failure to perform instrument calibration or record compilation")</f>
        <v>0</v>
      </c>
      <c r="Q246" s="9">
        <f>IF(L246="", "", "")</f>
        <v>0</v>
      </c>
      <c r="R246" s="9"/>
      <c r="S246" s="9"/>
      <c r="T246" s="9"/>
      <c r="U246" s="9"/>
      <c r="V246" s="9"/>
    </row>
    <row r="247" spans="2:22">
      <c r="B247" s="7">
        <f>'2-Controllo qualitativo'!A248</f>
        <v>0</v>
      </c>
      <c r="C247" s="7">
        <f>'2-Controllo qualitativo'!B248</f>
        <v>0</v>
      </c>
      <c r="D247" s="7">
        <f>'2-Controllo qualitativo'!C248</f>
        <v>0</v>
      </c>
      <c r="E247" s="7">
        <f>'2-Controllo qualitativo'!D248</f>
        <v>0</v>
      </c>
      <c r="F247" s="15">
        <v>0.115</v>
      </c>
      <c r="G247" s="9" t="s">
        <v>581</v>
      </c>
      <c r="H247" s="9" t="s">
        <v>569</v>
      </c>
      <c r="I247" s="9" t="s">
        <v>570</v>
      </c>
      <c r="J247" s="15"/>
      <c r="K247" s="9">
        <f>IF(H247="", "", "")</f>
        <v>0</v>
      </c>
      <c r="L247" s="9">
        <f>IF(H247="", "", "(3) Failure to perform instrument calibration or record compilation")</f>
        <v>0</v>
      </c>
      <c r="M247" s="9">
        <f>IF(H247="", "", "")</f>
        <v>0</v>
      </c>
      <c r="N247" s="15"/>
      <c r="O247" s="9">
        <f>IF(L247="", "", "")</f>
        <v>0</v>
      </c>
      <c r="P247" s="9">
        <f>IF(L247="", "", "(3) Failure to perform instrument calibration or record compilation")</f>
        <v>0</v>
      </c>
      <c r="Q247" s="9">
        <f>IF(L247="", "", "")</f>
        <v>0</v>
      </c>
      <c r="R247" s="9"/>
      <c r="S247" s="9"/>
      <c r="T247" s="9"/>
      <c r="U247" s="9"/>
      <c r="V247" s="9"/>
    </row>
    <row r="248" spans="2:22">
      <c r="B248" s="7">
        <f>'2-Controllo qualitativo'!A249</f>
        <v>0</v>
      </c>
      <c r="C248" s="7">
        <f>'2-Controllo qualitativo'!B249</f>
        <v>0</v>
      </c>
      <c r="D248" s="7">
        <f>'2-Controllo qualitativo'!C249</f>
        <v>0</v>
      </c>
      <c r="E248" s="7">
        <f>'2-Controllo qualitativo'!D249</f>
        <v>0</v>
      </c>
      <c r="F248" s="15">
        <v>0.115</v>
      </c>
      <c r="G248" s="9" t="s">
        <v>581</v>
      </c>
      <c r="H248" s="9"/>
      <c r="I248" s="9" t="s">
        <v>570</v>
      </c>
      <c r="J248" s="15"/>
      <c r="K248" s="9">
        <f>IF(H248="", "", "")</f>
        <v>0</v>
      </c>
      <c r="L248" s="9">
        <f>IF(H248="", "", "")</f>
        <v>0</v>
      </c>
      <c r="M248" s="9">
        <f>IF(H248="", "", "")</f>
        <v>0</v>
      </c>
      <c r="N248" s="15"/>
      <c r="O248" s="9">
        <f>IF(L248="", "", "")</f>
        <v>0</v>
      </c>
      <c r="P248" s="9">
        <f>IF(L248="", "", "")</f>
        <v>0</v>
      </c>
      <c r="Q248" s="9">
        <f>IF(L248="", "", "")</f>
        <v>0</v>
      </c>
      <c r="R248" s="9"/>
      <c r="S248" s="9"/>
      <c r="T248" s="9"/>
      <c r="U248" s="9"/>
      <c r="V248" s="9"/>
    </row>
    <row r="249" spans="2:22">
      <c r="B249" s="7">
        <f>'2-Controllo qualitativo'!A250</f>
        <v>0</v>
      </c>
      <c r="C249" s="7">
        <f>'2-Controllo qualitativo'!B250</f>
        <v>0</v>
      </c>
      <c r="D249" s="7">
        <f>'2-Controllo qualitativo'!C250</f>
        <v>0</v>
      </c>
      <c r="E249" s="7">
        <f>'2-Controllo qualitativo'!D250</f>
        <v>0</v>
      </c>
      <c r="F249" s="15">
        <v>0.281</v>
      </c>
      <c r="G249" s="9" t="s">
        <v>581</v>
      </c>
      <c r="H249" s="9" t="s">
        <v>569</v>
      </c>
      <c r="I249" s="9" t="s">
        <v>570</v>
      </c>
      <c r="J249" s="15"/>
      <c r="K249" s="9">
        <f>IF(H249="", "", "")</f>
        <v>0</v>
      </c>
      <c r="L249" s="9">
        <f>IF(H249="", "", "(3) Failure to perform instrument calibration or record compilation")</f>
        <v>0</v>
      </c>
      <c r="M249" s="9">
        <f>IF(H249="", "", "")</f>
        <v>0</v>
      </c>
      <c r="N249" s="15"/>
      <c r="O249" s="9">
        <f>IF(L249="", "", "")</f>
        <v>0</v>
      </c>
      <c r="P249" s="9">
        <f>IF(L249="", "", "(3) Failure to perform instrument calibration or record compilation")</f>
        <v>0</v>
      </c>
      <c r="Q249" s="9">
        <f>IF(L249="", "", "")</f>
        <v>0</v>
      </c>
      <c r="R249" s="9"/>
      <c r="S249" s="9"/>
      <c r="T249" s="9"/>
      <c r="U249" s="9"/>
      <c r="V249" s="9"/>
    </row>
    <row r="250" spans="2:22">
      <c r="B250" s="7">
        <f>'2-Controllo qualitativo'!A251</f>
        <v>0</v>
      </c>
      <c r="C250" s="7">
        <f>'2-Controllo qualitativo'!B251</f>
        <v>0</v>
      </c>
      <c r="D250" s="7">
        <f>'2-Controllo qualitativo'!C251</f>
        <v>0</v>
      </c>
      <c r="E250" s="7">
        <f>'2-Controllo qualitativo'!D251</f>
        <v>0</v>
      </c>
      <c r="F250" s="15">
        <v>0.032</v>
      </c>
      <c r="G250" s="9" t="s">
        <v>581</v>
      </c>
      <c r="H250" s="9" t="s">
        <v>569</v>
      </c>
      <c r="I250" s="9" t="s">
        <v>570</v>
      </c>
      <c r="J250" s="15"/>
      <c r="K250" s="9">
        <f>IF(H250="", "", "")</f>
        <v>0</v>
      </c>
      <c r="L250" s="9">
        <f>IF(H250="", "", "(3) Failure to perform instrument calibration or record compilation")</f>
        <v>0</v>
      </c>
      <c r="M250" s="9">
        <f>IF(H250="", "", "")</f>
        <v>0</v>
      </c>
      <c r="N250" s="15"/>
      <c r="O250" s="9">
        <f>IF(L250="", "", "")</f>
        <v>0</v>
      </c>
      <c r="P250" s="9">
        <f>IF(L250="", "", "(3) Failure to perform instrument calibration or record compilation")</f>
        <v>0</v>
      </c>
      <c r="Q250" s="9">
        <f>IF(L250="", "", "")</f>
        <v>0</v>
      </c>
      <c r="R250" s="9"/>
      <c r="S250" s="9"/>
      <c r="T250" s="9"/>
      <c r="U250" s="9"/>
      <c r="V250" s="9"/>
    </row>
    <row r="251" spans="2:22">
      <c r="B251" s="7">
        <f>'2-Controllo qualitativo'!A252</f>
        <v>0</v>
      </c>
      <c r="C251" s="7">
        <f>'2-Controllo qualitativo'!B252</f>
        <v>0</v>
      </c>
      <c r="D251" s="7">
        <f>'2-Controllo qualitativo'!C252</f>
        <v>0</v>
      </c>
      <c r="E251" s="7">
        <f>'2-Controllo qualitativo'!D252</f>
        <v>0</v>
      </c>
      <c r="F251" s="15">
        <v>0.115</v>
      </c>
      <c r="G251" s="9" t="s">
        <v>581</v>
      </c>
      <c r="H251" s="9" t="s">
        <v>569</v>
      </c>
      <c r="I251" s="9" t="s">
        <v>570</v>
      </c>
      <c r="J251" s="15"/>
      <c r="K251" s="9">
        <f>IF(H251="", "", "")</f>
        <v>0</v>
      </c>
      <c r="L251" s="9">
        <f>IF(H251="", "", "(3) Failure to perform instrument calibration or record compilation")</f>
        <v>0</v>
      </c>
      <c r="M251" s="9">
        <f>IF(H251="", "", "")</f>
        <v>0</v>
      </c>
      <c r="N251" s="15"/>
      <c r="O251" s="9">
        <f>IF(L251="", "", "")</f>
        <v>0</v>
      </c>
      <c r="P251" s="9">
        <f>IF(L251="", "", "(3) Failure to perform instrument calibration or record compilation")</f>
        <v>0</v>
      </c>
      <c r="Q251" s="9">
        <f>IF(L251="", "", "")</f>
        <v>0</v>
      </c>
      <c r="R251" s="9"/>
      <c r="S251" s="9"/>
      <c r="T251" s="9"/>
      <c r="U251" s="9"/>
      <c r="V251" s="9"/>
    </row>
    <row r="252" spans="2:22">
      <c r="B252" s="7">
        <f>'2-Controllo qualitativo'!A253</f>
        <v>0</v>
      </c>
      <c r="C252" s="7">
        <f>'2-Controllo qualitativo'!B253</f>
        <v>0</v>
      </c>
      <c r="D252" s="7">
        <f>'2-Controllo qualitativo'!C253</f>
        <v>0</v>
      </c>
      <c r="E252" s="7">
        <f>'2-Controllo qualitativo'!D253</f>
        <v>0</v>
      </c>
      <c r="F252" s="15">
        <v>0.032</v>
      </c>
      <c r="G252" s="9" t="s">
        <v>581</v>
      </c>
      <c r="H252" s="9" t="s">
        <v>569</v>
      </c>
      <c r="I252" s="9" t="s">
        <v>570</v>
      </c>
      <c r="J252" s="15"/>
      <c r="K252" s="9">
        <f>IF(H252="", "", "")</f>
        <v>0</v>
      </c>
      <c r="L252" s="9">
        <f>IF(H252="", "", "(3) Failure to perform instrument calibration or record compilation")</f>
        <v>0</v>
      </c>
      <c r="M252" s="9">
        <f>IF(H252="", "", "")</f>
        <v>0</v>
      </c>
      <c r="N252" s="15"/>
      <c r="O252" s="9">
        <f>IF(L252="", "", "")</f>
        <v>0</v>
      </c>
      <c r="P252" s="9">
        <f>IF(L252="", "", "(3) Failure to perform instrument calibration or record compilation")</f>
        <v>0</v>
      </c>
      <c r="Q252" s="9">
        <f>IF(L252="", "", "")</f>
        <v>0</v>
      </c>
      <c r="R252" s="9"/>
      <c r="S252" s="9"/>
      <c r="T252" s="9"/>
      <c r="U252" s="9"/>
      <c r="V252" s="9"/>
    </row>
    <row r="253" spans="2:22">
      <c r="B253" s="7">
        <f>'2-Controllo qualitativo'!A254</f>
        <v>0</v>
      </c>
      <c r="C253" s="7">
        <f>'2-Controllo qualitativo'!B254</f>
        <v>0</v>
      </c>
      <c r="D253" s="7">
        <f>'2-Controllo qualitativo'!C254</f>
        <v>0</v>
      </c>
      <c r="E253" s="7">
        <f>'2-Controllo qualitativo'!D254</f>
        <v>0</v>
      </c>
      <c r="F253" s="15">
        <v>0.115</v>
      </c>
      <c r="G253" s="9" t="s">
        <v>581</v>
      </c>
      <c r="H253" s="9" t="s">
        <v>569</v>
      </c>
      <c r="I253" s="9" t="s">
        <v>570</v>
      </c>
      <c r="J253" s="15"/>
      <c r="K253" s="9">
        <f>IF(H253="", "", "")</f>
        <v>0</v>
      </c>
      <c r="L253" s="9">
        <f>IF(H253="", "", "(3) Failure to perform instrument calibration or record compilation")</f>
        <v>0</v>
      </c>
      <c r="M253" s="9">
        <f>IF(H253="", "", "")</f>
        <v>0</v>
      </c>
      <c r="N253" s="15"/>
      <c r="O253" s="9">
        <f>IF(L253="", "", "")</f>
        <v>0</v>
      </c>
      <c r="P253" s="9">
        <f>IF(L253="", "", "(3) Failure to perform instrument calibration or record compilation")</f>
        <v>0</v>
      </c>
      <c r="Q253" s="9">
        <f>IF(L253="", "", "")</f>
        <v>0</v>
      </c>
      <c r="R253" s="9"/>
      <c r="S253" s="9"/>
      <c r="T253" s="9"/>
      <c r="U253" s="9"/>
      <c r="V253" s="9"/>
    </row>
    <row r="254" spans="2:22">
      <c r="B254" s="7">
        <f>'2-Controllo qualitativo'!A255</f>
        <v>0</v>
      </c>
      <c r="C254" s="7">
        <f>'2-Controllo qualitativo'!B255</f>
        <v>0</v>
      </c>
      <c r="D254" s="7">
        <f>'2-Controllo qualitativo'!C255</f>
        <v>0</v>
      </c>
      <c r="E254" s="7">
        <f>'2-Controllo qualitativo'!D255</f>
        <v>0</v>
      </c>
      <c r="F254" s="15">
        <v>1.16</v>
      </c>
      <c r="G254" s="9" t="s">
        <v>580</v>
      </c>
      <c r="H254" s="9" t="s">
        <v>569</v>
      </c>
      <c r="I254" s="9" t="s">
        <v>570</v>
      </c>
      <c r="J254" s="15"/>
      <c r="K254" s="9">
        <f>IF(H254="", "", "")</f>
        <v>0</v>
      </c>
      <c r="L254" s="9">
        <f>IF(H254="", "", "(3) Failure to perform instrument calibration or record compilation")</f>
        <v>0</v>
      </c>
      <c r="M254" s="9">
        <f>IF(H254="", "", "")</f>
        <v>0</v>
      </c>
      <c r="N254" s="15"/>
      <c r="O254" s="9">
        <f>IF(L254="", "", "")</f>
        <v>0</v>
      </c>
      <c r="P254" s="9">
        <f>IF(L254="", "", "(3) Failure to perform instrument calibration or record compilation")</f>
        <v>0</v>
      </c>
      <c r="Q254" s="9">
        <f>IF(L254="", "", "")</f>
        <v>0</v>
      </c>
      <c r="R254" s="9"/>
      <c r="S254" s="9"/>
      <c r="T254" s="9"/>
      <c r="U254" s="9"/>
      <c r="V254" s="9"/>
    </row>
    <row r="255" spans="2:22">
      <c r="B255" s="7">
        <f>'2-Controllo qualitativo'!A256</f>
        <v>0</v>
      </c>
      <c r="C255" s="7">
        <f>'2-Controllo qualitativo'!B256</f>
        <v>0</v>
      </c>
      <c r="D255" s="7">
        <f>'2-Controllo qualitativo'!C256</f>
        <v>0</v>
      </c>
      <c r="E255" s="7">
        <f>'2-Controllo qualitativo'!D256</f>
        <v>0</v>
      </c>
      <c r="F255" s="15">
        <v>0.115</v>
      </c>
      <c r="G255" s="9" t="s">
        <v>581</v>
      </c>
      <c r="H255" s="9" t="s">
        <v>569</v>
      </c>
      <c r="I255" s="9" t="s">
        <v>570</v>
      </c>
      <c r="J255" s="15"/>
      <c r="K255" s="9">
        <f>IF(H255="", "", "")</f>
        <v>0</v>
      </c>
      <c r="L255" s="9">
        <f>IF(H255="", "", "(3) Failure to perform instrument calibration or record compilation")</f>
        <v>0</v>
      </c>
      <c r="M255" s="9">
        <f>IF(H255="", "", "")</f>
        <v>0</v>
      </c>
      <c r="N255" s="15"/>
      <c r="O255" s="9">
        <f>IF(L255="", "", "")</f>
        <v>0</v>
      </c>
      <c r="P255" s="9">
        <f>IF(L255="", "", "(3) Failure to perform instrument calibration or record compilation")</f>
        <v>0</v>
      </c>
      <c r="Q255" s="9">
        <f>IF(L255="", "", "")</f>
        <v>0</v>
      </c>
      <c r="R255" s="9"/>
      <c r="S255" s="9"/>
      <c r="T255" s="9"/>
      <c r="U255" s="9"/>
      <c r="V255" s="9"/>
    </row>
    <row r="256" spans="2:22">
      <c r="B256" s="7">
        <f>'2-Controllo qualitativo'!A257</f>
        <v>0</v>
      </c>
      <c r="C256" s="7">
        <f>'2-Controllo qualitativo'!B257</f>
        <v>0</v>
      </c>
      <c r="D256" s="7">
        <f>'2-Controllo qualitativo'!C257</f>
        <v>0</v>
      </c>
      <c r="E256" s="7">
        <f>'2-Controllo qualitativo'!D257</f>
        <v>0</v>
      </c>
      <c r="F256" s="15">
        <v>0.032</v>
      </c>
      <c r="G256" s="9" t="s">
        <v>581</v>
      </c>
      <c r="H256" s="9" t="s">
        <v>569</v>
      </c>
      <c r="I256" s="9" t="s">
        <v>570</v>
      </c>
      <c r="J256" s="15"/>
      <c r="K256" s="9">
        <f>IF(H256="", "", "")</f>
        <v>0</v>
      </c>
      <c r="L256" s="9">
        <f>IF(H256="", "", "(3) Failure to perform instrument calibration or record compilation")</f>
        <v>0</v>
      </c>
      <c r="M256" s="9">
        <f>IF(H256="", "", "")</f>
        <v>0</v>
      </c>
      <c r="N256" s="15"/>
      <c r="O256" s="9">
        <f>IF(L256="", "", "")</f>
        <v>0</v>
      </c>
      <c r="P256" s="9">
        <f>IF(L256="", "", "(3) Failure to perform instrument calibration or record compilation")</f>
        <v>0</v>
      </c>
      <c r="Q256" s="9">
        <f>IF(L256="", "", "")</f>
        <v>0</v>
      </c>
      <c r="R256" s="9"/>
      <c r="S256" s="9"/>
      <c r="T256" s="9"/>
      <c r="U256" s="9"/>
      <c r="V256" s="9"/>
    </row>
    <row r="257" spans="2:22">
      <c r="B257" s="7">
        <f>'2-Controllo qualitativo'!A258</f>
        <v>0</v>
      </c>
      <c r="C257" s="7">
        <f>'2-Controllo qualitativo'!B258</f>
        <v>0</v>
      </c>
      <c r="D257" s="7">
        <f>'2-Controllo qualitativo'!C258</f>
        <v>0</v>
      </c>
      <c r="E257" s="7">
        <f>'2-Controllo qualitativo'!D258</f>
        <v>0</v>
      </c>
      <c r="F257" s="15">
        <v>0.281</v>
      </c>
      <c r="G257" s="9" t="s">
        <v>581</v>
      </c>
      <c r="H257" s="9" t="s">
        <v>569</v>
      </c>
      <c r="I257" s="9" t="s">
        <v>570</v>
      </c>
      <c r="J257" s="15"/>
      <c r="K257" s="9">
        <f>IF(H257="", "", "")</f>
        <v>0</v>
      </c>
      <c r="L257" s="9">
        <f>IF(H257="", "", "(3) Failure to perform instrument calibration or record compilation")</f>
        <v>0</v>
      </c>
      <c r="M257" s="9">
        <f>IF(H257="", "", "")</f>
        <v>0</v>
      </c>
      <c r="N257" s="15"/>
      <c r="O257" s="9">
        <f>IF(L257="", "", "")</f>
        <v>0</v>
      </c>
      <c r="P257" s="9">
        <f>IF(L257="", "", "(3) Failure to perform instrument calibration or record compilation")</f>
        <v>0</v>
      </c>
      <c r="Q257" s="9">
        <f>IF(L257="", "", "")</f>
        <v>0</v>
      </c>
      <c r="R257" s="9"/>
      <c r="S257" s="9"/>
      <c r="T257" s="9"/>
      <c r="U257" s="9"/>
      <c r="V257" s="9"/>
    </row>
    <row r="258" spans="2:22">
      <c r="B258" s="7">
        <f>'2-Controllo qualitativo'!A259</f>
        <v>0</v>
      </c>
      <c r="C258" s="7">
        <f>'2-Controllo qualitativo'!B259</f>
        <v>0</v>
      </c>
      <c r="D258" s="7">
        <f>'2-Controllo qualitativo'!C259</f>
        <v>0</v>
      </c>
      <c r="E258" s="7">
        <f>'2-Controllo qualitativo'!D259</f>
        <v>0</v>
      </c>
      <c r="F258" s="15">
        <v>0.281</v>
      </c>
      <c r="G258" s="9" t="s">
        <v>581</v>
      </c>
      <c r="H258" s="9" t="s">
        <v>569</v>
      </c>
      <c r="I258" s="9" t="s">
        <v>570</v>
      </c>
      <c r="J258" s="15"/>
      <c r="K258" s="9">
        <f>IF(H258="", "", "")</f>
        <v>0</v>
      </c>
      <c r="L258" s="9">
        <f>IF(H258="", "", "(3) Failure to perform instrument calibration or record compilation")</f>
        <v>0</v>
      </c>
      <c r="M258" s="9">
        <f>IF(H258="", "", "")</f>
        <v>0</v>
      </c>
      <c r="N258" s="15"/>
      <c r="O258" s="9">
        <f>IF(L258="", "", "")</f>
        <v>0</v>
      </c>
      <c r="P258" s="9">
        <f>IF(L258="", "", "(3) Failure to perform instrument calibration or record compilation")</f>
        <v>0</v>
      </c>
      <c r="Q258" s="9">
        <f>IF(L258="", "", "")</f>
        <v>0</v>
      </c>
      <c r="R258" s="9"/>
      <c r="S258" s="9"/>
      <c r="T258" s="9"/>
      <c r="U258" s="9"/>
      <c r="V258" s="9"/>
    </row>
    <row r="259" spans="2:22">
      <c r="B259" s="7">
        <f>'2-Controllo qualitativo'!A260</f>
        <v>0</v>
      </c>
      <c r="C259" s="7">
        <f>'2-Controllo qualitativo'!B260</f>
        <v>0</v>
      </c>
      <c r="D259" s="7">
        <f>'2-Controllo qualitativo'!C260</f>
        <v>0</v>
      </c>
      <c r="E259" s="7">
        <f>'2-Controllo qualitativo'!D260</f>
        <v>0</v>
      </c>
      <c r="F259" s="15">
        <v>0.032</v>
      </c>
      <c r="G259" s="9" t="s">
        <v>581</v>
      </c>
      <c r="H259" s="9" t="s">
        <v>569</v>
      </c>
      <c r="I259" s="9" t="s">
        <v>570</v>
      </c>
      <c r="J259" s="15"/>
      <c r="K259" s="9">
        <f>IF(H259="", "", "")</f>
        <v>0</v>
      </c>
      <c r="L259" s="9">
        <f>IF(H259="", "", "(3) Failure to perform instrument calibration or record compilation")</f>
        <v>0</v>
      </c>
      <c r="M259" s="9">
        <f>IF(H259="", "", "")</f>
        <v>0</v>
      </c>
      <c r="N259" s="15"/>
      <c r="O259" s="9">
        <f>IF(L259="", "", "")</f>
        <v>0</v>
      </c>
      <c r="P259" s="9">
        <f>IF(L259="", "", "(3) Failure to perform instrument calibration or record compilation")</f>
        <v>0</v>
      </c>
      <c r="Q259" s="9">
        <f>IF(L259="", "", "")</f>
        <v>0</v>
      </c>
      <c r="R259" s="9"/>
      <c r="S259" s="9"/>
      <c r="T259" s="9"/>
      <c r="U259" s="9"/>
      <c r="V259" s="9"/>
    </row>
    <row r="260" spans="2:22">
      <c r="B260" s="7">
        <f>'2-Controllo qualitativo'!A261</f>
        <v>0</v>
      </c>
      <c r="C260" s="7">
        <f>'2-Controllo qualitativo'!B261</f>
        <v>0</v>
      </c>
      <c r="D260" s="7">
        <f>'2-Controllo qualitativo'!C261</f>
        <v>0</v>
      </c>
      <c r="E260" s="7">
        <f>'2-Controllo qualitativo'!D261</f>
        <v>0</v>
      </c>
      <c r="F260" s="15">
        <v>0.115</v>
      </c>
      <c r="G260" s="9" t="s">
        <v>581</v>
      </c>
      <c r="H260" s="9" t="s">
        <v>569</v>
      </c>
      <c r="I260" s="9" t="s">
        <v>570</v>
      </c>
      <c r="J260" s="15"/>
      <c r="K260" s="9">
        <f>IF(H260="", "", "")</f>
        <v>0</v>
      </c>
      <c r="L260" s="9">
        <f>IF(H260="", "", "(3) Failure to perform instrument calibration or record compilation")</f>
        <v>0</v>
      </c>
      <c r="M260" s="9">
        <f>IF(H260="", "", "")</f>
        <v>0</v>
      </c>
      <c r="N260" s="15"/>
      <c r="O260" s="9">
        <f>IF(L260="", "", "")</f>
        <v>0</v>
      </c>
      <c r="P260" s="9">
        <f>IF(L260="", "", "(3) Failure to perform instrument calibration or record compilation")</f>
        <v>0</v>
      </c>
      <c r="Q260" s="9">
        <f>IF(L260="", "", "")</f>
        <v>0</v>
      </c>
      <c r="R260" s="9"/>
      <c r="S260" s="9"/>
      <c r="T260" s="9"/>
      <c r="U260" s="9"/>
      <c r="V260" s="9"/>
    </row>
    <row r="261" spans="2:22">
      <c r="B261" s="7">
        <f>'2-Controllo qualitativo'!A262</f>
        <v>0</v>
      </c>
      <c r="C261" s="7">
        <f>'2-Controllo qualitativo'!B262</f>
        <v>0</v>
      </c>
      <c r="D261" s="7">
        <f>'2-Controllo qualitativo'!C262</f>
        <v>0</v>
      </c>
      <c r="E261" s="7">
        <f>'2-Controllo qualitativo'!D262</f>
        <v>0</v>
      </c>
      <c r="F261" s="15">
        <v>0.115</v>
      </c>
      <c r="G261" s="9" t="s">
        <v>581</v>
      </c>
      <c r="H261" s="9" t="s">
        <v>569</v>
      </c>
      <c r="I261" s="9" t="s">
        <v>570</v>
      </c>
      <c r="J261" s="15"/>
      <c r="K261" s="9">
        <f>IF(H261="", "", "")</f>
        <v>0</v>
      </c>
      <c r="L261" s="9">
        <f>IF(H261="", "", "(3) Failure to perform instrument calibration or record compilation")</f>
        <v>0</v>
      </c>
      <c r="M261" s="9">
        <f>IF(H261="", "", "")</f>
        <v>0</v>
      </c>
      <c r="N261" s="15"/>
      <c r="O261" s="9">
        <f>IF(L261="", "", "")</f>
        <v>0</v>
      </c>
      <c r="P261" s="9">
        <f>IF(L261="", "", "(3) Failure to perform instrument calibration or record compilation")</f>
        <v>0</v>
      </c>
      <c r="Q261" s="9">
        <f>IF(L261="", "", "")</f>
        <v>0</v>
      </c>
      <c r="R261" s="9"/>
      <c r="S261" s="9"/>
      <c r="T261" s="9"/>
      <c r="U261" s="9"/>
      <c r="V261" s="9"/>
    </row>
    <row r="262" spans="2:22">
      <c r="B262" s="7">
        <f>'2-Controllo qualitativo'!A263</f>
        <v>0</v>
      </c>
      <c r="C262" s="7">
        <f>'2-Controllo qualitativo'!B263</f>
        <v>0</v>
      </c>
      <c r="D262" s="7">
        <f>'2-Controllo qualitativo'!C263</f>
        <v>0</v>
      </c>
      <c r="E262" s="7">
        <f>'2-Controllo qualitativo'!D263</f>
        <v>0</v>
      </c>
      <c r="F262" s="15">
        <v>0.078</v>
      </c>
      <c r="G262" s="9" t="s">
        <v>582</v>
      </c>
      <c r="H262" s="9" t="s">
        <v>569</v>
      </c>
      <c r="I262" s="9" t="s">
        <v>583</v>
      </c>
      <c r="J262" s="15"/>
      <c r="K262" s="9">
        <f>IF(H262="", "", "")</f>
        <v>0</v>
      </c>
      <c r="L262" s="9">
        <f>IF(H262="", "", "(3) Failure to perform instrument calibration or record compilation")</f>
        <v>0</v>
      </c>
      <c r="M262" s="9">
        <f>IF(H262="", "", "")</f>
        <v>0</v>
      </c>
      <c r="N262" s="15"/>
      <c r="O262" s="9">
        <f>IF(L262="", "", "")</f>
        <v>0</v>
      </c>
      <c r="P262" s="9">
        <f>IF(L262="", "", "(3) Failure to perform instrument calibration or record compilation")</f>
        <v>0</v>
      </c>
      <c r="Q262" s="9">
        <f>IF(L262="", "", "")</f>
        <v>0</v>
      </c>
      <c r="R262" s="9"/>
      <c r="S262" s="9"/>
      <c r="T262" s="9"/>
      <c r="U262" s="9"/>
      <c r="V262" s="9"/>
    </row>
    <row r="263" spans="2:22">
      <c r="B263" s="7">
        <f>'2-Controllo qualitativo'!A264</f>
        <v>0</v>
      </c>
      <c r="C263" s="7">
        <f>'2-Controllo qualitativo'!B264</f>
        <v>0</v>
      </c>
      <c r="D263" s="7">
        <f>'2-Controllo qualitativo'!C264</f>
        <v>0</v>
      </c>
      <c r="E263" s="7">
        <f>'2-Controllo qualitativo'!D264</f>
        <v>0</v>
      </c>
      <c r="F263" s="15">
        <v>0.078</v>
      </c>
      <c r="G263" s="9" t="s">
        <v>582</v>
      </c>
      <c r="H263" s="9" t="s">
        <v>571</v>
      </c>
      <c r="I263" s="9" t="s">
        <v>583</v>
      </c>
      <c r="J263" s="15"/>
      <c r="K263" s="9">
        <f>IF(H263="", "", "")</f>
        <v>0</v>
      </c>
      <c r="L263" s="9">
        <f>IF(H263="", "", "(1) Those who have performed external calibration or have multiple sets of data to support this")</f>
        <v>0</v>
      </c>
      <c r="M263" s="9">
        <f>IF(H263="", "", "")</f>
        <v>0</v>
      </c>
      <c r="N263" s="15"/>
      <c r="O263" s="9">
        <f>IF(L263="", "", "")</f>
        <v>0</v>
      </c>
      <c r="P263" s="9">
        <f>IF(L263="", "", "(1) Those who have performed external calibration or have multiple sets of data to support this")</f>
        <v>0</v>
      </c>
      <c r="Q263" s="9">
        <f>IF(L263="", "", "")</f>
        <v>0</v>
      </c>
      <c r="R263" s="9"/>
      <c r="S263" s="9"/>
      <c r="T263" s="9"/>
      <c r="U263" s="9"/>
      <c r="V263" s="9"/>
    </row>
    <row r="264" spans="2:22">
      <c r="B264" s="7">
        <f>'2-Controllo qualitativo'!A265</f>
        <v>0</v>
      </c>
      <c r="C264" s="7">
        <f>'2-Controllo qualitativo'!B265</f>
        <v>0</v>
      </c>
      <c r="D264" s="7">
        <f>'2-Controllo qualitativo'!C265</f>
        <v>0</v>
      </c>
      <c r="E264" s="7">
        <f>'2-Controllo qualitativo'!D265</f>
        <v>0</v>
      </c>
      <c r="F264" s="15">
        <v>360</v>
      </c>
      <c r="G264" s="9" t="s">
        <v>584</v>
      </c>
      <c r="H264" s="9" t="s">
        <v>569</v>
      </c>
      <c r="I264" s="9" t="s">
        <v>585</v>
      </c>
      <c r="J264" s="15"/>
      <c r="K264" s="9">
        <f>IF(H264="", "", "")</f>
        <v>0</v>
      </c>
      <c r="L264" s="9">
        <f>IF(H264="", "", "(3) Failure to perform instrument calibration or record compilation")</f>
        <v>0</v>
      </c>
      <c r="M264" s="9">
        <f>IF(H264="", "", "")</f>
        <v>0</v>
      </c>
      <c r="N264" s="15"/>
      <c r="O264" s="9">
        <f>IF(L264="", "", "")</f>
        <v>0</v>
      </c>
      <c r="P264" s="9">
        <f>IF(L264="", "", "(3) Failure to perform instrument calibration or record compilation")</f>
        <v>0</v>
      </c>
      <c r="Q264" s="9">
        <f>IF(L264="", "", "")</f>
        <v>0</v>
      </c>
      <c r="R264" s="9"/>
      <c r="S264" s="9"/>
      <c r="T264" s="9"/>
      <c r="U264" s="9"/>
      <c r="V264" s="9"/>
    </row>
    <row r="265" spans="2:22">
      <c r="B265" s="7">
        <f>'2-Controllo qualitativo'!A266</f>
        <v>0</v>
      </c>
      <c r="C265" s="7">
        <f>'2-Controllo qualitativo'!B266</f>
        <v>0</v>
      </c>
      <c r="D265" s="7">
        <f>'2-Controllo qualitativo'!C266</f>
        <v>0</v>
      </c>
      <c r="E265" s="7">
        <f>'2-Controllo qualitativo'!D266</f>
        <v>0</v>
      </c>
      <c r="F265" s="15">
        <v>360</v>
      </c>
      <c r="G265" s="9" t="s">
        <v>584</v>
      </c>
      <c r="H265" s="9" t="s">
        <v>569</v>
      </c>
      <c r="I265" s="9" t="s">
        <v>585</v>
      </c>
      <c r="J265" s="15"/>
      <c r="K265" s="9">
        <f>IF(H265="", "", "")</f>
        <v>0</v>
      </c>
      <c r="L265" s="9">
        <f>IF(H265="", "", "(3) Failure to perform instrument calibration or record compilation")</f>
        <v>0</v>
      </c>
      <c r="M265" s="9">
        <f>IF(H265="", "", "")</f>
        <v>0</v>
      </c>
      <c r="N265" s="15"/>
      <c r="O265" s="9">
        <f>IF(L265="", "", "")</f>
        <v>0</v>
      </c>
      <c r="P265" s="9">
        <f>IF(L265="", "", "(3) Failure to perform instrument calibration or record compilation")</f>
        <v>0</v>
      </c>
      <c r="Q265" s="9">
        <f>IF(L265="", "", "")</f>
        <v>0</v>
      </c>
      <c r="R265" s="9"/>
      <c r="S265" s="9"/>
      <c r="T265" s="9"/>
      <c r="U265" s="9"/>
      <c r="V265" s="9"/>
    </row>
    <row r="266" spans="2:22">
      <c r="B266" s="7">
        <f>'2-Controllo qualitativo'!A267</f>
        <v>0</v>
      </c>
      <c r="C266" s="7">
        <f>'2-Controllo qualitativo'!B267</f>
        <v>0</v>
      </c>
      <c r="D266" s="7">
        <f>'2-Controllo qualitativo'!C267</f>
        <v>0</v>
      </c>
      <c r="E266" s="7">
        <f>'2-Controllo qualitativo'!D267</f>
        <v>0</v>
      </c>
      <c r="F266" s="15">
        <v>7.07</v>
      </c>
      <c r="G266" s="9" t="s">
        <v>584</v>
      </c>
      <c r="H266" s="9" t="s">
        <v>569</v>
      </c>
      <c r="I266" s="9" t="s">
        <v>585</v>
      </c>
      <c r="J266" s="15"/>
      <c r="K266" s="9">
        <f>IF(H266="", "", "")</f>
        <v>0</v>
      </c>
      <c r="L266" s="9">
        <f>IF(H266="", "", "(3) Failure to perform instrument calibration or record compilation")</f>
        <v>0</v>
      </c>
      <c r="M266" s="9">
        <f>IF(H266="", "", "")</f>
        <v>0</v>
      </c>
      <c r="N266" s="15"/>
      <c r="O266" s="9">
        <f>IF(L266="", "", "")</f>
        <v>0</v>
      </c>
      <c r="P266" s="9">
        <f>IF(L266="", "", "(3) Failure to perform instrument calibration or record compilation")</f>
        <v>0</v>
      </c>
      <c r="Q266" s="9">
        <f>IF(L266="", "", "")</f>
        <v>0</v>
      </c>
      <c r="R266" s="9"/>
      <c r="S266" s="9"/>
      <c r="T266" s="9"/>
      <c r="U266" s="9"/>
      <c r="V266" s="9"/>
    </row>
    <row r="267" spans="2:22">
      <c r="B267" s="7">
        <f>'2-Controllo qualitativo'!A268</f>
        <v>0</v>
      </c>
      <c r="C267" s="7">
        <f>'2-Controllo qualitativo'!B268</f>
        <v>0</v>
      </c>
      <c r="D267" s="7">
        <f>'2-Controllo qualitativo'!C268</f>
        <v>0</v>
      </c>
      <c r="E267" s="7">
        <f>'2-Controllo qualitativo'!D268</f>
        <v>0</v>
      </c>
      <c r="F267" s="15">
        <v>737</v>
      </c>
      <c r="G267" s="9" t="s">
        <v>584</v>
      </c>
      <c r="H267" s="9" t="s">
        <v>569</v>
      </c>
      <c r="I267" s="9" t="s">
        <v>585</v>
      </c>
      <c r="J267" s="15"/>
      <c r="K267" s="9">
        <f>IF(H267="", "", "")</f>
        <v>0</v>
      </c>
      <c r="L267" s="9">
        <f>IF(H267="", "", "(3) Failure to perform instrument calibration or record compilation")</f>
        <v>0</v>
      </c>
      <c r="M267" s="9">
        <f>IF(H267="", "", "")</f>
        <v>0</v>
      </c>
      <c r="N267" s="15"/>
      <c r="O267" s="9">
        <f>IF(L267="", "", "")</f>
        <v>0</v>
      </c>
      <c r="P267" s="9">
        <f>IF(L267="", "", "(3) Failure to perform instrument calibration or record compilation")</f>
        <v>0</v>
      </c>
      <c r="Q267" s="9">
        <f>IF(L267="", "", "")</f>
        <v>0</v>
      </c>
      <c r="R267" s="9"/>
      <c r="S267" s="9"/>
      <c r="T267" s="9"/>
      <c r="U267" s="9"/>
      <c r="V267" s="9"/>
    </row>
    <row r="268" spans="2:22">
      <c r="B268" s="7">
        <f>'2-Controllo qualitativo'!A269</f>
        <v>0</v>
      </c>
      <c r="C268" s="7">
        <f>'2-Controllo qualitativo'!B269</f>
        <v>0</v>
      </c>
      <c r="D268" s="7">
        <f>'2-Controllo qualitativo'!C269</f>
        <v>0</v>
      </c>
      <c r="E268" s="7">
        <f>'2-Controllo qualitativo'!D269</f>
        <v>0</v>
      </c>
      <c r="F268" s="15">
        <v>7.07</v>
      </c>
      <c r="G268" s="9" t="s">
        <v>584</v>
      </c>
      <c r="H268" s="9" t="s">
        <v>569</v>
      </c>
      <c r="I268" s="9" t="s">
        <v>585</v>
      </c>
      <c r="J268" s="15"/>
      <c r="K268" s="9">
        <f>IF(H268="", "", "")</f>
        <v>0</v>
      </c>
      <c r="L268" s="9">
        <f>IF(H268="", "", "(3) Failure to perform instrument calibration or record compilation")</f>
        <v>0</v>
      </c>
      <c r="M268" s="9">
        <f>IF(H268="", "", "")</f>
        <v>0</v>
      </c>
      <c r="N268" s="15"/>
      <c r="O268" s="9">
        <f>IF(L268="", "", "")</f>
        <v>0</v>
      </c>
      <c r="P268" s="9">
        <f>IF(L268="", "", "(3) Failure to perform instrument calibration or record compilation")</f>
        <v>0</v>
      </c>
      <c r="Q268" s="9">
        <f>IF(L268="", "", "")</f>
        <v>0</v>
      </c>
      <c r="R268" s="9"/>
      <c r="S268" s="9"/>
      <c r="T268" s="9"/>
      <c r="U268" s="9"/>
      <c r="V268" s="9"/>
    </row>
    <row r="269" spans="2:22">
      <c r="B269" s="7">
        <f>'2-Controllo qualitativo'!A270</f>
        <v>0</v>
      </c>
      <c r="C269" s="7">
        <f>'2-Controllo qualitativo'!B270</f>
        <v>0</v>
      </c>
      <c r="D269" s="7">
        <f>'2-Controllo qualitativo'!C270</f>
        <v>0</v>
      </c>
      <c r="E269" s="7">
        <f>'2-Controllo qualitativo'!D270</f>
        <v>0</v>
      </c>
      <c r="F269" s="15">
        <v>737</v>
      </c>
      <c r="G269" s="9" t="s">
        <v>584</v>
      </c>
      <c r="H269" s="9" t="s">
        <v>569</v>
      </c>
      <c r="I269" s="9" t="s">
        <v>585</v>
      </c>
      <c r="J269" s="15"/>
      <c r="K269" s="9">
        <f>IF(H269="", "", "")</f>
        <v>0</v>
      </c>
      <c r="L269" s="9">
        <f>IF(H269="", "", "(3) Failure to perform instrument calibration or record compilation")</f>
        <v>0</v>
      </c>
      <c r="M269" s="9">
        <f>IF(H269="", "", "")</f>
        <v>0</v>
      </c>
      <c r="N269" s="15"/>
      <c r="O269" s="9">
        <f>IF(L269="", "", "")</f>
        <v>0</v>
      </c>
      <c r="P269" s="9">
        <f>IF(L269="", "", "(3) Failure to perform instrument calibration or record compilation")</f>
        <v>0</v>
      </c>
      <c r="Q269" s="9">
        <f>IF(L269="", "", "")</f>
        <v>0</v>
      </c>
      <c r="R269" s="9"/>
      <c r="S269" s="9"/>
      <c r="T269" s="9"/>
      <c r="U269" s="9"/>
      <c r="V269" s="9"/>
    </row>
    <row r="270" spans="2:22">
      <c r="B270" s="7">
        <f>'2-Controllo qualitativo'!A271</f>
        <v>0</v>
      </c>
      <c r="C270" s="7">
        <f>'2-Controllo qualitativo'!B271</f>
        <v>0</v>
      </c>
      <c r="D270" s="7">
        <f>'2-Controllo qualitativo'!C271</f>
        <v>0</v>
      </c>
      <c r="E270" s="7">
        <f>'2-Controllo qualitativo'!D271</f>
        <v>0</v>
      </c>
      <c r="F270" s="15">
        <v>340</v>
      </c>
      <c r="G270" s="9" t="s">
        <v>584</v>
      </c>
      <c r="H270" s="9" t="s">
        <v>571</v>
      </c>
      <c r="I270" s="9" t="s">
        <v>585</v>
      </c>
      <c r="J270" s="15"/>
      <c r="K270" s="9">
        <f>IF(H270="", "", "")</f>
        <v>0</v>
      </c>
      <c r="L270" s="9">
        <f>IF(H270="", "", "(1) Those who have performed external calibration or have multiple sets of data to support this")</f>
        <v>0</v>
      </c>
      <c r="M270" s="9">
        <f>IF(H270="", "", "")</f>
        <v>0</v>
      </c>
      <c r="N270" s="15"/>
      <c r="O270" s="9">
        <f>IF(L270="", "", "")</f>
        <v>0</v>
      </c>
      <c r="P270" s="9">
        <f>IF(L270="", "", "(1) Those who have performed external calibration or have multiple sets of data to support this")</f>
        <v>0</v>
      </c>
      <c r="Q270" s="9">
        <f>IF(L270="", "", "")</f>
        <v>0</v>
      </c>
      <c r="R270" s="9"/>
      <c r="S270" s="9"/>
      <c r="T270" s="9"/>
      <c r="U270" s="9"/>
      <c r="V270" s="9"/>
    </row>
    <row r="271" spans="2:22">
      <c r="B271" s="7">
        <f>'2-Controllo qualitativo'!A272</f>
        <v>0</v>
      </c>
      <c r="C271" s="7">
        <f>'2-Controllo qualitativo'!B272</f>
        <v>0</v>
      </c>
      <c r="D271" s="7">
        <f>'2-Controllo qualitativo'!C272</f>
        <v>0</v>
      </c>
      <c r="E271" s="7">
        <f>'2-Controllo qualitativo'!D272</f>
        <v>0</v>
      </c>
      <c r="F271" s="15">
        <v>737</v>
      </c>
      <c r="G271" s="9" t="s">
        <v>584</v>
      </c>
      <c r="H271" s="9" t="s">
        <v>569</v>
      </c>
      <c r="I271" s="9" t="s">
        <v>585</v>
      </c>
      <c r="J271" s="15"/>
      <c r="K271" s="9">
        <f>IF(H271="", "", "")</f>
        <v>0</v>
      </c>
      <c r="L271" s="9">
        <f>IF(H271="", "", "(3) Failure to perform instrument calibration or record compilation")</f>
        <v>0</v>
      </c>
      <c r="M271" s="9">
        <f>IF(H271="", "", "")</f>
        <v>0</v>
      </c>
      <c r="N271" s="15"/>
      <c r="O271" s="9">
        <f>IF(L271="", "", "")</f>
        <v>0</v>
      </c>
      <c r="P271" s="9">
        <f>IF(L271="", "", "(3) Failure to perform instrument calibration or record compilation")</f>
        <v>0</v>
      </c>
      <c r="Q271" s="9">
        <f>IF(L271="", "", "")</f>
        <v>0</v>
      </c>
      <c r="R271" s="9"/>
      <c r="S271" s="9"/>
      <c r="T271" s="9"/>
      <c r="U271" s="9"/>
      <c r="V271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586</v>
      </c>
      <c r="B1" s="18" t="s">
        <v>587</v>
      </c>
      <c r="C1" s="18" t="s">
        <v>588</v>
      </c>
      <c r="D1" s="18" t="s">
        <v>589</v>
      </c>
      <c r="E1" s="18"/>
      <c r="F1" s="18"/>
      <c r="G1" s="18"/>
      <c r="H1" s="18"/>
      <c r="I1" s="18"/>
      <c r="J1" s="18"/>
      <c r="K1" s="18"/>
      <c r="L1" s="18" t="s">
        <v>590</v>
      </c>
      <c r="M1" s="18"/>
      <c r="N1" s="18"/>
      <c r="O1" s="18"/>
      <c r="P1" s="18"/>
      <c r="Q1" s="18"/>
      <c r="R1" s="18"/>
      <c r="S1" s="18"/>
      <c r="T1" s="8" t="s">
        <v>591</v>
      </c>
    </row>
    <row r="2" spans="1:20">
      <c r="A2" s="18"/>
      <c r="B2" s="18"/>
      <c r="C2" s="18"/>
      <c r="D2" s="7" t="s">
        <v>592</v>
      </c>
      <c r="E2" s="7" t="s">
        <v>565</v>
      </c>
      <c r="F2" s="7" t="s">
        <v>593</v>
      </c>
      <c r="G2" s="7" t="s">
        <v>458</v>
      </c>
      <c r="H2" s="7" t="s">
        <v>594</v>
      </c>
      <c r="I2" s="7" t="s">
        <v>595</v>
      </c>
      <c r="J2" s="7" t="s">
        <v>461</v>
      </c>
      <c r="K2" s="7" t="s">
        <v>596</v>
      </c>
      <c r="L2" s="7" t="s">
        <v>592</v>
      </c>
      <c r="M2" s="7" t="s">
        <v>565</v>
      </c>
      <c r="N2" s="7" t="s">
        <v>593</v>
      </c>
      <c r="O2" s="7" t="s">
        <v>458</v>
      </c>
      <c r="P2" s="7" t="s">
        <v>594</v>
      </c>
      <c r="Q2" s="7" t="s">
        <v>595</v>
      </c>
      <c r="R2" s="7" t="s">
        <v>461</v>
      </c>
      <c r="S2" s="7" t="s">
        <v>596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586</v>
      </c>
      <c r="B1" s="18" t="s">
        <v>587</v>
      </c>
      <c r="C1" s="18" t="s">
        <v>588</v>
      </c>
      <c r="D1" s="18" t="s">
        <v>589</v>
      </c>
      <c r="E1" s="18"/>
      <c r="F1" s="18"/>
      <c r="G1" s="18"/>
      <c r="H1" s="18"/>
      <c r="I1" s="18"/>
      <c r="J1" s="18"/>
      <c r="K1" s="18"/>
      <c r="L1" s="18" t="s">
        <v>590</v>
      </c>
      <c r="M1" s="18"/>
      <c r="N1" s="18"/>
      <c r="O1" s="18"/>
      <c r="P1" s="18"/>
      <c r="Q1" s="18"/>
      <c r="R1" s="18"/>
      <c r="S1" s="18"/>
      <c r="T1" s="8" t="s">
        <v>591</v>
      </c>
    </row>
    <row r="2" spans="1:20">
      <c r="A2" s="18"/>
      <c r="B2" s="18"/>
      <c r="C2" s="18"/>
      <c r="D2" s="7" t="s">
        <v>592</v>
      </c>
      <c r="E2" s="7" t="s">
        <v>565</v>
      </c>
      <c r="F2" s="7" t="s">
        <v>593</v>
      </c>
      <c r="G2" s="7" t="s">
        <v>458</v>
      </c>
      <c r="H2" s="7" t="s">
        <v>594</v>
      </c>
      <c r="I2" s="7" t="s">
        <v>595</v>
      </c>
      <c r="J2" s="7" t="s">
        <v>461</v>
      </c>
      <c r="K2" s="7" t="s">
        <v>596</v>
      </c>
      <c r="L2" s="7" t="s">
        <v>592</v>
      </c>
      <c r="M2" s="7" t="s">
        <v>565</v>
      </c>
      <c r="N2" s="7" t="s">
        <v>593</v>
      </c>
      <c r="O2" s="7" t="s">
        <v>458</v>
      </c>
      <c r="P2" s="7" t="s">
        <v>594</v>
      </c>
      <c r="Q2" s="7" t="s">
        <v>595</v>
      </c>
      <c r="R2" s="7" t="s">
        <v>461</v>
      </c>
      <c r="S2" s="7" t="s">
        <v>596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118</v>
      </c>
      <c r="C4" s="7" t="s">
        <v>225</v>
      </c>
      <c r="D4" s="9"/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/>
      <c r="M4" s="9"/>
      <c r="N4" s="9"/>
      <c r="O4" s="15"/>
      <c r="P4" s="9"/>
      <c r="Q4" s="19">
        <f>IF(L4="", "", L4*O4)</f>
        <v>0</v>
      </c>
      <c r="R4" s="9"/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38</v>
      </c>
      <c r="C5" s="7" t="s">
        <v>228</v>
      </c>
      <c r="D5" s="9"/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3215</v>
      </c>
      <c r="M5" s="9" t="s">
        <v>530</v>
      </c>
      <c r="N5" s="9" t="s">
        <v>30</v>
      </c>
      <c r="O5" s="15">
        <v>0.131</v>
      </c>
      <c r="P5" s="9" t="s">
        <v>597</v>
      </c>
      <c r="Q5" s="19">
        <f>IF(L5="", "", L5*O5)</f>
        <v>0</v>
      </c>
      <c r="R5" s="9">
        <v>1</v>
      </c>
      <c r="S5" s="19">
        <f>IF(L5="", "", Q5*R5)</f>
        <v>0</v>
      </c>
      <c r="T5" s="16">
        <f>IF(K5="", 0, K5)+IF(S5="", 0, S5)</f>
        <v>0</v>
      </c>
    </row>
    <row r="6" spans="1:20">
      <c r="A6" s="7">
        <v>3</v>
      </c>
      <c r="B6" s="7" t="s">
        <v>76</v>
      </c>
      <c r="C6" s="7" t="s">
        <v>229</v>
      </c>
      <c r="D6" s="9"/>
      <c r="E6" s="9"/>
      <c r="F6" s="9"/>
      <c r="G6" s="15"/>
      <c r="H6" s="9"/>
      <c r="I6" s="19">
        <f>IF(D6="", "", D6*G6)</f>
        <v>0</v>
      </c>
      <c r="J6" s="9"/>
      <c r="K6" s="19">
        <f>IF(D6="", "", I6*J6)</f>
        <v>0</v>
      </c>
      <c r="L6" s="9"/>
      <c r="M6" s="9"/>
      <c r="N6" s="9"/>
      <c r="O6" s="15"/>
      <c r="P6" s="9"/>
      <c r="Q6" s="19">
        <f>IF(L6="", "", L6*O6)</f>
        <v>0</v>
      </c>
      <c r="R6" s="9"/>
      <c r="S6" s="19">
        <f>IF(L6="", "", Q6*R6)</f>
        <v>0</v>
      </c>
      <c r="T6" s="16">
        <f>IF(K6="", 0, K6)+IF(S6="", 0, S6)</f>
        <v>0</v>
      </c>
    </row>
    <row r="7" spans="1:20">
      <c r="A7" s="7">
        <v>4</v>
      </c>
      <c r="B7" s="7" t="s">
        <v>76</v>
      </c>
      <c r="C7" s="7" t="s">
        <v>231</v>
      </c>
      <c r="D7" s="9"/>
      <c r="E7" s="9"/>
      <c r="F7" s="9"/>
      <c r="G7" s="15"/>
      <c r="H7" s="9"/>
      <c r="I7" s="19">
        <f>IF(D7="", "", D7*G7)</f>
        <v>0</v>
      </c>
      <c r="J7" s="9"/>
      <c r="K7" s="19">
        <f>IF(D7="", "", I7*J7)</f>
        <v>0</v>
      </c>
      <c r="L7" s="9"/>
      <c r="M7" s="9"/>
      <c r="N7" s="9"/>
      <c r="O7" s="15"/>
      <c r="P7" s="9"/>
      <c r="Q7" s="19">
        <f>IF(L7="", "", L7*O7)</f>
        <v>0</v>
      </c>
      <c r="R7" s="9"/>
      <c r="S7" s="19">
        <f>IF(L7="", "", Q7*R7)</f>
        <v>0</v>
      </c>
      <c r="T7" s="16">
        <f>IF(K7="", 0, K7)+IF(S7="", 0, S7)</f>
        <v>0</v>
      </c>
    </row>
    <row r="8" spans="1:20">
      <c r="A8" s="7">
        <v>5</v>
      </c>
      <c r="B8" s="7" t="s">
        <v>76</v>
      </c>
      <c r="C8" s="7" t="s">
        <v>232</v>
      </c>
      <c r="D8" s="9"/>
      <c r="E8" s="9"/>
      <c r="F8" s="9"/>
      <c r="G8" s="15"/>
      <c r="H8" s="9"/>
      <c r="I8" s="19">
        <f>IF(D8="", "", D8*G8)</f>
        <v>0</v>
      </c>
      <c r="J8" s="9"/>
      <c r="K8" s="19">
        <f>IF(D8="", "", I8*J8)</f>
        <v>0</v>
      </c>
      <c r="L8" s="9"/>
      <c r="M8" s="9"/>
      <c r="N8" s="9"/>
      <c r="O8" s="15"/>
      <c r="P8" s="9"/>
      <c r="Q8" s="19">
        <f>IF(L8="", "", L8*O8)</f>
        <v>0</v>
      </c>
      <c r="R8" s="9"/>
      <c r="S8" s="19">
        <f>IF(L8="", "", Q8*R8)</f>
        <v>0</v>
      </c>
      <c r="T8" s="16">
        <f>IF(K8="", 0, K8)+IF(S8="", 0, S8)</f>
        <v>0</v>
      </c>
    </row>
    <row r="9" spans="1:20">
      <c r="A9" s="7">
        <v>6</v>
      </c>
      <c r="B9" s="7" t="s">
        <v>76</v>
      </c>
      <c r="C9" s="7" t="s">
        <v>233</v>
      </c>
      <c r="D9" s="9"/>
      <c r="E9" s="9"/>
      <c r="F9" s="9"/>
      <c r="G9" s="15"/>
      <c r="H9" s="9"/>
      <c r="I9" s="19">
        <f>IF(D9="", "", D9*G9)</f>
        <v>0</v>
      </c>
      <c r="J9" s="9"/>
      <c r="K9" s="19">
        <f>IF(D9="", "", I9*J9)</f>
        <v>0</v>
      </c>
      <c r="L9" s="9"/>
      <c r="M9" s="9"/>
      <c r="N9" s="9"/>
      <c r="O9" s="15"/>
      <c r="P9" s="9"/>
      <c r="Q9" s="19">
        <f>IF(L9="", "", L9*O9)</f>
        <v>0</v>
      </c>
      <c r="R9" s="9"/>
      <c r="S9" s="19">
        <f>IF(L9="", "", Q9*R9)</f>
        <v>0</v>
      </c>
      <c r="T9" s="16">
        <f>IF(K9="", 0, K9)+IF(S9="", 0, S9)</f>
        <v>0</v>
      </c>
    </row>
    <row r="10" spans="1:20">
      <c r="A10" s="7">
        <v>7</v>
      </c>
      <c r="B10" s="7" t="s">
        <v>45</v>
      </c>
      <c r="C10" s="7" t="s">
        <v>234</v>
      </c>
      <c r="D10" s="9"/>
      <c r="E10" s="9"/>
      <c r="F10" s="9"/>
      <c r="G10" s="15"/>
      <c r="H10" s="9"/>
      <c r="I10" s="19">
        <f>IF(D10="", "", D10*G10)</f>
        <v>0</v>
      </c>
      <c r="J10" s="9"/>
      <c r="K10" s="19">
        <f>IF(D10="", "", I10*J10)</f>
        <v>0</v>
      </c>
      <c r="L10" s="9"/>
      <c r="M10" s="9"/>
      <c r="N10" s="9"/>
      <c r="O10" s="15"/>
      <c r="P10" s="9"/>
      <c r="Q10" s="19">
        <f>IF(L10="", "", L10*O10)</f>
        <v>0</v>
      </c>
      <c r="R10" s="9"/>
      <c r="S10" s="19">
        <f>IF(L10="", "", Q10*R10)</f>
        <v>0</v>
      </c>
      <c r="T10" s="16">
        <f>IF(K10="", 0, K10)+IF(S10="", 0, S10)</f>
        <v>0</v>
      </c>
    </row>
    <row r="11" spans="1:20">
      <c r="A11" s="7">
        <v>8</v>
      </c>
      <c r="B11" s="7" t="s">
        <v>45</v>
      </c>
      <c r="C11" s="7" t="s">
        <v>235</v>
      </c>
      <c r="D11" s="9"/>
      <c r="E11" s="9"/>
      <c r="F11" s="9"/>
      <c r="G11" s="15"/>
      <c r="H11" s="9"/>
      <c r="I11" s="19">
        <f>IF(D11="", "", D11*G11)</f>
        <v>0</v>
      </c>
      <c r="J11" s="9"/>
      <c r="K11" s="19">
        <f>IF(D11="", "", I11*J11)</f>
        <v>0</v>
      </c>
      <c r="L11" s="9"/>
      <c r="M11" s="9"/>
      <c r="N11" s="9"/>
      <c r="O11" s="15"/>
      <c r="P11" s="9"/>
      <c r="Q11" s="19">
        <f>IF(L11="", "", L11*O11)</f>
        <v>0</v>
      </c>
      <c r="R11" s="9"/>
      <c r="S11" s="19">
        <f>IF(L11="", "", Q11*R11)</f>
        <v>0</v>
      </c>
      <c r="T11" s="16">
        <f>IF(K11="", 0, K11)+IF(S11="", 0, S11)</f>
        <v>0</v>
      </c>
    </row>
    <row r="12" spans="1:20">
      <c r="A12" s="7">
        <v>9</v>
      </c>
      <c r="B12" s="7" t="s">
        <v>47</v>
      </c>
      <c r="C12" s="7" t="s">
        <v>236</v>
      </c>
      <c r="D12" s="9"/>
      <c r="E12" s="9"/>
      <c r="F12" s="9"/>
      <c r="G12" s="15"/>
      <c r="H12" s="9"/>
      <c r="I12" s="19">
        <f>IF(D12="", "", D12*G12)</f>
        <v>0</v>
      </c>
      <c r="J12" s="9"/>
      <c r="K12" s="19">
        <f>IF(D12="", "", I12*J12)</f>
        <v>0</v>
      </c>
      <c r="L12" s="9">
        <v>697392859.4865</v>
      </c>
      <c r="M12" s="9" t="s">
        <v>530</v>
      </c>
      <c r="N12" s="9" t="s">
        <v>30</v>
      </c>
      <c r="O12" s="15">
        <v>0.131</v>
      </c>
      <c r="P12" s="9" t="s">
        <v>597</v>
      </c>
      <c r="Q12" s="19">
        <f>IF(L12="", "", L12*O12)</f>
        <v>0</v>
      </c>
      <c r="R12" s="9">
        <v>1</v>
      </c>
      <c r="S12" s="19">
        <f>IF(L12="", "", Q12*R12)</f>
        <v>0</v>
      </c>
      <c r="T12" s="16">
        <f>IF(K12="", 0, K12)+IF(S12="", 0, S12)</f>
        <v>0</v>
      </c>
    </row>
    <row r="13" spans="1:20">
      <c r="A13" s="7">
        <v>10</v>
      </c>
      <c r="B13" s="7" t="s">
        <v>47</v>
      </c>
      <c r="C13" s="7" t="s">
        <v>237</v>
      </c>
      <c r="D13" s="9"/>
      <c r="E13" s="9"/>
      <c r="F13" s="9"/>
      <c r="G13" s="15"/>
      <c r="H13" s="9"/>
      <c r="I13" s="19">
        <f>IF(D13="", "", D13*G13)</f>
        <v>0</v>
      </c>
      <c r="J13" s="9"/>
      <c r="K13" s="19">
        <f>IF(D13="", "", I13*J13)</f>
        <v>0</v>
      </c>
      <c r="L13" s="9">
        <v>32525.352</v>
      </c>
      <c r="M13" s="9" t="s">
        <v>530</v>
      </c>
      <c r="N13" s="9" t="s">
        <v>30</v>
      </c>
      <c r="O13" s="15">
        <v>0.587</v>
      </c>
      <c r="P13" s="9" t="s">
        <v>597</v>
      </c>
      <c r="Q13" s="19">
        <f>IF(L13="", "", L13*O13)</f>
        <v>0</v>
      </c>
      <c r="R13" s="9">
        <v>1</v>
      </c>
      <c r="S13" s="19">
        <f>IF(L13="", "", Q13*R13)</f>
        <v>0</v>
      </c>
      <c r="T13" s="16">
        <f>IF(K13="", 0, K13)+IF(S13="", 0, S13)</f>
        <v>0</v>
      </c>
    </row>
    <row r="14" spans="1:20">
      <c r="A14" s="7">
        <v>11</v>
      </c>
      <c r="B14" s="7" t="s">
        <v>47</v>
      </c>
      <c r="C14" s="7" t="s">
        <v>238</v>
      </c>
      <c r="D14" s="9"/>
      <c r="E14" s="9"/>
      <c r="F14" s="9"/>
      <c r="G14" s="15"/>
      <c r="H14" s="9"/>
      <c r="I14" s="19">
        <f>IF(D14="", "", D14*G14)</f>
        <v>0</v>
      </c>
      <c r="J14" s="9"/>
      <c r="K14" s="19">
        <f>IF(D14="", "", I14*J14)</f>
        <v>0</v>
      </c>
      <c r="L14" s="9">
        <v>11.336</v>
      </c>
      <c r="M14" s="9" t="s">
        <v>530</v>
      </c>
      <c r="N14" s="9" t="s">
        <v>30</v>
      </c>
      <c r="O14" s="15">
        <v>0.276</v>
      </c>
      <c r="P14" s="9" t="s">
        <v>597</v>
      </c>
      <c r="Q14" s="19">
        <f>IF(L14="", "", L14*O14)</f>
        <v>0</v>
      </c>
      <c r="R14" s="9">
        <v>1</v>
      </c>
      <c r="S14" s="19">
        <f>IF(L14="", "", Q14*R14)</f>
        <v>0</v>
      </c>
      <c r="T14" s="16">
        <f>IF(K14="", 0, K14)+IF(S14="", 0, S14)</f>
        <v>0</v>
      </c>
    </row>
    <row r="15" spans="1:20">
      <c r="A15" s="7">
        <v>12</v>
      </c>
      <c r="B15" s="7" t="s">
        <v>47</v>
      </c>
      <c r="C15" s="7" t="s">
        <v>239</v>
      </c>
      <c r="D15" s="9"/>
      <c r="E15" s="9"/>
      <c r="F15" s="9"/>
      <c r="G15" s="15"/>
      <c r="H15" s="9"/>
      <c r="I15" s="19">
        <f>IF(D15="", "", D15*G15)</f>
        <v>0</v>
      </c>
      <c r="J15" s="9"/>
      <c r="K15" s="19">
        <f>IF(D15="", "", I15*J15)</f>
        <v>0</v>
      </c>
      <c r="L15" s="9">
        <v>44845.032</v>
      </c>
      <c r="M15" s="9" t="s">
        <v>530</v>
      </c>
      <c r="N15" s="9" t="s">
        <v>30</v>
      </c>
      <c r="O15" s="15">
        <v>0.131</v>
      </c>
      <c r="P15" s="9" t="s">
        <v>597</v>
      </c>
      <c r="Q15" s="19">
        <f>IF(L15="", "", L15*O15)</f>
        <v>0</v>
      </c>
      <c r="R15" s="9">
        <v>1</v>
      </c>
      <c r="S15" s="19">
        <f>IF(L15="", "", Q15*R15)</f>
        <v>0</v>
      </c>
      <c r="T15" s="16">
        <f>IF(K15="", 0, K15)+IF(S15="", 0, S15)</f>
        <v>0</v>
      </c>
    </row>
    <row r="16" spans="1:20">
      <c r="A16" s="7">
        <v>13</v>
      </c>
      <c r="B16" s="7" t="s">
        <v>47</v>
      </c>
      <c r="C16" s="7" t="s">
        <v>240</v>
      </c>
      <c r="D16" s="9"/>
      <c r="E16" s="9"/>
      <c r="F16" s="9"/>
      <c r="G16" s="15"/>
      <c r="H16" s="9"/>
      <c r="I16" s="19">
        <f>IF(D16="", "", D16*G16)</f>
        <v>0</v>
      </c>
      <c r="J16" s="9"/>
      <c r="K16" s="19">
        <f>IF(D16="", "", I16*J16)</f>
        <v>0</v>
      </c>
      <c r="L16" s="9"/>
      <c r="M16" s="9"/>
      <c r="N16" s="9"/>
      <c r="O16" s="15"/>
      <c r="P16" s="9"/>
      <c r="Q16" s="19">
        <f>IF(L16="", "", L16*O16)</f>
        <v>0</v>
      </c>
      <c r="R16" s="9"/>
      <c r="S16" s="19">
        <f>IF(L16="", "", Q16*R16)</f>
        <v>0</v>
      </c>
      <c r="T16" s="16">
        <f>IF(K16="", 0, K16)+IF(S16="", 0, S16)</f>
        <v>0</v>
      </c>
    </row>
    <row r="17" spans="1:20">
      <c r="A17" s="7">
        <v>14</v>
      </c>
      <c r="B17" s="7" t="s">
        <v>53</v>
      </c>
      <c r="C17" s="7" t="s">
        <v>242</v>
      </c>
      <c r="D17" s="9"/>
      <c r="E17" s="9"/>
      <c r="F17" s="9"/>
      <c r="G17" s="15"/>
      <c r="H17" s="9"/>
      <c r="I17" s="19">
        <f>IF(D17="", "", D17*G17)</f>
        <v>0</v>
      </c>
      <c r="J17" s="9"/>
      <c r="K17" s="19">
        <f>IF(D17="", "", I17*J17)</f>
        <v>0</v>
      </c>
      <c r="L17" s="9">
        <v>5496.608</v>
      </c>
      <c r="M17" s="9" t="s">
        <v>536</v>
      </c>
      <c r="N17" s="9" t="s">
        <v>30</v>
      </c>
      <c r="O17" s="15">
        <v>0.0606</v>
      </c>
      <c r="P17" s="9" t="s">
        <v>597</v>
      </c>
      <c r="Q17" s="19">
        <f>IF(L17="", "", L17*O17)</f>
        <v>0</v>
      </c>
      <c r="R17" s="9">
        <v>1</v>
      </c>
      <c r="S17" s="19">
        <f>IF(L17="", "", Q17*R17)</f>
        <v>0</v>
      </c>
      <c r="T17" s="16">
        <f>IF(K17="", 0, K17)+IF(S17="", 0, S17)</f>
        <v>0</v>
      </c>
    </row>
    <row r="18" spans="1:20">
      <c r="A18" s="7">
        <v>15</v>
      </c>
      <c r="B18" s="7" t="s">
        <v>53</v>
      </c>
      <c r="C18" s="7" t="s">
        <v>243</v>
      </c>
      <c r="D18" s="9"/>
      <c r="E18" s="9"/>
      <c r="F18" s="9"/>
      <c r="G18" s="15"/>
      <c r="H18" s="9"/>
      <c r="I18" s="19">
        <f>IF(D18="", "", D18*G18)</f>
        <v>0</v>
      </c>
      <c r="J18" s="9"/>
      <c r="K18" s="19">
        <f>IF(D18="", "", I18*J18)</f>
        <v>0</v>
      </c>
      <c r="L18" s="9"/>
      <c r="M18" s="9"/>
      <c r="N18" s="9"/>
      <c r="O18" s="15"/>
      <c r="P18" s="9"/>
      <c r="Q18" s="19">
        <f>IF(L18="", "", L18*O18)</f>
        <v>0</v>
      </c>
      <c r="R18" s="9"/>
      <c r="S18" s="19">
        <f>IF(L18="", "", Q18*R18)</f>
        <v>0</v>
      </c>
      <c r="T18" s="16">
        <f>IF(K18="", 0, K18)+IF(S18="", 0, S18)</f>
        <v>0</v>
      </c>
    </row>
    <row r="19" spans="1:20">
      <c r="A19" s="7">
        <v>16</v>
      </c>
      <c r="B19" s="7" t="s">
        <v>53</v>
      </c>
      <c r="C19" s="7" t="s">
        <v>244</v>
      </c>
      <c r="D19" s="9"/>
      <c r="E19" s="9"/>
      <c r="F19" s="9"/>
      <c r="G19" s="15"/>
      <c r="H19" s="9"/>
      <c r="I19" s="19">
        <f>IF(D19="", "", D19*G19)</f>
        <v>0</v>
      </c>
      <c r="J19" s="9"/>
      <c r="K19" s="19">
        <f>IF(D19="", "", I19*J19)</f>
        <v>0</v>
      </c>
      <c r="L19" s="9"/>
      <c r="M19" s="9"/>
      <c r="N19" s="9"/>
      <c r="O19" s="15"/>
      <c r="P19" s="9"/>
      <c r="Q19" s="19">
        <f>IF(L19="", "", L19*O19)</f>
        <v>0</v>
      </c>
      <c r="R19" s="9"/>
      <c r="S19" s="19">
        <f>IF(L19="", "", Q19*R19)</f>
        <v>0</v>
      </c>
      <c r="T19" s="16">
        <f>IF(K19="", 0, K19)+IF(S19="", 0, S19)</f>
        <v>0</v>
      </c>
    </row>
    <row r="20" spans="1:20">
      <c r="A20" s="7">
        <v>17</v>
      </c>
      <c r="B20" s="7" t="s">
        <v>53</v>
      </c>
      <c r="C20" s="7" t="s">
        <v>245</v>
      </c>
      <c r="D20" s="9"/>
      <c r="E20" s="9"/>
      <c r="F20" s="9"/>
      <c r="G20" s="15"/>
      <c r="H20" s="9"/>
      <c r="I20" s="19">
        <f>IF(D20="", "", D20*G20)</f>
        <v>0</v>
      </c>
      <c r="J20" s="9"/>
      <c r="K20" s="19">
        <f>IF(D20="", "", I20*J20)</f>
        <v>0</v>
      </c>
      <c r="L20" s="9"/>
      <c r="M20" s="9"/>
      <c r="N20" s="9"/>
      <c r="O20" s="15"/>
      <c r="P20" s="9"/>
      <c r="Q20" s="19">
        <f>IF(L20="", "", L20*O20)</f>
        <v>0</v>
      </c>
      <c r="R20" s="9"/>
      <c r="S20" s="19">
        <f>IF(L20="", "", Q20*R20)</f>
        <v>0</v>
      </c>
      <c r="T20" s="16">
        <f>IF(K20="", 0, K20)+IF(S20="", 0, S20)</f>
        <v>0</v>
      </c>
    </row>
    <row r="21" spans="1:20">
      <c r="A21" s="7">
        <v>18</v>
      </c>
      <c r="B21" s="7" t="s">
        <v>57</v>
      </c>
      <c r="C21" s="7" t="s">
        <v>246</v>
      </c>
      <c r="D21" s="9"/>
      <c r="E21" s="9"/>
      <c r="F21" s="9"/>
      <c r="G21" s="15"/>
      <c r="H21" s="9"/>
      <c r="I21" s="19">
        <f>IF(D21="", "", D21*G21)</f>
        <v>0</v>
      </c>
      <c r="J21" s="9"/>
      <c r="K21" s="19">
        <f>IF(D21="", "", I21*J21)</f>
        <v>0</v>
      </c>
      <c r="L21" s="9"/>
      <c r="M21" s="9"/>
      <c r="N21" s="9"/>
      <c r="O21" s="15"/>
      <c r="P21" s="9"/>
      <c r="Q21" s="19">
        <f>IF(L21="", "", L21*O21)</f>
        <v>0</v>
      </c>
      <c r="R21" s="9"/>
      <c r="S21" s="19">
        <f>IF(L21="", "", Q21*R21)</f>
        <v>0</v>
      </c>
      <c r="T21" s="16">
        <f>IF(K21="", 0, K21)+IF(S21="", 0, S21)</f>
        <v>0</v>
      </c>
    </row>
    <row r="22" spans="1:20">
      <c r="A22" s="7">
        <v>19</v>
      </c>
      <c r="B22" s="7" t="s">
        <v>59</v>
      </c>
      <c r="C22" s="7" t="s">
        <v>242</v>
      </c>
      <c r="D22" s="9"/>
      <c r="E22" s="9"/>
      <c r="F22" s="9"/>
      <c r="G22" s="15"/>
      <c r="H22" s="9"/>
      <c r="I22" s="19">
        <f>IF(D22="", "", D22*G22)</f>
        <v>0</v>
      </c>
      <c r="J22" s="9"/>
      <c r="K22" s="19">
        <f>IF(D22="", "", I22*J22)</f>
        <v>0</v>
      </c>
      <c r="L22" s="9"/>
      <c r="M22" s="9"/>
      <c r="N22" s="9"/>
      <c r="O22" s="15"/>
      <c r="P22" s="9"/>
      <c r="Q22" s="19">
        <f>IF(L22="", "", L22*O22)</f>
        <v>0</v>
      </c>
      <c r="R22" s="9"/>
      <c r="S22" s="19">
        <f>IF(L22="", "", Q22*R22)</f>
        <v>0</v>
      </c>
      <c r="T22" s="16">
        <f>IF(K22="", 0, K22)+IF(S22="", 0, S22)</f>
        <v>0</v>
      </c>
    </row>
    <row r="23" spans="1:20">
      <c r="A23" s="7">
        <v>20</v>
      </c>
      <c r="B23" s="7" t="s">
        <v>59</v>
      </c>
      <c r="C23" s="7" t="s">
        <v>243</v>
      </c>
      <c r="D23" s="9"/>
      <c r="E23" s="9"/>
      <c r="F23" s="9"/>
      <c r="G23" s="15"/>
      <c r="H23" s="9"/>
      <c r="I23" s="19">
        <f>IF(D23="", "", D23*G23)</f>
        <v>0</v>
      </c>
      <c r="J23" s="9"/>
      <c r="K23" s="19">
        <f>IF(D23="", "", I23*J23)</f>
        <v>0</v>
      </c>
      <c r="L23" s="9"/>
      <c r="M23" s="9"/>
      <c r="N23" s="9"/>
      <c r="O23" s="15"/>
      <c r="P23" s="9"/>
      <c r="Q23" s="19">
        <f>IF(L23="", "", L23*O23)</f>
        <v>0</v>
      </c>
      <c r="R23" s="9"/>
      <c r="S23" s="19">
        <f>IF(L23="", "", Q23*R23)</f>
        <v>0</v>
      </c>
      <c r="T23" s="16">
        <f>IF(K23="", 0, K23)+IF(S23="", 0, S23)</f>
        <v>0</v>
      </c>
    </row>
    <row r="24" spans="1:20">
      <c r="A24" s="7">
        <v>21</v>
      </c>
      <c r="B24" s="7" t="s">
        <v>59</v>
      </c>
      <c r="C24" s="7" t="s">
        <v>244</v>
      </c>
      <c r="D24" s="9"/>
      <c r="E24" s="9"/>
      <c r="F24" s="9"/>
      <c r="G24" s="15"/>
      <c r="H24" s="9"/>
      <c r="I24" s="19">
        <f>IF(D24="", "", D24*G24)</f>
        <v>0</v>
      </c>
      <c r="J24" s="9"/>
      <c r="K24" s="19">
        <f>IF(D24="", "", I24*J24)</f>
        <v>0</v>
      </c>
      <c r="L24" s="9"/>
      <c r="M24" s="9"/>
      <c r="N24" s="9"/>
      <c r="O24" s="15"/>
      <c r="P24" s="9"/>
      <c r="Q24" s="19">
        <f>IF(L24="", "", L24*O24)</f>
        <v>0</v>
      </c>
      <c r="R24" s="9"/>
      <c r="S24" s="19">
        <f>IF(L24="", "", Q24*R24)</f>
        <v>0</v>
      </c>
      <c r="T24" s="16">
        <f>IF(K24="", 0, K24)+IF(S24="", 0, S24)</f>
        <v>0</v>
      </c>
    </row>
    <row r="25" spans="1:20">
      <c r="A25" s="7">
        <v>22</v>
      </c>
      <c r="B25" s="7" t="s">
        <v>59</v>
      </c>
      <c r="C25" s="7" t="s">
        <v>245</v>
      </c>
      <c r="D25" s="9"/>
      <c r="E25" s="9"/>
      <c r="F25" s="9"/>
      <c r="G25" s="15"/>
      <c r="H25" s="9"/>
      <c r="I25" s="19">
        <f>IF(D25="", "", D25*G25)</f>
        <v>0</v>
      </c>
      <c r="J25" s="9"/>
      <c r="K25" s="19">
        <f>IF(D25="", "", I25*J25)</f>
        <v>0</v>
      </c>
      <c r="L25" s="9"/>
      <c r="M25" s="9"/>
      <c r="N25" s="9"/>
      <c r="O25" s="15"/>
      <c r="P25" s="9"/>
      <c r="Q25" s="19">
        <f>IF(L25="", "", L25*O25)</f>
        <v>0</v>
      </c>
      <c r="R25" s="9"/>
      <c r="S25" s="19">
        <f>IF(L25="", "", Q25*R25)</f>
        <v>0</v>
      </c>
      <c r="T25" s="16">
        <f>IF(K25="", 0, K25)+IF(S25="", 0, S25)</f>
        <v>0</v>
      </c>
    </row>
    <row r="26" spans="1:20">
      <c r="A26" s="8">
        <v>23</v>
      </c>
      <c r="B26" s="8" t="s">
        <v>598</v>
      </c>
      <c r="C26" s="8"/>
      <c r="D26" s="8"/>
      <c r="E26" s="8"/>
      <c r="F26" s="8"/>
      <c r="G26" s="8"/>
      <c r="H26" s="8"/>
      <c r="I26" s="16">
        <f>IF(SUM(I4:I25)=0, "", SUM(I4:I25))</f>
        <v>0</v>
      </c>
      <c r="J26" s="8"/>
      <c r="K26" s="16">
        <f>IF(SUM(K4:K25)=0, "", SUM(K4:K25))</f>
        <v>0</v>
      </c>
      <c r="L26" s="8"/>
      <c r="M26" s="8"/>
      <c r="N26" s="8"/>
      <c r="O26" s="8"/>
      <c r="P26" s="8"/>
      <c r="Q26" s="16">
        <f>IF(SUM(Q4:Q25)=0, "", SUM(Q4:Q25))</f>
        <v>0</v>
      </c>
      <c r="R26" s="8"/>
      <c r="S26" s="16">
        <f>IF(SUM(S4:S25)=0, "", SUM(S4:S25))</f>
        <v>0</v>
      </c>
      <c r="T26" s="16">
        <f>SUM(T4:T25)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272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586</v>
      </c>
      <c r="C2" s="7" t="s">
        <v>599</v>
      </c>
      <c r="D2" s="7" t="s">
        <v>23</v>
      </c>
      <c r="E2" s="7" t="s">
        <v>600</v>
      </c>
      <c r="F2" s="7"/>
      <c r="G2" s="7"/>
      <c r="H2" s="7"/>
      <c r="I2" s="7" t="s">
        <v>458</v>
      </c>
      <c r="J2" s="7"/>
      <c r="K2" s="7" t="s">
        <v>600</v>
      </c>
      <c r="L2" s="7"/>
      <c r="M2" s="7"/>
      <c r="N2" s="7"/>
    </row>
    <row r="3" spans="2:14">
      <c r="B3" s="7"/>
      <c r="C3" s="7"/>
      <c r="D3" s="7"/>
      <c r="E3" s="7" t="s">
        <v>601</v>
      </c>
      <c r="F3" s="7" t="s">
        <v>602</v>
      </c>
      <c r="G3" s="7" t="s">
        <v>603</v>
      </c>
      <c r="H3" s="7" t="s">
        <v>604</v>
      </c>
      <c r="I3" s="7" t="s">
        <v>605</v>
      </c>
      <c r="J3" s="7" t="s">
        <v>606</v>
      </c>
      <c r="K3" s="7" t="s">
        <v>607</v>
      </c>
      <c r="L3" s="7" t="s">
        <v>608</v>
      </c>
      <c r="M3" s="7" t="s">
        <v>609</v>
      </c>
      <c r="N3" s="7" t="s">
        <v>610</v>
      </c>
    </row>
    <row r="4" spans="2:14">
      <c r="B4" s="8">
        <f>IF('2-Controllo qualitativo'!A4&lt;&gt;"",'2-Controllo qualitativo'!A4,"")</f>
        <v>0</v>
      </c>
      <c r="C4" s="8">
        <f>IF('2-Controllo qualitativo'!C4&lt;&gt;"",'2-Controllo qualitativo'!C4,"")</f>
        <v>0</v>
      </c>
      <c r="D4" s="8">
        <f>IF('2-Controllo qualitativo'!D4&lt;&gt;"",'2-Controllo qualitativo'!D4,"")</f>
        <v>0</v>
      </c>
      <c r="E4" s="9" t="s">
        <v>611</v>
      </c>
      <c r="F4" s="8">
        <f>IF(E4&lt;&gt;"",IF(E4="Continuous measurement",1,IF(E4="Periodic (intermittent) measurement",2,IF(E4="Financial accounting estimates",3,IF(E4="Self-assessment",3,"0")))),"")</f>
        <v>0</v>
      </c>
      <c r="G4" s="9" t="s">
        <v>569</v>
      </c>
      <c r="H4" s="8">
        <f>IF(G4&lt;&gt;"",IF(G4="(1) Those who have performed external calibration or have multiple sets of data to support this",1,IF(G4="(2) Those with certificates such as internal correction or accounting visa",2,IF(G4="(3) Failure to perform instrument calibration or record compilation",3,"0"))),"")</f>
        <v>0</v>
      </c>
      <c r="I4" s="9" t="s">
        <v>612</v>
      </c>
      <c r="J4" s="8">
        <f>IF(I4="1 In-house development coefficient/mass balance coefficient",1,IF(I4="2 Same process/equipment experience coefficient",1,IF(I4="3 The manufacturer provides coefficients",2,IF(I4="4 egional emission coefficient",2,IF(I4="5 National emission coefficient",3,IF(I4="6 International emission coefficient",3,""))))))</f>
        <v>0</v>
      </c>
      <c r="K4" s="8">
        <f>IF(OR(F4="", H4="", J4=""), "Sistema non selezionato", F4*H4*J4)</f>
        <v>0</v>
      </c>
      <c r="L4" s="8">
        <f>IF('3-Controllo quantitativo'!AD3&lt;&gt;"",ROUND('3-Controllo quantitativo'!AD3,4),"")</f>
        <v>0</v>
      </c>
      <c r="M4" s="8">
        <f>IF(K4="Sistema non selezionato",IF(K4&lt;10,"1",IF(19&gt;K4,"2",IF(K4&gt;=27,"3","-"))))</f>
        <v>0</v>
      </c>
      <c r="N4" s="8">
        <f>IF(K4="Sistema non selezionato",IF(L4="",K4,ROUND(K4*L4,2)))</f>
        <v>0</v>
      </c>
    </row>
    <row r="5" spans="2:14">
      <c r="B5" s="8">
        <f>IF('2-Controllo qualitativo'!A5&lt;&gt;"",'2-Controllo qualitativo'!A5,"")</f>
        <v>0</v>
      </c>
      <c r="C5" s="8">
        <f>IF('2-Controllo qualitativo'!C5&lt;&gt;"",'2-Controllo qualitativo'!C5,"")</f>
        <v>0</v>
      </c>
      <c r="D5" s="8">
        <f>IF('2-Controllo qualitativo'!D5&lt;&gt;"",'2-Controllo qualitativo'!D5,"")</f>
        <v>0</v>
      </c>
      <c r="E5" s="9" t="s">
        <v>613</v>
      </c>
      <c r="F5" s="8">
        <f>IF(E5&lt;&gt;"",IF(E5="Continuous measurement",1,IF(E5="Periodic (intermittent) measurement",2,IF(E5="Financial accounting estimates",3,IF(E5="Self-assessment",3,"0")))),"")</f>
        <v>0</v>
      </c>
      <c r="G5" s="9" t="s">
        <v>569</v>
      </c>
      <c r="H5" s="8">
        <f>IF(G5&lt;&gt;"",IF(G5="(1) Those who have performed external calibration or have multiple sets of data to support this",1,IF(G5="(2) Those with certificates such as internal correction or accounting visa",2,IF(G5="(3) Failure to perform instrument calibration or record compilation",3,"0"))),"")</f>
        <v>0</v>
      </c>
      <c r="I5" s="9" t="s">
        <v>612</v>
      </c>
      <c r="J5" s="8">
        <f>IF(I5="1 In-house development coefficient/mass balance coefficient",1,IF(I5="2 Same process/equipment experience coefficient",1,IF(I5="3 The manufacturer provides coefficients",2,IF(I5="4 egional emission coefficient",2,IF(I5="5 National emission coefficient",3,IF(I5="6 International emission coefficient",3,""))))))</f>
        <v>0</v>
      </c>
      <c r="K5" s="8">
        <f>IF(OR(F5="", H5="", J5=""), "Sistema non selezionato", F5*H5*J5)</f>
        <v>0</v>
      </c>
      <c r="L5" s="8">
        <f>IF('3-Controllo quantitativo'!AD4&lt;&gt;"",ROUND('3-Controllo quantitativo'!AD4,4),"")</f>
        <v>0</v>
      </c>
      <c r="M5" s="8">
        <f>IF(K5="Sistema non selezionato",IF(K5&lt;10,"1",IF(19&gt;K5,"2",IF(K5&gt;=27,"3","-"))))</f>
        <v>0</v>
      </c>
      <c r="N5" s="8">
        <f>IF(K5="Sistema non selezionato",IF(L5="",K5,ROUND(K5*L5,2)))</f>
        <v>0</v>
      </c>
    </row>
    <row r="6" spans="2:14">
      <c r="B6" s="8">
        <f>IF('2-Controllo qualitativo'!A6&lt;&gt;"",'2-Controllo qualitativo'!A6,"")</f>
        <v>0</v>
      </c>
      <c r="C6" s="8">
        <f>IF('2-Controllo qualitativo'!C6&lt;&gt;"",'2-Controllo qualitativo'!C6,"")</f>
        <v>0</v>
      </c>
      <c r="D6" s="8">
        <f>IF('2-Controllo qualitativo'!D6&lt;&gt;"",'2-Controllo qualitativo'!D6,"")</f>
        <v>0</v>
      </c>
      <c r="E6" s="9" t="s">
        <v>613</v>
      </c>
      <c r="F6" s="8">
        <f>IF(E6&lt;&gt;"",IF(E6="Continuous measurement",1,IF(E6="Periodic (intermittent) measurement",2,IF(E6="Financial accounting estimates",3,IF(E6="Self-assessment",3,"0")))),"")</f>
        <v>0</v>
      </c>
      <c r="G6" s="9" t="s">
        <v>569</v>
      </c>
      <c r="H6" s="8">
        <f>IF(G6&lt;&gt;"",IF(G6="(1) Those who have performed external calibration or have multiple sets of data to support this",1,IF(G6="(2) Those with certificates such as internal correction or accounting visa",2,IF(G6="(3) Failure to perform instrument calibration or record compilation",3,"0"))),"")</f>
        <v>0</v>
      </c>
      <c r="I6" s="9" t="s">
        <v>612</v>
      </c>
      <c r="J6" s="8">
        <f>IF(I6="1 In-house development coefficient/mass balance coefficient",1,IF(I6="2 Same process/equipment experience coefficient",1,IF(I6="3 The manufacturer provides coefficients",2,IF(I6="4 egional emission coefficient",2,IF(I6="5 National emission coefficient",3,IF(I6="6 International emission coefficient",3,""))))))</f>
        <v>0</v>
      </c>
      <c r="K6" s="8">
        <f>IF(OR(F6="", H6="", J6=""), "Sistema non selezionato", F6*H6*J6)</f>
        <v>0</v>
      </c>
      <c r="L6" s="8">
        <f>IF('3-Controllo quantitativo'!AD5&lt;&gt;"",ROUND('3-Controllo quantitativo'!AD5,4),"")</f>
        <v>0</v>
      </c>
      <c r="M6" s="8">
        <f>IF(K6="Sistema non selezionato",IF(K6&lt;10,"1",IF(19&gt;K6,"2",IF(K6&gt;=27,"3","-"))))</f>
        <v>0</v>
      </c>
      <c r="N6" s="8">
        <f>IF(K6="Sistema non selezionato",IF(L6="",K6,ROUND(K6*L6,2)))</f>
        <v>0</v>
      </c>
    </row>
    <row r="7" spans="2:14">
      <c r="B7" s="8">
        <f>IF('2-Controllo qualitativo'!A7&lt;&gt;"",'2-Controllo qualitativo'!A7,"")</f>
        <v>0</v>
      </c>
      <c r="C7" s="8">
        <f>IF('2-Controllo qualitativo'!C7&lt;&gt;"",'2-Controllo qualitativo'!C7,"")</f>
        <v>0</v>
      </c>
      <c r="D7" s="8">
        <f>IF('2-Controllo qualitativo'!D7&lt;&gt;"",'2-Controllo qualitativo'!D7,"")</f>
        <v>0</v>
      </c>
      <c r="E7" s="9" t="s">
        <v>614</v>
      </c>
      <c r="F7" s="8">
        <f>IF(E7&lt;&gt;"",IF(E7="Continuous measurement",1,IF(E7="Periodic (intermittent) measurement",2,IF(E7="Financial accounting estimates",3,IF(E7="Self-assessment",3,"0")))),"")</f>
        <v>0</v>
      </c>
      <c r="G7" s="9" t="s">
        <v>569</v>
      </c>
      <c r="H7" s="8">
        <f>IF(G7&lt;&gt;"",IF(G7="(1) Those who have performed external calibration or have multiple sets of data to support this",1,IF(G7="(2) Those with certificates such as internal correction or accounting visa",2,IF(G7="(3) Failure to perform instrument calibration or record compilation",3,"0"))),"")</f>
        <v>0</v>
      </c>
      <c r="I7" s="9" t="s">
        <v>612</v>
      </c>
      <c r="J7" s="8">
        <f>IF(I7="1 In-house development coefficient/mass balance coefficient",1,IF(I7="2 Same process/equipment experience coefficient",1,IF(I7="3 The manufacturer provides coefficients",2,IF(I7="4 egional emission coefficient",2,IF(I7="5 National emission coefficient",3,IF(I7="6 International emission coefficient",3,""))))))</f>
        <v>0</v>
      </c>
      <c r="K7" s="8">
        <f>IF(OR(F7="", H7="", J7=""), "Sistema non selezionato", F7*H7*J7)</f>
        <v>0</v>
      </c>
      <c r="L7" s="8">
        <f>IF('3-Controllo quantitativo'!AD6&lt;&gt;"",ROUND('3-Controllo quantitativo'!AD6,4),"")</f>
        <v>0</v>
      </c>
      <c r="M7" s="8">
        <f>IF(K7="Sistema non selezionato",IF(K7&lt;10,"1",IF(19&gt;K7,"2",IF(K7&gt;=27,"3","-"))))</f>
        <v>0</v>
      </c>
      <c r="N7" s="8">
        <f>IF(K7="Sistema non selezionato",IF(L7="",K7,ROUND(K7*L7,2)))</f>
        <v>0</v>
      </c>
    </row>
    <row r="8" spans="2:14">
      <c r="B8" s="8">
        <f>IF('2-Controllo qualitativo'!A8&lt;&gt;"",'2-Controllo qualitativo'!A8,"")</f>
        <v>0</v>
      </c>
      <c r="C8" s="8">
        <f>IF('2-Controllo qualitativo'!C8&lt;&gt;"",'2-Controllo qualitativo'!C8,"")</f>
        <v>0</v>
      </c>
      <c r="D8" s="8">
        <f>IF('2-Controllo qualitativo'!D8&lt;&gt;"",'2-Controllo qualitativo'!D8,"")</f>
        <v>0</v>
      </c>
      <c r="E8" s="9" t="s">
        <v>614</v>
      </c>
      <c r="F8" s="8">
        <f>IF(E8&lt;&gt;"",IF(E8="Continuous measurement",1,IF(E8="Periodic (intermittent) measurement",2,IF(E8="Financial accounting estimates",3,IF(E8="Self-assessment",3,"0")))),"")</f>
        <v>0</v>
      </c>
      <c r="G8" s="9" t="s">
        <v>569</v>
      </c>
      <c r="H8" s="8">
        <f>IF(G8&lt;&gt;"",IF(G8="(1) Those who have performed external calibration or have multiple sets of data to support this",1,IF(G8="(2) Those with certificates such as internal correction or accounting visa",2,IF(G8="(3) Failure to perform instrument calibration or record compilation",3,"0"))),"")</f>
        <v>0</v>
      </c>
      <c r="I8" s="9" t="s">
        <v>612</v>
      </c>
      <c r="J8" s="8">
        <f>IF(I8="1 In-house development coefficient/mass balance coefficient",1,IF(I8="2 Same process/equipment experience coefficient",1,IF(I8="3 The manufacturer provides coefficients",2,IF(I8="4 egional emission coefficient",2,IF(I8="5 National emission coefficient",3,IF(I8="6 International emission coefficient",3,""))))))</f>
        <v>0</v>
      </c>
      <c r="K8" s="8">
        <f>IF(OR(F8="", H8="", J8=""), "Sistema non selezionato", F8*H8*J8)</f>
        <v>0</v>
      </c>
      <c r="L8" s="8">
        <f>IF('3-Controllo quantitativo'!AD7&lt;&gt;"",ROUND('3-Controllo quantitativo'!AD7,4),"")</f>
        <v>0</v>
      </c>
      <c r="M8" s="8">
        <f>IF(K8="Sistema non selezionato",IF(K8&lt;10,"1",IF(19&gt;K8,"2",IF(K8&gt;=27,"3","-"))))</f>
        <v>0</v>
      </c>
      <c r="N8" s="8">
        <f>IF(K8="Sistema non selezionato",IF(L8="",K8,ROUND(K8*L8,2)))</f>
        <v>0</v>
      </c>
    </row>
    <row r="9" spans="2:14">
      <c r="B9" s="8">
        <f>IF('2-Controllo qualitativo'!A9&lt;&gt;"",'2-Controllo qualitativo'!A9,"")</f>
        <v>0</v>
      </c>
      <c r="C9" s="8">
        <f>IF('2-Controllo qualitativo'!C9&lt;&gt;"",'2-Controllo qualitativo'!C9,"")</f>
        <v>0</v>
      </c>
      <c r="D9" s="8">
        <f>IF('2-Controllo qualitativo'!D9&lt;&gt;"",'2-Controllo qualitativo'!D9,"")</f>
        <v>0</v>
      </c>
      <c r="E9" s="9" t="s">
        <v>614</v>
      </c>
      <c r="F9" s="8">
        <f>IF(E9&lt;&gt;"",IF(E9="Continuous measurement",1,IF(E9="Periodic (intermittent) measurement",2,IF(E9="Financial accounting estimates",3,IF(E9="Self-assessment",3,"0")))),"")</f>
        <v>0</v>
      </c>
      <c r="G9" s="9" t="s">
        <v>571</v>
      </c>
      <c r="H9" s="8">
        <f>IF(G9&lt;&gt;"",IF(G9="(1) Those who have performed external calibration or have multiple sets of data to support this",1,IF(G9="(2) Those with certificates such as internal correction or accounting visa",2,IF(G9="(3) Failure to perform instrument calibration or record compilation",3,"0"))),"")</f>
        <v>0</v>
      </c>
      <c r="I9" s="9" t="s">
        <v>612</v>
      </c>
      <c r="J9" s="8">
        <f>IF(I9="1 In-house development coefficient/mass balance coefficient",1,IF(I9="2 Same process/equipment experience coefficient",1,IF(I9="3 The manufacturer provides coefficients",2,IF(I9="4 egional emission coefficient",2,IF(I9="5 National emission coefficient",3,IF(I9="6 International emission coefficient",3,""))))))</f>
        <v>0</v>
      </c>
      <c r="K9" s="8">
        <f>IF(OR(F9="", H9="", J9=""), "Sistema non selezionato", F9*H9*J9)</f>
        <v>0</v>
      </c>
      <c r="L9" s="8">
        <f>IF('3-Controllo quantitativo'!AD8&lt;&gt;"",ROUND('3-Controllo quantitativo'!AD8,4),"")</f>
        <v>0</v>
      </c>
      <c r="M9" s="8">
        <f>IF(K9="Sistema non selezionato",IF(K9&lt;10,"1",IF(19&gt;K9,"2",IF(K9&gt;=27,"3","-"))))</f>
        <v>0</v>
      </c>
      <c r="N9" s="8">
        <f>IF(K9="Sistema non selezionato",IF(L9="",K9,ROUND(K9*L9,2)))</f>
        <v>0</v>
      </c>
    </row>
    <row r="10" spans="2:14">
      <c r="B10" s="8">
        <f>IF('2-Controllo qualitativo'!A10&lt;&gt;"",'2-Controllo qualitativo'!A10,"")</f>
        <v>0</v>
      </c>
      <c r="C10" s="8">
        <f>IF('2-Controllo qualitativo'!C10&lt;&gt;"",'2-Controllo qualitativo'!C10,"")</f>
        <v>0</v>
      </c>
      <c r="D10" s="8">
        <f>IF('2-Controllo qualitativo'!D10&lt;&gt;"",'2-Controllo qualitativo'!D10,"")</f>
        <v>0</v>
      </c>
      <c r="E10" s="9" t="s">
        <v>614</v>
      </c>
      <c r="F10" s="8">
        <f>IF(E10&lt;&gt;"",IF(E10="Continuous measurement",1,IF(E10="Periodic (intermittent) measurement",2,IF(E10="Financial accounting estimates",3,IF(E10="Self-assessment",3,"0")))),"")</f>
        <v>0</v>
      </c>
      <c r="G10" s="9" t="s">
        <v>571</v>
      </c>
      <c r="H10" s="8">
        <f>IF(G10&lt;&gt;"",IF(G10="(1) Those who have performed external calibration or have multiple sets of data to support this",1,IF(G10="(2) Those with certificates such as internal correction or accounting visa",2,IF(G10="(3) Failure to perform instrument calibration or record compilation",3,"0"))),"")</f>
        <v>0</v>
      </c>
      <c r="I10" s="9" t="s">
        <v>612</v>
      </c>
      <c r="J10" s="8">
        <f>IF(I10="1 In-house development coefficient/mass balance coefficient",1,IF(I10="2 Same process/equipment experience coefficient",1,IF(I10="3 The manufacturer provides coefficients",2,IF(I10="4 egional emission coefficient",2,IF(I10="5 National emission coefficient",3,IF(I10="6 International emission coefficient",3,""))))))</f>
        <v>0</v>
      </c>
      <c r="K10" s="8">
        <f>IF(OR(F10="", H10="", J10=""), "Sistema non selezionato", F10*H10*J10)</f>
        <v>0</v>
      </c>
      <c r="L10" s="8">
        <f>IF('3-Controllo quantitativo'!AD9&lt;&gt;"",ROUND('3-Controllo quantitativo'!AD9,4),"")</f>
        <v>0</v>
      </c>
      <c r="M10" s="8">
        <f>IF(K10="Sistema non selezionato",IF(K10&lt;10,"1",IF(19&gt;K10,"2",IF(K10&gt;=27,"3","-"))))</f>
        <v>0</v>
      </c>
      <c r="N10" s="8">
        <f>IF(K10="Sistema non selezionato",IF(L10="",K10,ROUND(K10*L10,2)))</f>
        <v>0</v>
      </c>
    </row>
    <row r="11" spans="2:14">
      <c r="B11" s="8">
        <f>IF('2-Controllo qualitativo'!A11&lt;&gt;"",'2-Controllo qualitativo'!A11,"")</f>
        <v>0</v>
      </c>
      <c r="C11" s="8">
        <f>IF('2-Controllo qualitativo'!C11&lt;&gt;"",'2-Controllo qualitativo'!C11,"")</f>
        <v>0</v>
      </c>
      <c r="D11" s="8">
        <f>IF('2-Controllo qualitativo'!D11&lt;&gt;"",'2-Controllo qualitativo'!D11,"")</f>
        <v>0</v>
      </c>
      <c r="E11" s="9" t="s">
        <v>614</v>
      </c>
      <c r="F11" s="8">
        <f>IF(E11&lt;&gt;"",IF(E11="Continuous measurement",1,IF(E11="Periodic (intermittent) measurement",2,IF(E11="Financial accounting estimates",3,IF(E11="Self-assessment",3,"0")))),"")</f>
        <v>0</v>
      </c>
      <c r="G11" s="9" t="s">
        <v>569</v>
      </c>
      <c r="H11" s="8">
        <f>IF(G11&lt;&gt;"",IF(G11="(1) Those who have performed external calibration or have multiple sets of data to support this",1,IF(G11="(2) Those with certificates such as internal correction or accounting visa",2,IF(G11="(3) Failure to perform instrument calibration or record compilation",3,"0"))),"")</f>
        <v>0</v>
      </c>
      <c r="I11" s="9" t="s">
        <v>615</v>
      </c>
      <c r="J11" s="8">
        <f>IF(I11="1 In-house development coefficient/mass balance coefficient",1,IF(I11="2 Same process/equipment experience coefficient",1,IF(I11="3 The manufacturer provides coefficients",2,IF(I11="4 egional emission coefficient",2,IF(I11="5 National emission coefficient",3,IF(I11="6 International emission coefficient",3,""))))))</f>
        <v>0</v>
      </c>
      <c r="K11" s="8">
        <f>IF(OR(F11="", H11="", J11=""), "Sistema non selezionato", F11*H11*J11)</f>
        <v>0</v>
      </c>
      <c r="L11" s="8">
        <f>IF('3-Controllo quantitativo'!AD10&lt;&gt;"",ROUND('3-Controllo quantitativo'!AD10,4),"")</f>
        <v>0</v>
      </c>
      <c r="M11" s="8">
        <f>IF(K11="Sistema non selezionato",IF(K11&lt;10,"1",IF(19&gt;K11,"2",IF(K11&gt;=27,"3","-"))))</f>
        <v>0</v>
      </c>
      <c r="N11" s="8">
        <f>IF(K11="Sistema non selezionato",IF(L11="",K11,ROUND(K11*L11,2)))</f>
        <v>0</v>
      </c>
    </row>
    <row r="12" spans="2:14">
      <c r="B12" s="8">
        <f>IF('2-Controllo qualitativo'!A12&lt;&gt;"",'2-Controllo qualitativo'!A12,"")</f>
        <v>0</v>
      </c>
      <c r="C12" s="8">
        <f>IF('2-Controllo qualitativo'!C12&lt;&gt;"",'2-Controllo qualitativo'!C12,"")</f>
        <v>0</v>
      </c>
      <c r="D12" s="8">
        <f>IF('2-Controllo qualitativo'!D12&lt;&gt;"",'2-Controllo qualitativo'!D12,"")</f>
        <v>0</v>
      </c>
      <c r="E12" s="9" t="s">
        <v>614</v>
      </c>
      <c r="F12" s="8">
        <f>IF(E12&lt;&gt;"",IF(E12="Continuous measurement",1,IF(E12="Periodic (intermittent) measurement",2,IF(E12="Financial accounting estimates",3,IF(E12="Self-assessment",3,"0")))),"")</f>
        <v>0</v>
      </c>
      <c r="G12" s="9" t="s">
        <v>569</v>
      </c>
      <c r="H12" s="8">
        <f>IF(G12&lt;&gt;"",IF(G12="(1) Those who have performed external calibration or have multiple sets of data to support this",1,IF(G12="(2) Those with certificates such as internal correction or accounting visa",2,IF(G12="(3) Failure to perform instrument calibration or record compilation",3,"0"))),"")</f>
        <v>0</v>
      </c>
      <c r="I12" s="9" t="s">
        <v>612</v>
      </c>
      <c r="J12" s="8">
        <f>IF(I12="1 In-house development coefficient/mass balance coefficient",1,IF(I12="2 Same process/equipment experience coefficient",1,IF(I12="3 The manufacturer provides coefficients",2,IF(I12="4 egional emission coefficient",2,IF(I12="5 National emission coefficient",3,IF(I12="6 International emission coefficient",3,""))))))</f>
        <v>0</v>
      </c>
      <c r="K12" s="8">
        <f>IF(OR(F12="", H12="", J12=""), "Sistema non selezionato", F12*H12*J12)</f>
        <v>0</v>
      </c>
      <c r="L12" s="8">
        <f>IF('3-Controllo quantitativo'!AD11&lt;&gt;"",ROUND('3-Controllo quantitativo'!AD11,4),"")</f>
        <v>0</v>
      </c>
      <c r="M12" s="8">
        <f>IF(K12="Sistema non selezionato",IF(K12&lt;10,"1",IF(19&gt;K12,"2",IF(K12&gt;=27,"3","-"))))</f>
        <v>0</v>
      </c>
      <c r="N12" s="8">
        <f>IF(K12="Sistema non selezionato",IF(L12="",K12,ROUND(K12*L12,2)))</f>
        <v>0</v>
      </c>
    </row>
    <row r="13" spans="2:14">
      <c r="B13" s="8">
        <f>IF('2-Controllo qualitativo'!A13&lt;&gt;"",'2-Controllo qualitativo'!A13,"")</f>
        <v>0</v>
      </c>
      <c r="C13" s="8">
        <f>IF('2-Controllo qualitativo'!C13&lt;&gt;"",'2-Controllo qualitativo'!C13,"")</f>
        <v>0</v>
      </c>
      <c r="D13" s="8">
        <f>IF('2-Controllo qualitativo'!D13&lt;&gt;"",'2-Controllo qualitativo'!D13,"")</f>
        <v>0</v>
      </c>
      <c r="E13" s="9" t="s">
        <v>616</v>
      </c>
      <c r="F13" s="8">
        <f>IF(E13&lt;&gt;"",IF(E13="Continuous measurement",1,IF(E13="Periodic (intermittent) measurement",2,IF(E13="Financial accounting estimates",3,IF(E13="Self-assessment",3,"0")))),"")</f>
        <v>0</v>
      </c>
      <c r="G13" s="9" t="s">
        <v>571</v>
      </c>
      <c r="H13" s="8">
        <f>IF(G13&lt;&gt;"",IF(G13="(1) Those who have performed external calibration or have multiple sets of data to support this",1,IF(G13="(2) Those with certificates such as internal correction or accounting visa",2,IF(G13="(3) Failure to perform instrument calibration or record compilation",3,"0"))),"")</f>
        <v>0</v>
      </c>
      <c r="I13" s="9" t="s">
        <v>612</v>
      </c>
      <c r="J13" s="8">
        <f>IF(I13="1 In-house development coefficient/mass balance coefficient",1,IF(I13="2 Same process/equipment experience coefficient",1,IF(I13="3 The manufacturer provides coefficients",2,IF(I13="4 egional emission coefficient",2,IF(I13="5 National emission coefficient",3,IF(I13="6 International emission coefficient",3,""))))))</f>
        <v>0</v>
      </c>
      <c r="K13" s="8">
        <f>IF(OR(F13="", H13="", J13=""), "Sistema non selezionato", F13*H13*J13)</f>
        <v>0</v>
      </c>
      <c r="L13" s="8">
        <f>IF('3-Controllo quantitativo'!AD12&lt;&gt;"",ROUND('3-Controllo quantitativo'!AD12,4),"")</f>
        <v>0</v>
      </c>
      <c r="M13" s="8">
        <f>IF(K13="Sistema non selezionato",IF(K13&lt;10,"1",IF(19&gt;K13,"2",IF(K13&gt;=27,"3","-"))))</f>
        <v>0</v>
      </c>
      <c r="N13" s="8">
        <f>IF(K13="Sistema non selezionato",IF(L13="",K13,ROUND(K13*L13,2)))</f>
        <v>0</v>
      </c>
    </row>
    <row r="14" spans="2:14">
      <c r="B14" s="8">
        <f>IF('2-Controllo qualitativo'!A14&lt;&gt;"",'2-Controllo qualitativo'!A14,"")</f>
        <v>0</v>
      </c>
      <c r="C14" s="8">
        <f>IF('2-Controllo qualitativo'!C14&lt;&gt;"",'2-Controllo qualitativo'!C14,"")</f>
        <v>0</v>
      </c>
      <c r="D14" s="8">
        <f>IF('2-Controllo qualitativo'!D14&lt;&gt;"",'2-Controllo qualitativo'!D14,"")</f>
        <v>0</v>
      </c>
      <c r="E14" s="9" t="s">
        <v>614</v>
      </c>
      <c r="F14" s="8">
        <f>IF(E14&lt;&gt;"",IF(E14="Continuous measurement",1,IF(E14="Periodic (intermittent) measurement",2,IF(E14="Financial accounting estimates",3,IF(E14="Self-assessment",3,"0")))),"")</f>
        <v>0</v>
      </c>
      <c r="G14" s="9" t="s">
        <v>569</v>
      </c>
      <c r="H14" s="8">
        <f>IF(G14&lt;&gt;"",IF(G14="(1) Those who have performed external calibration or have multiple sets of data to support this",1,IF(G14="(2) Those with certificates such as internal correction or accounting visa",2,IF(G14="(3) Failure to perform instrument calibration or record compilation",3,"0"))),"")</f>
        <v>0</v>
      </c>
      <c r="I14" s="9" t="s">
        <v>612</v>
      </c>
      <c r="J14" s="8">
        <f>IF(I14="1 In-house development coefficient/mass balance coefficient",1,IF(I14="2 Same process/equipment experience coefficient",1,IF(I14="3 The manufacturer provides coefficients",2,IF(I14="4 egional emission coefficient",2,IF(I14="5 National emission coefficient",3,IF(I14="6 International emission coefficient",3,""))))))</f>
        <v>0</v>
      </c>
      <c r="K14" s="8">
        <f>IF(OR(F14="", H14="", J14=""), "Sistema non selezionato", F14*H14*J14)</f>
        <v>0</v>
      </c>
      <c r="L14" s="8">
        <f>IF('3-Controllo quantitativo'!AD13&lt;&gt;"",ROUND('3-Controllo quantitativo'!AD13,4),"")</f>
        <v>0</v>
      </c>
      <c r="M14" s="8">
        <f>IF(K14="Sistema non selezionato",IF(K14&lt;10,"1",IF(19&gt;K14,"2",IF(K14&gt;=27,"3","-"))))</f>
        <v>0</v>
      </c>
      <c r="N14" s="8">
        <f>IF(K14="Sistema non selezionato",IF(L14="",K14,ROUND(K14*L14,2)))</f>
        <v>0</v>
      </c>
    </row>
    <row r="15" spans="2:14">
      <c r="B15" s="8">
        <f>IF('2-Controllo qualitativo'!A15&lt;&gt;"",'2-Controllo qualitativo'!A15,"")</f>
        <v>0</v>
      </c>
      <c r="C15" s="8">
        <f>IF('2-Controllo qualitativo'!C15&lt;&gt;"",'2-Controllo qualitativo'!C15,"")</f>
        <v>0</v>
      </c>
      <c r="D15" s="8">
        <f>IF('2-Controllo qualitativo'!D15&lt;&gt;"",'2-Controllo qualitativo'!D15,"")</f>
        <v>0</v>
      </c>
      <c r="E15" s="9" t="s">
        <v>614</v>
      </c>
      <c r="F15" s="8">
        <f>IF(E15&lt;&gt;"",IF(E15="Continuous measurement",1,IF(E15="Periodic (intermittent) measurement",2,IF(E15="Financial accounting estimates",3,IF(E15="Self-assessment",3,"0")))),"")</f>
        <v>0</v>
      </c>
      <c r="G15" s="9" t="s">
        <v>569</v>
      </c>
      <c r="H15" s="8">
        <f>IF(G15&lt;&gt;"",IF(G15="(1) Those who have performed external calibration or have multiple sets of data to support this",1,IF(G15="(2) Those with certificates such as internal correction or accounting visa",2,IF(G15="(3) Failure to perform instrument calibration or record compilation",3,"0"))),"")</f>
        <v>0</v>
      </c>
      <c r="I15" s="9" t="s">
        <v>615</v>
      </c>
      <c r="J15" s="8">
        <f>IF(I15="1 In-house development coefficient/mass balance coefficient",1,IF(I15="2 Same process/equipment experience coefficient",1,IF(I15="3 The manufacturer provides coefficients",2,IF(I15="4 egional emission coefficient",2,IF(I15="5 National emission coefficient",3,IF(I15="6 International emission coefficient",3,""))))))</f>
        <v>0</v>
      </c>
      <c r="K15" s="8">
        <f>IF(OR(F15="", H15="", J15=""), "Sistema non selezionato", F15*H15*J15)</f>
        <v>0</v>
      </c>
      <c r="L15" s="8">
        <f>IF('3-Controllo quantitativo'!AD14&lt;&gt;"",ROUND('3-Controllo quantitativo'!AD14,4),"")</f>
        <v>0</v>
      </c>
      <c r="M15" s="8">
        <f>IF(K15="Sistema non selezionato",IF(K15&lt;10,"1",IF(19&gt;K15,"2",IF(K15&gt;=27,"3","-"))))</f>
        <v>0</v>
      </c>
      <c r="N15" s="8">
        <f>IF(K15="Sistema non selezionato",IF(L15="",K15,ROUND(K15*L15,2)))</f>
        <v>0</v>
      </c>
    </row>
    <row r="16" spans="2:14">
      <c r="B16" s="8">
        <f>IF('2-Controllo qualitativo'!A16&lt;&gt;"",'2-Controllo qualitativo'!A16,"")</f>
        <v>0</v>
      </c>
      <c r="C16" s="8">
        <f>IF('2-Controllo qualitativo'!C16&lt;&gt;"",'2-Controllo qualitativo'!C16,"")</f>
        <v>0</v>
      </c>
      <c r="D16" s="8">
        <f>IF('2-Controllo qualitativo'!D16&lt;&gt;"",'2-Controllo qualitativo'!D16,"")</f>
        <v>0</v>
      </c>
      <c r="E16" s="9"/>
      <c r="F16" s="8">
        <f>IF(E16&lt;&gt;"",IF(E16="Continuous measurement",1,IF(E16="Periodic (intermittent) measurement",2,IF(E16="Financial accounting estimates",3,IF(E16="Self-assessment",3,"0")))),"")</f>
        <v>0</v>
      </c>
      <c r="G16" s="9"/>
      <c r="H16" s="8">
        <f>IF(G16&lt;&gt;"",IF(G16="(1) Those who have performed external calibration or have multiple sets of data to support this",1,IF(G16="(2) Those with certificates such as internal correction or accounting visa",2,IF(G16="(3) Failure to perform instrument calibration or record compilation",3,"0"))),"")</f>
        <v>0</v>
      </c>
      <c r="I16" s="9"/>
      <c r="J16" s="8">
        <f>IF(I16="1 In-house development coefficient/mass balance coefficient",1,IF(I16="2 Same process/equipment experience coefficient",1,IF(I16="3 The manufacturer provides coefficients",2,IF(I16="4 egional emission coefficient",2,IF(I16="5 National emission coefficient",3,IF(I16="6 International emission coefficient",3,""))))))</f>
        <v>0</v>
      </c>
      <c r="K16" s="8">
        <f>IF(OR(F16="", H16="", J16=""), "Sistema non selezionato", F16*H16*J16)</f>
        <v>0</v>
      </c>
      <c r="L16" s="8">
        <f>IF('3-Controllo quantitativo'!AD15&lt;&gt;"",ROUND('3-Controllo quantitativo'!AD15,4),"")</f>
        <v>0</v>
      </c>
      <c r="M16" s="8">
        <f>IF(K16="Sistema non selezionato",IF(K16&lt;10,"1",IF(19&gt;K16,"2",IF(K16&gt;=27,"3","-"))))</f>
        <v>0</v>
      </c>
      <c r="N16" s="8">
        <f>IF(K16="Sistema non selezionato",IF(L16="",K16,ROUND(K16*L16,2)))</f>
        <v>0</v>
      </c>
    </row>
    <row r="17" spans="2:14">
      <c r="B17" s="8">
        <f>IF('2-Controllo qualitativo'!A17&lt;&gt;"",'2-Controllo qualitativo'!A17,"")</f>
        <v>0</v>
      </c>
      <c r="C17" s="8">
        <f>IF('2-Controllo qualitativo'!C17&lt;&gt;"",'2-Controllo qualitativo'!C17,"")</f>
        <v>0</v>
      </c>
      <c r="D17" s="8">
        <f>IF('2-Controllo qualitativo'!D17&lt;&gt;"",'2-Controllo qualitativo'!D17,"")</f>
        <v>0</v>
      </c>
      <c r="E17" s="9" t="s">
        <v>614</v>
      </c>
      <c r="F17" s="8">
        <f>IF(E17&lt;&gt;"",IF(E17="Continuous measurement",1,IF(E17="Periodic (intermittent) measurement",2,IF(E17="Financial accounting estimates",3,IF(E17="Self-assessment",3,"0")))),"")</f>
        <v>0</v>
      </c>
      <c r="G17" s="9"/>
      <c r="H17" s="8">
        <f>IF(G17&lt;&gt;"",IF(G17="(1) Those who have performed external calibration or have multiple sets of data to support this",1,IF(G17="(2) Those with certificates such as internal correction or accounting visa",2,IF(G17="(3) Failure to perform instrument calibration or record compilation",3,"0"))),"")</f>
        <v>0</v>
      </c>
      <c r="I17" s="9"/>
      <c r="J17" s="8">
        <f>IF(I17="1 In-house development coefficient/mass balance coefficient",1,IF(I17="2 Same process/equipment experience coefficient",1,IF(I17="3 The manufacturer provides coefficients",2,IF(I17="4 egional emission coefficient",2,IF(I17="5 National emission coefficient",3,IF(I17="6 International emission coefficient",3,""))))))</f>
        <v>0</v>
      </c>
      <c r="K17" s="8">
        <f>IF(OR(F17="", H17="", J17=""), "Sistema non selezionato", F17*H17*J17)</f>
        <v>0</v>
      </c>
      <c r="L17" s="8">
        <f>IF('3-Controllo quantitativo'!AD16&lt;&gt;"",ROUND('3-Controllo quantitativo'!AD16,4),"")</f>
        <v>0</v>
      </c>
      <c r="M17" s="8">
        <f>IF(K17="Sistema non selezionato",IF(K17&lt;10,"1",IF(19&gt;K17,"2",IF(K17&gt;=27,"3","-"))))</f>
        <v>0</v>
      </c>
      <c r="N17" s="8">
        <f>IF(K17="Sistema non selezionato",IF(L17="",K17,ROUND(K17*L17,2)))</f>
        <v>0</v>
      </c>
    </row>
    <row r="18" spans="2:14">
      <c r="B18" s="8">
        <f>IF('2-Controllo qualitativo'!A18&lt;&gt;"",'2-Controllo qualitativo'!A18,"")</f>
        <v>0</v>
      </c>
      <c r="C18" s="8">
        <f>IF('2-Controllo qualitativo'!C18&lt;&gt;"",'2-Controllo qualitativo'!C18,"")</f>
        <v>0</v>
      </c>
      <c r="D18" s="8">
        <f>IF('2-Controllo qualitativo'!D18&lt;&gt;"",'2-Controllo qualitativo'!D18,"")</f>
        <v>0</v>
      </c>
      <c r="E18" s="9"/>
      <c r="F18" s="8">
        <f>IF(E18&lt;&gt;"",IF(E18="Continuous measurement",1,IF(E18="Periodic (intermittent) measurement",2,IF(E18="Financial accounting estimates",3,IF(E18="Self-assessment",3,"0")))),"")</f>
        <v>0</v>
      </c>
      <c r="G18" s="9"/>
      <c r="H18" s="8">
        <f>IF(G18&lt;&gt;"",IF(G18="(1) Those who have performed external calibration or have multiple sets of data to support this",1,IF(G18="(2) Those with certificates such as internal correction or accounting visa",2,IF(G18="(3) Failure to perform instrument calibration or record compilation",3,"0"))),"")</f>
        <v>0</v>
      </c>
      <c r="I18" s="9"/>
      <c r="J18" s="8">
        <f>IF(I18="1 In-house development coefficient/mass balance coefficient",1,IF(I18="2 Same process/equipment experience coefficient",1,IF(I18="3 The manufacturer provides coefficients",2,IF(I18="4 egional emission coefficient",2,IF(I18="5 National emission coefficient",3,IF(I18="6 International emission coefficient",3,""))))))</f>
        <v>0</v>
      </c>
      <c r="K18" s="8">
        <f>IF(OR(F18="", H18="", J18=""), "Sistema non selezionato", F18*H18*J18)</f>
        <v>0</v>
      </c>
      <c r="L18" s="8">
        <f>IF('3-Controllo quantitativo'!AD17&lt;&gt;"",ROUND('3-Controllo quantitativo'!AD17,4),"")</f>
        <v>0</v>
      </c>
      <c r="M18" s="8">
        <f>IF(K18="Sistema non selezionato",IF(K18&lt;10,"1",IF(19&gt;K18,"2",IF(K18&gt;=27,"3","-"))))</f>
        <v>0</v>
      </c>
      <c r="N18" s="8">
        <f>IF(K18="Sistema non selezionato",IF(L18="",K18,ROUND(K18*L18,2)))</f>
        <v>0</v>
      </c>
    </row>
    <row r="19" spans="2:14">
      <c r="B19" s="8">
        <f>IF('2-Controllo qualitativo'!A19&lt;&gt;"",'2-Controllo qualitativo'!A19,"")</f>
        <v>0</v>
      </c>
      <c r="C19" s="8">
        <f>IF('2-Controllo qualitativo'!C19&lt;&gt;"",'2-Controllo qualitativo'!C19,"")</f>
        <v>0</v>
      </c>
      <c r="D19" s="8">
        <f>IF('2-Controllo qualitativo'!D19&lt;&gt;"",'2-Controllo qualitativo'!D19,"")</f>
        <v>0</v>
      </c>
      <c r="E19" s="9"/>
      <c r="F19" s="8">
        <f>IF(E19&lt;&gt;"",IF(E19="Continuous measurement",1,IF(E19="Periodic (intermittent) measurement",2,IF(E19="Financial accounting estimates",3,IF(E19="Self-assessment",3,"0")))),"")</f>
        <v>0</v>
      </c>
      <c r="G19" s="9"/>
      <c r="H19" s="8">
        <f>IF(G19&lt;&gt;"",IF(G19="(1) Those who have performed external calibration or have multiple sets of data to support this",1,IF(G19="(2) Those with certificates such as internal correction or accounting visa",2,IF(G19="(3) Failure to perform instrument calibration or record compilation",3,"0"))),"")</f>
        <v>0</v>
      </c>
      <c r="I19" s="9"/>
      <c r="J19" s="8">
        <f>IF(I19="1 In-house development coefficient/mass balance coefficient",1,IF(I19="2 Same process/equipment experience coefficient",1,IF(I19="3 The manufacturer provides coefficients",2,IF(I19="4 egional emission coefficient",2,IF(I19="5 National emission coefficient",3,IF(I19="6 International emission coefficient",3,""))))))</f>
        <v>0</v>
      </c>
      <c r="K19" s="8">
        <f>IF(OR(F19="", H19="", J19=""), "Sistema non selezionato", F19*H19*J19)</f>
        <v>0</v>
      </c>
      <c r="L19" s="8">
        <f>IF('3-Controllo quantitativo'!AD18&lt;&gt;"",ROUND('3-Controllo quantitativo'!AD18,4),"")</f>
        <v>0</v>
      </c>
      <c r="M19" s="8">
        <f>IF(K19="Sistema non selezionato",IF(K19&lt;10,"1",IF(19&gt;K19,"2",IF(K19&gt;=27,"3","-"))))</f>
        <v>0</v>
      </c>
      <c r="N19" s="8">
        <f>IF(K19="Sistema non selezionato",IF(L19="",K19,ROUND(K19*L19,2)))</f>
        <v>0</v>
      </c>
    </row>
    <row r="20" spans="2:14">
      <c r="B20" s="8">
        <f>IF('2-Controllo qualitativo'!A20&lt;&gt;"",'2-Controllo qualitativo'!A20,"")</f>
        <v>0</v>
      </c>
      <c r="C20" s="8">
        <f>IF('2-Controllo qualitativo'!C20&lt;&gt;"",'2-Controllo qualitativo'!C20,"")</f>
        <v>0</v>
      </c>
      <c r="D20" s="8">
        <f>IF('2-Controllo qualitativo'!D20&lt;&gt;"",'2-Controllo qualitativo'!D20,"")</f>
        <v>0</v>
      </c>
      <c r="E20" s="9" t="s">
        <v>611</v>
      </c>
      <c r="F20" s="8">
        <f>IF(E20&lt;&gt;"",IF(E20="Continuous measurement",1,IF(E20="Periodic (intermittent) measurement",2,IF(E20="Financial accounting estimates",3,IF(E20="Self-assessment",3,"0")))),"")</f>
        <v>0</v>
      </c>
      <c r="G20" s="9"/>
      <c r="H20" s="8">
        <f>IF(G20&lt;&gt;"",IF(G20="(1) Those who have performed external calibration or have multiple sets of data to support this",1,IF(G20="(2) Those with certificates such as internal correction or accounting visa",2,IF(G20="(3) Failure to perform instrument calibration or record compilation",3,"0"))),"")</f>
        <v>0</v>
      </c>
      <c r="I20" s="9" t="s">
        <v>612</v>
      </c>
      <c r="J20" s="8">
        <f>IF(I20="1 In-house development coefficient/mass balance coefficient",1,IF(I20="2 Same process/equipment experience coefficient",1,IF(I20="3 The manufacturer provides coefficients",2,IF(I20="4 egional emission coefficient",2,IF(I20="5 National emission coefficient",3,IF(I20="6 International emission coefficient",3,""))))))</f>
        <v>0</v>
      </c>
      <c r="K20" s="8">
        <f>IF(OR(F20="", H20="", J20=""), "Sistema non selezionato", F20*H20*J20)</f>
        <v>0</v>
      </c>
      <c r="L20" s="8">
        <f>IF('3-Controllo quantitativo'!AD19&lt;&gt;"",ROUND('3-Controllo quantitativo'!AD19,4),"")</f>
        <v>0</v>
      </c>
      <c r="M20" s="8">
        <f>IF(K20="Sistema non selezionato",IF(K20&lt;10,"1",IF(19&gt;K20,"2",IF(K20&gt;=27,"3","-"))))</f>
        <v>0</v>
      </c>
      <c r="N20" s="8">
        <f>IF(K20="Sistema non selezionato",IF(L20="",K20,ROUND(K20*L20,2)))</f>
        <v>0</v>
      </c>
    </row>
    <row r="21" spans="2:14">
      <c r="B21" s="8">
        <f>IF('2-Controllo qualitativo'!A21&lt;&gt;"",'2-Controllo qualitativo'!A21,"")</f>
        <v>0</v>
      </c>
      <c r="C21" s="8">
        <f>IF('2-Controllo qualitativo'!C21&lt;&gt;"",'2-Controllo qualitativo'!C21,"")</f>
        <v>0</v>
      </c>
      <c r="D21" s="8">
        <f>IF('2-Controllo qualitativo'!D21&lt;&gt;"",'2-Controllo qualitativo'!D21,"")</f>
        <v>0</v>
      </c>
      <c r="E21" s="9" t="s">
        <v>611</v>
      </c>
      <c r="F21" s="8">
        <f>IF(E21&lt;&gt;"",IF(E21="Continuous measurement",1,IF(E21="Periodic (intermittent) measurement",2,IF(E21="Financial accounting estimates",3,IF(E21="Self-assessment",3,"0")))),"")</f>
        <v>0</v>
      </c>
      <c r="G21" s="9"/>
      <c r="H21" s="8">
        <f>IF(G21&lt;&gt;"",IF(G21="(1) Those who have performed external calibration or have multiple sets of data to support this",1,IF(G21="(2) Those with certificates such as internal correction or accounting visa",2,IF(G21="(3) Failure to perform instrument calibration or record compilation",3,"0"))),"")</f>
        <v>0</v>
      </c>
      <c r="I21" s="9" t="s">
        <v>612</v>
      </c>
      <c r="J21" s="8">
        <f>IF(I21="1 In-house development coefficient/mass balance coefficient",1,IF(I21="2 Same process/equipment experience coefficient",1,IF(I21="3 The manufacturer provides coefficients",2,IF(I21="4 egional emission coefficient",2,IF(I21="5 National emission coefficient",3,IF(I21="6 International emission coefficient",3,""))))))</f>
        <v>0</v>
      </c>
      <c r="K21" s="8">
        <f>IF(OR(F21="", H21="", J21=""), "Sistema non selezionato", F21*H21*J21)</f>
        <v>0</v>
      </c>
      <c r="L21" s="8">
        <f>IF('3-Controllo quantitativo'!AD20&lt;&gt;"",ROUND('3-Controllo quantitativo'!AD20,4),"")</f>
        <v>0</v>
      </c>
      <c r="M21" s="8">
        <f>IF(K21="Sistema non selezionato",IF(K21&lt;10,"1",IF(19&gt;K21,"2",IF(K21&gt;=27,"3","-"))))</f>
        <v>0</v>
      </c>
      <c r="N21" s="8">
        <f>IF(K21="Sistema non selezionato",IF(L21="",K21,ROUND(K21*L21,2)))</f>
        <v>0</v>
      </c>
    </row>
    <row r="22" spans="2:14">
      <c r="B22" s="8">
        <f>IF('2-Controllo qualitativo'!A22&lt;&gt;"",'2-Controllo qualitativo'!A22,"")</f>
        <v>0</v>
      </c>
      <c r="C22" s="8">
        <f>IF('2-Controllo qualitativo'!C22&lt;&gt;"",'2-Controllo qualitativo'!C22,"")</f>
        <v>0</v>
      </c>
      <c r="D22" s="8">
        <f>IF('2-Controllo qualitativo'!D22&lt;&gt;"",'2-Controllo qualitativo'!D22,"")</f>
        <v>0</v>
      </c>
      <c r="E22" s="9" t="s">
        <v>611</v>
      </c>
      <c r="F22" s="8">
        <f>IF(E22&lt;&gt;"",IF(E22="Continuous measurement",1,IF(E22="Periodic (intermittent) measurement",2,IF(E22="Financial accounting estimates",3,IF(E22="Self-assessment",3,"0")))),"")</f>
        <v>0</v>
      </c>
      <c r="G22" s="9"/>
      <c r="H22" s="8">
        <f>IF(G22&lt;&gt;"",IF(G22="(1) Those who have performed external calibration or have multiple sets of data to support this",1,IF(G22="(2) Those with certificates such as internal correction or accounting visa",2,IF(G22="(3) Failure to perform instrument calibration or record compilation",3,"0"))),"")</f>
        <v>0</v>
      </c>
      <c r="I22" s="9" t="s">
        <v>612</v>
      </c>
      <c r="J22" s="8">
        <f>IF(I22="1 In-house development coefficient/mass balance coefficient",1,IF(I22="2 Same process/equipment experience coefficient",1,IF(I22="3 The manufacturer provides coefficients",2,IF(I22="4 egional emission coefficient",2,IF(I22="5 National emission coefficient",3,IF(I22="6 International emission coefficient",3,""))))))</f>
        <v>0</v>
      </c>
      <c r="K22" s="8">
        <f>IF(OR(F22="", H22="", J22=""), "Sistema non selezionato", F22*H22*J22)</f>
        <v>0</v>
      </c>
      <c r="L22" s="8">
        <f>IF('3-Controllo quantitativo'!AD21&lt;&gt;"",ROUND('3-Controllo quantitativo'!AD21,4),"")</f>
        <v>0</v>
      </c>
      <c r="M22" s="8">
        <f>IF(K22="Sistema non selezionato",IF(K22&lt;10,"1",IF(19&gt;K22,"2",IF(K22&gt;=27,"3","-"))))</f>
        <v>0</v>
      </c>
      <c r="N22" s="8">
        <f>IF(K22="Sistema non selezionato",IF(L22="",K22,ROUND(K22*L22,2)))</f>
        <v>0</v>
      </c>
    </row>
    <row r="23" spans="2:14">
      <c r="B23" s="8">
        <f>IF('2-Controllo qualitativo'!A23&lt;&gt;"",'2-Controllo qualitativo'!A23,"")</f>
        <v>0</v>
      </c>
      <c r="C23" s="8">
        <f>IF('2-Controllo qualitativo'!C23&lt;&gt;"",'2-Controllo qualitativo'!C23,"")</f>
        <v>0</v>
      </c>
      <c r="D23" s="8">
        <f>IF('2-Controllo qualitativo'!D23&lt;&gt;"",'2-Controllo qualitativo'!D23,"")</f>
        <v>0</v>
      </c>
      <c r="E23" s="9" t="s">
        <v>611</v>
      </c>
      <c r="F23" s="8">
        <f>IF(E23&lt;&gt;"",IF(E23="Continuous measurement",1,IF(E23="Periodic (intermittent) measurement",2,IF(E23="Financial accounting estimates",3,IF(E23="Self-assessment",3,"0")))),"")</f>
        <v>0</v>
      </c>
      <c r="G23" s="9"/>
      <c r="H23" s="8">
        <f>IF(G23&lt;&gt;"",IF(G23="(1) Those who have performed external calibration or have multiple sets of data to support this",1,IF(G23="(2) Those with certificates such as internal correction or accounting visa",2,IF(G23="(3) Failure to perform instrument calibration or record compilation",3,"0"))),"")</f>
        <v>0</v>
      </c>
      <c r="I23" s="9" t="s">
        <v>612</v>
      </c>
      <c r="J23" s="8">
        <f>IF(I23="1 In-house development coefficient/mass balance coefficient",1,IF(I23="2 Same process/equipment experience coefficient",1,IF(I23="3 The manufacturer provides coefficients",2,IF(I23="4 egional emission coefficient",2,IF(I23="5 National emission coefficient",3,IF(I23="6 International emission coefficient",3,""))))))</f>
        <v>0</v>
      </c>
      <c r="K23" s="8">
        <f>IF(OR(F23="", H23="", J23=""), "Sistema non selezionato", F23*H23*J23)</f>
        <v>0</v>
      </c>
      <c r="L23" s="8">
        <f>IF('3-Controllo quantitativo'!AD22&lt;&gt;"",ROUND('3-Controllo quantitativo'!AD22,4),"")</f>
        <v>0</v>
      </c>
      <c r="M23" s="8">
        <f>IF(K23="Sistema non selezionato",IF(K23&lt;10,"1",IF(19&gt;K23,"2",IF(K23&gt;=27,"3","-"))))</f>
        <v>0</v>
      </c>
      <c r="N23" s="8">
        <f>IF(K23="Sistema non selezionato",IF(L23="",K23,ROUND(K23*L23,2)))</f>
        <v>0</v>
      </c>
    </row>
    <row r="24" spans="2:14">
      <c r="B24" s="8">
        <f>IF('2-Controllo qualitativo'!A24&lt;&gt;"",'2-Controllo qualitativo'!A24,"")</f>
        <v>0</v>
      </c>
      <c r="C24" s="8">
        <f>IF('2-Controllo qualitativo'!C24&lt;&gt;"",'2-Controllo qualitativo'!C24,"")</f>
        <v>0</v>
      </c>
      <c r="D24" s="8">
        <f>IF('2-Controllo qualitativo'!D24&lt;&gt;"",'2-Controllo qualitativo'!D24,"")</f>
        <v>0</v>
      </c>
      <c r="E24" s="9" t="s">
        <v>611</v>
      </c>
      <c r="F24" s="8">
        <f>IF(E24&lt;&gt;"",IF(E24="Continuous measurement",1,IF(E24="Periodic (intermittent) measurement",2,IF(E24="Financial accounting estimates",3,IF(E24="Self-assessment",3,"0")))),"")</f>
        <v>0</v>
      </c>
      <c r="G24" s="9" t="s">
        <v>569</v>
      </c>
      <c r="H24" s="8">
        <f>IF(G24&lt;&gt;"",IF(G24="(1) Those who have performed external calibration or have multiple sets of data to support this",1,IF(G24="(2) Those with certificates such as internal correction or accounting visa",2,IF(G24="(3) Failure to perform instrument calibration or record compilation",3,"0"))),"")</f>
        <v>0</v>
      </c>
      <c r="I24" s="9" t="s">
        <v>612</v>
      </c>
      <c r="J24" s="8">
        <f>IF(I24="1 In-house development coefficient/mass balance coefficient",1,IF(I24="2 Same process/equipment experience coefficient",1,IF(I24="3 The manufacturer provides coefficients",2,IF(I24="4 egional emission coefficient",2,IF(I24="5 National emission coefficient",3,IF(I24="6 International emission coefficient",3,""))))))</f>
        <v>0</v>
      </c>
      <c r="K24" s="8">
        <f>IF(OR(F24="", H24="", J24=""), "Sistema non selezionato", F24*H24*J24)</f>
        <v>0</v>
      </c>
      <c r="L24" s="8">
        <f>IF('3-Controllo quantitativo'!AD23&lt;&gt;"",ROUND('3-Controllo quantitativo'!AD23,4),"")</f>
        <v>0</v>
      </c>
      <c r="M24" s="8">
        <f>IF(K24="Sistema non selezionato",IF(K24&lt;10,"1",IF(19&gt;K24,"2",IF(K24&gt;=27,"3","-"))))</f>
        <v>0</v>
      </c>
      <c r="N24" s="8">
        <f>IF(K24="Sistema non selezionato",IF(L24="",K24,ROUND(K24*L24,2)))</f>
        <v>0</v>
      </c>
    </row>
    <row r="25" spans="2:14">
      <c r="B25" s="8">
        <f>IF('2-Controllo qualitativo'!A25&lt;&gt;"",'2-Controllo qualitativo'!A25,"")</f>
        <v>0</v>
      </c>
      <c r="C25" s="8">
        <f>IF('2-Controllo qualitativo'!C25&lt;&gt;"",'2-Controllo qualitativo'!C25,"")</f>
        <v>0</v>
      </c>
      <c r="D25" s="8">
        <f>IF('2-Controllo qualitativo'!D25&lt;&gt;"",'2-Controllo qualitativo'!D25,"")</f>
        <v>0</v>
      </c>
      <c r="E25" s="9" t="s">
        <v>611</v>
      </c>
      <c r="F25" s="8">
        <f>IF(E25&lt;&gt;"",IF(E25="Continuous measurement",1,IF(E25="Periodic (intermittent) measurement",2,IF(E25="Financial accounting estimates",3,IF(E25="Self-assessment",3,"0")))),"")</f>
        <v>0</v>
      </c>
      <c r="G25" s="9" t="s">
        <v>569</v>
      </c>
      <c r="H25" s="8">
        <f>IF(G25&lt;&gt;"",IF(G25="(1) Those who have performed external calibration or have multiple sets of data to support this",1,IF(G25="(2) Those with certificates such as internal correction or accounting visa",2,IF(G25="(3) Failure to perform instrument calibration or record compilation",3,"0"))),"")</f>
        <v>0</v>
      </c>
      <c r="I25" s="9" t="s">
        <v>612</v>
      </c>
      <c r="J25" s="8">
        <f>IF(I25="1 In-house development coefficient/mass balance coefficient",1,IF(I25="2 Same process/equipment experience coefficient",1,IF(I25="3 The manufacturer provides coefficients",2,IF(I25="4 egional emission coefficient",2,IF(I25="5 National emission coefficient",3,IF(I25="6 International emission coefficient",3,""))))))</f>
        <v>0</v>
      </c>
      <c r="K25" s="8">
        <f>IF(OR(F25="", H25="", J25=""), "Sistema non selezionato", F25*H25*J25)</f>
        <v>0</v>
      </c>
      <c r="L25" s="8">
        <f>IF('3-Controllo quantitativo'!AD24&lt;&gt;"",ROUND('3-Controllo quantitativo'!AD24,4),"")</f>
        <v>0</v>
      </c>
      <c r="M25" s="8">
        <f>IF(K25="Sistema non selezionato",IF(K25&lt;10,"1",IF(19&gt;K25,"2",IF(K25&gt;=27,"3","-"))))</f>
        <v>0</v>
      </c>
      <c r="N25" s="8">
        <f>IF(K25="Sistema non selezionato",IF(L25="",K25,ROUND(K25*L25,2)))</f>
        <v>0</v>
      </c>
    </row>
    <row r="26" spans="2:14">
      <c r="B26" s="8">
        <f>IF('2-Controllo qualitativo'!A26&lt;&gt;"",'2-Controllo qualitativo'!A26,"")</f>
        <v>0</v>
      </c>
      <c r="C26" s="8">
        <f>IF('2-Controllo qualitativo'!C26&lt;&gt;"",'2-Controllo qualitativo'!C26,"")</f>
        <v>0</v>
      </c>
      <c r="D26" s="8">
        <f>IF('2-Controllo qualitativo'!D26&lt;&gt;"",'2-Controllo qualitativo'!D26,"")</f>
        <v>0</v>
      </c>
      <c r="E26" s="9" t="s">
        <v>611</v>
      </c>
      <c r="F26" s="8">
        <f>IF(E26&lt;&gt;"",IF(E26="Continuous measurement",1,IF(E26="Periodic (intermittent) measurement",2,IF(E26="Financial accounting estimates",3,IF(E26="Self-assessment",3,"0")))),"")</f>
        <v>0</v>
      </c>
      <c r="G26" s="9" t="s">
        <v>569</v>
      </c>
      <c r="H26" s="8">
        <f>IF(G26&lt;&gt;"",IF(G26="(1) Those who have performed external calibration or have multiple sets of data to support this",1,IF(G26="(2) Those with certificates such as internal correction or accounting visa",2,IF(G26="(3) Failure to perform instrument calibration or record compilation",3,"0"))),"")</f>
        <v>0</v>
      </c>
      <c r="I26" s="9" t="s">
        <v>612</v>
      </c>
      <c r="J26" s="8">
        <f>IF(I26="1 In-house development coefficient/mass balance coefficient",1,IF(I26="2 Same process/equipment experience coefficient",1,IF(I26="3 The manufacturer provides coefficients",2,IF(I26="4 egional emission coefficient",2,IF(I26="5 National emission coefficient",3,IF(I26="6 International emission coefficient",3,""))))))</f>
        <v>0</v>
      </c>
      <c r="K26" s="8">
        <f>IF(OR(F26="", H26="", J26=""), "Sistema non selezionato", F26*H26*J26)</f>
        <v>0</v>
      </c>
      <c r="L26" s="8">
        <f>IF('3-Controllo quantitativo'!AD25&lt;&gt;"",ROUND('3-Controllo quantitativo'!AD25,4),"")</f>
        <v>0</v>
      </c>
      <c r="M26" s="8">
        <f>IF(K26="Sistema non selezionato",IF(K26&lt;10,"1",IF(19&gt;K26,"2",IF(K26&gt;=27,"3","-"))))</f>
        <v>0</v>
      </c>
      <c r="N26" s="8">
        <f>IF(K26="Sistema non selezionato",IF(L26="",K26,ROUND(K26*L26,2)))</f>
        <v>0</v>
      </c>
    </row>
    <row r="27" spans="2:14">
      <c r="B27" s="8">
        <f>IF('2-Controllo qualitativo'!A27&lt;&gt;"",'2-Controllo qualitativo'!A27,"")</f>
        <v>0</v>
      </c>
      <c r="C27" s="8">
        <f>IF('2-Controllo qualitativo'!C27&lt;&gt;"",'2-Controllo qualitativo'!C27,"")</f>
        <v>0</v>
      </c>
      <c r="D27" s="8">
        <f>IF('2-Controllo qualitativo'!D27&lt;&gt;"",'2-Controllo qualitativo'!D27,"")</f>
        <v>0</v>
      </c>
      <c r="E27" s="9" t="s">
        <v>613</v>
      </c>
      <c r="F27" s="8">
        <f>IF(E27&lt;&gt;"",IF(E27="Continuous measurement",1,IF(E27="Periodic (intermittent) measurement",2,IF(E27="Financial accounting estimates",3,IF(E27="Self-assessment",3,"0")))),"")</f>
        <v>0</v>
      </c>
      <c r="G27" s="9" t="s">
        <v>571</v>
      </c>
      <c r="H27" s="8">
        <f>IF(G27&lt;&gt;"",IF(G27="(1) Those who have performed external calibration or have multiple sets of data to support this",1,IF(G27="(2) Those with certificates such as internal correction or accounting visa",2,IF(G27="(3) Failure to perform instrument calibration or record compilation",3,"0"))),"")</f>
        <v>0</v>
      </c>
      <c r="I27" s="9" t="s">
        <v>612</v>
      </c>
      <c r="J27" s="8">
        <f>IF(I27="1 In-house development coefficient/mass balance coefficient",1,IF(I27="2 Same process/equipment experience coefficient",1,IF(I27="3 The manufacturer provides coefficients",2,IF(I27="4 egional emission coefficient",2,IF(I27="5 National emission coefficient",3,IF(I27="6 International emission coefficient",3,""))))))</f>
        <v>0</v>
      </c>
      <c r="K27" s="8">
        <f>IF(OR(F27="", H27="", J27=""), "Sistema non selezionato", F27*H27*J27)</f>
        <v>0</v>
      </c>
      <c r="L27" s="8">
        <f>IF('3-Controllo quantitativo'!AD26&lt;&gt;"",ROUND('3-Controllo quantitativo'!AD26,4),"")</f>
        <v>0</v>
      </c>
      <c r="M27" s="8">
        <f>IF(K27="Sistema non selezionato",IF(K27&lt;10,"1",IF(19&gt;K27,"2",IF(K27&gt;=27,"3","-"))))</f>
        <v>0</v>
      </c>
      <c r="N27" s="8">
        <f>IF(K27="Sistema non selezionato",IF(L27="",K27,ROUND(K27*L27,2)))</f>
        <v>0</v>
      </c>
    </row>
    <row r="28" spans="2:14">
      <c r="B28" s="8">
        <f>IF('2-Controllo qualitativo'!A28&lt;&gt;"",'2-Controllo qualitativo'!A28,"")</f>
        <v>0</v>
      </c>
      <c r="C28" s="8">
        <f>IF('2-Controllo qualitativo'!C28&lt;&gt;"",'2-Controllo qualitativo'!C28,"")</f>
        <v>0</v>
      </c>
      <c r="D28" s="8">
        <f>IF('2-Controllo qualitativo'!D28&lt;&gt;"",'2-Controllo qualitativo'!D28,"")</f>
        <v>0</v>
      </c>
      <c r="E28" s="9" t="s">
        <v>616</v>
      </c>
      <c r="F28" s="8">
        <f>IF(E28&lt;&gt;"",IF(E28="Continuous measurement",1,IF(E28="Periodic (intermittent) measurement",2,IF(E28="Financial accounting estimates",3,IF(E28="Self-assessment",3,"0")))),"")</f>
        <v>0</v>
      </c>
      <c r="G28" s="9" t="s">
        <v>571</v>
      </c>
      <c r="H28" s="8">
        <f>IF(G28&lt;&gt;"",IF(G28="(1) Those who have performed external calibration or have multiple sets of data to support this",1,IF(G28="(2) Those with certificates such as internal correction or accounting visa",2,IF(G28="(3) Failure to perform instrument calibration or record compilation",3,"0"))),"")</f>
        <v>0</v>
      </c>
      <c r="I28" s="9" t="s">
        <v>612</v>
      </c>
      <c r="J28" s="8">
        <f>IF(I28="1 In-house development coefficient/mass balance coefficient",1,IF(I28="2 Same process/equipment experience coefficient",1,IF(I28="3 The manufacturer provides coefficients",2,IF(I28="4 egional emission coefficient",2,IF(I28="5 National emission coefficient",3,IF(I28="6 International emission coefficient",3,""))))))</f>
        <v>0</v>
      </c>
      <c r="K28" s="8">
        <f>IF(OR(F28="", H28="", J28=""), "Sistema non selezionato", F28*H28*J28)</f>
        <v>0</v>
      </c>
      <c r="L28" s="8">
        <f>IF('3-Controllo quantitativo'!AD27&lt;&gt;"",ROUND('3-Controllo quantitativo'!AD27,4),"")</f>
        <v>0</v>
      </c>
      <c r="M28" s="8">
        <f>IF(K28="Sistema non selezionato",IF(K28&lt;10,"1",IF(19&gt;K28,"2",IF(K28&gt;=27,"3","-"))))</f>
        <v>0</v>
      </c>
      <c r="N28" s="8">
        <f>IF(K28="Sistema non selezionato",IF(L28="",K28,ROUND(K28*L28,2)))</f>
        <v>0</v>
      </c>
    </row>
    <row r="29" spans="2:14">
      <c r="B29" s="8">
        <f>IF('2-Controllo qualitativo'!A29&lt;&gt;"",'2-Controllo qualitativo'!A29,"")</f>
        <v>0</v>
      </c>
      <c r="C29" s="8">
        <f>IF('2-Controllo qualitativo'!C29&lt;&gt;"",'2-Controllo qualitativo'!C29,"")</f>
        <v>0</v>
      </c>
      <c r="D29" s="8">
        <f>IF('2-Controllo qualitativo'!D29&lt;&gt;"",'2-Controllo qualitativo'!D29,"")</f>
        <v>0</v>
      </c>
      <c r="E29" s="9" t="s">
        <v>614</v>
      </c>
      <c r="F29" s="8">
        <f>IF(E29&lt;&gt;"",IF(E29="Continuous measurement",1,IF(E29="Periodic (intermittent) measurement",2,IF(E29="Financial accounting estimates",3,IF(E29="Self-assessment",3,"0")))),"")</f>
        <v>0</v>
      </c>
      <c r="G29" s="9" t="s">
        <v>571</v>
      </c>
      <c r="H29" s="8">
        <f>IF(G29&lt;&gt;"",IF(G29="(1) Those who have performed external calibration or have multiple sets of data to support this",1,IF(G29="(2) Those with certificates such as internal correction or accounting visa",2,IF(G29="(3) Failure to perform instrument calibration or record compilation",3,"0"))),"")</f>
        <v>0</v>
      </c>
      <c r="I29" s="9" t="s">
        <v>612</v>
      </c>
      <c r="J29" s="8">
        <f>IF(I29="1 In-house development coefficient/mass balance coefficient",1,IF(I29="2 Same process/equipment experience coefficient",1,IF(I29="3 The manufacturer provides coefficients",2,IF(I29="4 egional emission coefficient",2,IF(I29="5 National emission coefficient",3,IF(I29="6 International emission coefficient",3,""))))))</f>
        <v>0</v>
      </c>
      <c r="K29" s="8">
        <f>IF(OR(F29="", H29="", J29=""), "Sistema non selezionato", F29*H29*J29)</f>
        <v>0</v>
      </c>
      <c r="L29" s="8">
        <f>IF('3-Controllo quantitativo'!AD28&lt;&gt;"",ROUND('3-Controllo quantitativo'!AD28,4),"")</f>
        <v>0</v>
      </c>
      <c r="M29" s="8">
        <f>IF(K29="Sistema non selezionato",IF(K29&lt;10,"1",IF(19&gt;K29,"2",IF(K29&gt;=27,"3","-"))))</f>
        <v>0</v>
      </c>
      <c r="N29" s="8">
        <f>IF(K29="Sistema non selezionato",IF(L29="",K29,ROUND(K29*L29,2)))</f>
        <v>0</v>
      </c>
    </row>
    <row r="30" spans="2:14">
      <c r="B30" s="8">
        <f>IF('2-Controllo qualitativo'!A30&lt;&gt;"",'2-Controllo qualitativo'!A30,"")</f>
        <v>0</v>
      </c>
      <c r="C30" s="8">
        <f>IF('2-Controllo qualitativo'!C30&lt;&gt;"",'2-Controllo qualitativo'!C30,"")</f>
        <v>0</v>
      </c>
      <c r="D30" s="8">
        <f>IF('2-Controllo qualitativo'!D30&lt;&gt;"",'2-Controllo qualitativo'!D30,"")</f>
        <v>0</v>
      </c>
      <c r="E30" s="9" t="s">
        <v>614</v>
      </c>
      <c r="F30" s="8">
        <f>IF(E30&lt;&gt;"",IF(E30="Continuous measurement",1,IF(E30="Periodic (intermittent) measurement",2,IF(E30="Financial accounting estimates",3,IF(E30="Self-assessment",3,"0")))),"")</f>
        <v>0</v>
      </c>
      <c r="G30" s="9" t="s">
        <v>571</v>
      </c>
      <c r="H30" s="8">
        <f>IF(G30&lt;&gt;"",IF(G30="(1) Those who have performed external calibration or have multiple sets of data to support this",1,IF(G30="(2) Those with certificates such as internal correction or accounting visa",2,IF(G30="(3) Failure to perform instrument calibration or record compilation",3,"0"))),"")</f>
        <v>0</v>
      </c>
      <c r="I30" s="9" t="s">
        <v>612</v>
      </c>
      <c r="J30" s="8">
        <f>IF(I30="1 In-house development coefficient/mass balance coefficient",1,IF(I30="2 Same process/equipment experience coefficient",1,IF(I30="3 The manufacturer provides coefficients",2,IF(I30="4 egional emission coefficient",2,IF(I30="5 National emission coefficient",3,IF(I30="6 International emission coefficient",3,""))))))</f>
        <v>0</v>
      </c>
      <c r="K30" s="8">
        <f>IF(OR(F30="", H30="", J30=""), "Sistema non selezionato", F30*H30*J30)</f>
        <v>0</v>
      </c>
      <c r="L30" s="8">
        <f>IF('3-Controllo quantitativo'!AD29&lt;&gt;"",ROUND('3-Controllo quantitativo'!AD29,4),"")</f>
        <v>0</v>
      </c>
      <c r="M30" s="8">
        <f>IF(K30="Sistema non selezionato",IF(K30&lt;10,"1",IF(19&gt;K30,"2",IF(K30&gt;=27,"3","-"))))</f>
        <v>0</v>
      </c>
      <c r="N30" s="8">
        <f>IF(K30="Sistema non selezionato",IF(L30="",K30,ROUND(K30*L30,2)))</f>
        <v>0</v>
      </c>
    </row>
    <row r="31" spans="2:14">
      <c r="B31" s="8">
        <f>IF('2-Controllo qualitativo'!A31&lt;&gt;"",'2-Controllo qualitativo'!A31,"")</f>
        <v>0</v>
      </c>
      <c r="C31" s="8">
        <f>IF('2-Controllo qualitativo'!C31&lt;&gt;"",'2-Controllo qualitativo'!C31,"")</f>
        <v>0</v>
      </c>
      <c r="D31" s="8">
        <f>IF('2-Controllo qualitativo'!D31&lt;&gt;"",'2-Controllo qualitativo'!D31,"")</f>
        <v>0</v>
      </c>
      <c r="E31" s="9" t="s">
        <v>614</v>
      </c>
      <c r="F31" s="8">
        <f>IF(E31&lt;&gt;"",IF(E31="Continuous measurement",1,IF(E31="Periodic (intermittent) measurement",2,IF(E31="Financial accounting estimates",3,IF(E31="Self-assessment",3,"0")))),"")</f>
        <v>0</v>
      </c>
      <c r="G31" s="9" t="s">
        <v>571</v>
      </c>
      <c r="H31" s="8">
        <f>IF(G31&lt;&gt;"",IF(G31="(1) Those who have performed external calibration or have multiple sets of data to support this",1,IF(G31="(2) Those with certificates such as internal correction or accounting visa",2,IF(G31="(3) Failure to perform instrument calibration or record compilation",3,"0"))),"")</f>
        <v>0</v>
      </c>
      <c r="I31" s="9" t="s">
        <v>612</v>
      </c>
      <c r="J31" s="8">
        <f>IF(I31="1 In-house development coefficient/mass balance coefficient",1,IF(I31="2 Same process/equipment experience coefficient",1,IF(I31="3 The manufacturer provides coefficients",2,IF(I31="4 egional emission coefficient",2,IF(I31="5 National emission coefficient",3,IF(I31="6 International emission coefficient",3,""))))))</f>
        <v>0</v>
      </c>
      <c r="K31" s="8">
        <f>IF(OR(F31="", H31="", J31=""), "Sistema non selezionato", F31*H31*J31)</f>
        <v>0</v>
      </c>
      <c r="L31" s="8">
        <f>IF('3-Controllo quantitativo'!AD30&lt;&gt;"",ROUND('3-Controllo quantitativo'!AD30,4),"")</f>
        <v>0</v>
      </c>
      <c r="M31" s="8">
        <f>IF(K31="Sistema non selezionato",IF(K31&lt;10,"1",IF(19&gt;K31,"2",IF(K31&gt;=27,"3","-"))))</f>
        <v>0</v>
      </c>
      <c r="N31" s="8">
        <f>IF(K31="Sistema non selezionato",IF(L31="",K31,ROUND(K31*L31,2)))</f>
        <v>0</v>
      </c>
    </row>
    <row r="32" spans="2:14">
      <c r="B32" s="8">
        <f>IF('2-Controllo qualitativo'!A32&lt;&gt;"",'2-Controllo qualitativo'!A32,"")</f>
        <v>0</v>
      </c>
      <c r="C32" s="8">
        <f>IF('2-Controllo qualitativo'!C32&lt;&gt;"",'2-Controllo qualitativo'!C32,"")</f>
        <v>0</v>
      </c>
      <c r="D32" s="8">
        <f>IF('2-Controllo qualitativo'!D32&lt;&gt;"",'2-Controllo qualitativo'!D32,"")</f>
        <v>0</v>
      </c>
      <c r="E32" s="9" t="s">
        <v>614</v>
      </c>
      <c r="F32" s="8">
        <f>IF(E32&lt;&gt;"",IF(E32="Continuous measurement",1,IF(E32="Periodic (intermittent) measurement",2,IF(E32="Financial accounting estimates",3,IF(E32="Self-assessment",3,"0")))),"")</f>
        <v>0</v>
      </c>
      <c r="G32" s="9" t="s">
        <v>571</v>
      </c>
      <c r="H32" s="8">
        <f>IF(G32&lt;&gt;"",IF(G32="(1) Those who have performed external calibration or have multiple sets of data to support this",1,IF(G32="(2) Those with certificates such as internal correction or accounting visa",2,IF(G32="(3) Failure to perform instrument calibration or record compilation",3,"0"))),"")</f>
        <v>0</v>
      </c>
      <c r="I32" s="9" t="s">
        <v>612</v>
      </c>
      <c r="J32" s="8">
        <f>IF(I32="1 In-house development coefficient/mass balance coefficient",1,IF(I32="2 Same process/equipment experience coefficient",1,IF(I32="3 The manufacturer provides coefficients",2,IF(I32="4 egional emission coefficient",2,IF(I32="5 National emission coefficient",3,IF(I32="6 International emission coefficient",3,""))))))</f>
        <v>0</v>
      </c>
      <c r="K32" s="8">
        <f>IF(OR(F32="", H32="", J32=""), "Sistema non selezionato", F32*H32*J32)</f>
        <v>0</v>
      </c>
      <c r="L32" s="8">
        <f>IF('3-Controllo quantitativo'!AD31&lt;&gt;"",ROUND('3-Controllo quantitativo'!AD31,4),"")</f>
        <v>0</v>
      </c>
      <c r="M32" s="8">
        <f>IF(K32="Sistema non selezionato",IF(K32&lt;10,"1",IF(19&gt;K32,"2",IF(K32&gt;=27,"3","-"))))</f>
        <v>0</v>
      </c>
      <c r="N32" s="8">
        <f>IF(K32="Sistema non selezionato",IF(L32="",K32,ROUND(K32*L32,2)))</f>
        <v>0</v>
      </c>
    </row>
    <row r="33" spans="2:14">
      <c r="B33" s="8">
        <f>IF('2-Controllo qualitativo'!A33&lt;&gt;"",'2-Controllo qualitativo'!A33,"")</f>
        <v>0</v>
      </c>
      <c r="C33" s="8">
        <f>IF('2-Controllo qualitativo'!C33&lt;&gt;"",'2-Controllo qualitativo'!C33,"")</f>
        <v>0</v>
      </c>
      <c r="D33" s="8">
        <f>IF('2-Controllo qualitativo'!D33&lt;&gt;"",'2-Controllo qualitativo'!D33,"")</f>
        <v>0</v>
      </c>
      <c r="E33" s="9" t="s">
        <v>611</v>
      </c>
      <c r="F33" s="8">
        <f>IF(E33&lt;&gt;"",IF(E33="Continuous measurement",1,IF(E33="Periodic (intermittent) measurement",2,IF(E33="Financial accounting estimates",3,IF(E33="Self-assessment",3,"0")))),"")</f>
        <v>0</v>
      </c>
      <c r="G33" s="9" t="s">
        <v>571</v>
      </c>
      <c r="H33" s="8">
        <f>IF(G33&lt;&gt;"",IF(G33="(1) Those who have performed external calibration or have multiple sets of data to support this",1,IF(G33="(2) Those with certificates such as internal correction or accounting visa",2,IF(G33="(3) Failure to perform instrument calibration or record compilation",3,"0"))),"")</f>
        <v>0</v>
      </c>
      <c r="I33" s="9" t="s">
        <v>612</v>
      </c>
      <c r="J33" s="8">
        <f>IF(I33="1 In-house development coefficient/mass balance coefficient",1,IF(I33="2 Same process/equipment experience coefficient",1,IF(I33="3 The manufacturer provides coefficients",2,IF(I33="4 egional emission coefficient",2,IF(I33="5 National emission coefficient",3,IF(I33="6 International emission coefficient",3,""))))))</f>
        <v>0</v>
      </c>
      <c r="K33" s="8">
        <f>IF(OR(F33="", H33="", J33=""), "Sistema non selezionato", F33*H33*J33)</f>
        <v>0</v>
      </c>
      <c r="L33" s="8">
        <f>IF('3-Controllo quantitativo'!AD32&lt;&gt;"",ROUND('3-Controllo quantitativo'!AD32,4),"")</f>
        <v>0</v>
      </c>
      <c r="M33" s="8">
        <f>IF(K33="Sistema non selezionato",IF(K33&lt;10,"1",IF(19&gt;K33,"2",IF(K33&gt;=27,"3","-"))))</f>
        <v>0</v>
      </c>
      <c r="N33" s="8">
        <f>IF(K33="Sistema non selezionato",IF(L33="",K33,ROUND(K33*L33,2)))</f>
        <v>0</v>
      </c>
    </row>
    <row r="34" spans="2:14">
      <c r="B34" s="8">
        <f>IF('2-Controllo qualitativo'!A34&lt;&gt;"",'2-Controllo qualitativo'!A34,"")</f>
        <v>0</v>
      </c>
      <c r="C34" s="8">
        <f>IF('2-Controllo qualitativo'!C34&lt;&gt;"",'2-Controllo qualitativo'!C34,"")</f>
        <v>0</v>
      </c>
      <c r="D34" s="8">
        <f>IF('2-Controllo qualitativo'!D34&lt;&gt;"",'2-Controllo qualitativo'!D34,"")</f>
        <v>0</v>
      </c>
      <c r="E34" s="9" t="s">
        <v>611</v>
      </c>
      <c r="F34" s="8">
        <f>IF(E34&lt;&gt;"",IF(E34="Continuous measurement",1,IF(E34="Periodic (intermittent) measurement",2,IF(E34="Financial accounting estimates",3,IF(E34="Self-assessment",3,"0")))),"")</f>
        <v>0</v>
      </c>
      <c r="G34" s="9" t="s">
        <v>571</v>
      </c>
      <c r="H34" s="8">
        <f>IF(G34&lt;&gt;"",IF(G34="(1) Those who have performed external calibration or have multiple sets of data to support this",1,IF(G34="(2) Those with certificates such as internal correction or accounting visa",2,IF(G34="(3) Failure to perform instrument calibration or record compilation",3,"0"))),"")</f>
        <v>0</v>
      </c>
      <c r="I34" s="9" t="s">
        <v>612</v>
      </c>
      <c r="J34" s="8">
        <f>IF(I34="1 In-house development coefficient/mass balance coefficient",1,IF(I34="2 Same process/equipment experience coefficient",1,IF(I34="3 The manufacturer provides coefficients",2,IF(I34="4 egional emission coefficient",2,IF(I34="5 National emission coefficient",3,IF(I34="6 International emission coefficient",3,""))))))</f>
        <v>0</v>
      </c>
      <c r="K34" s="8">
        <f>IF(OR(F34="", H34="", J34=""), "Sistema non selezionato", F34*H34*J34)</f>
        <v>0</v>
      </c>
      <c r="L34" s="8">
        <f>IF('3-Controllo quantitativo'!AD33&lt;&gt;"",ROUND('3-Controllo quantitativo'!AD33,4),"")</f>
        <v>0</v>
      </c>
      <c r="M34" s="8">
        <f>IF(K34="Sistema non selezionato",IF(K34&lt;10,"1",IF(19&gt;K34,"2",IF(K34&gt;=27,"3","-"))))</f>
        <v>0</v>
      </c>
      <c r="N34" s="8">
        <f>IF(K34="Sistema non selezionato",IF(L34="",K34,ROUND(K34*L34,2)))</f>
        <v>0</v>
      </c>
    </row>
    <row r="35" spans="2:14">
      <c r="B35" s="8">
        <f>IF('2-Controllo qualitativo'!A35&lt;&gt;"",'2-Controllo qualitativo'!A35,"")</f>
        <v>0</v>
      </c>
      <c r="C35" s="8">
        <f>IF('2-Controllo qualitativo'!C35&lt;&gt;"",'2-Controllo qualitativo'!C35,"")</f>
        <v>0</v>
      </c>
      <c r="D35" s="8">
        <f>IF('2-Controllo qualitativo'!D35&lt;&gt;"",'2-Controllo qualitativo'!D35,"")</f>
        <v>0</v>
      </c>
      <c r="E35" s="9" t="s">
        <v>611</v>
      </c>
      <c r="F35" s="8">
        <f>IF(E35&lt;&gt;"",IF(E35="Continuous measurement",1,IF(E35="Periodic (intermittent) measurement",2,IF(E35="Financial accounting estimates",3,IF(E35="Self-assessment",3,"0")))),"")</f>
        <v>0</v>
      </c>
      <c r="G35" s="9" t="s">
        <v>571</v>
      </c>
      <c r="H35" s="8">
        <f>IF(G35&lt;&gt;"",IF(G35="(1) Those who have performed external calibration or have multiple sets of data to support this",1,IF(G35="(2) Those with certificates such as internal correction or accounting visa",2,IF(G35="(3) Failure to perform instrument calibration or record compilation",3,"0"))),"")</f>
        <v>0</v>
      </c>
      <c r="I35" s="9" t="s">
        <v>612</v>
      </c>
      <c r="J35" s="8">
        <f>IF(I35="1 In-house development coefficient/mass balance coefficient",1,IF(I35="2 Same process/equipment experience coefficient",1,IF(I35="3 The manufacturer provides coefficients",2,IF(I35="4 egional emission coefficient",2,IF(I35="5 National emission coefficient",3,IF(I35="6 International emission coefficient",3,""))))))</f>
        <v>0</v>
      </c>
      <c r="K35" s="8">
        <f>IF(OR(F35="", H35="", J35=""), "Sistema non selezionato", F35*H35*J35)</f>
        <v>0</v>
      </c>
      <c r="L35" s="8">
        <f>IF('3-Controllo quantitativo'!AD34&lt;&gt;"",ROUND('3-Controllo quantitativo'!AD34,4),"")</f>
        <v>0</v>
      </c>
      <c r="M35" s="8">
        <f>IF(K35="Sistema non selezionato",IF(K35&lt;10,"1",IF(19&gt;K35,"2",IF(K35&gt;=27,"3","-"))))</f>
        <v>0</v>
      </c>
      <c r="N35" s="8">
        <f>IF(K35="Sistema non selezionato",IF(L35="",K35,ROUND(K35*L35,2)))</f>
        <v>0</v>
      </c>
    </row>
    <row r="36" spans="2:14">
      <c r="B36" s="8">
        <f>IF('2-Controllo qualitativo'!A36&lt;&gt;"",'2-Controllo qualitativo'!A36,"")</f>
        <v>0</v>
      </c>
      <c r="C36" s="8">
        <f>IF('2-Controllo qualitativo'!C36&lt;&gt;"",'2-Controllo qualitativo'!C36,"")</f>
        <v>0</v>
      </c>
      <c r="D36" s="8">
        <f>IF('2-Controllo qualitativo'!D36&lt;&gt;"",'2-Controllo qualitativo'!D36,"")</f>
        <v>0</v>
      </c>
      <c r="E36" s="9" t="s">
        <v>611</v>
      </c>
      <c r="F36" s="8">
        <f>IF(E36&lt;&gt;"",IF(E36="Continuous measurement",1,IF(E36="Periodic (intermittent) measurement",2,IF(E36="Financial accounting estimates",3,IF(E36="Self-assessment",3,"0")))),"")</f>
        <v>0</v>
      </c>
      <c r="G36" s="9" t="s">
        <v>571</v>
      </c>
      <c r="H36" s="8">
        <f>IF(G36&lt;&gt;"",IF(G36="(1) Those who have performed external calibration or have multiple sets of data to support this",1,IF(G36="(2) Those with certificates such as internal correction or accounting visa",2,IF(G36="(3) Failure to perform instrument calibration or record compilation",3,"0"))),"")</f>
        <v>0</v>
      </c>
      <c r="I36" s="9" t="s">
        <v>612</v>
      </c>
      <c r="J36" s="8">
        <f>IF(I36="1 In-house development coefficient/mass balance coefficient",1,IF(I36="2 Same process/equipment experience coefficient",1,IF(I36="3 The manufacturer provides coefficients",2,IF(I36="4 egional emission coefficient",2,IF(I36="5 National emission coefficient",3,IF(I36="6 International emission coefficient",3,""))))))</f>
        <v>0</v>
      </c>
      <c r="K36" s="8">
        <f>IF(OR(F36="", H36="", J36=""), "Sistema non selezionato", F36*H36*J36)</f>
        <v>0</v>
      </c>
      <c r="L36" s="8">
        <f>IF('3-Controllo quantitativo'!AD35&lt;&gt;"",ROUND('3-Controllo quantitativo'!AD35,4),"")</f>
        <v>0</v>
      </c>
      <c r="M36" s="8">
        <f>IF(K36="Sistema non selezionato",IF(K36&lt;10,"1",IF(19&gt;K36,"2",IF(K36&gt;=27,"3","-"))))</f>
        <v>0</v>
      </c>
      <c r="N36" s="8">
        <f>IF(K36="Sistema non selezionato",IF(L36="",K36,ROUND(K36*L36,2)))</f>
        <v>0</v>
      </c>
    </row>
    <row r="37" spans="2:14">
      <c r="B37" s="8">
        <f>IF('2-Controllo qualitativo'!A37&lt;&gt;"",'2-Controllo qualitativo'!A37,"")</f>
        <v>0</v>
      </c>
      <c r="C37" s="8">
        <f>IF('2-Controllo qualitativo'!C37&lt;&gt;"",'2-Controllo qualitativo'!C37,"")</f>
        <v>0</v>
      </c>
      <c r="D37" s="8">
        <f>IF('2-Controllo qualitativo'!D37&lt;&gt;"",'2-Controllo qualitativo'!D37,"")</f>
        <v>0</v>
      </c>
      <c r="E37" s="9" t="s">
        <v>611</v>
      </c>
      <c r="F37" s="8">
        <f>IF(E37&lt;&gt;"",IF(E37="Continuous measurement",1,IF(E37="Periodic (intermittent) measurement",2,IF(E37="Financial accounting estimates",3,IF(E37="Self-assessment",3,"0")))),"")</f>
        <v>0</v>
      </c>
      <c r="G37" s="9" t="s">
        <v>571</v>
      </c>
      <c r="H37" s="8">
        <f>IF(G37&lt;&gt;"",IF(G37="(1) Those who have performed external calibration or have multiple sets of data to support this",1,IF(G37="(2) Those with certificates such as internal correction or accounting visa",2,IF(G37="(3) Failure to perform instrument calibration or record compilation",3,"0"))),"")</f>
        <v>0</v>
      </c>
      <c r="I37" s="9" t="s">
        <v>615</v>
      </c>
      <c r="J37" s="8">
        <f>IF(I37="1 In-house development coefficient/mass balance coefficient",1,IF(I37="2 Same process/equipment experience coefficient",1,IF(I37="3 The manufacturer provides coefficients",2,IF(I37="4 egional emission coefficient",2,IF(I37="5 National emission coefficient",3,IF(I37="6 International emission coefficient",3,""))))))</f>
        <v>0</v>
      </c>
      <c r="K37" s="8">
        <f>IF(OR(F37="", H37="", J37=""), "Sistema non selezionato", F37*H37*J37)</f>
        <v>0</v>
      </c>
      <c r="L37" s="8">
        <f>IF('3-Controllo quantitativo'!AD36&lt;&gt;"",ROUND('3-Controllo quantitativo'!AD36,4),"")</f>
        <v>0</v>
      </c>
      <c r="M37" s="8">
        <f>IF(K37="Sistema non selezionato",IF(K37&lt;10,"1",IF(19&gt;K37,"2",IF(K37&gt;=27,"3","-"))))</f>
        <v>0</v>
      </c>
      <c r="N37" s="8">
        <f>IF(K37="Sistema non selezionato",IF(L37="",K37,ROUND(K37*L37,2)))</f>
        <v>0</v>
      </c>
    </row>
    <row r="38" spans="2:14">
      <c r="B38" s="8">
        <f>IF('2-Controllo qualitativo'!A38&lt;&gt;"",'2-Controllo qualitativo'!A38,"")</f>
        <v>0</v>
      </c>
      <c r="C38" s="8">
        <f>IF('2-Controllo qualitativo'!C38&lt;&gt;"",'2-Controllo qualitativo'!C38,"")</f>
        <v>0</v>
      </c>
      <c r="D38" s="8">
        <f>IF('2-Controllo qualitativo'!D38&lt;&gt;"",'2-Controllo qualitativo'!D38,"")</f>
        <v>0</v>
      </c>
      <c r="E38" s="9" t="s">
        <v>611</v>
      </c>
      <c r="F38" s="8">
        <f>IF(E38&lt;&gt;"",IF(E38="Continuous measurement",1,IF(E38="Periodic (intermittent) measurement",2,IF(E38="Financial accounting estimates",3,IF(E38="Self-assessment",3,"0")))),"")</f>
        <v>0</v>
      </c>
      <c r="G38" s="9" t="s">
        <v>571</v>
      </c>
      <c r="H38" s="8">
        <f>IF(G38&lt;&gt;"",IF(G38="(1) Those who have performed external calibration or have multiple sets of data to support this",1,IF(G38="(2) Those with certificates such as internal correction or accounting visa",2,IF(G38="(3) Failure to perform instrument calibration or record compilation",3,"0"))),"")</f>
        <v>0</v>
      </c>
      <c r="I38" s="9" t="s">
        <v>615</v>
      </c>
      <c r="J38" s="8">
        <f>IF(I38="1 In-house development coefficient/mass balance coefficient",1,IF(I38="2 Same process/equipment experience coefficient",1,IF(I38="3 The manufacturer provides coefficients",2,IF(I38="4 egional emission coefficient",2,IF(I38="5 National emission coefficient",3,IF(I38="6 International emission coefficient",3,""))))))</f>
        <v>0</v>
      </c>
      <c r="K38" s="8">
        <f>IF(OR(F38="", H38="", J38=""), "Sistema non selezionato", F38*H38*J38)</f>
        <v>0</v>
      </c>
      <c r="L38" s="8">
        <f>IF('3-Controllo quantitativo'!AD37&lt;&gt;"",ROUND('3-Controllo quantitativo'!AD37,4),"")</f>
        <v>0</v>
      </c>
      <c r="M38" s="8">
        <f>IF(K38="Sistema non selezionato",IF(K38&lt;10,"1",IF(19&gt;K38,"2",IF(K38&gt;=27,"3","-"))))</f>
        <v>0</v>
      </c>
      <c r="N38" s="8">
        <f>IF(K38="Sistema non selezionato",IF(L38="",K38,ROUND(K38*L38,2)))</f>
        <v>0</v>
      </c>
    </row>
    <row r="39" spans="2:14">
      <c r="B39" s="8">
        <f>IF('2-Controllo qualitativo'!A39&lt;&gt;"",'2-Controllo qualitativo'!A39,"")</f>
        <v>0</v>
      </c>
      <c r="C39" s="8">
        <f>IF('2-Controllo qualitativo'!C39&lt;&gt;"",'2-Controllo qualitativo'!C39,"")</f>
        <v>0</v>
      </c>
      <c r="D39" s="8">
        <f>IF('2-Controllo qualitativo'!D39&lt;&gt;"",'2-Controllo qualitativo'!D39,"")</f>
        <v>0</v>
      </c>
      <c r="E39" s="9" t="s">
        <v>611</v>
      </c>
      <c r="F39" s="8">
        <f>IF(E39&lt;&gt;"",IF(E39="Continuous measurement",1,IF(E39="Periodic (intermittent) measurement",2,IF(E39="Financial accounting estimates",3,IF(E39="Self-assessment",3,"0")))),"")</f>
        <v>0</v>
      </c>
      <c r="G39" s="9" t="s">
        <v>571</v>
      </c>
      <c r="H39" s="8">
        <f>IF(G39&lt;&gt;"",IF(G39="(1) Those who have performed external calibration or have multiple sets of data to support this",1,IF(G39="(2) Those with certificates such as internal correction or accounting visa",2,IF(G39="(3) Failure to perform instrument calibration or record compilation",3,"0"))),"")</f>
        <v>0</v>
      </c>
      <c r="I39" s="9" t="s">
        <v>615</v>
      </c>
      <c r="J39" s="8">
        <f>IF(I39="1 In-house development coefficient/mass balance coefficient",1,IF(I39="2 Same process/equipment experience coefficient",1,IF(I39="3 The manufacturer provides coefficients",2,IF(I39="4 egional emission coefficient",2,IF(I39="5 National emission coefficient",3,IF(I39="6 International emission coefficient",3,""))))))</f>
        <v>0</v>
      </c>
      <c r="K39" s="8">
        <f>IF(OR(F39="", H39="", J39=""), "Sistema non selezionato", F39*H39*J39)</f>
        <v>0</v>
      </c>
      <c r="L39" s="8">
        <f>IF('3-Controllo quantitativo'!AD38&lt;&gt;"",ROUND('3-Controllo quantitativo'!AD38,4),"")</f>
        <v>0</v>
      </c>
      <c r="M39" s="8">
        <f>IF(K39="Sistema non selezionato",IF(K39&lt;10,"1",IF(19&gt;K39,"2",IF(K39&gt;=27,"3","-"))))</f>
        <v>0</v>
      </c>
      <c r="N39" s="8">
        <f>IF(K39="Sistema non selezionato",IF(L39="",K39,ROUND(K39*L39,2)))</f>
        <v>0</v>
      </c>
    </row>
    <row r="40" spans="2:14">
      <c r="B40" s="8">
        <f>IF('2-Controllo qualitativo'!A40&lt;&gt;"",'2-Controllo qualitativo'!A40,"")</f>
        <v>0</v>
      </c>
      <c r="C40" s="8">
        <f>IF('2-Controllo qualitativo'!C40&lt;&gt;"",'2-Controllo qualitativo'!C40,"")</f>
        <v>0</v>
      </c>
      <c r="D40" s="8">
        <f>IF('2-Controllo qualitativo'!D40&lt;&gt;"",'2-Controllo qualitativo'!D40,"")</f>
        <v>0</v>
      </c>
      <c r="E40" s="9"/>
      <c r="F40" s="8">
        <f>IF(E40&lt;&gt;"",IF(E40="Continuous measurement",1,IF(E40="Periodic (intermittent) measurement",2,IF(E40="Financial accounting estimates",3,IF(E40="Self-assessment",3,"0")))),"")</f>
        <v>0</v>
      </c>
      <c r="G40" s="9"/>
      <c r="H40" s="8">
        <f>IF(G40&lt;&gt;"",IF(G40="(1) Those who have performed external calibration or have multiple sets of data to support this",1,IF(G40="(2) Those with certificates such as internal correction or accounting visa",2,IF(G40="(3) Failure to perform instrument calibration or record compilation",3,"0"))),"")</f>
        <v>0</v>
      </c>
      <c r="I40" s="9"/>
      <c r="J40" s="8">
        <f>IF(I40="1 In-house development coefficient/mass balance coefficient",1,IF(I40="2 Same process/equipment experience coefficient",1,IF(I40="3 The manufacturer provides coefficients",2,IF(I40="4 egional emission coefficient",2,IF(I40="5 National emission coefficient",3,IF(I40="6 International emission coefficient",3,""))))))</f>
        <v>0</v>
      </c>
      <c r="K40" s="8">
        <f>IF(OR(F40="", H40="", J40=""), "Sistema non selezionato", F40*H40*J40)</f>
        <v>0</v>
      </c>
      <c r="L40" s="8">
        <f>IF('3-Controllo quantitativo'!AD39&lt;&gt;"",ROUND('3-Controllo quantitativo'!AD39,4),"")</f>
        <v>0</v>
      </c>
      <c r="M40" s="8">
        <f>IF(K40="Sistema non selezionato",IF(K40&lt;10,"1",IF(19&gt;K40,"2",IF(K40&gt;=27,"3","-"))))</f>
        <v>0</v>
      </c>
      <c r="N40" s="8">
        <f>IF(K40="Sistema non selezionato",IF(L40="",K40,ROUND(K40*L40,2)))</f>
        <v>0</v>
      </c>
    </row>
    <row r="41" spans="2:14">
      <c r="B41" s="8">
        <f>IF('2-Controllo qualitativo'!A41&lt;&gt;"",'2-Controllo qualitativo'!A41,"")</f>
        <v>0</v>
      </c>
      <c r="C41" s="8">
        <f>IF('2-Controllo qualitativo'!C41&lt;&gt;"",'2-Controllo qualitativo'!C41,"")</f>
        <v>0</v>
      </c>
      <c r="D41" s="8">
        <f>IF('2-Controllo qualitativo'!D41&lt;&gt;"",'2-Controllo qualitativo'!D41,"")</f>
        <v>0</v>
      </c>
      <c r="E41" s="9" t="s">
        <v>613</v>
      </c>
      <c r="F41" s="8">
        <f>IF(E41&lt;&gt;"",IF(E41="Continuous measurement",1,IF(E41="Periodic (intermittent) measurement",2,IF(E41="Financial accounting estimates",3,IF(E41="Self-assessment",3,"0")))),"")</f>
        <v>0</v>
      </c>
      <c r="G41" s="9" t="s">
        <v>569</v>
      </c>
      <c r="H41" s="8">
        <f>IF(G41&lt;&gt;"",IF(G41="(1) Those who have performed external calibration or have multiple sets of data to support this",1,IF(G41="(2) Those with certificates such as internal correction or accounting visa",2,IF(G41="(3) Failure to perform instrument calibration or record compilation",3,"0"))),"")</f>
        <v>0</v>
      </c>
      <c r="I41" s="9" t="s">
        <v>615</v>
      </c>
      <c r="J41" s="8">
        <f>IF(I41="1 In-house development coefficient/mass balance coefficient",1,IF(I41="2 Same process/equipment experience coefficient",1,IF(I41="3 The manufacturer provides coefficients",2,IF(I41="4 egional emission coefficient",2,IF(I41="5 National emission coefficient",3,IF(I41="6 International emission coefficient",3,""))))))</f>
        <v>0</v>
      </c>
      <c r="K41" s="8">
        <f>IF(OR(F41="", H41="", J41=""), "Sistema non selezionato", F41*H41*J41)</f>
        <v>0</v>
      </c>
      <c r="L41" s="8">
        <f>IF('3-Controllo quantitativo'!AD40&lt;&gt;"",ROUND('3-Controllo quantitativo'!AD40,4),"")</f>
        <v>0</v>
      </c>
      <c r="M41" s="8">
        <f>IF(K41="Sistema non selezionato",IF(K41&lt;10,"1",IF(19&gt;K41,"2",IF(K41&gt;=27,"3","-"))))</f>
        <v>0</v>
      </c>
      <c r="N41" s="8">
        <f>IF(K41="Sistema non selezionato",IF(L41="",K41,ROUND(K41*L41,2)))</f>
        <v>0</v>
      </c>
    </row>
    <row r="42" spans="2:14">
      <c r="B42" s="8">
        <f>IF('2-Controllo qualitativo'!A42&lt;&gt;"",'2-Controllo qualitativo'!A42,"")</f>
        <v>0</v>
      </c>
      <c r="C42" s="8">
        <f>IF('2-Controllo qualitativo'!C42&lt;&gt;"",'2-Controllo qualitativo'!C42,"")</f>
        <v>0</v>
      </c>
      <c r="D42" s="8">
        <f>IF('2-Controllo qualitativo'!D42&lt;&gt;"",'2-Controllo qualitativo'!D42,"")</f>
        <v>0</v>
      </c>
      <c r="E42" s="9" t="s">
        <v>613</v>
      </c>
      <c r="F42" s="8">
        <f>IF(E42&lt;&gt;"",IF(E42="Continuous measurement",1,IF(E42="Periodic (intermittent) measurement",2,IF(E42="Financial accounting estimates",3,IF(E42="Self-assessment",3,"0")))),"")</f>
        <v>0</v>
      </c>
      <c r="G42" s="9" t="s">
        <v>569</v>
      </c>
      <c r="H42" s="8">
        <f>IF(G42&lt;&gt;"",IF(G42="(1) Those who have performed external calibration or have multiple sets of data to support this",1,IF(G42="(2) Those with certificates such as internal correction or accounting visa",2,IF(G42="(3) Failure to perform instrument calibration or record compilation",3,"0"))),"")</f>
        <v>0</v>
      </c>
      <c r="I42" s="9" t="s">
        <v>615</v>
      </c>
      <c r="J42" s="8">
        <f>IF(I42="1 In-house development coefficient/mass balance coefficient",1,IF(I42="2 Same process/equipment experience coefficient",1,IF(I42="3 The manufacturer provides coefficients",2,IF(I42="4 egional emission coefficient",2,IF(I42="5 National emission coefficient",3,IF(I42="6 International emission coefficient",3,""))))))</f>
        <v>0</v>
      </c>
      <c r="K42" s="8">
        <f>IF(OR(F42="", H42="", J42=""), "Sistema non selezionato", F42*H42*J42)</f>
        <v>0</v>
      </c>
      <c r="L42" s="8">
        <f>IF('3-Controllo quantitativo'!AD41&lt;&gt;"",ROUND('3-Controllo quantitativo'!AD41,4),"")</f>
        <v>0</v>
      </c>
      <c r="M42" s="8">
        <f>IF(K42="Sistema non selezionato",IF(K42&lt;10,"1",IF(19&gt;K42,"2",IF(K42&gt;=27,"3","-"))))</f>
        <v>0</v>
      </c>
      <c r="N42" s="8">
        <f>IF(K42="Sistema non selezionato",IF(L42="",K42,ROUND(K42*L42,2)))</f>
        <v>0</v>
      </c>
    </row>
    <row r="43" spans="2:14">
      <c r="B43" s="8">
        <f>IF('2-Controllo qualitativo'!A43&lt;&gt;"",'2-Controllo qualitativo'!A43,"")</f>
        <v>0</v>
      </c>
      <c r="C43" s="8">
        <f>IF('2-Controllo qualitativo'!C43&lt;&gt;"",'2-Controllo qualitativo'!C43,"")</f>
        <v>0</v>
      </c>
      <c r="D43" s="8">
        <f>IF('2-Controllo qualitativo'!D43&lt;&gt;"",'2-Controllo qualitativo'!D43,"")</f>
        <v>0</v>
      </c>
      <c r="E43" s="9" t="s">
        <v>611</v>
      </c>
      <c r="F43" s="8">
        <f>IF(E43&lt;&gt;"",IF(E43="Continuous measurement",1,IF(E43="Periodic (intermittent) measurement",2,IF(E43="Financial accounting estimates",3,IF(E43="Self-assessment",3,"0")))),"")</f>
        <v>0</v>
      </c>
      <c r="G43" s="9" t="s">
        <v>569</v>
      </c>
      <c r="H43" s="8">
        <f>IF(G43&lt;&gt;"",IF(G43="(1) Those who have performed external calibration or have multiple sets of data to support this",1,IF(G43="(2) Those with certificates such as internal correction or accounting visa",2,IF(G43="(3) Failure to perform instrument calibration or record compilation",3,"0"))),"")</f>
        <v>0</v>
      </c>
      <c r="I43" s="9" t="s">
        <v>617</v>
      </c>
      <c r="J43" s="8">
        <f>IF(I43="1 In-house development coefficient/mass balance coefficient",1,IF(I43="2 Same process/equipment experience coefficient",1,IF(I43="3 The manufacturer provides coefficients",2,IF(I43="4 egional emission coefficient",2,IF(I43="5 National emission coefficient",3,IF(I43="6 International emission coefficient",3,""))))))</f>
        <v>0</v>
      </c>
      <c r="K43" s="8">
        <f>IF(OR(F43="", H43="", J43=""), "Sistema non selezionato", F43*H43*J43)</f>
        <v>0</v>
      </c>
      <c r="L43" s="8">
        <f>IF('3-Controllo quantitativo'!AD42&lt;&gt;"",ROUND('3-Controllo quantitativo'!AD42,4),"")</f>
        <v>0</v>
      </c>
      <c r="M43" s="8">
        <f>IF(K43="Sistema non selezionato",IF(K43&lt;10,"1",IF(19&gt;K43,"2",IF(K43&gt;=27,"3","-"))))</f>
        <v>0</v>
      </c>
      <c r="N43" s="8">
        <f>IF(K43="Sistema non selezionato",IF(L43="",K43,ROUND(K43*L43,2)))</f>
        <v>0</v>
      </c>
    </row>
    <row r="44" spans="2:14">
      <c r="B44" s="8">
        <f>IF('2-Controllo qualitativo'!A44&lt;&gt;"",'2-Controllo qualitativo'!A44,"")</f>
        <v>0</v>
      </c>
      <c r="C44" s="8">
        <f>IF('2-Controllo qualitativo'!C44&lt;&gt;"",'2-Controllo qualitativo'!C44,"")</f>
        <v>0</v>
      </c>
      <c r="D44" s="8">
        <f>IF('2-Controllo qualitativo'!D44&lt;&gt;"",'2-Controllo qualitativo'!D44,"")</f>
        <v>0</v>
      </c>
      <c r="E44" s="9"/>
      <c r="F44" s="8">
        <f>IF(E44&lt;&gt;"",IF(E44="Continuous measurement",1,IF(E44="Periodic (intermittent) measurement",2,IF(E44="Financial accounting estimates",3,IF(E44="Self-assessment",3,"0")))),"")</f>
        <v>0</v>
      </c>
      <c r="G44" s="9"/>
      <c r="H44" s="8">
        <f>IF(G44&lt;&gt;"",IF(G44="(1) Those who have performed external calibration or have multiple sets of data to support this",1,IF(G44="(2) Those with certificates such as internal correction or accounting visa",2,IF(G44="(3) Failure to perform instrument calibration or record compilation",3,"0"))),"")</f>
        <v>0</v>
      </c>
      <c r="I44" s="9"/>
      <c r="J44" s="8">
        <f>IF(I44="1 In-house development coefficient/mass balance coefficient",1,IF(I44="2 Same process/equipment experience coefficient",1,IF(I44="3 The manufacturer provides coefficients",2,IF(I44="4 egional emission coefficient",2,IF(I44="5 National emission coefficient",3,IF(I44="6 International emission coefficient",3,""))))))</f>
        <v>0</v>
      </c>
      <c r="K44" s="8">
        <f>IF(OR(F44="", H44="", J44=""), "Sistema non selezionato", F44*H44*J44)</f>
        <v>0</v>
      </c>
      <c r="L44" s="8">
        <f>IF('3-Controllo quantitativo'!AD43&lt;&gt;"",ROUND('3-Controllo quantitativo'!AD43,4),"")</f>
        <v>0</v>
      </c>
      <c r="M44" s="8">
        <f>IF(K44="Sistema non selezionato",IF(K44&lt;10,"1",IF(19&gt;K44,"2",IF(K44&gt;=27,"3","-"))))</f>
        <v>0</v>
      </c>
      <c r="N44" s="8">
        <f>IF(K44="Sistema non selezionato",IF(L44="",K44,ROUND(K44*L44,2)))</f>
        <v>0</v>
      </c>
    </row>
    <row r="45" spans="2:14">
      <c r="B45" s="8">
        <f>IF('2-Controllo qualitativo'!A45&lt;&gt;"",'2-Controllo qualitativo'!A45,"")</f>
        <v>0</v>
      </c>
      <c r="C45" s="8">
        <f>IF('2-Controllo qualitativo'!C45&lt;&gt;"",'2-Controllo qualitativo'!C45,"")</f>
        <v>0</v>
      </c>
      <c r="D45" s="8">
        <f>IF('2-Controllo qualitativo'!D45&lt;&gt;"",'2-Controllo qualitativo'!D45,"")</f>
        <v>0</v>
      </c>
      <c r="E45" s="9"/>
      <c r="F45" s="8">
        <f>IF(E45&lt;&gt;"",IF(E45="Continuous measurement",1,IF(E45="Periodic (intermittent) measurement",2,IF(E45="Financial accounting estimates",3,IF(E45="Self-assessment",3,"0")))),"")</f>
        <v>0</v>
      </c>
      <c r="G45" s="9"/>
      <c r="H45" s="8">
        <f>IF(G45&lt;&gt;"",IF(G45="(1) Those who have performed external calibration or have multiple sets of data to support this",1,IF(G45="(2) Those with certificates such as internal correction or accounting visa",2,IF(G45="(3) Failure to perform instrument calibration or record compilation",3,"0"))),"")</f>
        <v>0</v>
      </c>
      <c r="I45" s="9"/>
      <c r="J45" s="8">
        <f>IF(I45="1 In-house development coefficient/mass balance coefficient",1,IF(I45="2 Same process/equipment experience coefficient",1,IF(I45="3 The manufacturer provides coefficients",2,IF(I45="4 egional emission coefficient",2,IF(I45="5 National emission coefficient",3,IF(I45="6 International emission coefficient",3,""))))))</f>
        <v>0</v>
      </c>
      <c r="K45" s="8">
        <f>IF(OR(F45="", H45="", J45=""), "Sistema non selezionato", F45*H45*J45)</f>
        <v>0</v>
      </c>
      <c r="L45" s="8">
        <f>IF('3-Controllo quantitativo'!AD44&lt;&gt;"",ROUND('3-Controllo quantitativo'!AD44,4),"")</f>
        <v>0</v>
      </c>
      <c r="M45" s="8">
        <f>IF(K45="Sistema non selezionato",IF(K45&lt;10,"1",IF(19&gt;K45,"2",IF(K45&gt;=27,"3","-"))))</f>
        <v>0</v>
      </c>
      <c r="N45" s="8">
        <f>IF(K45="Sistema non selezionato",IF(L45="",K45,ROUND(K45*L45,2)))</f>
        <v>0</v>
      </c>
    </row>
    <row r="46" spans="2:14">
      <c r="B46" s="8">
        <f>IF('2-Controllo qualitativo'!A46&lt;&gt;"",'2-Controllo qualitativo'!A46,"")</f>
        <v>0</v>
      </c>
      <c r="C46" s="8">
        <f>IF('2-Controllo qualitativo'!C46&lt;&gt;"",'2-Controllo qualitativo'!C46,"")</f>
        <v>0</v>
      </c>
      <c r="D46" s="8">
        <f>IF('2-Controllo qualitativo'!D46&lt;&gt;"",'2-Controllo qualitativo'!D46,"")</f>
        <v>0</v>
      </c>
      <c r="E46" s="9"/>
      <c r="F46" s="8">
        <f>IF(E46&lt;&gt;"",IF(E46="Continuous measurement",1,IF(E46="Periodic (intermittent) measurement",2,IF(E46="Financial accounting estimates",3,IF(E46="Self-assessment",3,"0")))),"")</f>
        <v>0</v>
      </c>
      <c r="G46" s="9"/>
      <c r="H46" s="8">
        <f>IF(G46&lt;&gt;"",IF(G46="(1) Those who have performed external calibration or have multiple sets of data to support this",1,IF(G46="(2) Those with certificates such as internal correction or accounting visa",2,IF(G46="(3) Failure to perform instrument calibration or record compilation",3,"0"))),"")</f>
        <v>0</v>
      </c>
      <c r="I46" s="9"/>
      <c r="J46" s="8">
        <f>IF(I46="1 In-house development coefficient/mass balance coefficient",1,IF(I46="2 Same process/equipment experience coefficient",1,IF(I46="3 The manufacturer provides coefficients",2,IF(I46="4 egional emission coefficient",2,IF(I46="5 National emission coefficient",3,IF(I46="6 International emission coefficient",3,""))))))</f>
        <v>0</v>
      </c>
      <c r="K46" s="8">
        <f>IF(OR(F46="", H46="", J46=""), "Sistema non selezionato", F46*H46*J46)</f>
        <v>0</v>
      </c>
      <c r="L46" s="8">
        <f>IF('3-Controllo quantitativo'!AD45&lt;&gt;"",ROUND('3-Controllo quantitativo'!AD45,4),"")</f>
        <v>0</v>
      </c>
      <c r="M46" s="8">
        <f>IF(K46="Sistema non selezionato",IF(K46&lt;10,"1",IF(19&gt;K46,"2",IF(K46&gt;=27,"3","-"))))</f>
        <v>0</v>
      </c>
      <c r="N46" s="8">
        <f>IF(K46="Sistema non selezionato",IF(L46="",K46,ROUND(K46*L46,2)))</f>
        <v>0</v>
      </c>
    </row>
    <row r="47" spans="2:14">
      <c r="B47" s="8">
        <f>IF('2-Controllo qualitativo'!A47&lt;&gt;"",'2-Controllo qualitativo'!A47,"")</f>
        <v>0</v>
      </c>
      <c r="C47" s="8">
        <f>IF('2-Controllo qualitativo'!C47&lt;&gt;"",'2-Controllo qualitativo'!C47,"")</f>
        <v>0</v>
      </c>
      <c r="D47" s="8">
        <f>IF('2-Controllo qualitativo'!D47&lt;&gt;"",'2-Controllo qualitativo'!D47,"")</f>
        <v>0</v>
      </c>
      <c r="E47" s="9"/>
      <c r="F47" s="8">
        <f>IF(E47&lt;&gt;"",IF(E47="Continuous measurement",1,IF(E47="Periodic (intermittent) measurement",2,IF(E47="Financial accounting estimates",3,IF(E47="Self-assessment",3,"0")))),"")</f>
        <v>0</v>
      </c>
      <c r="G47" s="9"/>
      <c r="H47" s="8">
        <f>IF(G47&lt;&gt;"",IF(G47="(1) Those who have performed external calibration or have multiple sets of data to support this",1,IF(G47="(2) Those with certificates such as internal correction or accounting visa",2,IF(G47="(3) Failure to perform instrument calibration or record compilation",3,"0"))),"")</f>
        <v>0</v>
      </c>
      <c r="I47" s="9"/>
      <c r="J47" s="8">
        <f>IF(I47="1 In-house development coefficient/mass balance coefficient",1,IF(I47="2 Same process/equipment experience coefficient",1,IF(I47="3 The manufacturer provides coefficients",2,IF(I47="4 egional emission coefficient",2,IF(I47="5 National emission coefficient",3,IF(I47="6 International emission coefficient",3,""))))))</f>
        <v>0</v>
      </c>
      <c r="K47" s="8">
        <f>IF(OR(F47="", H47="", J47=""), "Sistema non selezionato", F47*H47*J47)</f>
        <v>0</v>
      </c>
      <c r="L47" s="8">
        <f>IF('3-Controllo quantitativo'!AD46&lt;&gt;"",ROUND('3-Controllo quantitativo'!AD46,4),"")</f>
        <v>0</v>
      </c>
      <c r="M47" s="8">
        <f>IF(K47="Sistema non selezionato",IF(K47&lt;10,"1",IF(19&gt;K47,"2",IF(K47&gt;=27,"3","-"))))</f>
        <v>0</v>
      </c>
      <c r="N47" s="8">
        <f>IF(K47="Sistema non selezionato",IF(L47="",K47,ROUND(K47*L47,2)))</f>
        <v>0</v>
      </c>
    </row>
    <row r="48" spans="2:14">
      <c r="B48" s="8">
        <f>IF('2-Controllo qualitativo'!A48&lt;&gt;"",'2-Controllo qualitativo'!A48,"")</f>
        <v>0</v>
      </c>
      <c r="C48" s="8">
        <f>IF('2-Controllo qualitativo'!C48&lt;&gt;"",'2-Controllo qualitativo'!C48,"")</f>
        <v>0</v>
      </c>
      <c r="D48" s="8">
        <f>IF('2-Controllo qualitativo'!D48&lt;&gt;"",'2-Controllo qualitativo'!D48,"")</f>
        <v>0</v>
      </c>
      <c r="E48" s="9"/>
      <c r="F48" s="8">
        <f>IF(E48&lt;&gt;"",IF(E48="Continuous measurement",1,IF(E48="Periodic (intermittent) measurement",2,IF(E48="Financial accounting estimates",3,IF(E48="Self-assessment",3,"0")))),"")</f>
        <v>0</v>
      </c>
      <c r="G48" s="9"/>
      <c r="H48" s="8">
        <f>IF(G48&lt;&gt;"",IF(G48="(1) Those who have performed external calibration or have multiple sets of data to support this",1,IF(G48="(2) Those with certificates such as internal correction or accounting visa",2,IF(G48="(3) Failure to perform instrument calibration or record compilation",3,"0"))),"")</f>
        <v>0</v>
      </c>
      <c r="I48" s="9"/>
      <c r="J48" s="8">
        <f>IF(I48="1 In-house development coefficient/mass balance coefficient",1,IF(I48="2 Same process/equipment experience coefficient",1,IF(I48="3 The manufacturer provides coefficients",2,IF(I48="4 egional emission coefficient",2,IF(I48="5 National emission coefficient",3,IF(I48="6 International emission coefficient",3,""))))))</f>
        <v>0</v>
      </c>
      <c r="K48" s="8">
        <f>IF(OR(F48="", H48="", J48=""), "Sistema non selezionato", F48*H48*J48)</f>
        <v>0</v>
      </c>
      <c r="L48" s="8">
        <f>IF('3-Controllo quantitativo'!AD47&lt;&gt;"",ROUND('3-Controllo quantitativo'!AD47,4),"")</f>
        <v>0</v>
      </c>
      <c r="M48" s="8">
        <f>IF(K48="Sistema non selezionato",IF(K48&lt;10,"1",IF(19&gt;K48,"2",IF(K48&gt;=27,"3","-"))))</f>
        <v>0</v>
      </c>
      <c r="N48" s="8">
        <f>IF(K48="Sistema non selezionato",IF(L48="",K48,ROUND(K48*L48,2)))</f>
        <v>0</v>
      </c>
    </row>
    <row r="49" spans="2:14">
      <c r="B49" s="8">
        <f>IF('2-Controllo qualitativo'!A49&lt;&gt;"",'2-Controllo qualitativo'!A49,"")</f>
        <v>0</v>
      </c>
      <c r="C49" s="8">
        <f>IF('2-Controllo qualitativo'!C49&lt;&gt;"",'2-Controllo qualitativo'!C49,"")</f>
        <v>0</v>
      </c>
      <c r="D49" s="8">
        <f>IF('2-Controllo qualitativo'!D49&lt;&gt;"",'2-Controllo qualitativo'!D49,"")</f>
        <v>0</v>
      </c>
      <c r="E49" s="9"/>
      <c r="F49" s="8">
        <f>IF(E49&lt;&gt;"",IF(E49="Continuous measurement",1,IF(E49="Periodic (intermittent) measurement",2,IF(E49="Financial accounting estimates",3,IF(E49="Self-assessment",3,"0")))),"")</f>
        <v>0</v>
      </c>
      <c r="G49" s="9"/>
      <c r="H49" s="8">
        <f>IF(G49&lt;&gt;"",IF(G49="(1) Those who have performed external calibration or have multiple sets of data to support this",1,IF(G49="(2) Those with certificates such as internal correction or accounting visa",2,IF(G49="(3) Failure to perform instrument calibration or record compilation",3,"0"))),"")</f>
        <v>0</v>
      </c>
      <c r="I49" s="9"/>
      <c r="J49" s="8">
        <f>IF(I49="1 In-house development coefficient/mass balance coefficient",1,IF(I49="2 Same process/equipment experience coefficient",1,IF(I49="3 The manufacturer provides coefficients",2,IF(I49="4 egional emission coefficient",2,IF(I49="5 National emission coefficient",3,IF(I49="6 International emission coefficient",3,""))))))</f>
        <v>0</v>
      </c>
      <c r="K49" s="8">
        <f>IF(OR(F49="", H49="", J49=""), "Sistema non selezionato", F49*H49*J49)</f>
        <v>0</v>
      </c>
      <c r="L49" s="8">
        <f>IF('3-Controllo quantitativo'!AD48&lt;&gt;"",ROUND('3-Controllo quantitativo'!AD48,4),"")</f>
        <v>0</v>
      </c>
      <c r="M49" s="8">
        <f>IF(K49="Sistema non selezionato",IF(K49&lt;10,"1",IF(19&gt;K49,"2",IF(K49&gt;=27,"3","-"))))</f>
        <v>0</v>
      </c>
      <c r="N49" s="8">
        <f>IF(K49="Sistema non selezionato",IF(L49="",K49,ROUND(K49*L49,2)))</f>
        <v>0</v>
      </c>
    </row>
    <row r="50" spans="2:14">
      <c r="B50" s="8">
        <f>IF('2-Controllo qualitativo'!A50&lt;&gt;"",'2-Controllo qualitativo'!A50,"")</f>
        <v>0</v>
      </c>
      <c r="C50" s="8">
        <f>IF('2-Controllo qualitativo'!C50&lt;&gt;"",'2-Controllo qualitativo'!C50,"")</f>
        <v>0</v>
      </c>
      <c r="D50" s="8">
        <f>IF('2-Controllo qualitativo'!D50&lt;&gt;"",'2-Controllo qualitativo'!D50,"")</f>
        <v>0</v>
      </c>
      <c r="E50" s="9"/>
      <c r="F50" s="8">
        <f>IF(E50&lt;&gt;"",IF(E50="Continuous measurement",1,IF(E50="Periodic (intermittent) measurement",2,IF(E50="Financial accounting estimates",3,IF(E50="Self-assessment",3,"0")))),"")</f>
        <v>0</v>
      </c>
      <c r="G50" s="9"/>
      <c r="H50" s="8">
        <f>IF(G50&lt;&gt;"",IF(G50="(1) Those who have performed external calibration or have multiple sets of data to support this",1,IF(G50="(2) Those with certificates such as internal correction or accounting visa",2,IF(G50="(3) Failure to perform instrument calibration or record compilation",3,"0"))),"")</f>
        <v>0</v>
      </c>
      <c r="I50" s="9"/>
      <c r="J50" s="8">
        <f>IF(I50="1 In-house development coefficient/mass balance coefficient",1,IF(I50="2 Same process/equipment experience coefficient",1,IF(I50="3 The manufacturer provides coefficients",2,IF(I50="4 egional emission coefficient",2,IF(I50="5 National emission coefficient",3,IF(I50="6 International emission coefficient",3,""))))))</f>
        <v>0</v>
      </c>
      <c r="K50" s="8">
        <f>IF(OR(F50="", H50="", J50=""), "Sistema non selezionato", F50*H50*J50)</f>
        <v>0</v>
      </c>
      <c r="L50" s="8">
        <f>IF('3-Controllo quantitativo'!AD49&lt;&gt;"",ROUND('3-Controllo quantitativo'!AD49,4),"")</f>
        <v>0</v>
      </c>
      <c r="M50" s="8">
        <f>IF(K50="Sistema non selezionato",IF(K50&lt;10,"1",IF(19&gt;K50,"2",IF(K50&gt;=27,"3","-"))))</f>
        <v>0</v>
      </c>
      <c r="N50" s="8">
        <f>IF(K50="Sistema non selezionato",IF(L50="",K50,ROUND(K50*L50,2)))</f>
        <v>0</v>
      </c>
    </row>
    <row r="51" spans="2:14">
      <c r="B51" s="8">
        <f>IF('2-Controllo qualitativo'!A51&lt;&gt;"",'2-Controllo qualitativo'!A51,"")</f>
        <v>0</v>
      </c>
      <c r="C51" s="8">
        <f>IF('2-Controllo qualitativo'!C51&lt;&gt;"",'2-Controllo qualitativo'!C51,"")</f>
        <v>0</v>
      </c>
      <c r="D51" s="8">
        <f>IF('2-Controllo qualitativo'!D51&lt;&gt;"",'2-Controllo qualitativo'!D51,"")</f>
        <v>0</v>
      </c>
      <c r="E51" s="9"/>
      <c r="F51" s="8">
        <f>IF(E51&lt;&gt;"",IF(E51="Continuous measurement",1,IF(E51="Periodic (intermittent) measurement",2,IF(E51="Financial accounting estimates",3,IF(E51="Self-assessment",3,"0")))),"")</f>
        <v>0</v>
      </c>
      <c r="G51" s="9"/>
      <c r="H51" s="8">
        <f>IF(G51&lt;&gt;"",IF(G51="(1) Those who have performed external calibration or have multiple sets of data to support this",1,IF(G51="(2) Those with certificates such as internal correction or accounting visa",2,IF(G51="(3) Failure to perform instrument calibration or record compilation",3,"0"))),"")</f>
        <v>0</v>
      </c>
      <c r="I51" s="9"/>
      <c r="J51" s="8">
        <f>IF(I51="1 In-house development coefficient/mass balance coefficient",1,IF(I51="2 Same process/equipment experience coefficient",1,IF(I51="3 The manufacturer provides coefficients",2,IF(I51="4 egional emission coefficient",2,IF(I51="5 National emission coefficient",3,IF(I51="6 International emission coefficient",3,""))))))</f>
        <v>0</v>
      </c>
      <c r="K51" s="8">
        <f>IF(OR(F51="", H51="", J51=""), "Sistema non selezionato", F51*H51*J51)</f>
        <v>0</v>
      </c>
      <c r="L51" s="8">
        <f>IF('3-Controllo quantitativo'!AD50&lt;&gt;"",ROUND('3-Controllo quantitativo'!AD50,4),"")</f>
        <v>0</v>
      </c>
      <c r="M51" s="8">
        <f>IF(K51="Sistema non selezionato",IF(K51&lt;10,"1",IF(19&gt;K51,"2",IF(K51&gt;=27,"3","-"))))</f>
        <v>0</v>
      </c>
      <c r="N51" s="8">
        <f>IF(K51="Sistema non selezionato",IF(L51="",K51,ROUND(K51*L51,2)))</f>
        <v>0</v>
      </c>
    </row>
    <row r="52" spans="2:14">
      <c r="B52" s="8">
        <f>IF('2-Controllo qualitativo'!A52&lt;&gt;"",'2-Controllo qualitativo'!A52,"")</f>
        <v>0</v>
      </c>
      <c r="C52" s="8">
        <f>IF('2-Controllo qualitativo'!C52&lt;&gt;"",'2-Controllo qualitativo'!C52,"")</f>
        <v>0</v>
      </c>
      <c r="D52" s="8">
        <f>IF('2-Controllo qualitativo'!D52&lt;&gt;"",'2-Controllo qualitativo'!D52,"")</f>
        <v>0</v>
      </c>
      <c r="E52" s="9"/>
      <c r="F52" s="8">
        <f>IF(E52&lt;&gt;"",IF(E52="Continuous measurement",1,IF(E52="Periodic (intermittent) measurement",2,IF(E52="Financial accounting estimates",3,IF(E52="Self-assessment",3,"0")))),"")</f>
        <v>0</v>
      </c>
      <c r="G52" s="9"/>
      <c r="H52" s="8">
        <f>IF(G52&lt;&gt;"",IF(G52="(1) Those who have performed external calibration or have multiple sets of data to support this",1,IF(G52="(2) Those with certificates such as internal correction or accounting visa",2,IF(G52="(3) Failure to perform instrument calibration or record compilation",3,"0"))),"")</f>
        <v>0</v>
      </c>
      <c r="I52" s="9"/>
      <c r="J52" s="8">
        <f>IF(I52="1 In-house development coefficient/mass balance coefficient",1,IF(I52="2 Same process/equipment experience coefficient",1,IF(I52="3 The manufacturer provides coefficients",2,IF(I52="4 egional emission coefficient",2,IF(I52="5 National emission coefficient",3,IF(I52="6 International emission coefficient",3,""))))))</f>
        <v>0</v>
      </c>
      <c r="K52" s="8">
        <f>IF(OR(F52="", H52="", J52=""), "Sistema non selezionato", F52*H52*J52)</f>
        <v>0</v>
      </c>
      <c r="L52" s="8">
        <f>IF('3-Controllo quantitativo'!AD51&lt;&gt;"",ROUND('3-Controllo quantitativo'!AD51,4),"")</f>
        <v>0</v>
      </c>
      <c r="M52" s="8">
        <f>IF(K52="Sistema non selezionato",IF(K52&lt;10,"1",IF(19&gt;K52,"2",IF(K52&gt;=27,"3","-"))))</f>
        <v>0</v>
      </c>
      <c r="N52" s="8">
        <f>IF(K52="Sistema non selezionato",IF(L52="",K52,ROUND(K52*L52,2)))</f>
        <v>0</v>
      </c>
    </row>
    <row r="53" spans="2:14">
      <c r="B53" s="8">
        <f>IF('2-Controllo qualitativo'!A53&lt;&gt;"",'2-Controllo qualitativo'!A53,"")</f>
        <v>0</v>
      </c>
      <c r="C53" s="8">
        <f>IF('2-Controllo qualitativo'!C53&lt;&gt;"",'2-Controllo qualitativo'!C53,"")</f>
        <v>0</v>
      </c>
      <c r="D53" s="8">
        <f>IF('2-Controllo qualitativo'!D53&lt;&gt;"",'2-Controllo qualitativo'!D53,"")</f>
        <v>0</v>
      </c>
      <c r="E53" s="9"/>
      <c r="F53" s="8">
        <f>IF(E53&lt;&gt;"",IF(E53="Continuous measurement",1,IF(E53="Periodic (intermittent) measurement",2,IF(E53="Financial accounting estimates",3,IF(E53="Self-assessment",3,"0")))),"")</f>
        <v>0</v>
      </c>
      <c r="G53" s="9"/>
      <c r="H53" s="8">
        <f>IF(G53&lt;&gt;"",IF(G53="(1) Those who have performed external calibration or have multiple sets of data to support this",1,IF(G53="(2) Those with certificates such as internal correction or accounting visa",2,IF(G53="(3) Failure to perform instrument calibration or record compilation",3,"0"))),"")</f>
        <v>0</v>
      </c>
      <c r="I53" s="9"/>
      <c r="J53" s="8">
        <f>IF(I53="1 In-house development coefficient/mass balance coefficient",1,IF(I53="2 Same process/equipment experience coefficient",1,IF(I53="3 The manufacturer provides coefficients",2,IF(I53="4 egional emission coefficient",2,IF(I53="5 National emission coefficient",3,IF(I53="6 International emission coefficient",3,""))))))</f>
        <v>0</v>
      </c>
      <c r="K53" s="8">
        <f>IF(OR(F53="", H53="", J53=""), "Sistema non selezionato", F53*H53*J53)</f>
        <v>0</v>
      </c>
      <c r="L53" s="8">
        <f>IF('3-Controllo quantitativo'!AD52&lt;&gt;"",ROUND('3-Controllo quantitativo'!AD52,4),"")</f>
        <v>0</v>
      </c>
      <c r="M53" s="8">
        <f>IF(K53="Sistema non selezionato",IF(K53&lt;10,"1",IF(19&gt;K53,"2",IF(K53&gt;=27,"3","-"))))</f>
        <v>0</v>
      </c>
      <c r="N53" s="8">
        <f>IF(K53="Sistema non selezionato",IF(L53="",K53,ROUND(K53*L53,2)))</f>
        <v>0</v>
      </c>
    </row>
    <row r="54" spans="2:14">
      <c r="B54" s="8">
        <f>IF('2-Controllo qualitativo'!A54&lt;&gt;"",'2-Controllo qualitativo'!A54,"")</f>
        <v>0</v>
      </c>
      <c r="C54" s="8">
        <f>IF('2-Controllo qualitativo'!C54&lt;&gt;"",'2-Controllo qualitativo'!C54,"")</f>
        <v>0</v>
      </c>
      <c r="D54" s="8">
        <f>IF('2-Controllo qualitativo'!D54&lt;&gt;"",'2-Controllo qualitativo'!D54,"")</f>
        <v>0</v>
      </c>
      <c r="E54" s="9"/>
      <c r="F54" s="8">
        <f>IF(E54&lt;&gt;"",IF(E54="Continuous measurement",1,IF(E54="Periodic (intermittent) measurement",2,IF(E54="Financial accounting estimates",3,IF(E54="Self-assessment",3,"0")))),"")</f>
        <v>0</v>
      </c>
      <c r="G54" s="9"/>
      <c r="H54" s="8">
        <f>IF(G54&lt;&gt;"",IF(G54="(1) Those who have performed external calibration or have multiple sets of data to support this",1,IF(G54="(2) Those with certificates such as internal correction or accounting visa",2,IF(G54="(3) Failure to perform instrument calibration or record compilation",3,"0"))),"")</f>
        <v>0</v>
      </c>
      <c r="I54" s="9"/>
      <c r="J54" s="8">
        <f>IF(I54="1 In-house development coefficient/mass balance coefficient",1,IF(I54="2 Same process/equipment experience coefficient",1,IF(I54="3 The manufacturer provides coefficients",2,IF(I54="4 egional emission coefficient",2,IF(I54="5 National emission coefficient",3,IF(I54="6 International emission coefficient",3,""))))))</f>
        <v>0</v>
      </c>
      <c r="K54" s="8">
        <f>IF(OR(F54="", H54="", J54=""), "Sistema non selezionato", F54*H54*J54)</f>
        <v>0</v>
      </c>
      <c r="L54" s="8">
        <f>IF('3-Controllo quantitativo'!AD53&lt;&gt;"",ROUND('3-Controllo quantitativo'!AD53,4),"")</f>
        <v>0</v>
      </c>
      <c r="M54" s="8">
        <f>IF(K54="Sistema non selezionato",IF(K54&lt;10,"1",IF(19&gt;K54,"2",IF(K54&gt;=27,"3","-"))))</f>
        <v>0</v>
      </c>
      <c r="N54" s="8">
        <f>IF(K54="Sistema non selezionato",IF(L54="",K54,ROUND(K54*L54,2)))</f>
        <v>0</v>
      </c>
    </row>
    <row r="55" spans="2:14">
      <c r="B55" s="8">
        <f>IF('2-Controllo qualitativo'!A55&lt;&gt;"",'2-Controllo qualitativo'!A55,"")</f>
        <v>0</v>
      </c>
      <c r="C55" s="8">
        <f>IF('2-Controllo qualitativo'!C55&lt;&gt;"",'2-Controllo qualitativo'!C55,"")</f>
        <v>0</v>
      </c>
      <c r="D55" s="8">
        <f>IF('2-Controllo qualitativo'!D55&lt;&gt;"",'2-Controllo qualitativo'!D55,"")</f>
        <v>0</v>
      </c>
      <c r="E55" s="9"/>
      <c r="F55" s="8">
        <f>IF(E55&lt;&gt;"",IF(E55="Continuous measurement",1,IF(E55="Periodic (intermittent) measurement",2,IF(E55="Financial accounting estimates",3,IF(E55="Self-assessment",3,"0")))),"")</f>
        <v>0</v>
      </c>
      <c r="G55" s="9"/>
      <c r="H55" s="8">
        <f>IF(G55&lt;&gt;"",IF(G55="(1) Those who have performed external calibration or have multiple sets of data to support this",1,IF(G55="(2) Those with certificates such as internal correction or accounting visa",2,IF(G55="(3) Failure to perform instrument calibration or record compilation",3,"0"))),"")</f>
        <v>0</v>
      </c>
      <c r="I55" s="9"/>
      <c r="J55" s="8">
        <f>IF(I55="1 In-house development coefficient/mass balance coefficient",1,IF(I55="2 Same process/equipment experience coefficient",1,IF(I55="3 The manufacturer provides coefficients",2,IF(I55="4 egional emission coefficient",2,IF(I55="5 National emission coefficient",3,IF(I55="6 International emission coefficient",3,""))))))</f>
        <v>0</v>
      </c>
      <c r="K55" s="8">
        <f>IF(OR(F55="", H55="", J55=""), "Sistema non selezionato", F55*H55*J55)</f>
        <v>0</v>
      </c>
      <c r="L55" s="8">
        <f>IF('3-Controllo quantitativo'!AD54&lt;&gt;"",ROUND('3-Controllo quantitativo'!AD54,4),"")</f>
        <v>0</v>
      </c>
      <c r="M55" s="8">
        <f>IF(K55="Sistema non selezionato",IF(K55&lt;10,"1",IF(19&gt;K55,"2",IF(K55&gt;=27,"3","-"))))</f>
        <v>0</v>
      </c>
      <c r="N55" s="8">
        <f>IF(K55="Sistema non selezionato",IF(L55="",K55,ROUND(K55*L55,2)))</f>
        <v>0</v>
      </c>
    </row>
    <row r="56" spans="2:14">
      <c r="B56" s="8">
        <f>IF('2-Controllo qualitativo'!A56&lt;&gt;"",'2-Controllo qualitativo'!A56,"")</f>
        <v>0</v>
      </c>
      <c r="C56" s="8">
        <f>IF('2-Controllo qualitativo'!C56&lt;&gt;"",'2-Controllo qualitativo'!C56,"")</f>
        <v>0</v>
      </c>
      <c r="D56" s="8">
        <f>IF('2-Controllo qualitativo'!D56&lt;&gt;"",'2-Controllo qualitativo'!D56,"")</f>
        <v>0</v>
      </c>
      <c r="E56" s="9"/>
      <c r="F56" s="8">
        <f>IF(E56&lt;&gt;"",IF(E56="Continuous measurement",1,IF(E56="Periodic (intermittent) measurement",2,IF(E56="Financial accounting estimates",3,IF(E56="Self-assessment",3,"0")))),"")</f>
        <v>0</v>
      </c>
      <c r="G56" s="9"/>
      <c r="H56" s="8">
        <f>IF(G56&lt;&gt;"",IF(G56="(1) Those who have performed external calibration or have multiple sets of data to support this",1,IF(G56="(2) Those with certificates such as internal correction or accounting visa",2,IF(G56="(3) Failure to perform instrument calibration or record compilation",3,"0"))),"")</f>
        <v>0</v>
      </c>
      <c r="I56" s="9"/>
      <c r="J56" s="8">
        <f>IF(I56="1 In-house development coefficient/mass balance coefficient",1,IF(I56="2 Same process/equipment experience coefficient",1,IF(I56="3 The manufacturer provides coefficients",2,IF(I56="4 egional emission coefficient",2,IF(I56="5 National emission coefficient",3,IF(I56="6 International emission coefficient",3,""))))))</f>
        <v>0</v>
      </c>
      <c r="K56" s="8">
        <f>IF(OR(F56="", H56="", J56=""), "Sistema non selezionato", F56*H56*J56)</f>
        <v>0</v>
      </c>
      <c r="L56" s="8">
        <f>IF('3-Controllo quantitativo'!AD55&lt;&gt;"",ROUND('3-Controllo quantitativo'!AD55,4),"")</f>
        <v>0</v>
      </c>
      <c r="M56" s="8">
        <f>IF(K56="Sistema non selezionato",IF(K56&lt;10,"1",IF(19&gt;K56,"2",IF(K56&gt;=27,"3","-"))))</f>
        <v>0</v>
      </c>
      <c r="N56" s="8">
        <f>IF(K56="Sistema non selezionato",IF(L56="",K56,ROUND(K56*L56,2)))</f>
        <v>0</v>
      </c>
    </row>
    <row r="57" spans="2:14">
      <c r="B57" s="8">
        <f>IF('2-Controllo qualitativo'!A57&lt;&gt;"",'2-Controllo qualitativo'!A57,"")</f>
        <v>0</v>
      </c>
      <c r="C57" s="8">
        <f>IF('2-Controllo qualitativo'!C57&lt;&gt;"",'2-Controllo qualitativo'!C57,"")</f>
        <v>0</v>
      </c>
      <c r="D57" s="8">
        <f>IF('2-Controllo qualitativo'!D57&lt;&gt;"",'2-Controllo qualitativo'!D57,"")</f>
        <v>0</v>
      </c>
      <c r="E57" s="9"/>
      <c r="F57" s="8">
        <f>IF(E57&lt;&gt;"",IF(E57="Continuous measurement",1,IF(E57="Periodic (intermittent) measurement",2,IF(E57="Financial accounting estimates",3,IF(E57="Self-assessment",3,"0")))),"")</f>
        <v>0</v>
      </c>
      <c r="G57" s="9"/>
      <c r="H57" s="8">
        <f>IF(G57&lt;&gt;"",IF(G57="(1) Those who have performed external calibration or have multiple sets of data to support this",1,IF(G57="(2) Those with certificates such as internal correction or accounting visa",2,IF(G57="(3) Failure to perform instrument calibration or record compilation",3,"0"))),"")</f>
        <v>0</v>
      </c>
      <c r="I57" s="9"/>
      <c r="J57" s="8">
        <f>IF(I57="1 In-house development coefficient/mass balance coefficient",1,IF(I57="2 Same process/equipment experience coefficient",1,IF(I57="3 The manufacturer provides coefficients",2,IF(I57="4 egional emission coefficient",2,IF(I57="5 National emission coefficient",3,IF(I57="6 International emission coefficient",3,""))))))</f>
        <v>0</v>
      </c>
      <c r="K57" s="8">
        <f>IF(OR(F57="", H57="", J57=""), "Sistema non selezionato", F57*H57*J57)</f>
        <v>0</v>
      </c>
      <c r="L57" s="8">
        <f>IF('3-Controllo quantitativo'!AD56&lt;&gt;"",ROUND('3-Controllo quantitativo'!AD56,4),"")</f>
        <v>0</v>
      </c>
      <c r="M57" s="8">
        <f>IF(K57="Sistema non selezionato",IF(K57&lt;10,"1",IF(19&gt;K57,"2",IF(K57&gt;=27,"3","-"))))</f>
        <v>0</v>
      </c>
      <c r="N57" s="8">
        <f>IF(K57="Sistema non selezionato",IF(L57="",K57,ROUND(K57*L57,2)))</f>
        <v>0</v>
      </c>
    </row>
    <row r="58" spans="2:14">
      <c r="B58" s="8">
        <f>IF('2-Controllo qualitativo'!A58&lt;&gt;"",'2-Controllo qualitativo'!A58,"")</f>
        <v>0</v>
      </c>
      <c r="C58" s="8">
        <f>IF('2-Controllo qualitativo'!C58&lt;&gt;"",'2-Controllo qualitativo'!C58,"")</f>
        <v>0</v>
      </c>
      <c r="D58" s="8">
        <f>IF('2-Controllo qualitativo'!D58&lt;&gt;"",'2-Controllo qualitativo'!D58,"")</f>
        <v>0</v>
      </c>
      <c r="E58" s="9"/>
      <c r="F58" s="8">
        <f>IF(E58&lt;&gt;"",IF(E58="Continuous measurement",1,IF(E58="Periodic (intermittent) measurement",2,IF(E58="Financial accounting estimates",3,IF(E58="Self-assessment",3,"0")))),"")</f>
        <v>0</v>
      </c>
      <c r="G58" s="9"/>
      <c r="H58" s="8">
        <f>IF(G58&lt;&gt;"",IF(G58="(1) Those who have performed external calibration or have multiple sets of data to support this",1,IF(G58="(2) Those with certificates such as internal correction or accounting visa",2,IF(G58="(3) Failure to perform instrument calibration or record compilation",3,"0"))),"")</f>
        <v>0</v>
      </c>
      <c r="I58" s="9"/>
      <c r="J58" s="8">
        <f>IF(I58="1 In-house development coefficient/mass balance coefficient",1,IF(I58="2 Same process/equipment experience coefficient",1,IF(I58="3 The manufacturer provides coefficients",2,IF(I58="4 egional emission coefficient",2,IF(I58="5 National emission coefficient",3,IF(I58="6 International emission coefficient",3,""))))))</f>
        <v>0</v>
      </c>
      <c r="K58" s="8">
        <f>IF(OR(F58="", H58="", J58=""), "Sistema non selezionato", F58*H58*J58)</f>
        <v>0</v>
      </c>
      <c r="L58" s="8">
        <f>IF('3-Controllo quantitativo'!AD57&lt;&gt;"",ROUND('3-Controllo quantitativo'!AD57,4),"")</f>
        <v>0</v>
      </c>
      <c r="M58" s="8">
        <f>IF(K58="Sistema non selezionato",IF(K58&lt;10,"1",IF(19&gt;K58,"2",IF(K58&gt;=27,"3","-"))))</f>
        <v>0</v>
      </c>
      <c r="N58" s="8">
        <f>IF(K58="Sistema non selezionato",IF(L58="",K58,ROUND(K58*L58,2)))</f>
        <v>0</v>
      </c>
    </row>
    <row r="59" spans="2:14">
      <c r="B59" s="8">
        <f>IF('2-Controllo qualitativo'!A59&lt;&gt;"",'2-Controllo qualitativo'!A59,"")</f>
        <v>0</v>
      </c>
      <c r="C59" s="8">
        <f>IF('2-Controllo qualitativo'!C59&lt;&gt;"",'2-Controllo qualitativo'!C59,"")</f>
        <v>0</v>
      </c>
      <c r="D59" s="8">
        <f>IF('2-Controllo qualitativo'!D59&lt;&gt;"",'2-Controllo qualitativo'!D59,"")</f>
        <v>0</v>
      </c>
      <c r="E59" s="9" t="s">
        <v>614</v>
      </c>
      <c r="F59" s="8">
        <f>IF(E59&lt;&gt;"",IF(E59="Continuous measurement",1,IF(E59="Periodic (intermittent) measurement",2,IF(E59="Financial accounting estimates",3,IF(E59="Self-assessment",3,"0")))),"")</f>
        <v>0</v>
      </c>
      <c r="G59" s="9"/>
      <c r="H59" s="8">
        <f>IF(G59&lt;&gt;"",IF(G59="(1) Those who have performed external calibration or have multiple sets of data to support this",1,IF(G59="(2) Those with certificates such as internal correction or accounting visa",2,IF(G59="(3) Failure to perform instrument calibration or record compilation",3,"0"))),"")</f>
        <v>0</v>
      </c>
      <c r="I59" s="9"/>
      <c r="J59" s="8">
        <f>IF(I59="1 In-house development coefficient/mass balance coefficient",1,IF(I59="2 Same process/equipment experience coefficient",1,IF(I59="3 The manufacturer provides coefficients",2,IF(I59="4 egional emission coefficient",2,IF(I59="5 National emission coefficient",3,IF(I59="6 International emission coefficient",3,""))))))</f>
        <v>0</v>
      </c>
      <c r="K59" s="8">
        <f>IF(OR(F59="", H59="", J59=""), "Sistema non selezionato", F59*H59*J59)</f>
        <v>0</v>
      </c>
      <c r="L59" s="8">
        <f>IF('3-Controllo quantitativo'!AD58&lt;&gt;"",ROUND('3-Controllo quantitativo'!AD58,4),"")</f>
        <v>0</v>
      </c>
      <c r="M59" s="8">
        <f>IF(K59="Sistema non selezionato",IF(K59&lt;10,"1",IF(19&gt;K59,"2",IF(K59&gt;=27,"3","-"))))</f>
        <v>0</v>
      </c>
      <c r="N59" s="8">
        <f>IF(K59="Sistema non selezionato",IF(L59="",K59,ROUND(K59*L59,2)))</f>
        <v>0</v>
      </c>
    </row>
    <row r="60" spans="2:14">
      <c r="B60" s="8">
        <f>IF('2-Controllo qualitativo'!A60&lt;&gt;"",'2-Controllo qualitativo'!A60,"")</f>
        <v>0</v>
      </c>
      <c r="C60" s="8">
        <f>IF('2-Controllo qualitativo'!C60&lt;&gt;"",'2-Controllo qualitativo'!C60,"")</f>
        <v>0</v>
      </c>
      <c r="D60" s="8">
        <f>IF('2-Controllo qualitativo'!D60&lt;&gt;"",'2-Controllo qualitativo'!D60,"")</f>
        <v>0</v>
      </c>
      <c r="E60" s="9"/>
      <c r="F60" s="8">
        <f>IF(E60&lt;&gt;"",IF(E60="Continuous measurement",1,IF(E60="Periodic (intermittent) measurement",2,IF(E60="Financial accounting estimates",3,IF(E60="Self-assessment",3,"0")))),"")</f>
        <v>0</v>
      </c>
      <c r="G60" s="9"/>
      <c r="H60" s="8">
        <f>IF(G60&lt;&gt;"",IF(G60="(1) Those who have performed external calibration or have multiple sets of data to support this",1,IF(G60="(2) Those with certificates such as internal correction or accounting visa",2,IF(G60="(3) Failure to perform instrument calibration or record compilation",3,"0"))),"")</f>
        <v>0</v>
      </c>
      <c r="I60" s="9"/>
      <c r="J60" s="8">
        <f>IF(I60="1 In-house development coefficient/mass balance coefficient",1,IF(I60="2 Same process/equipment experience coefficient",1,IF(I60="3 The manufacturer provides coefficients",2,IF(I60="4 egional emission coefficient",2,IF(I60="5 National emission coefficient",3,IF(I60="6 International emission coefficient",3,""))))))</f>
        <v>0</v>
      </c>
      <c r="K60" s="8">
        <f>IF(OR(F60="", H60="", J60=""), "Sistema non selezionato", F60*H60*J60)</f>
        <v>0</v>
      </c>
      <c r="L60" s="8">
        <f>IF('3-Controllo quantitativo'!AD59&lt;&gt;"",ROUND('3-Controllo quantitativo'!AD59,4),"")</f>
        <v>0</v>
      </c>
      <c r="M60" s="8">
        <f>IF(K60="Sistema non selezionato",IF(K60&lt;10,"1",IF(19&gt;K60,"2",IF(K60&gt;=27,"3","-"))))</f>
        <v>0</v>
      </c>
      <c r="N60" s="8">
        <f>IF(K60="Sistema non selezionato",IF(L60="",K60,ROUND(K60*L60,2)))</f>
        <v>0</v>
      </c>
    </row>
    <row r="61" spans="2:14">
      <c r="B61" s="8">
        <f>IF('2-Controllo qualitativo'!A61&lt;&gt;"",'2-Controllo qualitativo'!A61,"")</f>
        <v>0</v>
      </c>
      <c r="C61" s="8">
        <f>IF('2-Controllo qualitativo'!C61&lt;&gt;"",'2-Controllo qualitativo'!C61,"")</f>
        <v>0</v>
      </c>
      <c r="D61" s="8">
        <f>IF('2-Controllo qualitativo'!D61&lt;&gt;"",'2-Controllo qualitativo'!D61,"")</f>
        <v>0</v>
      </c>
      <c r="E61" s="9" t="s">
        <v>616</v>
      </c>
      <c r="F61" s="8">
        <f>IF(E61&lt;&gt;"",IF(E61="Continuous measurement",1,IF(E61="Periodic (intermittent) measurement",2,IF(E61="Financial accounting estimates",3,IF(E61="Self-assessment",3,"0")))),"")</f>
        <v>0</v>
      </c>
      <c r="G61" s="9"/>
      <c r="H61" s="8">
        <f>IF(G61&lt;&gt;"",IF(G61="(1) Those who have performed external calibration or have multiple sets of data to support this",1,IF(G61="(2) Those with certificates such as internal correction or accounting visa",2,IF(G61="(3) Failure to perform instrument calibration or record compilation",3,"0"))),"")</f>
        <v>0</v>
      </c>
      <c r="I61" s="9" t="s">
        <v>612</v>
      </c>
      <c r="J61" s="8">
        <f>IF(I61="1 In-house development coefficient/mass balance coefficient",1,IF(I61="2 Same process/equipment experience coefficient",1,IF(I61="3 The manufacturer provides coefficients",2,IF(I61="4 egional emission coefficient",2,IF(I61="5 National emission coefficient",3,IF(I61="6 International emission coefficient",3,""))))))</f>
        <v>0</v>
      </c>
      <c r="K61" s="8">
        <f>IF(OR(F61="", H61="", J61=""), "Sistema non selezionato", F61*H61*J61)</f>
        <v>0</v>
      </c>
      <c r="L61" s="8">
        <f>IF('3-Controllo quantitativo'!AD60&lt;&gt;"",ROUND('3-Controllo quantitativo'!AD60,4),"")</f>
        <v>0</v>
      </c>
      <c r="M61" s="8">
        <f>IF(K61="Sistema non selezionato",IF(K61&lt;10,"1",IF(19&gt;K61,"2",IF(K61&gt;=27,"3","-"))))</f>
        <v>0</v>
      </c>
      <c r="N61" s="8">
        <f>IF(K61="Sistema non selezionato",IF(L61="",K61,ROUND(K61*L61,2)))</f>
        <v>0</v>
      </c>
    </row>
    <row r="62" spans="2:14">
      <c r="B62" s="8">
        <f>IF('2-Controllo qualitativo'!A62&lt;&gt;"",'2-Controllo qualitativo'!A62,"")</f>
        <v>0</v>
      </c>
      <c r="C62" s="8">
        <f>IF('2-Controllo qualitativo'!C62&lt;&gt;"",'2-Controllo qualitativo'!C62,"")</f>
        <v>0</v>
      </c>
      <c r="D62" s="8">
        <f>IF('2-Controllo qualitativo'!D62&lt;&gt;"",'2-Controllo qualitativo'!D62,"")</f>
        <v>0</v>
      </c>
      <c r="E62" s="9" t="s">
        <v>613</v>
      </c>
      <c r="F62" s="8">
        <f>IF(E62&lt;&gt;"",IF(E62="Continuous measurement",1,IF(E62="Periodic (intermittent) measurement",2,IF(E62="Financial accounting estimates",3,IF(E62="Self-assessment",3,"0")))),"")</f>
        <v>0</v>
      </c>
      <c r="G62" s="9" t="s">
        <v>569</v>
      </c>
      <c r="H62" s="8">
        <f>IF(G62&lt;&gt;"",IF(G62="(1) Those who have performed external calibration or have multiple sets of data to support this",1,IF(G62="(2) Those with certificates such as internal correction or accounting visa",2,IF(G62="(3) Failure to perform instrument calibration or record compilation",3,"0"))),"")</f>
        <v>0</v>
      </c>
      <c r="I62" s="9" t="s">
        <v>612</v>
      </c>
      <c r="J62" s="8">
        <f>IF(I62="1 In-house development coefficient/mass balance coefficient",1,IF(I62="2 Same process/equipment experience coefficient",1,IF(I62="3 The manufacturer provides coefficients",2,IF(I62="4 egional emission coefficient",2,IF(I62="5 National emission coefficient",3,IF(I62="6 International emission coefficient",3,""))))))</f>
        <v>0</v>
      </c>
      <c r="K62" s="8">
        <f>IF(OR(F62="", H62="", J62=""), "Sistema non selezionato", F62*H62*J62)</f>
        <v>0</v>
      </c>
      <c r="L62" s="8">
        <f>IF('3-Controllo quantitativo'!AD61&lt;&gt;"",ROUND('3-Controllo quantitativo'!AD61,4),"")</f>
        <v>0</v>
      </c>
      <c r="M62" s="8">
        <f>IF(K62="Sistema non selezionato",IF(K62&lt;10,"1",IF(19&gt;K62,"2",IF(K62&gt;=27,"3","-"))))</f>
        <v>0</v>
      </c>
      <c r="N62" s="8">
        <f>IF(K62="Sistema non selezionato",IF(L62="",K62,ROUND(K62*L62,2)))</f>
        <v>0</v>
      </c>
    </row>
    <row r="63" spans="2:14">
      <c r="B63" s="8">
        <f>IF('2-Controllo qualitativo'!A63&lt;&gt;"",'2-Controllo qualitativo'!A63,"")</f>
        <v>0</v>
      </c>
      <c r="C63" s="8">
        <f>IF('2-Controllo qualitativo'!C63&lt;&gt;"",'2-Controllo qualitativo'!C63,"")</f>
        <v>0</v>
      </c>
      <c r="D63" s="8">
        <f>IF('2-Controllo qualitativo'!D63&lt;&gt;"",'2-Controllo qualitativo'!D63,"")</f>
        <v>0</v>
      </c>
      <c r="E63" s="9" t="s">
        <v>613</v>
      </c>
      <c r="F63" s="8">
        <f>IF(E63&lt;&gt;"",IF(E63="Continuous measurement",1,IF(E63="Periodic (intermittent) measurement",2,IF(E63="Financial accounting estimates",3,IF(E63="Self-assessment",3,"0")))),"")</f>
        <v>0</v>
      </c>
      <c r="G63" s="9" t="s">
        <v>569</v>
      </c>
      <c r="H63" s="8">
        <f>IF(G63&lt;&gt;"",IF(G63="(1) Those who have performed external calibration or have multiple sets of data to support this",1,IF(G63="(2) Those with certificates such as internal correction or accounting visa",2,IF(G63="(3) Failure to perform instrument calibration or record compilation",3,"0"))),"")</f>
        <v>0</v>
      </c>
      <c r="I63" s="9" t="s">
        <v>612</v>
      </c>
      <c r="J63" s="8">
        <f>IF(I63="1 In-house development coefficient/mass balance coefficient",1,IF(I63="2 Same process/equipment experience coefficient",1,IF(I63="3 The manufacturer provides coefficients",2,IF(I63="4 egional emission coefficient",2,IF(I63="5 National emission coefficient",3,IF(I63="6 International emission coefficient",3,""))))))</f>
        <v>0</v>
      </c>
      <c r="K63" s="8">
        <f>IF(OR(F63="", H63="", J63=""), "Sistema non selezionato", F63*H63*J63)</f>
        <v>0</v>
      </c>
      <c r="L63" s="8">
        <f>IF('3-Controllo quantitativo'!AD62&lt;&gt;"",ROUND('3-Controllo quantitativo'!AD62,4),"")</f>
        <v>0</v>
      </c>
      <c r="M63" s="8">
        <f>IF(K63="Sistema non selezionato",IF(K63&lt;10,"1",IF(19&gt;K63,"2",IF(K63&gt;=27,"3","-"))))</f>
        <v>0</v>
      </c>
      <c r="N63" s="8">
        <f>IF(K63="Sistema non selezionato",IF(L63="",K63,ROUND(K63*L63,2)))</f>
        <v>0</v>
      </c>
    </row>
    <row r="64" spans="2:14">
      <c r="B64" s="8">
        <f>IF('2-Controllo qualitativo'!A64&lt;&gt;"",'2-Controllo qualitativo'!A64,"")</f>
        <v>0</v>
      </c>
      <c r="C64" s="8">
        <f>IF('2-Controllo qualitativo'!C64&lt;&gt;"",'2-Controllo qualitativo'!C64,"")</f>
        <v>0</v>
      </c>
      <c r="D64" s="8">
        <f>IF('2-Controllo qualitativo'!D64&lt;&gt;"",'2-Controllo qualitativo'!D64,"")</f>
        <v>0</v>
      </c>
      <c r="E64" s="9" t="s">
        <v>613</v>
      </c>
      <c r="F64" s="8">
        <f>IF(E64&lt;&gt;"",IF(E64="Continuous measurement",1,IF(E64="Periodic (intermittent) measurement",2,IF(E64="Financial accounting estimates",3,IF(E64="Self-assessment",3,"0")))),"")</f>
        <v>0</v>
      </c>
      <c r="G64" s="9" t="s">
        <v>569</v>
      </c>
      <c r="H64" s="8">
        <f>IF(G64&lt;&gt;"",IF(G64="(1) Those who have performed external calibration or have multiple sets of data to support this",1,IF(G64="(2) Those with certificates such as internal correction or accounting visa",2,IF(G64="(3) Failure to perform instrument calibration or record compilation",3,"0"))),"")</f>
        <v>0</v>
      </c>
      <c r="I64" s="9" t="s">
        <v>612</v>
      </c>
      <c r="J64" s="8">
        <f>IF(I64="1 In-house development coefficient/mass balance coefficient",1,IF(I64="2 Same process/equipment experience coefficient",1,IF(I64="3 The manufacturer provides coefficients",2,IF(I64="4 egional emission coefficient",2,IF(I64="5 National emission coefficient",3,IF(I64="6 International emission coefficient",3,""))))))</f>
        <v>0</v>
      </c>
      <c r="K64" s="8">
        <f>IF(OR(F64="", H64="", J64=""), "Sistema non selezionato", F64*H64*J64)</f>
        <v>0</v>
      </c>
      <c r="L64" s="8">
        <f>IF('3-Controllo quantitativo'!AD63&lt;&gt;"",ROUND('3-Controllo quantitativo'!AD63,4),"")</f>
        <v>0</v>
      </c>
      <c r="M64" s="8">
        <f>IF(K64="Sistema non selezionato",IF(K64&lt;10,"1",IF(19&gt;K64,"2",IF(K64&gt;=27,"3","-"))))</f>
        <v>0</v>
      </c>
      <c r="N64" s="8">
        <f>IF(K64="Sistema non selezionato",IF(L64="",K64,ROUND(K64*L64,2)))</f>
        <v>0</v>
      </c>
    </row>
    <row r="65" spans="2:14">
      <c r="B65" s="8">
        <f>IF('2-Controllo qualitativo'!A65&lt;&gt;"",'2-Controllo qualitativo'!A65,"")</f>
        <v>0</v>
      </c>
      <c r="C65" s="8">
        <f>IF('2-Controllo qualitativo'!C65&lt;&gt;"",'2-Controllo qualitativo'!C65,"")</f>
        <v>0</v>
      </c>
      <c r="D65" s="8">
        <f>IF('2-Controllo qualitativo'!D65&lt;&gt;"",'2-Controllo qualitativo'!D65,"")</f>
        <v>0</v>
      </c>
      <c r="E65" s="9" t="s">
        <v>613</v>
      </c>
      <c r="F65" s="8">
        <f>IF(E65&lt;&gt;"",IF(E65="Continuous measurement",1,IF(E65="Periodic (intermittent) measurement",2,IF(E65="Financial accounting estimates",3,IF(E65="Self-assessment",3,"0")))),"")</f>
        <v>0</v>
      </c>
      <c r="G65" s="9" t="s">
        <v>569</v>
      </c>
      <c r="H65" s="8">
        <f>IF(G65&lt;&gt;"",IF(G65="(1) Those who have performed external calibration or have multiple sets of data to support this",1,IF(G65="(2) Those with certificates such as internal correction or accounting visa",2,IF(G65="(3) Failure to perform instrument calibration or record compilation",3,"0"))),"")</f>
        <v>0</v>
      </c>
      <c r="I65" s="9" t="s">
        <v>612</v>
      </c>
      <c r="J65" s="8">
        <f>IF(I65="1 In-house development coefficient/mass balance coefficient",1,IF(I65="2 Same process/equipment experience coefficient",1,IF(I65="3 The manufacturer provides coefficients",2,IF(I65="4 egional emission coefficient",2,IF(I65="5 National emission coefficient",3,IF(I65="6 International emission coefficient",3,""))))))</f>
        <v>0</v>
      </c>
      <c r="K65" s="8">
        <f>IF(OR(F65="", H65="", J65=""), "Sistema non selezionato", F65*H65*J65)</f>
        <v>0</v>
      </c>
      <c r="L65" s="8">
        <f>IF('3-Controllo quantitativo'!AD64&lt;&gt;"",ROUND('3-Controllo quantitativo'!AD64,4),"")</f>
        <v>0</v>
      </c>
      <c r="M65" s="8">
        <f>IF(K65="Sistema non selezionato",IF(K65&lt;10,"1",IF(19&gt;K65,"2",IF(K65&gt;=27,"3","-"))))</f>
        <v>0</v>
      </c>
      <c r="N65" s="8">
        <f>IF(K65="Sistema non selezionato",IF(L65="",K65,ROUND(K65*L65,2)))</f>
        <v>0</v>
      </c>
    </row>
    <row r="66" spans="2:14">
      <c r="B66" s="8">
        <f>IF('2-Controllo qualitativo'!A66&lt;&gt;"",'2-Controllo qualitativo'!A66,"")</f>
        <v>0</v>
      </c>
      <c r="C66" s="8">
        <f>IF('2-Controllo qualitativo'!C66&lt;&gt;"",'2-Controllo qualitativo'!C66,"")</f>
        <v>0</v>
      </c>
      <c r="D66" s="8">
        <f>IF('2-Controllo qualitativo'!D66&lt;&gt;"",'2-Controllo qualitativo'!D66,"")</f>
        <v>0</v>
      </c>
      <c r="E66" s="9" t="s">
        <v>613</v>
      </c>
      <c r="F66" s="8">
        <f>IF(E66&lt;&gt;"",IF(E66="Continuous measurement",1,IF(E66="Periodic (intermittent) measurement",2,IF(E66="Financial accounting estimates",3,IF(E66="Self-assessment",3,"0")))),"")</f>
        <v>0</v>
      </c>
      <c r="G66" s="9" t="s">
        <v>569</v>
      </c>
      <c r="H66" s="8">
        <f>IF(G66&lt;&gt;"",IF(G66="(1) Those who have performed external calibration or have multiple sets of data to support this",1,IF(G66="(2) Those with certificates such as internal correction or accounting visa",2,IF(G66="(3) Failure to perform instrument calibration or record compilation",3,"0"))),"")</f>
        <v>0</v>
      </c>
      <c r="I66" s="9" t="s">
        <v>612</v>
      </c>
      <c r="J66" s="8">
        <f>IF(I66="1 In-house development coefficient/mass balance coefficient",1,IF(I66="2 Same process/equipment experience coefficient",1,IF(I66="3 The manufacturer provides coefficients",2,IF(I66="4 egional emission coefficient",2,IF(I66="5 National emission coefficient",3,IF(I66="6 International emission coefficient",3,""))))))</f>
        <v>0</v>
      </c>
      <c r="K66" s="8">
        <f>IF(OR(F66="", H66="", J66=""), "Sistema non selezionato", F66*H66*J66)</f>
        <v>0</v>
      </c>
      <c r="L66" s="8">
        <f>IF('3-Controllo quantitativo'!AD65&lt;&gt;"",ROUND('3-Controllo quantitativo'!AD65,4),"")</f>
        <v>0</v>
      </c>
      <c r="M66" s="8">
        <f>IF(K66="Sistema non selezionato",IF(K66&lt;10,"1",IF(19&gt;K66,"2",IF(K66&gt;=27,"3","-"))))</f>
        <v>0</v>
      </c>
      <c r="N66" s="8">
        <f>IF(K66="Sistema non selezionato",IF(L66="",K66,ROUND(K66*L66,2)))</f>
        <v>0</v>
      </c>
    </row>
    <row r="67" spans="2:14">
      <c r="B67" s="8">
        <f>IF('2-Controllo qualitativo'!A67&lt;&gt;"",'2-Controllo qualitativo'!A67,"")</f>
        <v>0</v>
      </c>
      <c r="C67" s="8">
        <f>IF('2-Controllo qualitativo'!C67&lt;&gt;"",'2-Controllo qualitativo'!C67,"")</f>
        <v>0</v>
      </c>
      <c r="D67" s="8">
        <f>IF('2-Controllo qualitativo'!D67&lt;&gt;"",'2-Controllo qualitativo'!D67,"")</f>
        <v>0</v>
      </c>
      <c r="E67" s="9" t="s">
        <v>613</v>
      </c>
      <c r="F67" s="8">
        <f>IF(E67&lt;&gt;"",IF(E67="Continuous measurement",1,IF(E67="Periodic (intermittent) measurement",2,IF(E67="Financial accounting estimates",3,IF(E67="Self-assessment",3,"0")))),"")</f>
        <v>0</v>
      </c>
      <c r="G67" s="9" t="s">
        <v>569</v>
      </c>
      <c r="H67" s="8">
        <f>IF(G67&lt;&gt;"",IF(G67="(1) Those who have performed external calibration or have multiple sets of data to support this",1,IF(G67="(2) Those with certificates such as internal correction or accounting visa",2,IF(G67="(3) Failure to perform instrument calibration or record compilation",3,"0"))),"")</f>
        <v>0</v>
      </c>
      <c r="I67" s="9" t="s">
        <v>612</v>
      </c>
      <c r="J67" s="8">
        <f>IF(I67="1 In-house development coefficient/mass balance coefficient",1,IF(I67="2 Same process/equipment experience coefficient",1,IF(I67="3 The manufacturer provides coefficients",2,IF(I67="4 egional emission coefficient",2,IF(I67="5 National emission coefficient",3,IF(I67="6 International emission coefficient",3,""))))))</f>
        <v>0</v>
      </c>
      <c r="K67" s="8">
        <f>IF(OR(F67="", H67="", J67=""), "Sistema non selezionato", F67*H67*J67)</f>
        <v>0</v>
      </c>
      <c r="L67" s="8">
        <f>IF('3-Controllo quantitativo'!AD66&lt;&gt;"",ROUND('3-Controllo quantitativo'!AD66,4),"")</f>
        <v>0</v>
      </c>
      <c r="M67" s="8">
        <f>IF(K67="Sistema non selezionato",IF(K67&lt;10,"1",IF(19&gt;K67,"2",IF(K67&gt;=27,"3","-"))))</f>
        <v>0</v>
      </c>
      <c r="N67" s="8">
        <f>IF(K67="Sistema non selezionato",IF(L67="",K67,ROUND(K67*L67,2)))</f>
        <v>0</v>
      </c>
    </row>
    <row r="68" spans="2:14">
      <c r="B68" s="8">
        <f>IF('2-Controllo qualitativo'!A68&lt;&gt;"",'2-Controllo qualitativo'!A68,"")</f>
        <v>0</v>
      </c>
      <c r="C68" s="8">
        <f>IF('2-Controllo qualitativo'!C68&lt;&gt;"",'2-Controllo qualitativo'!C68,"")</f>
        <v>0</v>
      </c>
      <c r="D68" s="8">
        <f>IF('2-Controllo qualitativo'!D68&lt;&gt;"",'2-Controllo qualitativo'!D68,"")</f>
        <v>0</v>
      </c>
      <c r="E68" s="9" t="s">
        <v>613</v>
      </c>
      <c r="F68" s="8">
        <f>IF(E68&lt;&gt;"",IF(E68="Continuous measurement",1,IF(E68="Periodic (intermittent) measurement",2,IF(E68="Financial accounting estimates",3,IF(E68="Self-assessment",3,"0")))),"")</f>
        <v>0</v>
      </c>
      <c r="G68" s="9" t="s">
        <v>569</v>
      </c>
      <c r="H68" s="8">
        <f>IF(G68&lt;&gt;"",IF(G68="(1) Those who have performed external calibration or have multiple sets of data to support this",1,IF(G68="(2) Those with certificates such as internal correction or accounting visa",2,IF(G68="(3) Failure to perform instrument calibration or record compilation",3,"0"))),"")</f>
        <v>0</v>
      </c>
      <c r="I68" s="9" t="s">
        <v>612</v>
      </c>
      <c r="J68" s="8">
        <f>IF(I68="1 In-house development coefficient/mass balance coefficient",1,IF(I68="2 Same process/equipment experience coefficient",1,IF(I68="3 The manufacturer provides coefficients",2,IF(I68="4 egional emission coefficient",2,IF(I68="5 National emission coefficient",3,IF(I68="6 International emission coefficient",3,""))))))</f>
        <v>0</v>
      </c>
      <c r="K68" s="8">
        <f>IF(OR(F68="", H68="", J68=""), "Sistema non selezionato", F68*H68*J68)</f>
        <v>0</v>
      </c>
      <c r="L68" s="8">
        <f>IF('3-Controllo quantitativo'!AD67&lt;&gt;"",ROUND('3-Controllo quantitativo'!AD67,4),"")</f>
        <v>0</v>
      </c>
      <c r="M68" s="8">
        <f>IF(K68="Sistema non selezionato",IF(K68&lt;10,"1",IF(19&gt;K68,"2",IF(K68&gt;=27,"3","-"))))</f>
        <v>0</v>
      </c>
      <c r="N68" s="8">
        <f>IF(K68="Sistema non selezionato",IF(L68="",K68,ROUND(K68*L68,2)))</f>
        <v>0</v>
      </c>
    </row>
    <row r="69" spans="2:14">
      <c r="B69" s="8">
        <f>IF('2-Controllo qualitativo'!A69&lt;&gt;"",'2-Controllo qualitativo'!A69,"")</f>
        <v>0</v>
      </c>
      <c r="C69" s="8">
        <f>IF('2-Controllo qualitativo'!C69&lt;&gt;"",'2-Controllo qualitativo'!C69,"")</f>
        <v>0</v>
      </c>
      <c r="D69" s="8">
        <f>IF('2-Controllo qualitativo'!D69&lt;&gt;"",'2-Controllo qualitativo'!D69,"")</f>
        <v>0</v>
      </c>
      <c r="E69" s="9" t="s">
        <v>613</v>
      </c>
      <c r="F69" s="8">
        <f>IF(E69&lt;&gt;"",IF(E69="Continuous measurement",1,IF(E69="Periodic (intermittent) measurement",2,IF(E69="Financial accounting estimates",3,IF(E69="Self-assessment",3,"0")))),"")</f>
        <v>0</v>
      </c>
      <c r="G69" s="9" t="s">
        <v>569</v>
      </c>
      <c r="H69" s="8">
        <f>IF(G69&lt;&gt;"",IF(G69="(1) Those who have performed external calibration or have multiple sets of data to support this",1,IF(G69="(2) Those with certificates such as internal correction or accounting visa",2,IF(G69="(3) Failure to perform instrument calibration or record compilation",3,"0"))),"")</f>
        <v>0</v>
      </c>
      <c r="I69" s="9" t="s">
        <v>612</v>
      </c>
      <c r="J69" s="8">
        <f>IF(I69="1 In-house development coefficient/mass balance coefficient",1,IF(I69="2 Same process/equipment experience coefficient",1,IF(I69="3 The manufacturer provides coefficients",2,IF(I69="4 egional emission coefficient",2,IF(I69="5 National emission coefficient",3,IF(I69="6 International emission coefficient",3,""))))))</f>
        <v>0</v>
      </c>
      <c r="K69" s="8">
        <f>IF(OR(F69="", H69="", J69=""), "Sistema non selezionato", F69*H69*J69)</f>
        <v>0</v>
      </c>
      <c r="L69" s="8">
        <f>IF('3-Controllo quantitativo'!AD68&lt;&gt;"",ROUND('3-Controllo quantitativo'!AD68,4),"")</f>
        <v>0</v>
      </c>
      <c r="M69" s="8">
        <f>IF(K69="Sistema non selezionato",IF(K69&lt;10,"1",IF(19&gt;K69,"2",IF(K69&gt;=27,"3","-"))))</f>
        <v>0</v>
      </c>
      <c r="N69" s="8">
        <f>IF(K69="Sistema non selezionato",IF(L69="",K69,ROUND(K69*L69,2)))</f>
        <v>0</v>
      </c>
    </row>
    <row r="70" spans="2:14">
      <c r="B70" s="8">
        <f>IF('2-Controllo qualitativo'!A70&lt;&gt;"",'2-Controllo qualitativo'!A70,"")</f>
        <v>0</v>
      </c>
      <c r="C70" s="8">
        <f>IF('2-Controllo qualitativo'!C70&lt;&gt;"",'2-Controllo qualitativo'!C70,"")</f>
        <v>0</v>
      </c>
      <c r="D70" s="8">
        <f>IF('2-Controllo qualitativo'!D70&lt;&gt;"",'2-Controllo qualitativo'!D70,"")</f>
        <v>0</v>
      </c>
      <c r="E70" s="9" t="s">
        <v>613</v>
      </c>
      <c r="F70" s="8">
        <f>IF(E70&lt;&gt;"",IF(E70="Continuous measurement",1,IF(E70="Periodic (intermittent) measurement",2,IF(E70="Financial accounting estimates",3,IF(E70="Self-assessment",3,"0")))),"")</f>
        <v>0</v>
      </c>
      <c r="G70" s="9" t="s">
        <v>569</v>
      </c>
      <c r="H70" s="8">
        <f>IF(G70&lt;&gt;"",IF(G70="(1) Those who have performed external calibration or have multiple sets of data to support this",1,IF(G70="(2) Those with certificates such as internal correction or accounting visa",2,IF(G70="(3) Failure to perform instrument calibration or record compilation",3,"0"))),"")</f>
        <v>0</v>
      </c>
      <c r="I70" s="9" t="s">
        <v>612</v>
      </c>
      <c r="J70" s="8">
        <f>IF(I70="1 In-house development coefficient/mass balance coefficient",1,IF(I70="2 Same process/equipment experience coefficient",1,IF(I70="3 The manufacturer provides coefficients",2,IF(I70="4 egional emission coefficient",2,IF(I70="5 National emission coefficient",3,IF(I70="6 International emission coefficient",3,""))))))</f>
        <v>0</v>
      </c>
      <c r="K70" s="8">
        <f>IF(OR(F70="", H70="", J70=""), "Sistema non selezionato", F70*H70*J70)</f>
        <v>0</v>
      </c>
      <c r="L70" s="8">
        <f>IF('3-Controllo quantitativo'!AD69&lt;&gt;"",ROUND('3-Controllo quantitativo'!AD69,4),"")</f>
        <v>0</v>
      </c>
      <c r="M70" s="8">
        <f>IF(K70="Sistema non selezionato",IF(K70&lt;10,"1",IF(19&gt;K70,"2",IF(K70&gt;=27,"3","-"))))</f>
        <v>0</v>
      </c>
      <c r="N70" s="8">
        <f>IF(K70="Sistema non selezionato",IF(L70="",K70,ROUND(K70*L70,2)))</f>
        <v>0</v>
      </c>
    </row>
    <row r="71" spans="2:14">
      <c r="B71" s="8">
        <f>IF('2-Controllo qualitativo'!A71&lt;&gt;"",'2-Controllo qualitativo'!A71,"")</f>
        <v>0</v>
      </c>
      <c r="C71" s="8">
        <f>IF('2-Controllo qualitativo'!C71&lt;&gt;"",'2-Controllo qualitativo'!C71,"")</f>
        <v>0</v>
      </c>
      <c r="D71" s="8">
        <f>IF('2-Controllo qualitativo'!D71&lt;&gt;"",'2-Controllo qualitativo'!D71,"")</f>
        <v>0</v>
      </c>
      <c r="E71" s="9" t="s">
        <v>613</v>
      </c>
      <c r="F71" s="8">
        <f>IF(E71&lt;&gt;"",IF(E71="Continuous measurement",1,IF(E71="Periodic (intermittent) measurement",2,IF(E71="Financial accounting estimates",3,IF(E71="Self-assessment",3,"0")))),"")</f>
        <v>0</v>
      </c>
      <c r="G71" s="9" t="s">
        <v>569</v>
      </c>
      <c r="H71" s="8">
        <f>IF(G71&lt;&gt;"",IF(G71="(1) Those who have performed external calibration or have multiple sets of data to support this",1,IF(G71="(2) Those with certificates such as internal correction or accounting visa",2,IF(G71="(3) Failure to perform instrument calibration or record compilation",3,"0"))),"")</f>
        <v>0</v>
      </c>
      <c r="I71" s="9" t="s">
        <v>612</v>
      </c>
      <c r="J71" s="8">
        <f>IF(I71="1 In-house development coefficient/mass balance coefficient",1,IF(I71="2 Same process/equipment experience coefficient",1,IF(I71="3 The manufacturer provides coefficients",2,IF(I71="4 egional emission coefficient",2,IF(I71="5 National emission coefficient",3,IF(I71="6 International emission coefficient",3,""))))))</f>
        <v>0</v>
      </c>
      <c r="K71" s="8">
        <f>IF(OR(F71="", H71="", J71=""), "Sistema non selezionato", F71*H71*J71)</f>
        <v>0</v>
      </c>
      <c r="L71" s="8">
        <f>IF('3-Controllo quantitativo'!AD70&lt;&gt;"",ROUND('3-Controllo quantitativo'!AD70,4),"")</f>
        <v>0</v>
      </c>
      <c r="M71" s="8">
        <f>IF(K71="Sistema non selezionato",IF(K71&lt;10,"1",IF(19&gt;K71,"2",IF(K71&gt;=27,"3","-"))))</f>
        <v>0</v>
      </c>
      <c r="N71" s="8">
        <f>IF(K71="Sistema non selezionato",IF(L71="",K71,ROUND(K71*L71,2)))</f>
        <v>0</v>
      </c>
    </row>
    <row r="72" spans="2:14">
      <c r="B72" s="8">
        <f>IF('2-Controllo qualitativo'!A72&lt;&gt;"",'2-Controllo qualitativo'!A72,"")</f>
        <v>0</v>
      </c>
      <c r="C72" s="8">
        <f>IF('2-Controllo qualitativo'!C72&lt;&gt;"",'2-Controllo qualitativo'!C72,"")</f>
        <v>0</v>
      </c>
      <c r="D72" s="8">
        <f>IF('2-Controllo qualitativo'!D72&lt;&gt;"",'2-Controllo qualitativo'!D72,"")</f>
        <v>0</v>
      </c>
      <c r="E72" s="9" t="s">
        <v>613</v>
      </c>
      <c r="F72" s="8">
        <f>IF(E72&lt;&gt;"",IF(E72="Continuous measurement",1,IF(E72="Periodic (intermittent) measurement",2,IF(E72="Financial accounting estimates",3,IF(E72="Self-assessment",3,"0")))),"")</f>
        <v>0</v>
      </c>
      <c r="G72" s="9" t="s">
        <v>569</v>
      </c>
      <c r="H72" s="8">
        <f>IF(G72&lt;&gt;"",IF(G72="(1) Those who have performed external calibration or have multiple sets of data to support this",1,IF(G72="(2) Those with certificates such as internal correction or accounting visa",2,IF(G72="(3) Failure to perform instrument calibration or record compilation",3,"0"))),"")</f>
        <v>0</v>
      </c>
      <c r="I72" s="9" t="s">
        <v>612</v>
      </c>
      <c r="J72" s="8">
        <f>IF(I72="1 In-house development coefficient/mass balance coefficient",1,IF(I72="2 Same process/equipment experience coefficient",1,IF(I72="3 The manufacturer provides coefficients",2,IF(I72="4 egional emission coefficient",2,IF(I72="5 National emission coefficient",3,IF(I72="6 International emission coefficient",3,""))))))</f>
        <v>0</v>
      </c>
      <c r="K72" s="8">
        <f>IF(OR(F72="", H72="", J72=""), "Sistema non selezionato", F72*H72*J72)</f>
        <v>0</v>
      </c>
      <c r="L72" s="8">
        <f>IF('3-Controllo quantitativo'!AD71&lt;&gt;"",ROUND('3-Controllo quantitativo'!AD71,4),"")</f>
        <v>0</v>
      </c>
      <c r="M72" s="8">
        <f>IF(K72="Sistema non selezionato",IF(K72&lt;10,"1",IF(19&gt;K72,"2",IF(K72&gt;=27,"3","-"))))</f>
        <v>0</v>
      </c>
      <c r="N72" s="8">
        <f>IF(K72="Sistema non selezionato",IF(L72="",K72,ROUND(K72*L72,2)))</f>
        <v>0</v>
      </c>
    </row>
    <row r="73" spans="2:14">
      <c r="B73" s="8">
        <f>IF('2-Controllo qualitativo'!A73&lt;&gt;"",'2-Controllo qualitativo'!A73,"")</f>
        <v>0</v>
      </c>
      <c r="C73" s="8">
        <f>IF('2-Controllo qualitativo'!C73&lt;&gt;"",'2-Controllo qualitativo'!C73,"")</f>
        <v>0</v>
      </c>
      <c r="D73" s="8">
        <f>IF('2-Controllo qualitativo'!D73&lt;&gt;"",'2-Controllo qualitativo'!D73,"")</f>
        <v>0</v>
      </c>
      <c r="E73" s="9" t="s">
        <v>613</v>
      </c>
      <c r="F73" s="8">
        <f>IF(E73&lt;&gt;"",IF(E73="Continuous measurement",1,IF(E73="Periodic (intermittent) measurement",2,IF(E73="Financial accounting estimates",3,IF(E73="Self-assessment",3,"0")))),"")</f>
        <v>0</v>
      </c>
      <c r="G73" s="9" t="s">
        <v>569</v>
      </c>
      <c r="H73" s="8">
        <f>IF(G73&lt;&gt;"",IF(G73="(1) Those who have performed external calibration or have multiple sets of data to support this",1,IF(G73="(2) Those with certificates such as internal correction or accounting visa",2,IF(G73="(3) Failure to perform instrument calibration or record compilation",3,"0"))),"")</f>
        <v>0</v>
      </c>
      <c r="I73" s="9" t="s">
        <v>612</v>
      </c>
      <c r="J73" s="8">
        <f>IF(I73="1 In-house development coefficient/mass balance coefficient",1,IF(I73="2 Same process/equipment experience coefficient",1,IF(I73="3 The manufacturer provides coefficients",2,IF(I73="4 egional emission coefficient",2,IF(I73="5 National emission coefficient",3,IF(I73="6 International emission coefficient",3,""))))))</f>
        <v>0</v>
      </c>
      <c r="K73" s="8">
        <f>IF(OR(F73="", H73="", J73=""), "Sistema non selezionato", F73*H73*J73)</f>
        <v>0</v>
      </c>
      <c r="L73" s="8">
        <f>IF('3-Controllo quantitativo'!AD72&lt;&gt;"",ROUND('3-Controllo quantitativo'!AD72,4),"")</f>
        <v>0</v>
      </c>
      <c r="M73" s="8">
        <f>IF(K73="Sistema non selezionato",IF(K73&lt;10,"1",IF(19&gt;K73,"2",IF(K73&gt;=27,"3","-"))))</f>
        <v>0</v>
      </c>
      <c r="N73" s="8">
        <f>IF(K73="Sistema non selezionato",IF(L73="",K73,ROUND(K73*L73,2)))</f>
        <v>0</v>
      </c>
    </row>
    <row r="74" spans="2:14">
      <c r="B74" s="8">
        <f>IF('2-Controllo qualitativo'!A74&lt;&gt;"",'2-Controllo qualitativo'!A74,"")</f>
        <v>0</v>
      </c>
      <c r="C74" s="8">
        <f>IF('2-Controllo qualitativo'!C74&lt;&gt;"",'2-Controllo qualitativo'!C74,"")</f>
        <v>0</v>
      </c>
      <c r="D74" s="8">
        <f>IF('2-Controllo qualitativo'!D74&lt;&gt;"",'2-Controllo qualitativo'!D74,"")</f>
        <v>0</v>
      </c>
      <c r="E74" s="9" t="s">
        <v>613</v>
      </c>
      <c r="F74" s="8">
        <f>IF(E74&lt;&gt;"",IF(E74="Continuous measurement",1,IF(E74="Periodic (intermittent) measurement",2,IF(E74="Financial accounting estimates",3,IF(E74="Self-assessment",3,"0")))),"")</f>
        <v>0</v>
      </c>
      <c r="G74" s="9" t="s">
        <v>569</v>
      </c>
      <c r="H74" s="8">
        <f>IF(G74&lt;&gt;"",IF(G74="(1) Those who have performed external calibration or have multiple sets of data to support this",1,IF(G74="(2) Those with certificates such as internal correction or accounting visa",2,IF(G74="(3) Failure to perform instrument calibration or record compilation",3,"0"))),"")</f>
        <v>0</v>
      </c>
      <c r="I74" s="9" t="s">
        <v>612</v>
      </c>
      <c r="J74" s="8">
        <f>IF(I74="1 In-house development coefficient/mass balance coefficient",1,IF(I74="2 Same process/equipment experience coefficient",1,IF(I74="3 The manufacturer provides coefficients",2,IF(I74="4 egional emission coefficient",2,IF(I74="5 National emission coefficient",3,IF(I74="6 International emission coefficient",3,""))))))</f>
        <v>0</v>
      </c>
      <c r="K74" s="8">
        <f>IF(OR(F74="", H74="", J74=""), "Sistema non selezionato", F74*H74*J74)</f>
        <v>0</v>
      </c>
      <c r="L74" s="8">
        <f>IF('3-Controllo quantitativo'!AD73&lt;&gt;"",ROUND('3-Controllo quantitativo'!AD73,4),"")</f>
        <v>0</v>
      </c>
      <c r="M74" s="8">
        <f>IF(K74="Sistema non selezionato",IF(K74&lt;10,"1",IF(19&gt;K74,"2",IF(K74&gt;=27,"3","-"))))</f>
        <v>0</v>
      </c>
      <c r="N74" s="8">
        <f>IF(K74="Sistema non selezionato",IF(L74="",K74,ROUND(K74*L74,2)))</f>
        <v>0</v>
      </c>
    </row>
    <row r="75" spans="2:14">
      <c r="B75" s="8">
        <f>IF('2-Controllo qualitativo'!A75&lt;&gt;"",'2-Controllo qualitativo'!A75,"")</f>
        <v>0</v>
      </c>
      <c r="C75" s="8">
        <f>IF('2-Controllo qualitativo'!C75&lt;&gt;"",'2-Controllo qualitativo'!C75,"")</f>
        <v>0</v>
      </c>
      <c r="D75" s="8">
        <f>IF('2-Controllo qualitativo'!D75&lt;&gt;"",'2-Controllo qualitativo'!D75,"")</f>
        <v>0</v>
      </c>
      <c r="E75" s="9" t="s">
        <v>613</v>
      </c>
      <c r="F75" s="8">
        <f>IF(E75&lt;&gt;"",IF(E75="Continuous measurement",1,IF(E75="Periodic (intermittent) measurement",2,IF(E75="Financial accounting estimates",3,IF(E75="Self-assessment",3,"0")))),"")</f>
        <v>0</v>
      </c>
      <c r="G75" s="9" t="s">
        <v>569</v>
      </c>
      <c r="H75" s="8">
        <f>IF(G75&lt;&gt;"",IF(G75="(1) Those who have performed external calibration or have multiple sets of data to support this",1,IF(G75="(2) Those with certificates such as internal correction or accounting visa",2,IF(G75="(3) Failure to perform instrument calibration or record compilation",3,"0"))),"")</f>
        <v>0</v>
      </c>
      <c r="I75" s="9" t="s">
        <v>612</v>
      </c>
      <c r="J75" s="8">
        <f>IF(I75="1 In-house development coefficient/mass balance coefficient",1,IF(I75="2 Same process/equipment experience coefficient",1,IF(I75="3 The manufacturer provides coefficients",2,IF(I75="4 egional emission coefficient",2,IF(I75="5 National emission coefficient",3,IF(I75="6 International emission coefficient",3,""))))))</f>
        <v>0</v>
      </c>
      <c r="K75" s="8">
        <f>IF(OR(F75="", H75="", J75=""), "Sistema non selezionato", F75*H75*J75)</f>
        <v>0</v>
      </c>
      <c r="L75" s="8">
        <f>IF('3-Controllo quantitativo'!AD74&lt;&gt;"",ROUND('3-Controllo quantitativo'!AD74,4),"")</f>
        <v>0</v>
      </c>
      <c r="M75" s="8">
        <f>IF(K75="Sistema non selezionato",IF(K75&lt;10,"1",IF(19&gt;K75,"2",IF(K75&gt;=27,"3","-"))))</f>
        <v>0</v>
      </c>
      <c r="N75" s="8">
        <f>IF(K75="Sistema non selezionato",IF(L75="",K75,ROUND(K75*L75,2)))</f>
        <v>0</v>
      </c>
    </row>
    <row r="76" spans="2:14">
      <c r="B76" s="8">
        <f>IF('2-Controllo qualitativo'!A76&lt;&gt;"",'2-Controllo qualitativo'!A76,"")</f>
        <v>0</v>
      </c>
      <c r="C76" s="8">
        <f>IF('2-Controllo qualitativo'!C76&lt;&gt;"",'2-Controllo qualitativo'!C76,"")</f>
        <v>0</v>
      </c>
      <c r="D76" s="8">
        <f>IF('2-Controllo qualitativo'!D76&lt;&gt;"",'2-Controllo qualitativo'!D76,"")</f>
        <v>0</v>
      </c>
      <c r="E76" s="9" t="s">
        <v>613</v>
      </c>
      <c r="F76" s="8">
        <f>IF(E76&lt;&gt;"",IF(E76="Continuous measurement",1,IF(E76="Periodic (intermittent) measurement",2,IF(E76="Financial accounting estimates",3,IF(E76="Self-assessment",3,"0")))),"")</f>
        <v>0</v>
      </c>
      <c r="G76" s="9" t="s">
        <v>569</v>
      </c>
      <c r="H76" s="8">
        <f>IF(G76&lt;&gt;"",IF(G76="(1) Those who have performed external calibration or have multiple sets of data to support this",1,IF(G76="(2) Those with certificates such as internal correction or accounting visa",2,IF(G76="(3) Failure to perform instrument calibration or record compilation",3,"0"))),"")</f>
        <v>0</v>
      </c>
      <c r="I76" s="9" t="s">
        <v>612</v>
      </c>
      <c r="J76" s="8">
        <f>IF(I76="1 In-house development coefficient/mass balance coefficient",1,IF(I76="2 Same process/equipment experience coefficient",1,IF(I76="3 The manufacturer provides coefficients",2,IF(I76="4 egional emission coefficient",2,IF(I76="5 National emission coefficient",3,IF(I76="6 International emission coefficient",3,""))))))</f>
        <v>0</v>
      </c>
      <c r="K76" s="8">
        <f>IF(OR(F76="", H76="", J76=""), "Sistema non selezionato", F76*H76*J76)</f>
        <v>0</v>
      </c>
      <c r="L76" s="8">
        <f>IF('3-Controllo quantitativo'!AD75&lt;&gt;"",ROUND('3-Controllo quantitativo'!AD75,4),"")</f>
        <v>0</v>
      </c>
      <c r="M76" s="8">
        <f>IF(K76="Sistema non selezionato",IF(K76&lt;10,"1",IF(19&gt;K76,"2",IF(K76&gt;=27,"3","-"))))</f>
        <v>0</v>
      </c>
      <c r="N76" s="8">
        <f>IF(K76="Sistema non selezionato",IF(L76="",K76,ROUND(K76*L76,2)))</f>
        <v>0</v>
      </c>
    </row>
    <row r="77" spans="2:14">
      <c r="B77" s="8">
        <f>IF('2-Controllo qualitativo'!A77&lt;&gt;"",'2-Controllo qualitativo'!A77,"")</f>
        <v>0</v>
      </c>
      <c r="C77" s="8">
        <f>IF('2-Controllo qualitativo'!C77&lt;&gt;"",'2-Controllo qualitativo'!C77,"")</f>
        <v>0</v>
      </c>
      <c r="D77" s="8">
        <f>IF('2-Controllo qualitativo'!D77&lt;&gt;"",'2-Controllo qualitativo'!D77,"")</f>
        <v>0</v>
      </c>
      <c r="E77" s="9" t="s">
        <v>613</v>
      </c>
      <c r="F77" s="8">
        <f>IF(E77&lt;&gt;"",IF(E77="Continuous measurement",1,IF(E77="Periodic (intermittent) measurement",2,IF(E77="Financial accounting estimates",3,IF(E77="Self-assessment",3,"0")))),"")</f>
        <v>0</v>
      </c>
      <c r="G77" s="9" t="s">
        <v>569</v>
      </c>
      <c r="H77" s="8">
        <f>IF(G77&lt;&gt;"",IF(G77="(1) Those who have performed external calibration or have multiple sets of data to support this",1,IF(G77="(2) Those with certificates such as internal correction or accounting visa",2,IF(G77="(3) Failure to perform instrument calibration or record compilation",3,"0"))),"")</f>
        <v>0</v>
      </c>
      <c r="I77" s="9" t="s">
        <v>612</v>
      </c>
      <c r="J77" s="8">
        <f>IF(I77="1 In-house development coefficient/mass balance coefficient",1,IF(I77="2 Same process/equipment experience coefficient",1,IF(I77="3 The manufacturer provides coefficients",2,IF(I77="4 egional emission coefficient",2,IF(I77="5 National emission coefficient",3,IF(I77="6 International emission coefficient",3,""))))))</f>
        <v>0</v>
      </c>
      <c r="K77" s="8">
        <f>IF(OR(F77="", H77="", J77=""), "Sistema non selezionato", F77*H77*J77)</f>
        <v>0</v>
      </c>
      <c r="L77" s="8">
        <f>IF('3-Controllo quantitativo'!AD76&lt;&gt;"",ROUND('3-Controllo quantitativo'!AD76,4),"")</f>
        <v>0</v>
      </c>
      <c r="M77" s="8">
        <f>IF(K77="Sistema non selezionato",IF(K77&lt;10,"1",IF(19&gt;K77,"2",IF(K77&gt;=27,"3","-"))))</f>
        <v>0</v>
      </c>
      <c r="N77" s="8">
        <f>IF(K77="Sistema non selezionato",IF(L77="",K77,ROUND(K77*L77,2)))</f>
        <v>0</v>
      </c>
    </row>
    <row r="78" spans="2:14">
      <c r="B78" s="8">
        <f>IF('2-Controllo qualitativo'!A78&lt;&gt;"",'2-Controllo qualitativo'!A78,"")</f>
        <v>0</v>
      </c>
      <c r="C78" s="8">
        <f>IF('2-Controllo qualitativo'!C78&lt;&gt;"",'2-Controllo qualitativo'!C78,"")</f>
        <v>0</v>
      </c>
      <c r="D78" s="8">
        <f>IF('2-Controllo qualitativo'!D78&lt;&gt;"",'2-Controllo qualitativo'!D78,"")</f>
        <v>0</v>
      </c>
      <c r="E78" s="9" t="s">
        <v>613</v>
      </c>
      <c r="F78" s="8">
        <f>IF(E78&lt;&gt;"",IF(E78="Continuous measurement",1,IF(E78="Periodic (intermittent) measurement",2,IF(E78="Financial accounting estimates",3,IF(E78="Self-assessment",3,"0")))),"")</f>
        <v>0</v>
      </c>
      <c r="G78" s="9" t="s">
        <v>569</v>
      </c>
      <c r="H78" s="8">
        <f>IF(G78&lt;&gt;"",IF(G78="(1) Those who have performed external calibration or have multiple sets of data to support this",1,IF(G78="(2) Those with certificates such as internal correction or accounting visa",2,IF(G78="(3) Failure to perform instrument calibration or record compilation",3,"0"))),"")</f>
        <v>0</v>
      </c>
      <c r="I78" s="9" t="s">
        <v>612</v>
      </c>
      <c r="J78" s="8">
        <f>IF(I78="1 In-house development coefficient/mass balance coefficient",1,IF(I78="2 Same process/equipment experience coefficient",1,IF(I78="3 The manufacturer provides coefficients",2,IF(I78="4 egional emission coefficient",2,IF(I78="5 National emission coefficient",3,IF(I78="6 International emission coefficient",3,""))))))</f>
        <v>0</v>
      </c>
      <c r="K78" s="8">
        <f>IF(OR(F78="", H78="", J78=""), "Sistema non selezionato", F78*H78*J78)</f>
        <v>0</v>
      </c>
      <c r="L78" s="8">
        <f>IF('3-Controllo quantitativo'!AD77&lt;&gt;"",ROUND('3-Controllo quantitativo'!AD77,4),"")</f>
        <v>0</v>
      </c>
      <c r="M78" s="8">
        <f>IF(K78="Sistema non selezionato",IF(K78&lt;10,"1",IF(19&gt;K78,"2",IF(K78&gt;=27,"3","-"))))</f>
        <v>0</v>
      </c>
      <c r="N78" s="8">
        <f>IF(K78="Sistema non selezionato",IF(L78="",K78,ROUND(K78*L78,2)))</f>
        <v>0</v>
      </c>
    </row>
    <row r="79" spans="2:14">
      <c r="B79" s="8">
        <f>IF('2-Controllo qualitativo'!A79&lt;&gt;"",'2-Controllo qualitativo'!A79,"")</f>
        <v>0</v>
      </c>
      <c r="C79" s="8">
        <f>IF('2-Controllo qualitativo'!C79&lt;&gt;"",'2-Controllo qualitativo'!C79,"")</f>
        <v>0</v>
      </c>
      <c r="D79" s="8">
        <f>IF('2-Controllo qualitativo'!D79&lt;&gt;"",'2-Controllo qualitativo'!D79,"")</f>
        <v>0</v>
      </c>
      <c r="E79" s="9" t="s">
        <v>614</v>
      </c>
      <c r="F79" s="8">
        <f>IF(E79&lt;&gt;"",IF(E79="Continuous measurement",1,IF(E79="Periodic (intermittent) measurement",2,IF(E79="Financial accounting estimates",3,IF(E79="Self-assessment",3,"0")))),"")</f>
        <v>0</v>
      </c>
      <c r="G79" s="9" t="s">
        <v>569</v>
      </c>
      <c r="H79" s="8">
        <f>IF(G79&lt;&gt;"",IF(G79="(1) Those who have performed external calibration or have multiple sets of data to support this",1,IF(G79="(2) Those with certificates such as internal correction or accounting visa",2,IF(G79="(3) Failure to perform instrument calibration or record compilation",3,"0"))),"")</f>
        <v>0</v>
      </c>
      <c r="I79" s="9" t="s">
        <v>612</v>
      </c>
      <c r="J79" s="8">
        <f>IF(I79="1 In-house development coefficient/mass balance coefficient",1,IF(I79="2 Same process/equipment experience coefficient",1,IF(I79="3 The manufacturer provides coefficients",2,IF(I79="4 egional emission coefficient",2,IF(I79="5 National emission coefficient",3,IF(I79="6 International emission coefficient",3,""))))))</f>
        <v>0</v>
      </c>
      <c r="K79" s="8">
        <f>IF(OR(F79="", H79="", J79=""), "Sistema non selezionato", F79*H79*J79)</f>
        <v>0</v>
      </c>
      <c r="L79" s="8">
        <f>IF('3-Controllo quantitativo'!AD78&lt;&gt;"",ROUND('3-Controllo quantitativo'!AD78,4),"")</f>
        <v>0</v>
      </c>
      <c r="M79" s="8">
        <f>IF(K79="Sistema non selezionato",IF(K79&lt;10,"1",IF(19&gt;K79,"2",IF(K79&gt;=27,"3","-"))))</f>
        <v>0</v>
      </c>
      <c r="N79" s="8">
        <f>IF(K79="Sistema non selezionato",IF(L79="",K79,ROUND(K79*L79,2)))</f>
        <v>0</v>
      </c>
    </row>
    <row r="80" spans="2:14">
      <c r="B80" s="8">
        <f>IF('2-Controllo qualitativo'!A80&lt;&gt;"",'2-Controllo qualitativo'!A80,"")</f>
        <v>0</v>
      </c>
      <c r="C80" s="8">
        <f>IF('2-Controllo qualitativo'!C80&lt;&gt;"",'2-Controllo qualitativo'!C80,"")</f>
        <v>0</v>
      </c>
      <c r="D80" s="8">
        <f>IF('2-Controllo qualitativo'!D80&lt;&gt;"",'2-Controllo qualitativo'!D80,"")</f>
        <v>0</v>
      </c>
      <c r="E80" s="9" t="s">
        <v>614</v>
      </c>
      <c r="F80" s="8">
        <f>IF(E80&lt;&gt;"",IF(E80="Continuous measurement",1,IF(E80="Periodic (intermittent) measurement",2,IF(E80="Financial accounting estimates",3,IF(E80="Self-assessment",3,"0")))),"")</f>
        <v>0</v>
      </c>
      <c r="G80" s="9" t="s">
        <v>569</v>
      </c>
      <c r="H80" s="8">
        <f>IF(G80&lt;&gt;"",IF(G80="(1) Those who have performed external calibration or have multiple sets of data to support this",1,IF(G80="(2) Those with certificates such as internal correction or accounting visa",2,IF(G80="(3) Failure to perform instrument calibration or record compilation",3,"0"))),"")</f>
        <v>0</v>
      </c>
      <c r="I80" s="9" t="s">
        <v>612</v>
      </c>
      <c r="J80" s="8">
        <f>IF(I80="1 In-house development coefficient/mass balance coefficient",1,IF(I80="2 Same process/equipment experience coefficient",1,IF(I80="3 The manufacturer provides coefficients",2,IF(I80="4 egional emission coefficient",2,IF(I80="5 National emission coefficient",3,IF(I80="6 International emission coefficient",3,""))))))</f>
        <v>0</v>
      </c>
      <c r="K80" s="8">
        <f>IF(OR(F80="", H80="", J80=""), "Sistema non selezionato", F80*H80*J80)</f>
        <v>0</v>
      </c>
      <c r="L80" s="8">
        <f>IF('3-Controllo quantitativo'!AD79&lt;&gt;"",ROUND('3-Controllo quantitativo'!AD79,4),"")</f>
        <v>0</v>
      </c>
      <c r="M80" s="8">
        <f>IF(K80="Sistema non selezionato",IF(K80&lt;10,"1",IF(19&gt;K80,"2",IF(K80&gt;=27,"3","-"))))</f>
        <v>0</v>
      </c>
      <c r="N80" s="8">
        <f>IF(K80="Sistema non selezionato",IF(L80="",K80,ROUND(K80*L80,2)))</f>
        <v>0</v>
      </c>
    </row>
    <row r="81" spans="2:14">
      <c r="B81" s="8">
        <f>IF('2-Controllo qualitativo'!A81&lt;&gt;"",'2-Controllo qualitativo'!A81,"")</f>
        <v>0</v>
      </c>
      <c r="C81" s="8">
        <f>IF('2-Controllo qualitativo'!C81&lt;&gt;"",'2-Controllo qualitativo'!C81,"")</f>
        <v>0</v>
      </c>
      <c r="D81" s="8">
        <f>IF('2-Controllo qualitativo'!D81&lt;&gt;"",'2-Controllo qualitativo'!D81,"")</f>
        <v>0</v>
      </c>
      <c r="E81" s="9" t="s">
        <v>614</v>
      </c>
      <c r="F81" s="8">
        <f>IF(E81&lt;&gt;"",IF(E81="Continuous measurement",1,IF(E81="Periodic (intermittent) measurement",2,IF(E81="Financial accounting estimates",3,IF(E81="Self-assessment",3,"0")))),"")</f>
        <v>0</v>
      </c>
      <c r="G81" s="9"/>
      <c r="H81" s="8">
        <f>IF(G81&lt;&gt;"",IF(G81="(1) Those who have performed external calibration or have multiple sets of data to support this",1,IF(G81="(2) Those with certificates such as internal correction or accounting visa",2,IF(G81="(3) Failure to perform instrument calibration or record compilation",3,"0"))),"")</f>
        <v>0</v>
      </c>
      <c r="I81" s="9" t="s">
        <v>612</v>
      </c>
      <c r="J81" s="8">
        <f>IF(I81="1 In-house development coefficient/mass balance coefficient",1,IF(I81="2 Same process/equipment experience coefficient",1,IF(I81="3 The manufacturer provides coefficients",2,IF(I81="4 egional emission coefficient",2,IF(I81="5 National emission coefficient",3,IF(I81="6 International emission coefficient",3,""))))))</f>
        <v>0</v>
      </c>
      <c r="K81" s="8">
        <f>IF(OR(F81="", H81="", J81=""), "Sistema non selezionato", F81*H81*J81)</f>
        <v>0</v>
      </c>
      <c r="L81" s="8">
        <f>IF('3-Controllo quantitativo'!AD80&lt;&gt;"",ROUND('3-Controllo quantitativo'!AD80,4),"")</f>
        <v>0</v>
      </c>
      <c r="M81" s="8">
        <f>IF(K81="Sistema non selezionato",IF(K81&lt;10,"1",IF(19&gt;K81,"2",IF(K81&gt;=27,"3","-"))))</f>
        <v>0</v>
      </c>
      <c r="N81" s="8">
        <f>IF(K81="Sistema non selezionato",IF(L81="",K81,ROUND(K81*L81,2)))</f>
        <v>0</v>
      </c>
    </row>
    <row r="82" spans="2:14">
      <c r="B82" s="8">
        <f>IF('2-Controllo qualitativo'!A82&lt;&gt;"",'2-Controllo qualitativo'!A82,"")</f>
        <v>0</v>
      </c>
      <c r="C82" s="8">
        <f>IF('2-Controllo qualitativo'!C82&lt;&gt;"",'2-Controllo qualitativo'!C82,"")</f>
        <v>0</v>
      </c>
      <c r="D82" s="8">
        <f>IF('2-Controllo qualitativo'!D82&lt;&gt;"",'2-Controllo qualitativo'!D82,"")</f>
        <v>0</v>
      </c>
      <c r="E82" s="9" t="s">
        <v>614</v>
      </c>
      <c r="F82" s="8">
        <f>IF(E82&lt;&gt;"",IF(E82="Continuous measurement",1,IF(E82="Periodic (intermittent) measurement",2,IF(E82="Financial accounting estimates",3,IF(E82="Self-assessment",3,"0")))),"")</f>
        <v>0</v>
      </c>
      <c r="G82" s="9" t="s">
        <v>569</v>
      </c>
      <c r="H82" s="8">
        <f>IF(G82&lt;&gt;"",IF(G82="(1) Those who have performed external calibration or have multiple sets of data to support this",1,IF(G82="(2) Those with certificates such as internal correction or accounting visa",2,IF(G82="(3) Failure to perform instrument calibration or record compilation",3,"0"))),"")</f>
        <v>0</v>
      </c>
      <c r="I82" s="9" t="s">
        <v>612</v>
      </c>
      <c r="J82" s="8">
        <f>IF(I82="1 In-house development coefficient/mass balance coefficient",1,IF(I82="2 Same process/equipment experience coefficient",1,IF(I82="3 The manufacturer provides coefficients",2,IF(I82="4 egional emission coefficient",2,IF(I82="5 National emission coefficient",3,IF(I82="6 International emission coefficient",3,""))))))</f>
        <v>0</v>
      </c>
      <c r="K82" s="8">
        <f>IF(OR(F82="", H82="", J82=""), "Sistema non selezionato", F82*H82*J82)</f>
        <v>0</v>
      </c>
      <c r="L82" s="8">
        <f>IF('3-Controllo quantitativo'!AD81&lt;&gt;"",ROUND('3-Controllo quantitativo'!AD81,4),"")</f>
        <v>0</v>
      </c>
      <c r="M82" s="8">
        <f>IF(K82="Sistema non selezionato",IF(K82&lt;10,"1",IF(19&gt;K82,"2",IF(K82&gt;=27,"3","-"))))</f>
        <v>0</v>
      </c>
      <c r="N82" s="8">
        <f>IF(K82="Sistema non selezionato",IF(L82="",K82,ROUND(K82*L82,2)))</f>
        <v>0</v>
      </c>
    </row>
    <row r="83" spans="2:14">
      <c r="B83" s="8">
        <f>IF('2-Controllo qualitativo'!A83&lt;&gt;"",'2-Controllo qualitativo'!A83,"")</f>
        <v>0</v>
      </c>
      <c r="C83" s="8">
        <f>IF('2-Controllo qualitativo'!C83&lt;&gt;"",'2-Controllo qualitativo'!C83,"")</f>
        <v>0</v>
      </c>
      <c r="D83" s="8">
        <f>IF('2-Controllo qualitativo'!D83&lt;&gt;"",'2-Controllo qualitativo'!D83,"")</f>
        <v>0</v>
      </c>
      <c r="E83" s="9" t="s">
        <v>614</v>
      </c>
      <c r="F83" s="8">
        <f>IF(E83&lt;&gt;"",IF(E83="Continuous measurement",1,IF(E83="Periodic (intermittent) measurement",2,IF(E83="Financial accounting estimates",3,IF(E83="Self-assessment",3,"0")))),"")</f>
        <v>0</v>
      </c>
      <c r="G83" s="9" t="s">
        <v>569</v>
      </c>
      <c r="H83" s="8">
        <f>IF(G83&lt;&gt;"",IF(G83="(1) Those who have performed external calibration or have multiple sets of data to support this",1,IF(G83="(2) Those with certificates such as internal correction or accounting visa",2,IF(G83="(3) Failure to perform instrument calibration or record compilation",3,"0"))),"")</f>
        <v>0</v>
      </c>
      <c r="I83" s="9" t="s">
        <v>612</v>
      </c>
      <c r="J83" s="8">
        <f>IF(I83="1 In-house development coefficient/mass balance coefficient",1,IF(I83="2 Same process/equipment experience coefficient",1,IF(I83="3 The manufacturer provides coefficients",2,IF(I83="4 egional emission coefficient",2,IF(I83="5 National emission coefficient",3,IF(I83="6 International emission coefficient",3,""))))))</f>
        <v>0</v>
      </c>
      <c r="K83" s="8">
        <f>IF(OR(F83="", H83="", J83=""), "Sistema non selezionato", F83*H83*J83)</f>
        <v>0</v>
      </c>
      <c r="L83" s="8">
        <f>IF('3-Controllo quantitativo'!AD82&lt;&gt;"",ROUND('3-Controllo quantitativo'!AD82,4),"")</f>
        <v>0</v>
      </c>
      <c r="M83" s="8">
        <f>IF(K83="Sistema non selezionato",IF(K83&lt;10,"1",IF(19&gt;K83,"2",IF(K83&gt;=27,"3","-"))))</f>
        <v>0</v>
      </c>
      <c r="N83" s="8">
        <f>IF(K83="Sistema non selezionato",IF(L83="",K83,ROUND(K83*L83,2)))</f>
        <v>0</v>
      </c>
    </row>
    <row r="84" spans="2:14">
      <c r="B84" s="8">
        <f>IF('2-Controllo qualitativo'!A84&lt;&gt;"",'2-Controllo qualitativo'!A84,"")</f>
        <v>0</v>
      </c>
      <c r="C84" s="8">
        <f>IF('2-Controllo qualitativo'!C84&lt;&gt;"",'2-Controllo qualitativo'!C84,"")</f>
        <v>0</v>
      </c>
      <c r="D84" s="8">
        <f>IF('2-Controllo qualitativo'!D84&lt;&gt;"",'2-Controllo qualitativo'!D84,"")</f>
        <v>0</v>
      </c>
      <c r="E84" s="9" t="s">
        <v>614</v>
      </c>
      <c r="F84" s="8">
        <f>IF(E84&lt;&gt;"",IF(E84="Continuous measurement",1,IF(E84="Periodic (intermittent) measurement",2,IF(E84="Financial accounting estimates",3,IF(E84="Self-assessment",3,"0")))),"")</f>
        <v>0</v>
      </c>
      <c r="G84" s="9" t="s">
        <v>569</v>
      </c>
      <c r="H84" s="8">
        <f>IF(G84&lt;&gt;"",IF(G84="(1) Those who have performed external calibration or have multiple sets of data to support this",1,IF(G84="(2) Those with certificates such as internal correction or accounting visa",2,IF(G84="(3) Failure to perform instrument calibration or record compilation",3,"0"))),"")</f>
        <v>0</v>
      </c>
      <c r="I84" s="9" t="s">
        <v>612</v>
      </c>
      <c r="J84" s="8">
        <f>IF(I84="1 In-house development coefficient/mass balance coefficient",1,IF(I84="2 Same process/equipment experience coefficient",1,IF(I84="3 The manufacturer provides coefficients",2,IF(I84="4 egional emission coefficient",2,IF(I84="5 National emission coefficient",3,IF(I84="6 International emission coefficient",3,""))))))</f>
        <v>0</v>
      </c>
      <c r="K84" s="8">
        <f>IF(OR(F84="", H84="", J84=""), "Sistema non selezionato", F84*H84*J84)</f>
        <v>0</v>
      </c>
      <c r="L84" s="8">
        <f>IF('3-Controllo quantitativo'!AD83&lt;&gt;"",ROUND('3-Controllo quantitativo'!AD83,4),"")</f>
        <v>0</v>
      </c>
      <c r="M84" s="8">
        <f>IF(K84="Sistema non selezionato",IF(K84&lt;10,"1",IF(19&gt;K84,"2",IF(K84&gt;=27,"3","-"))))</f>
        <v>0</v>
      </c>
      <c r="N84" s="8">
        <f>IF(K84="Sistema non selezionato",IF(L84="",K84,ROUND(K84*L84,2)))</f>
        <v>0</v>
      </c>
    </row>
    <row r="85" spans="2:14">
      <c r="B85" s="8">
        <f>IF('2-Controllo qualitativo'!A85&lt;&gt;"",'2-Controllo qualitativo'!A85,"")</f>
        <v>0</v>
      </c>
      <c r="C85" s="8">
        <f>IF('2-Controllo qualitativo'!C85&lt;&gt;"",'2-Controllo qualitativo'!C85,"")</f>
        <v>0</v>
      </c>
      <c r="D85" s="8">
        <f>IF('2-Controllo qualitativo'!D85&lt;&gt;"",'2-Controllo qualitativo'!D85,"")</f>
        <v>0</v>
      </c>
      <c r="E85" s="9" t="s">
        <v>614</v>
      </c>
      <c r="F85" s="8">
        <f>IF(E85&lt;&gt;"",IF(E85="Continuous measurement",1,IF(E85="Periodic (intermittent) measurement",2,IF(E85="Financial accounting estimates",3,IF(E85="Self-assessment",3,"0")))),"")</f>
        <v>0</v>
      </c>
      <c r="G85" s="9" t="s">
        <v>569</v>
      </c>
      <c r="H85" s="8">
        <f>IF(G85&lt;&gt;"",IF(G85="(1) Those who have performed external calibration or have multiple sets of data to support this",1,IF(G85="(2) Those with certificates such as internal correction or accounting visa",2,IF(G85="(3) Failure to perform instrument calibration or record compilation",3,"0"))),"")</f>
        <v>0</v>
      </c>
      <c r="I85" s="9" t="s">
        <v>612</v>
      </c>
      <c r="J85" s="8">
        <f>IF(I85="1 In-house development coefficient/mass balance coefficient",1,IF(I85="2 Same process/equipment experience coefficient",1,IF(I85="3 The manufacturer provides coefficients",2,IF(I85="4 egional emission coefficient",2,IF(I85="5 National emission coefficient",3,IF(I85="6 International emission coefficient",3,""))))))</f>
        <v>0</v>
      </c>
      <c r="K85" s="8">
        <f>IF(OR(F85="", H85="", J85=""), "Sistema non selezionato", F85*H85*J85)</f>
        <v>0</v>
      </c>
      <c r="L85" s="8">
        <f>IF('3-Controllo quantitativo'!AD84&lt;&gt;"",ROUND('3-Controllo quantitativo'!AD84,4),"")</f>
        <v>0</v>
      </c>
      <c r="M85" s="8">
        <f>IF(K85="Sistema non selezionato",IF(K85&lt;10,"1",IF(19&gt;K85,"2",IF(K85&gt;=27,"3","-"))))</f>
        <v>0</v>
      </c>
      <c r="N85" s="8">
        <f>IF(K85="Sistema non selezionato",IF(L85="",K85,ROUND(K85*L85,2)))</f>
        <v>0</v>
      </c>
    </row>
    <row r="86" spans="2:14">
      <c r="B86" s="8">
        <f>IF('2-Controllo qualitativo'!A86&lt;&gt;"",'2-Controllo qualitativo'!A86,"")</f>
        <v>0</v>
      </c>
      <c r="C86" s="8">
        <f>IF('2-Controllo qualitativo'!C86&lt;&gt;"",'2-Controllo qualitativo'!C86,"")</f>
        <v>0</v>
      </c>
      <c r="D86" s="8">
        <f>IF('2-Controllo qualitativo'!D86&lt;&gt;"",'2-Controllo qualitativo'!D86,"")</f>
        <v>0</v>
      </c>
      <c r="E86" s="9" t="s">
        <v>614</v>
      </c>
      <c r="F86" s="8">
        <f>IF(E86&lt;&gt;"",IF(E86="Continuous measurement",1,IF(E86="Periodic (intermittent) measurement",2,IF(E86="Financial accounting estimates",3,IF(E86="Self-assessment",3,"0")))),"")</f>
        <v>0</v>
      </c>
      <c r="G86" s="9" t="s">
        <v>569</v>
      </c>
      <c r="H86" s="8">
        <f>IF(G86&lt;&gt;"",IF(G86="(1) Those who have performed external calibration or have multiple sets of data to support this",1,IF(G86="(2) Those with certificates such as internal correction or accounting visa",2,IF(G86="(3) Failure to perform instrument calibration or record compilation",3,"0"))),"")</f>
        <v>0</v>
      </c>
      <c r="I86" s="9" t="s">
        <v>612</v>
      </c>
      <c r="J86" s="8">
        <f>IF(I86="1 In-house development coefficient/mass balance coefficient",1,IF(I86="2 Same process/equipment experience coefficient",1,IF(I86="3 The manufacturer provides coefficients",2,IF(I86="4 egional emission coefficient",2,IF(I86="5 National emission coefficient",3,IF(I86="6 International emission coefficient",3,""))))))</f>
        <v>0</v>
      </c>
      <c r="K86" s="8">
        <f>IF(OR(F86="", H86="", J86=""), "Sistema non selezionato", F86*H86*J86)</f>
        <v>0</v>
      </c>
      <c r="L86" s="8">
        <f>IF('3-Controllo quantitativo'!AD85&lt;&gt;"",ROUND('3-Controllo quantitativo'!AD85,4),"")</f>
        <v>0</v>
      </c>
      <c r="M86" s="8">
        <f>IF(K86="Sistema non selezionato",IF(K86&lt;10,"1",IF(19&gt;K86,"2",IF(K86&gt;=27,"3","-"))))</f>
        <v>0</v>
      </c>
      <c r="N86" s="8">
        <f>IF(K86="Sistema non selezionato",IF(L86="",K86,ROUND(K86*L86,2)))</f>
        <v>0</v>
      </c>
    </row>
    <row r="87" spans="2:14">
      <c r="B87" s="8">
        <f>IF('2-Controllo qualitativo'!A87&lt;&gt;"",'2-Controllo qualitativo'!A87,"")</f>
        <v>0</v>
      </c>
      <c r="C87" s="8">
        <f>IF('2-Controllo qualitativo'!C87&lt;&gt;"",'2-Controllo qualitativo'!C87,"")</f>
        <v>0</v>
      </c>
      <c r="D87" s="8">
        <f>IF('2-Controllo qualitativo'!D87&lt;&gt;"",'2-Controllo qualitativo'!D87,"")</f>
        <v>0</v>
      </c>
      <c r="E87" s="9" t="s">
        <v>614</v>
      </c>
      <c r="F87" s="8">
        <f>IF(E87&lt;&gt;"",IF(E87="Continuous measurement",1,IF(E87="Periodic (intermittent) measurement",2,IF(E87="Financial accounting estimates",3,IF(E87="Self-assessment",3,"0")))),"")</f>
        <v>0</v>
      </c>
      <c r="G87" s="9" t="s">
        <v>569</v>
      </c>
      <c r="H87" s="8">
        <f>IF(G87&lt;&gt;"",IF(G87="(1) Those who have performed external calibration or have multiple sets of data to support this",1,IF(G87="(2) Those with certificates such as internal correction or accounting visa",2,IF(G87="(3) Failure to perform instrument calibration or record compilation",3,"0"))),"")</f>
        <v>0</v>
      </c>
      <c r="I87" s="9" t="s">
        <v>612</v>
      </c>
      <c r="J87" s="8">
        <f>IF(I87="1 In-house development coefficient/mass balance coefficient",1,IF(I87="2 Same process/equipment experience coefficient",1,IF(I87="3 The manufacturer provides coefficients",2,IF(I87="4 egional emission coefficient",2,IF(I87="5 National emission coefficient",3,IF(I87="6 International emission coefficient",3,""))))))</f>
        <v>0</v>
      </c>
      <c r="K87" s="8">
        <f>IF(OR(F87="", H87="", J87=""), "Sistema non selezionato", F87*H87*J87)</f>
        <v>0</v>
      </c>
      <c r="L87" s="8">
        <f>IF('3-Controllo quantitativo'!AD86&lt;&gt;"",ROUND('3-Controllo quantitativo'!AD86,4),"")</f>
        <v>0</v>
      </c>
      <c r="M87" s="8">
        <f>IF(K87="Sistema non selezionato",IF(K87&lt;10,"1",IF(19&gt;K87,"2",IF(K87&gt;=27,"3","-"))))</f>
        <v>0</v>
      </c>
      <c r="N87" s="8">
        <f>IF(K87="Sistema non selezionato",IF(L87="",K87,ROUND(K87*L87,2)))</f>
        <v>0</v>
      </c>
    </row>
    <row r="88" spans="2:14">
      <c r="B88" s="8">
        <f>IF('2-Controllo qualitativo'!A88&lt;&gt;"",'2-Controllo qualitativo'!A88,"")</f>
        <v>0</v>
      </c>
      <c r="C88" s="8">
        <f>IF('2-Controllo qualitativo'!C88&lt;&gt;"",'2-Controllo qualitativo'!C88,"")</f>
        <v>0</v>
      </c>
      <c r="D88" s="8">
        <f>IF('2-Controllo qualitativo'!D88&lt;&gt;"",'2-Controllo qualitativo'!D88,"")</f>
        <v>0</v>
      </c>
      <c r="E88" s="9" t="s">
        <v>614</v>
      </c>
      <c r="F88" s="8">
        <f>IF(E88&lt;&gt;"",IF(E88="Continuous measurement",1,IF(E88="Periodic (intermittent) measurement",2,IF(E88="Financial accounting estimates",3,IF(E88="Self-assessment",3,"0")))),"")</f>
        <v>0</v>
      </c>
      <c r="G88" s="9" t="s">
        <v>569</v>
      </c>
      <c r="H88" s="8">
        <f>IF(G88&lt;&gt;"",IF(G88="(1) Those who have performed external calibration or have multiple sets of data to support this",1,IF(G88="(2) Those with certificates such as internal correction or accounting visa",2,IF(G88="(3) Failure to perform instrument calibration or record compilation",3,"0"))),"")</f>
        <v>0</v>
      </c>
      <c r="I88" s="9" t="s">
        <v>612</v>
      </c>
      <c r="J88" s="8">
        <f>IF(I88="1 In-house development coefficient/mass balance coefficient",1,IF(I88="2 Same process/equipment experience coefficient",1,IF(I88="3 The manufacturer provides coefficients",2,IF(I88="4 egional emission coefficient",2,IF(I88="5 National emission coefficient",3,IF(I88="6 International emission coefficient",3,""))))))</f>
        <v>0</v>
      </c>
      <c r="K88" s="8">
        <f>IF(OR(F88="", H88="", J88=""), "Sistema non selezionato", F88*H88*J88)</f>
        <v>0</v>
      </c>
      <c r="L88" s="8">
        <f>IF('3-Controllo quantitativo'!AD87&lt;&gt;"",ROUND('3-Controllo quantitativo'!AD87,4),"")</f>
        <v>0</v>
      </c>
      <c r="M88" s="8">
        <f>IF(K88="Sistema non selezionato",IF(K88&lt;10,"1",IF(19&gt;K88,"2",IF(K88&gt;=27,"3","-"))))</f>
        <v>0</v>
      </c>
      <c r="N88" s="8">
        <f>IF(K88="Sistema non selezionato",IF(L88="",K88,ROUND(K88*L88,2)))</f>
        <v>0</v>
      </c>
    </row>
    <row r="89" spans="2:14">
      <c r="B89" s="8">
        <f>IF('2-Controllo qualitativo'!A89&lt;&gt;"",'2-Controllo qualitativo'!A89,"")</f>
        <v>0</v>
      </c>
      <c r="C89" s="8">
        <f>IF('2-Controllo qualitativo'!C89&lt;&gt;"",'2-Controllo qualitativo'!C89,"")</f>
        <v>0</v>
      </c>
      <c r="D89" s="8">
        <f>IF('2-Controllo qualitativo'!D89&lt;&gt;"",'2-Controllo qualitativo'!D89,"")</f>
        <v>0</v>
      </c>
      <c r="E89" s="9" t="s">
        <v>614</v>
      </c>
      <c r="F89" s="8">
        <f>IF(E89&lt;&gt;"",IF(E89="Continuous measurement",1,IF(E89="Periodic (intermittent) measurement",2,IF(E89="Financial accounting estimates",3,IF(E89="Self-assessment",3,"0")))),"")</f>
        <v>0</v>
      </c>
      <c r="G89" s="9"/>
      <c r="H89" s="8">
        <f>IF(G89&lt;&gt;"",IF(G89="(1) Those who have performed external calibration or have multiple sets of data to support this",1,IF(G89="(2) Those with certificates such as internal correction or accounting visa",2,IF(G89="(3) Failure to perform instrument calibration or record compilation",3,"0"))),"")</f>
        <v>0</v>
      </c>
      <c r="I89" s="9" t="s">
        <v>612</v>
      </c>
      <c r="J89" s="8">
        <f>IF(I89="1 In-house development coefficient/mass balance coefficient",1,IF(I89="2 Same process/equipment experience coefficient",1,IF(I89="3 The manufacturer provides coefficients",2,IF(I89="4 egional emission coefficient",2,IF(I89="5 National emission coefficient",3,IF(I89="6 International emission coefficient",3,""))))))</f>
        <v>0</v>
      </c>
      <c r="K89" s="8">
        <f>IF(OR(F89="", H89="", J89=""), "Sistema non selezionato", F89*H89*J89)</f>
        <v>0</v>
      </c>
      <c r="L89" s="8">
        <f>IF('3-Controllo quantitativo'!AD88&lt;&gt;"",ROUND('3-Controllo quantitativo'!AD88,4),"")</f>
        <v>0</v>
      </c>
      <c r="M89" s="8">
        <f>IF(K89="Sistema non selezionato",IF(K89&lt;10,"1",IF(19&gt;K89,"2",IF(K89&gt;=27,"3","-"))))</f>
        <v>0</v>
      </c>
      <c r="N89" s="8">
        <f>IF(K89="Sistema non selezionato",IF(L89="",K89,ROUND(K89*L89,2)))</f>
        <v>0</v>
      </c>
    </row>
    <row r="90" spans="2:14">
      <c r="B90" s="8">
        <f>IF('2-Controllo qualitativo'!A90&lt;&gt;"",'2-Controllo qualitativo'!A90,"")</f>
        <v>0</v>
      </c>
      <c r="C90" s="8">
        <f>IF('2-Controllo qualitativo'!C90&lt;&gt;"",'2-Controllo qualitativo'!C90,"")</f>
        <v>0</v>
      </c>
      <c r="D90" s="8">
        <f>IF('2-Controllo qualitativo'!D90&lt;&gt;"",'2-Controllo qualitativo'!D90,"")</f>
        <v>0</v>
      </c>
      <c r="E90" s="9" t="s">
        <v>614</v>
      </c>
      <c r="F90" s="8">
        <f>IF(E90&lt;&gt;"",IF(E90="Continuous measurement",1,IF(E90="Periodic (intermittent) measurement",2,IF(E90="Financial accounting estimates",3,IF(E90="Self-assessment",3,"0")))),"")</f>
        <v>0</v>
      </c>
      <c r="G90" s="9" t="s">
        <v>569</v>
      </c>
      <c r="H90" s="8">
        <f>IF(G90&lt;&gt;"",IF(G90="(1) Those who have performed external calibration or have multiple sets of data to support this",1,IF(G90="(2) Those with certificates such as internal correction or accounting visa",2,IF(G90="(3) Failure to perform instrument calibration or record compilation",3,"0"))),"")</f>
        <v>0</v>
      </c>
      <c r="I90" s="9" t="s">
        <v>612</v>
      </c>
      <c r="J90" s="8">
        <f>IF(I90="1 In-house development coefficient/mass balance coefficient",1,IF(I90="2 Same process/equipment experience coefficient",1,IF(I90="3 The manufacturer provides coefficients",2,IF(I90="4 egional emission coefficient",2,IF(I90="5 National emission coefficient",3,IF(I90="6 International emission coefficient",3,""))))))</f>
        <v>0</v>
      </c>
      <c r="K90" s="8">
        <f>IF(OR(F90="", H90="", J90=""), "Sistema non selezionato", F90*H90*J90)</f>
        <v>0</v>
      </c>
      <c r="L90" s="8">
        <f>IF('3-Controllo quantitativo'!AD89&lt;&gt;"",ROUND('3-Controllo quantitativo'!AD89,4),"")</f>
        <v>0</v>
      </c>
      <c r="M90" s="8">
        <f>IF(K90="Sistema non selezionato",IF(K90&lt;10,"1",IF(19&gt;K90,"2",IF(K90&gt;=27,"3","-"))))</f>
        <v>0</v>
      </c>
      <c r="N90" s="8">
        <f>IF(K90="Sistema non selezionato",IF(L90="",K90,ROUND(K90*L90,2)))</f>
        <v>0</v>
      </c>
    </row>
    <row r="91" spans="2:14">
      <c r="B91" s="8">
        <f>IF('2-Controllo qualitativo'!A91&lt;&gt;"",'2-Controllo qualitativo'!A91,"")</f>
        <v>0</v>
      </c>
      <c r="C91" s="8">
        <f>IF('2-Controllo qualitativo'!C91&lt;&gt;"",'2-Controllo qualitativo'!C91,"")</f>
        <v>0</v>
      </c>
      <c r="D91" s="8">
        <f>IF('2-Controllo qualitativo'!D91&lt;&gt;"",'2-Controllo qualitativo'!D91,"")</f>
        <v>0</v>
      </c>
      <c r="E91" s="9" t="s">
        <v>614</v>
      </c>
      <c r="F91" s="8">
        <f>IF(E91&lt;&gt;"",IF(E91="Continuous measurement",1,IF(E91="Periodic (intermittent) measurement",2,IF(E91="Financial accounting estimates",3,IF(E91="Self-assessment",3,"0")))),"")</f>
        <v>0</v>
      </c>
      <c r="G91" s="9" t="s">
        <v>569</v>
      </c>
      <c r="H91" s="8">
        <f>IF(G91&lt;&gt;"",IF(G91="(1) Those who have performed external calibration or have multiple sets of data to support this",1,IF(G91="(2) Those with certificates such as internal correction or accounting visa",2,IF(G91="(3) Failure to perform instrument calibration or record compilation",3,"0"))),"")</f>
        <v>0</v>
      </c>
      <c r="I91" s="9" t="s">
        <v>612</v>
      </c>
      <c r="J91" s="8">
        <f>IF(I91="1 In-house development coefficient/mass balance coefficient",1,IF(I91="2 Same process/equipment experience coefficient",1,IF(I91="3 The manufacturer provides coefficients",2,IF(I91="4 egional emission coefficient",2,IF(I91="5 National emission coefficient",3,IF(I91="6 International emission coefficient",3,""))))))</f>
        <v>0</v>
      </c>
      <c r="K91" s="8">
        <f>IF(OR(F91="", H91="", J91=""), "Sistema non selezionato", F91*H91*J91)</f>
        <v>0</v>
      </c>
      <c r="L91" s="8">
        <f>IF('3-Controllo quantitativo'!AD90&lt;&gt;"",ROUND('3-Controllo quantitativo'!AD90,4),"")</f>
        <v>0</v>
      </c>
      <c r="M91" s="8">
        <f>IF(K91="Sistema non selezionato",IF(K91&lt;10,"1",IF(19&gt;K91,"2",IF(K91&gt;=27,"3","-"))))</f>
        <v>0</v>
      </c>
      <c r="N91" s="8">
        <f>IF(K91="Sistema non selezionato",IF(L91="",K91,ROUND(K91*L91,2)))</f>
        <v>0</v>
      </c>
    </row>
    <row r="92" spans="2:14">
      <c r="B92" s="8">
        <f>IF('2-Controllo qualitativo'!A92&lt;&gt;"",'2-Controllo qualitativo'!A92,"")</f>
        <v>0</v>
      </c>
      <c r="C92" s="8">
        <f>IF('2-Controllo qualitativo'!C92&lt;&gt;"",'2-Controllo qualitativo'!C92,"")</f>
        <v>0</v>
      </c>
      <c r="D92" s="8">
        <f>IF('2-Controllo qualitativo'!D92&lt;&gt;"",'2-Controllo qualitativo'!D92,"")</f>
        <v>0</v>
      </c>
      <c r="E92" s="9" t="s">
        <v>614</v>
      </c>
      <c r="F92" s="8">
        <f>IF(E92&lt;&gt;"",IF(E92="Continuous measurement",1,IF(E92="Periodic (intermittent) measurement",2,IF(E92="Financial accounting estimates",3,IF(E92="Self-assessment",3,"0")))),"")</f>
        <v>0</v>
      </c>
      <c r="G92" s="9" t="s">
        <v>569</v>
      </c>
      <c r="H92" s="8">
        <f>IF(G92&lt;&gt;"",IF(G92="(1) Those who have performed external calibration or have multiple sets of data to support this",1,IF(G92="(2) Those with certificates such as internal correction or accounting visa",2,IF(G92="(3) Failure to perform instrument calibration or record compilation",3,"0"))),"")</f>
        <v>0</v>
      </c>
      <c r="I92" s="9" t="s">
        <v>612</v>
      </c>
      <c r="J92" s="8">
        <f>IF(I92="1 In-house development coefficient/mass balance coefficient",1,IF(I92="2 Same process/equipment experience coefficient",1,IF(I92="3 The manufacturer provides coefficients",2,IF(I92="4 egional emission coefficient",2,IF(I92="5 National emission coefficient",3,IF(I92="6 International emission coefficient",3,""))))))</f>
        <v>0</v>
      </c>
      <c r="K92" s="8">
        <f>IF(OR(F92="", H92="", J92=""), "Sistema non selezionato", F92*H92*J92)</f>
        <v>0</v>
      </c>
      <c r="L92" s="8">
        <f>IF('3-Controllo quantitativo'!AD91&lt;&gt;"",ROUND('3-Controllo quantitativo'!AD91,4),"")</f>
        <v>0</v>
      </c>
      <c r="M92" s="8">
        <f>IF(K92="Sistema non selezionato",IF(K92&lt;10,"1",IF(19&gt;K92,"2",IF(K92&gt;=27,"3","-"))))</f>
        <v>0</v>
      </c>
      <c r="N92" s="8">
        <f>IF(K92="Sistema non selezionato",IF(L92="",K92,ROUND(K92*L92,2)))</f>
        <v>0</v>
      </c>
    </row>
    <row r="93" spans="2:14">
      <c r="B93" s="8">
        <f>IF('2-Controllo qualitativo'!A93&lt;&gt;"",'2-Controllo qualitativo'!A93,"")</f>
        <v>0</v>
      </c>
      <c r="C93" s="8">
        <f>IF('2-Controllo qualitativo'!C93&lt;&gt;"",'2-Controllo qualitativo'!C93,"")</f>
        <v>0</v>
      </c>
      <c r="D93" s="8">
        <f>IF('2-Controllo qualitativo'!D93&lt;&gt;"",'2-Controllo qualitativo'!D93,"")</f>
        <v>0</v>
      </c>
      <c r="E93" s="9"/>
      <c r="F93" s="8">
        <f>IF(E93&lt;&gt;"",IF(E93="Continuous measurement",1,IF(E93="Periodic (intermittent) measurement",2,IF(E93="Financial accounting estimates",3,IF(E93="Self-assessment",3,"0")))),"")</f>
        <v>0</v>
      </c>
      <c r="G93" s="9" t="s">
        <v>569</v>
      </c>
      <c r="H93" s="8">
        <f>IF(G93&lt;&gt;"",IF(G93="(1) Those who have performed external calibration or have multiple sets of data to support this",1,IF(G93="(2) Those with certificates such as internal correction or accounting visa",2,IF(G93="(3) Failure to perform instrument calibration or record compilation",3,"0"))),"")</f>
        <v>0</v>
      </c>
      <c r="I93" s="9" t="s">
        <v>612</v>
      </c>
      <c r="J93" s="8">
        <f>IF(I93="1 In-house development coefficient/mass balance coefficient",1,IF(I93="2 Same process/equipment experience coefficient",1,IF(I93="3 The manufacturer provides coefficients",2,IF(I93="4 egional emission coefficient",2,IF(I93="5 National emission coefficient",3,IF(I93="6 International emission coefficient",3,""))))))</f>
        <v>0</v>
      </c>
      <c r="K93" s="8">
        <f>IF(OR(F93="", H93="", J93=""), "Sistema non selezionato", F93*H93*J93)</f>
        <v>0</v>
      </c>
      <c r="L93" s="8">
        <f>IF('3-Controllo quantitativo'!AD92&lt;&gt;"",ROUND('3-Controllo quantitativo'!AD92,4),"")</f>
        <v>0</v>
      </c>
      <c r="M93" s="8">
        <f>IF(K93="Sistema non selezionato",IF(K93&lt;10,"1",IF(19&gt;K93,"2",IF(K93&gt;=27,"3","-"))))</f>
        <v>0</v>
      </c>
      <c r="N93" s="8">
        <f>IF(K93="Sistema non selezionato",IF(L93="",K93,ROUND(K93*L93,2)))</f>
        <v>0</v>
      </c>
    </row>
    <row r="94" spans="2:14">
      <c r="B94" s="8">
        <f>IF('2-Controllo qualitativo'!A94&lt;&gt;"",'2-Controllo qualitativo'!A94,"")</f>
        <v>0</v>
      </c>
      <c r="C94" s="8">
        <f>IF('2-Controllo qualitativo'!C94&lt;&gt;"",'2-Controllo qualitativo'!C94,"")</f>
        <v>0</v>
      </c>
      <c r="D94" s="8">
        <f>IF('2-Controllo qualitativo'!D94&lt;&gt;"",'2-Controllo qualitativo'!D94,"")</f>
        <v>0</v>
      </c>
      <c r="E94" s="9" t="s">
        <v>614</v>
      </c>
      <c r="F94" s="8">
        <f>IF(E94&lt;&gt;"",IF(E94="Continuous measurement",1,IF(E94="Periodic (intermittent) measurement",2,IF(E94="Financial accounting estimates",3,IF(E94="Self-assessment",3,"0")))),"")</f>
        <v>0</v>
      </c>
      <c r="G94" s="9" t="s">
        <v>569</v>
      </c>
      <c r="H94" s="8">
        <f>IF(G94&lt;&gt;"",IF(G94="(1) Those who have performed external calibration or have multiple sets of data to support this",1,IF(G94="(2) Those with certificates such as internal correction or accounting visa",2,IF(G94="(3) Failure to perform instrument calibration or record compilation",3,"0"))),"")</f>
        <v>0</v>
      </c>
      <c r="I94" s="9" t="s">
        <v>612</v>
      </c>
      <c r="J94" s="8">
        <f>IF(I94="1 In-house development coefficient/mass balance coefficient",1,IF(I94="2 Same process/equipment experience coefficient",1,IF(I94="3 The manufacturer provides coefficients",2,IF(I94="4 egional emission coefficient",2,IF(I94="5 National emission coefficient",3,IF(I94="6 International emission coefficient",3,""))))))</f>
        <v>0</v>
      </c>
      <c r="K94" s="8">
        <f>IF(OR(F94="", H94="", J94=""), "Sistema non selezionato", F94*H94*J94)</f>
        <v>0</v>
      </c>
      <c r="L94" s="8">
        <f>IF('3-Controllo quantitativo'!AD93&lt;&gt;"",ROUND('3-Controllo quantitativo'!AD93,4),"")</f>
        <v>0</v>
      </c>
      <c r="M94" s="8">
        <f>IF(K94="Sistema non selezionato",IF(K94&lt;10,"1",IF(19&gt;K94,"2",IF(K94&gt;=27,"3","-"))))</f>
        <v>0</v>
      </c>
      <c r="N94" s="8">
        <f>IF(K94="Sistema non selezionato",IF(L94="",K94,ROUND(K94*L94,2)))</f>
        <v>0</v>
      </c>
    </row>
    <row r="95" spans="2:14">
      <c r="B95" s="8">
        <f>IF('2-Controllo qualitativo'!A95&lt;&gt;"",'2-Controllo qualitativo'!A95,"")</f>
        <v>0</v>
      </c>
      <c r="C95" s="8">
        <f>IF('2-Controllo qualitativo'!C95&lt;&gt;"",'2-Controllo qualitativo'!C95,"")</f>
        <v>0</v>
      </c>
      <c r="D95" s="8">
        <f>IF('2-Controllo qualitativo'!D95&lt;&gt;"",'2-Controllo qualitativo'!D95,"")</f>
        <v>0</v>
      </c>
      <c r="E95" s="9" t="s">
        <v>614</v>
      </c>
      <c r="F95" s="8">
        <f>IF(E95&lt;&gt;"",IF(E95="Continuous measurement",1,IF(E95="Periodic (intermittent) measurement",2,IF(E95="Financial accounting estimates",3,IF(E95="Self-assessment",3,"0")))),"")</f>
        <v>0</v>
      </c>
      <c r="G95" s="9" t="s">
        <v>569</v>
      </c>
      <c r="H95" s="8">
        <f>IF(G95&lt;&gt;"",IF(G95="(1) Those who have performed external calibration or have multiple sets of data to support this",1,IF(G95="(2) Those with certificates such as internal correction or accounting visa",2,IF(G95="(3) Failure to perform instrument calibration or record compilation",3,"0"))),"")</f>
        <v>0</v>
      </c>
      <c r="I95" s="9" t="s">
        <v>612</v>
      </c>
      <c r="J95" s="8">
        <f>IF(I95="1 In-house development coefficient/mass balance coefficient",1,IF(I95="2 Same process/equipment experience coefficient",1,IF(I95="3 The manufacturer provides coefficients",2,IF(I95="4 egional emission coefficient",2,IF(I95="5 National emission coefficient",3,IF(I95="6 International emission coefficient",3,""))))))</f>
        <v>0</v>
      </c>
      <c r="K95" s="8">
        <f>IF(OR(F95="", H95="", J95=""), "Sistema non selezionato", F95*H95*J95)</f>
        <v>0</v>
      </c>
      <c r="L95" s="8">
        <f>IF('3-Controllo quantitativo'!AD94&lt;&gt;"",ROUND('3-Controllo quantitativo'!AD94,4),"")</f>
        <v>0</v>
      </c>
      <c r="M95" s="8">
        <f>IF(K95="Sistema non selezionato",IF(K95&lt;10,"1",IF(19&gt;K95,"2",IF(K95&gt;=27,"3","-"))))</f>
        <v>0</v>
      </c>
      <c r="N95" s="8">
        <f>IF(K95="Sistema non selezionato",IF(L95="",K95,ROUND(K95*L95,2)))</f>
        <v>0</v>
      </c>
    </row>
    <row r="96" spans="2:14">
      <c r="B96" s="8">
        <f>IF('2-Controllo qualitativo'!A96&lt;&gt;"",'2-Controllo qualitativo'!A96,"")</f>
        <v>0</v>
      </c>
      <c r="C96" s="8">
        <f>IF('2-Controllo qualitativo'!C96&lt;&gt;"",'2-Controllo qualitativo'!C96,"")</f>
        <v>0</v>
      </c>
      <c r="D96" s="8">
        <f>IF('2-Controllo qualitativo'!D96&lt;&gt;"",'2-Controllo qualitativo'!D96,"")</f>
        <v>0</v>
      </c>
      <c r="E96" s="9" t="s">
        <v>614</v>
      </c>
      <c r="F96" s="8">
        <f>IF(E96&lt;&gt;"",IF(E96="Continuous measurement",1,IF(E96="Periodic (intermittent) measurement",2,IF(E96="Financial accounting estimates",3,IF(E96="Self-assessment",3,"0")))),"")</f>
        <v>0</v>
      </c>
      <c r="G96" s="9" t="s">
        <v>569</v>
      </c>
      <c r="H96" s="8">
        <f>IF(G96&lt;&gt;"",IF(G96="(1) Those who have performed external calibration or have multiple sets of data to support this",1,IF(G96="(2) Those with certificates such as internal correction or accounting visa",2,IF(G96="(3) Failure to perform instrument calibration or record compilation",3,"0"))),"")</f>
        <v>0</v>
      </c>
      <c r="I96" s="9" t="s">
        <v>612</v>
      </c>
      <c r="J96" s="8">
        <f>IF(I96="1 In-house development coefficient/mass balance coefficient",1,IF(I96="2 Same process/equipment experience coefficient",1,IF(I96="3 The manufacturer provides coefficients",2,IF(I96="4 egional emission coefficient",2,IF(I96="5 National emission coefficient",3,IF(I96="6 International emission coefficient",3,""))))))</f>
        <v>0</v>
      </c>
      <c r="K96" s="8">
        <f>IF(OR(F96="", H96="", J96=""), "Sistema non selezionato", F96*H96*J96)</f>
        <v>0</v>
      </c>
      <c r="L96" s="8">
        <f>IF('3-Controllo quantitativo'!AD95&lt;&gt;"",ROUND('3-Controllo quantitativo'!AD95,4),"")</f>
        <v>0</v>
      </c>
      <c r="M96" s="8">
        <f>IF(K96="Sistema non selezionato",IF(K96&lt;10,"1",IF(19&gt;K96,"2",IF(K96&gt;=27,"3","-"))))</f>
        <v>0</v>
      </c>
      <c r="N96" s="8">
        <f>IF(K96="Sistema non selezionato",IF(L96="",K96,ROUND(K96*L96,2)))</f>
        <v>0</v>
      </c>
    </row>
    <row r="97" spans="2:14">
      <c r="B97" s="8">
        <f>IF('2-Controllo qualitativo'!A97&lt;&gt;"",'2-Controllo qualitativo'!A97,"")</f>
        <v>0</v>
      </c>
      <c r="C97" s="8">
        <f>IF('2-Controllo qualitativo'!C97&lt;&gt;"",'2-Controllo qualitativo'!C97,"")</f>
        <v>0</v>
      </c>
      <c r="D97" s="8">
        <f>IF('2-Controllo qualitativo'!D97&lt;&gt;"",'2-Controllo qualitativo'!D97,"")</f>
        <v>0</v>
      </c>
      <c r="E97" s="9" t="s">
        <v>614</v>
      </c>
      <c r="F97" s="8">
        <f>IF(E97&lt;&gt;"",IF(E97="Continuous measurement",1,IF(E97="Periodic (intermittent) measurement",2,IF(E97="Financial accounting estimates",3,IF(E97="Self-assessment",3,"0")))),"")</f>
        <v>0</v>
      </c>
      <c r="G97" s="9" t="s">
        <v>569</v>
      </c>
      <c r="H97" s="8">
        <f>IF(G97&lt;&gt;"",IF(G97="(1) Those who have performed external calibration or have multiple sets of data to support this",1,IF(G97="(2) Those with certificates such as internal correction or accounting visa",2,IF(G97="(3) Failure to perform instrument calibration or record compilation",3,"0"))),"")</f>
        <v>0</v>
      </c>
      <c r="I97" s="9" t="s">
        <v>612</v>
      </c>
      <c r="J97" s="8">
        <f>IF(I97="1 In-house development coefficient/mass balance coefficient",1,IF(I97="2 Same process/equipment experience coefficient",1,IF(I97="3 The manufacturer provides coefficients",2,IF(I97="4 egional emission coefficient",2,IF(I97="5 National emission coefficient",3,IF(I97="6 International emission coefficient",3,""))))))</f>
        <v>0</v>
      </c>
      <c r="K97" s="8">
        <f>IF(OR(F97="", H97="", J97=""), "Sistema non selezionato", F97*H97*J97)</f>
        <v>0</v>
      </c>
      <c r="L97" s="8">
        <f>IF('3-Controllo quantitativo'!AD96&lt;&gt;"",ROUND('3-Controllo quantitativo'!AD96,4),"")</f>
        <v>0</v>
      </c>
      <c r="M97" s="8">
        <f>IF(K97="Sistema non selezionato",IF(K97&lt;10,"1",IF(19&gt;K97,"2",IF(K97&gt;=27,"3","-"))))</f>
        <v>0</v>
      </c>
      <c r="N97" s="8">
        <f>IF(K97="Sistema non selezionato",IF(L97="",K97,ROUND(K97*L97,2)))</f>
        <v>0</v>
      </c>
    </row>
    <row r="98" spans="2:14">
      <c r="B98" s="8">
        <f>IF('2-Controllo qualitativo'!A98&lt;&gt;"",'2-Controllo qualitativo'!A98,"")</f>
        <v>0</v>
      </c>
      <c r="C98" s="8">
        <f>IF('2-Controllo qualitativo'!C98&lt;&gt;"",'2-Controllo qualitativo'!C98,"")</f>
        <v>0</v>
      </c>
      <c r="D98" s="8">
        <f>IF('2-Controllo qualitativo'!D98&lt;&gt;"",'2-Controllo qualitativo'!D98,"")</f>
        <v>0</v>
      </c>
      <c r="E98" s="9"/>
      <c r="F98" s="8">
        <f>IF(E98&lt;&gt;"",IF(E98="Continuous measurement",1,IF(E98="Periodic (intermittent) measurement",2,IF(E98="Financial accounting estimates",3,IF(E98="Self-assessment",3,"0")))),"")</f>
        <v>0</v>
      </c>
      <c r="G98" s="9" t="s">
        <v>569</v>
      </c>
      <c r="H98" s="8">
        <f>IF(G98&lt;&gt;"",IF(G98="(1) Those who have performed external calibration or have multiple sets of data to support this",1,IF(G98="(2) Those with certificates such as internal correction or accounting visa",2,IF(G98="(3) Failure to perform instrument calibration or record compilation",3,"0"))),"")</f>
        <v>0</v>
      </c>
      <c r="I98" s="9" t="s">
        <v>612</v>
      </c>
      <c r="J98" s="8">
        <f>IF(I98="1 In-house development coefficient/mass balance coefficient",1,IF(I98="2 Same process/equipment experience coefficient",1,IF(I98="3 The manufacturer provides coefficients",2,IF(I98="4 egional emission coefficient",2,IF(I98="5 National emission coefficient",3,IF(I98="6 International emission coefficient",3,""))))))</f>
        <v>0</v>
      </c>
      <c r="K98" s="8">
        <f>IF(OR(F98="", H98="", J98=""), "Sistema non selezionato", F98*H98*J98)</f>
        <v>0</v>
      </c>
      <c r="L98" s="8">
        <f>IF('3-Controllo quantitativo'!AD97&lt;&gt;"",ROUND('3-Controllo quantitativo'!AD97,4),"")</f>
        <v>0</v>
      </c>
      <c r="M98" s="8">
        <f>IF(K98="Sistema non selezionato",IF(K98&lt;10,"1",IF(19&gt;K98,"2",IF(K98&gt;=27,"3","-"))))</f>
        <v>0</v>
      </c>
      <c r="N98" s="8">
        <f>IF(K98="Sistema non selezionato",IF(L98="",K98,ROUND(K98*L98,2)))</f>
        <v>0</v>
      </c>
    </row>
    <row r="99" spans="2:14">
      <c r="B99" s="8">
        <f>IF('2-Controllo qualitativo'!A99&lt;&gt;"",'2-Controllo qualitativo'!A99,"")</f>
        <v>0</v>
      </c>
      <c r="C99" s="8">
        <f>IF('2-Controllo qualitativo'!C99&lt;&gt;"",'2-Controllo qualitativo'!C99,"")</f>
        <v>0</v>
      </c>
      <c r="D99" s="8">
        <f>IF('2-Controllo qualitativo'!D99&lt;&gt;"",'2-Controllo qualitativo'!D99,"")</f>
        <v>0</v>
      </c>
      <c r="E99" s="9"/>
      <c r="F99" s="8">
        <f>IF(E99&lt;&gt;"",IF(E99="Continuous measurement",1,IF(E99="Periodic (intermittent) measurement",2,IF(E99="Financial accounting estimates",3,IF(E99="Self-assessment",3,"0")))),"")</f>
        <v>0</v>
      </c>
      <c r="G99" s="9" t="s">
        <v>569</v>
      </c>
      <c r="H99" s="8">
        <f>IF(G99&lt;&gt;"",IF(G99="(1) Those who have performed external calibration or have multiple sets of data to support this",1,IF(G99="(2) Those with certificates such as internal correction or accounting visa",2,IF(G99="(3) Failure to perform instrument calibration or record compilation",3,"0"))),"")</f>
        <v>0</v>
      </c>
      <c r="I99" s="9" t="s">
        <v>612</v>
      </c>
      <c r="J99" s="8">
        <f>IF(I99="1 In-house development coefficient/mass balance coefficient",1,IF(I99="2 Same process/equipment experience coefficient",1,IF(I99="3 The manufacturer provides coefficients",2,IF(I99="4 egional emission coefficient",2,IF(I99="5 National emission coefficient",3,IF(I99="6 International emission coefficient",3,""))))))</f>
        <v>0</v>
      </c>
      <c r="K99" s="8">
        <f>IF(OR(F99="", H99="", J99=""), "Sistema non selezionato", F99*H99*J99)</f>
        <v>0</v>
      </c>
      <c r="L99" s="8">
        <f>IF('3-Controllo quantitativo'!AD98&lt;&gt;"",ROUND('3-Controllo quantitativo'!AD98,4),"")</f>
        <v>0</v>
      </c>
      <c r="M99" s="8">
        <f>IF(K99="Sistema non selezionato",IF(K99&lt;10,"1",IF(19&gt;K99,"2",IF(K99&gt;=27,"3","-"))))</f>
        <v>0</v>
      </c>
      <c r="N99" s="8">
        <f>IF(K99="Sistema non selezionato",IF(L99="",K99,ROUND(K99*L99,2)))</f>
        <v>0</v>
      </c>
    </row>
    <row r="100" spans="2:14">
      <c r="B100" s="8">
        <f>IF('2-Controllo qualitativo'!A100&lt;&gt;"",'2-Controllo qualitativo'!A100,"")</f>
        <v>0</v>
      </c>
      <c r="C100" s="8">
        <f>IF('2-Controllo qualitativo'!C100&lt;&gt;"",'2-Controllo qualitativo'!C100,"")</f>
        <v>0</v>
      </c>
      <c r="D100" s="8">
        <f>IF('2-Controllo qualitativo'!D100&lt;&gt;"",'2-Controllo qualitativo'!D100,"")</f>
        <v>0</v>
      </c>
      <c r="E100" s="9"/>
      <c r="F100" s="8">
        <f>IF(E100&lt;&gt;"",IF(E100="Continuous measurement",1,IF(E100="Periodic (intermittent) measurement",2,IF(E100="Financial accounting estimates",3,IF(E100="Self-assessment",3,"0")))),"")</f>
        <v>0</v>
      </c>
      <c r="G100" s="9"/>
      <c r="H100" s="8">
        <f>IF(G100&lt;&gt;"",IF(G100="(1) Those who have performed external calibration or have multiple sets of data to support this",1,IF(G100="(2) Those with certificates such as internal correction or accounting visa",2,IF(G100="(3) Failure to perform instrument calibration or record compilation",3,"0"))),"")</f>
        <v>0</v>
      </c>
      <c r="I100" s="9"/>
      <c r="J100" s="8">
        <f>IF(I100="1 In-house development coefficient/mass balance coefficient",1,IF(I100="2 Same process/equipment experience coefficient",1,IF(I100="3 The manufacturer provides coefficients",2,IF(I100="4 egional emission coefficient",2,IF(I100="5 National emission coefficient",3,IF(I100="6 International emission coefficient",3,""))))))</f>
        <v>0</v>
      </c>
      <c r="K100" s="8">
        <f>IF(OR(F100="", H100="", J100=""), "Sistema non selezionato", F100*H100*J100)</f>
        <v>0</v>
      </c>
      <c r="L100" s="8">
        <f>IF('3-Controllo quantitativo'!AD99&lt;&gt;"",ROUND('3-Controllo quantitativo'!AD99,4),"")</f>
        <v>0</v>
      </c>
      <c r="M100" s="8">
        <f>IF(K100="Sistema non selezionato",IF(K100&lt;10,"1",IF(19&gt;K100,"2",IF(K100&gt;=27,"3","-"))))</f>
        <v>0</v>
      </c>
      <c r="N100" s="8">
        <f>IF(K100="Sistema non selezionato",IF(L100="",K100,ROUND(K100*L100,2)))</f>
        <v>0</v>
      </c>
    </row>
    <row r="101" spans="2:14">
      <c r="B101" s="8">
        <f>IF('2-Controllo qualitativo'!A101&lt;&gt;"",'2-Controllo qualitativo'!A101,"")</f>
        <v>0</v>
      </c>
      <c r="C101" s="8">
        <f>IF('2-Controllo qualitativo'!C101&lt;&gt;"",'2-Controllo qualitativo'!C101,"")</f>
        <v>0</v>
      </c>
      <c r="D101" s="8">
        <f>IF('2-Controllo qualitativo'!D101&lt;&gt;"",'2-Controllo qualitativo'!D101,"")</f>
        <v>0</v>
      </c>
      <c r="E101" s="9"/>
      <c r="F101" s="8">
        <f>IF(E101&lt;&gt;"",IF(E101="Continuous measurement",1,IF(E101="Periodic (intermittent) measurement",2,IF(E101="Financial accounting estimates",3,IF(E101="Self-assessment",3,"0")))),"")</f>
        <v>0</v>
      </c>
      <c r="G101" s="9"/>
      <c r="H101" s="8">
        <f>IF(G101&lt;&gt;"",IF(G101="(1) Those who have performed external calibration or have multiple sets of data to support this",1,IF(G101="(2) Those with certificates such as internal correction or accounting visa",2,IF(G101="(3) Failure to perform instrument calibration or record compilation",3,"0"))),"")</f>
        <v>0</v>
      </c>
      <c r="I101" s="9"/>
      <c r="J101" s="8">
        <f>IF(I101="1 In-house development coefficient/mass balance coefficient",1,IF(I101="2 Same process/equipment experience coefficient",1,IF(I101="3 The manufacturer provides coefficients",2,IF(I101="4 egional emission coefficient",2,IF(I101="5 National emission coefficient",3,IF(I101="6 International emission coefficient",3,""))))))</f>
        <v>0</v>
      </c>
      <c r="K101" s="8">
        <f>IF(OR(F101="", H101="", J101=""), "Sistema non selezionato", F101*H101*J101)</f>
        <v>0</v>
      </c>
      <c r="L101" s="8">
        <f>IF('3-Controllo quantitativo'!AD100&lt;&gt;"",ROUND('3-Controllo quantitativo'!AD100,4),"")</f>
        <v>0</v>
      </c>
      <c r="M101" s="8">
        <f>IF(K101="Sistema non selezionato",IF(K101&lt;10,"1",IF(19&gt;K101,"2",IF(K101&gt;=27,"3","-"))))</f>
        <v>0</v>
      </c>
      <c r="N101" s="8">
        <f>IF(K101="Sistema non selezionato",IF(L101="",K101,ROUND(K101*L101,2)))</f>
        <v>0</v>
      </c>
    </row>
    <row r="102" spans="2:14">
      <c r="B102" s="8">
        <f>IF('2-Controllo qualitativo'!A102&lt;&gt;"",'2-Controllo qualitativo'!A102,"")</f>
        <v>0</v>
      </c>
      <c r="C102" s="8">
        <f>IF('2-Controllo qualitativo'!C102&lt;&gt;"",'2-Controllo qualitativo'!C102,"")</f>
        <v>0</v>
      </c>
      <c r="D102" s="8">
        <f>IF('2-Controllo qualitativo'!D102&lt;&gt;"",'2-Controllo qualitativo'!D102,"")</f>
        <v>0</v>
      </c>
      <c r="E102" s="9"/>
      <c r="F102" s="8">
        <f>IF(E102&lt;&gt;"",IF(E102="Continuous measurement",1,IF(E102="Periodic (intermittent) measurement",2,IF(E102="Financial accounting estimates",3,IF(E102="Self-assessment",3,"0")))),"")</f>
        <v>0</v>
      </c>
      <c r="G102" s="9"/>
      <c r="H102" s="8">
        <f>IF(G102&lt;&gt;"",IF(G102="(1) Those who have performed external calibration or have multiple sets of data to support this",1,IF(G102="(2) Those with certificates such as internal correction or accounting visa",2,IF(G102="(3) Failure to perform instrument calibration or record compilation",3,"0"))),"")</f>
        <v>0</v>
      </c>
      <c r="I102" s="9"/>
      <c r="J102" s="8">
        <f>IF(I102="1 In-house development coefficient/mass balance coefficient",1,IF(I102="2 Same process/equipment experience coefficient",1,IF(I102="3 The manufacturer provides coefficients",2,IF(I102="4 egional emission coefficient",2,IF(I102="5 National emission coefficient",3,IF(I102="6 International emission coefficient",3,""))))))</f>
        <v>0</v>
      </c>
      <c r="K102" s="8">
        <f>IF(OR(F102="", H102="", J102=""), "Sistema non selezionato", F102*H102*J102)</f>
        <v>0</v>
      </c>
      <c r="L102" s="8">
        <f>IF('3-Controllo quantitativo'!AD101&lt;&gt;"",ROUND('3-Controllo quantitativo'!AD101,4),"")</f>
        <v>0</v>
      </c>
      <c r="M102" s="8">
        <f>IF(K102="Sistema non selezionato",IF(K102&lt;10,"1",IF(19&gt;K102,"2",IF(K102&gt;=27,"3","-"))))</f>
        <v>0</v>
      </c>
      <c r="N102" s="8">
        <f>IF(K102="Sistema non selezionato",IF(L102="",K102,ROUND(K102*L102,2)))</f>
        <v>0</v>
      </c>
    </row>
    <row r="103" spans="2:14">
      <c r="B103" s="8">
        <f>IF('2-Controllo qualitativo'!A103&lt;&gt;"",'2-Controllo qualitativo'!A103,"")</f>
        <v>0</v>
      </c>
      <c r="C103" s="8">
        <f>IF('2-Controllo qualitativo'!C103&lt;&gt;"",'2-Controllo qualitativo'!C103,"")</f>
        <v>0</v>
      </c>
      <c r="D103" s="8">
        <f>IF('2-Controllo qualitativo'!D103&lt;&gt;"",'2-Controllo qualitativo'!D103,"")</f>
        <v>0</v>
      </c>
      <c r="E103" s="9"/>
      <c r="F103" s="8">
        <f>IF(E103&lt;&gt;"",IF(E103="Continuous measurement",1,IF(E103="Periodic (intermittent) measurement",2,IF(E103="Financial accounting estimates",3,IF(E103="Self-assessment",3,"0")))),"")</f>
        <v>0</v>
      </c>
      <c r="G103" s="9"/>
      <c r="H103" s="8">
        <f>IF(G103&lt;&gt;"",IF(G103="(1) Those who have performed external calibration or have multiple sets of data to support this",1,IF(G103="(2) Those with certificates such as internal correction or accounting visa",2,IF(G103="(3) Failure to perform instrument calibration or record compilation",3,"0"))),"")</f>
        <v>0</v>
      </c>
      <c r="I103" s="9"/>
      <c r="J103" s="8">
        <f>IF(I103="1 In-house development coefficient/mass balance coefficient",1,IF(I103="2 Same process/equipment experience coefficient",1,IF(I103="3 The manufacturer provides coefficients",2,IF(I103="4 egional emission coefficient",2,IF(I103="5 National emission coefficient",3,IF(I103="6 International emission coefficient",3,""))))))</f>
        <v>0</v>
      </c>
      <c r="K103" s="8">
        <f>IF(OR(F103="", H103="", J103=""), "Sistema non selezionato", F103*H103*J103)</f>
        <v>0</v>
      </c>
      <c r="L103" s="8">
        <f>IF('3-Controllo quantitativo'!AD102&lt;&gt;"",ROUND('3-Controllo quantitativo'!AD102,4),"")</f>
        <v>0</v>
      </c>
      <c r="M103" s="8">
        <f>IF(K103="Sistema non selezionato",IF(K103&lt;10,"1",IF(19&gt;K103,"2",IF(K103&gt;=27,"3","-"))))</f>
        <v>0</v>
      </c>
      <c r="N103" s="8">
        <f>IF(K103="Sistema non selezionato",IF(L103="",K103,ROUND(K103*L103,2)))</f>
        <v>0</v>
      </c>
    </row>
    <row r="104" spans="2:14">
      <c r="B104" s="8">
        <f>IF('2-Controllo qualitativo'!A104&lt;&gt;"",'2-Controllo qualitativo'!A104,"")</f>
        <v>0</v>
      </c>
      <c r="C104" s="8">
        <f>IF('2-Controllo qualitativo'!C104&lt;&gt;"",'2-Controllo qualitativo'!C104,"")</f>
        <v>0</v>
      </c>
      <c r="D104" s="8">
        <f>IF('2-Controllo qualitativo'!D104&lt;&gt;"",'2-Controllo qualitativo'!D104,"")</f>
        <v>0</v>
      </c>
      <c r="E104" s="9"/>
      <c r="F104" s="8">
        <f>IF(E104&lt;&gt;"",IF(E104="Continuous measurement",1,IF(E104="Periodic (intermittent) measurement",2,IF(E104="Financial accounting estimates",3,IF(E104="Self-assessment",3,"0")))),"")</f>
        <v>0</v>
      </c>
      <c r="G104" s="9"/>
      <c r="H104" s="8">
        <f>IF(G104&lt;&gt;"",IF(G104="(1) Those who have performed external calibration or have multiple sets of data to support this",1,IF(G104="(2) Those with certificates such as internal correction or accounting visa",2,IF(G104="(3) Failure to perform instrument calibration or record compilation",3,"0"))),"")</f>
        <v>0</v>
      </c>
      <c r="I104" s="9"/>
      <c r="J104" s="8">
        <f>IF(I104="1 In-house development coefficient/mass balance coefficient",1,IF(I104="2 Same process/equipment experience coefficient",1,IF(I104="3 The manufacturer provides coefficients",2,IF(I104="4 egional emission coefficient",2,IF(I104="5 National emission coefficient",3,IF(I104="6 International emission coefficient",3,""))))))</f>
        <v>0</v>
      </c>
      <c r="K104" s="8">
        <f>IF(OR(F104="", H104="", J104=""), "Sistema non selezionato", F104*H104*J104)</f>
        <v>0</v>
      </c>
      <c r="L104" s="8">
        <f>IF('3-Controllo quantitativo'!AD103&lt;&gt;"",ROUND('3-Controllo quantitativo'!AD103,4),"")</f>
        <v>0</v>
      </c>
      <c r="M104" s="8">
        <f>IF(K104="Sistema non selezionato",IF(K104&lt;10,"1",IF(19&gt;K104,"2",IF(K104&gt;=27,"3","-"))))</f>
        <v>0</v>
      </c>
      <c r="N104" s="8">
        <f>IF(K104="Sistema non selezionato",IF(L104="",K104,ROUND(K104*L104,2)))</f>
        <v>0</v>
      </c>
    </row>
    <row r="105" spans="2:14">
      <c r="B105" s="8">
        <f>IF('2-Controllo qualitativo'!A105&lt;&gt;"",'2-Controllo qualitativo'!A105,"")</f>
        <v>0</v>
      </c>
      <c r="C105" s="8">
        <f>IF('2-Controllo qualitativo'!C105&lt;&gt;"",'2-Controllo qualitativo'!C105,"")</f>
        <v>0</v>
      </c>
      <c r="D105" s="8">
        <f>IF('2-Controllo qualitativo'!D105&lt;&gt;"",'2-Controllo qualitativo'!D105,"")</f>
        <v>0</v>
      </c>
      <c r="E105" s="9"/>
      <c r="F105" s="8">
        <f>IF(E105&lt;&gt;"",IF(E105="Continuous measurement",1,IF(E105="Periodic (intermittent) measurement",2,IF(E105="Financial accounting estimates",3,IF(E105="Self-assessment",3,"0")))),"")</f>
        <v>0</v>
      </c>
      <c r="G105" s="9"/>
      <c r="H105" s="8">
        <f>IF(G105&lt;&gt;"",IF(G105="(1) Those who have performed external calibration or have multiple sets of data to support this",1,IF(G105="(2) Those with certificates such as internal correction or accounting visa",2,IF(G105="(3) Failure to perform instrument calibration or record compilation",3,"0"))),"")</f>
        <v>0</v>
      </c>
      <c r="I105" s="9"/>
      <c r="J105" s="8">
        <f>IF(I105="1 In-house development coefficient/mass balance coefficient",1,IF(I105="2 Same process/equipment experience coefficient",1,IF(I105="3 The manufacturer provides coefficients",2,IF(I105="4 egional emission coefficient",2,IF(I105="5 National emission coefficient",3,IF(I105="6 International emission coefficient",3,""))))))</f>
        <v>0</v>
      </c>
      <c r="K105" s="8">
        <f>IF(OR(F105="", H105="", J105=""), "Sistema non selezionato", F105*H105*J105)</f>
        <v>0</v>
      </c>
      <c r="L105" s="8">
        <f>IF('3-Controllo quantitativo'!AD104&lt;&gt;"",ROUND('3-Controllo quantitativo'!AD104,4),"")</f>
        <v>0</v>
      </c>
      <c r="M105" s="8">
        <f>IF(K105="Sistema non selezionato",IF(K105&lt;10,"1",IF(19&gt;K105,"2",IF(K105&gt;=27,"3","-"))))</f>
        <v>0</v>
      </c>
      <c r="N105" s="8">
        <f>IF(K105="Sistema non selezionato",IF(L105="",K105,ROUND(K105*L105,2)))</f>
        <v>0</v>
      </c>
    </row>
    <row r="106" spans="2:14">
      <c r="B106" s="8">
        <f>IF('2-Controllo qualitativo'!A106&lt;&gt;"",'2-Controllo qualitativo'!A106,"")</f>
        <v>0</v>
      </c>
      <c r="C106" s="8">
        <f>IF('2-Controllo qualitativo'!C106&lt;&gt;"",'2-Controllo qualitativo'!C106,"")</f>
        <v>0</v>
      </c>
      <c r="D106" s="8">
        <f>IF('2-Controllo qualitativo'!D106&lt;&gt;"",'2-Controllo qualitativo'!D106,"")</f>
        <v>0</v>
      </c>
      <c r="E106" s="9"/>
      <c r="F106" s="8">
        <f>IF(E106&lt;&gt;"",IF(E106="Continuous measurement",1,IF(E106="Periodic (intermittent) measurement",2,IF(E106="Financial accounting estimates",3,IF(E106="Self-assessment",3,"0")))),"")</f>
        <v>0</v>
      </c>
      <c r="G106" s="9"/>
      <c r="H106" s="8">
        <f>IF(G106&lt;&gt;"",IF(G106="(1) Those who have performed external calibration or have multiple sets of data to support this",1,IF(G106="(2) Those with certificates such as internal correction or accounting visa",2,IF(G106="(3) Failure to perform instrument calibration or record compilation",3,"0"))),"")</f>
        <v>0</v>
      </c>
      <c r="I106" s="9"/>
      <c r="J106" s="8">
        <f>IF(I106="1 In-house development coefficient/mass balance coefficient",1,IF(I106="2 Same process/equipment experience coefficient",1,IF(I106="3 The manufacturer provides coefficients",2,IF(I106="4 egional emission coefficient",2,IF(I106="5 National emission coefficient",3,IF(I106="6 International emission coefficient",3,""))))))</f>
        <v>0</v>
      </c>
      <c r="K106" s="8">
        <f>IF(OR(F106="", H106="", J106=""), "Sistema non selezionato", F106*H106*J106)</f>
        <v>0</v>
      </c>
      <c r="L106" s="8">
        <f>IF('3-Controllo quantitativo'!AD105&lt;&gt;"",ROUND('3-Controllo quantitativo'!AD105,4),"")</f>
        <v>0</v>
      </c>
      <c r="M106" s="8">
        <f>IF(K106="Sistema non selezionato",IF(K106&lt;10,"1",IF(19&gt;K106,"2",IF(K106&gt;=27,"3","-"))))</f>
        <v>0</v>
      </c>
      <c r="N106" s="8">
        <f>IF(K106="Sistema non selezionato",IF(L106="",K106,ROUND(K106*L106,2)))</f>
        <v>0</v>
      </c>
    </row>
    <row r="107" spans="2:14">
      <c r="B107" s="8">
        <f>IF('2-Controllo qualitativo'!A107&lt;&gt;"",'2-Controllo qualitativo'!A107,"")</f>
        <v>0</v>
      </c>
      <c r="C107" s="8">
        <f>IF('2-Controllo qualitativo'!C107&lt;&gt;"",'2-Controllo qualitativo'!C107,"")</f>
        <v>0</v>
      </c>
      <c r="D107" s="8">
        <f>IF('2-Controllo qualitativo'!D107&lt;&gt;"",'2-Controllo qualitativo'!D107,"")</f>
        <v>0</v>
      </c>
      <c r="E107" s="9"/>
      <c r="F107" s="8">
        <f>IF(E107&lt;&gt;"",IF(E107="Continuous measurement",1,IF(E107="Periodic (intermittent) measurement",2,IF(E107="Financial accounting estimates",3,IF(E107="Self-assessment",3,"0")))),"")</f>
        <v>0</v>
      </c>
      <c r="G107" s="9"/>
      <c r="H107" s="8">
        <f>IF(G107&lt;&gt;"",IF(G107="(1) Those who have performed external calibration or have multiple sets of data to support this",1,IF(G107="(2) Those with certificates such as internal correction or accounting visa",2,IF(G107="(3) Failure to perform instrument calibration or record compilation",3,"0"))),"")</f>
        <v>0</v>
      </c>
      <c r="I107" s="9"/>
      <c r="J107" s="8">
        <f>IF(I107="1 In-house development coefficient/mass balance coefficient",1,IF(I107="2 Same process/equipment experience coefficient",1,IF(I107="3 The manufacturer provides coefficients",2,IF(I107="4 egional emission coefficient",2,IF(I107="5 National emission coefficient",3,IF(I107="6 International emission coefficient",3,""))))))</f>
        <v>0</v>
      </c>
      <c r="K107" s="8">
        <f>IF(OR(F107="", H107="", J107=""), "Sistema non selezionato", F107*H107*J107)</f>
        <v>0</v>
      </c>
      <c r="L107" s="8">
        <f>IF('3-Controllo quantitativo'!AD106&lt;&gt;"",ROUND('3-Controllo quantitativo'!AD106,4),"")</f>
        <v>0</v>
      </c>
      <c r="M107" s="8">
        <f>IF(K107="Sistema non selezionato",IF(K107&lt;10,"1",IF(19&gt;K107,"2",IF(K107&gt;=27,"3","-"))))</f>
        <v>0</v>
      </c>
      <c r="N107" s="8">
        <f>IF(K107="Sistema non selezionato",IF(L107="",K107,ROUND(K107*L107,2)))</f>
        <v>0</v>
      </c>
    </row>
    <row r="108" spans="2:14">
      <c r="B108" s="8">
        <f>IF('2-Controllo qualitativo'!A108&lt;&gt;"",'2-Controllo qualitativo'!A108,"")</f>
        <v>0</v>
      </c>
      <c r="C108" s="8">
        <f>IF('2-Controllo qualitativo'!C108&lt;&gt;"",'2-Controllo qualitativo'!C108,"")</f>
        <v>0</v>
      </c>
      <c r="D108" s="8">
        <f>IF('2-Controllo qualitativo'!D108&lt;&gt;"",'2-Controllo qualitativo'!D108,"")</f>
        <v>0</v>
      </c>
      <c r="E108" s="9"/>
      <c r="F108" s="8">
        <f>IF(E108&lt;&gt;"",IF(E108="Continuous measurement",1,IF(E108="Periodic (intermittent) measurement",2,IF(E108="Financial accounting estimates",3,IF(E108="Self-assessment",3,"0")))),"")</f>
        <v>0</v>
      </c>
      <c r="G108" s="9"/>
      <c r="H108" s="8">
        <f>IF(G108&lt;&gt;"",IF(G108="(1) Those who have performed external calibration or have multiple sets of data to support this",1,IF(G108="(2) Those with certificates such as internal correction or accounting visa",2,IF(G108="(3) Failure to perform instrument calibration or record compilation",3,"0"))),"")</f>
        <v>0</v>
      </c>
      <c r="I108" s="9"/>
      <c r="J108" s="8">
        <f>IF(I108="1 In-house development coefficient/mass balance coefficient",1,IF(I108="2 Same process/equipment experience coefficient",1,IF(I108="3 The manufacturer provides coefficients",2,IF(I108="4 egional emission coefficient",2,IF(I108="5 National emission coefficient",3,IF(I108="6 International emission coefficient",3,""))))))</f>
        <v>0</v>
      </c>
      <c r="K108" s="8">
        <f>IF(OR(F108="", H108="", J108=""), "Sistema non selezionato", F108*H108*J108)</f>
        <v>0</v>
      </c>
      <c r="L108" s="8">
        <f>IF('3-Controllo quantitativo'!AD107&lt;&gt;"",ROUND('3-Controllo quantitativo'!AD107,4),"")</f>
        <v>0</v>
      </c>
      <c r="M108" s="8">
        <f>IF(K108="Sistema non selezionato",IF(K108&lt;10,"1",IF(19&gt;K108,"2",IF(K108&gt;=27,"3","-"))))</f>
        <v>0</v>
      </c>
      <c r="N108" s="8">
        <f>IF(K108="Sistema non selezionato",IF(L108="",K108,ROUND(K108*L108,2)))</f>
        <v>0</v>
      </c>
    </row>
    <row r="109" spans="2:14">
      <c r="B109" s="8">
        <f>IF('2-Controllo qualitativo'!A109&lt;&gt;"",'2-Controllo qualitativo'!A109,"")</f>
        <v>0</v>
      </c>
      <c r="C109" s="8">
        <f>IF('2-Controllo qualitativo'!C109&lt;&gt;"",'2-Controllo qualitativo'!C109,"")</f>
        <v>0</v>
      </c>
      <c r="D109" s="8">
        <f>IF('2-Controllo qualitativo'!D109&lt;&gt;"",'2-Controllo qualitativo'!D109,"")</f>
        <v>0</v>
      </c>
      <c r="E109" s="9"/>
      <c r="F109" s="8">
        <f>IF(E109&lt;&gt;"",IF(E109="Continuous measurement",1,IF(E109="Periodic (intermittent) measurement",2,IF(E109="Financial accounting estimates",3,IF(E109="Self-assessment",3,"0")))),"")</f>
        <v>0</v>
      </c>
      <c r="G109" s="9"/>
      <c r="H109" s="8">
        <f>IF(G109&lt;&gt;"",IF(G109="(1) Those who have performed external calibration or have multiple sets of data to support this",1,IF(G109="(2) Those with certificates such as internal correction or accounting visa",2,IF(G109="(3) Failure to perform instrument calibration or record compilation",3,"0"))),"")</f>
        <v>0</v>
      </c>
      <c r="I109" s="9"/>
      <c r="J109" s="8">
        <f>IF(I109="1 In-house development coefficient/mass balance coefficient",1,IF(I109="2 Same process/equipment experience coefficient",1,IF(I109="3 The manufacturer provides coefficients",2,IF(I109="4 egional emission coefficient",2,IF(I109="5 National emission coefficient",3,IF(I109="6 International emission coefficient",3,""))))))</f>
        <v>0</v>
      </c>
      <c r="K109" s="8">
        <f>IF(OR(F109="", H109="", J109=""), "Sistema non selezionato", F109*H109*J109)</f>
        <v>0</v>
      </c>
      <c r="L109" s="8">
        <f>IF('3-Controllo quantitativo'!AD108&lt;&gt;"",ROUND('3-Controllo quantitativo'!AD108,4),"")</f>
        <v>0</v>
      </c>
      <c r="M109" s="8">
        <f>IF(K109="Sistema non selezionato",IF(K109&lt;10,"1",IF(19&gt;K109,"2",IF(K109&gt;=27,"3","-"))))</f>
        <v>0</v>
      </c>
      <c r="N109" s="8">
        <f>IF(K109="Sistema non selezionato",IF(L109="",K109,ROUND(K109*L109,2)))</f>
        <v>0</v>
      </c>
    </row>
    <row r="110" spans="2:14">
      <c r="B110" s="8">
        <f>IF('2-Controllo qualitativo'!A110&lt;&gt;"",'2-Controllo qualitativo'!A110,"")</f>
        <v>0</v>
      </c>
      <c r="C110" s="8">
        <f>IF('2-Controllo qualitativo'!C110&lt;&gt;"",'2-Controllo qualitativo'!C110,"")</f>
        <v>0</v>
      </c>
      <c r="D110" s="8">
        <f>IF('2-Controllo qualitativo'!D110&lt;&gt;"",'2-Controllo qualitativo'!D110,"")</f>
        <v>0</v>
      </c>
      <c r="E110" s="9"/>
      <c r="F110" s="8">
        <f>IF(E110&lt;&gt;"",IF(E110="Continuous measurement",1,IF(E110="Periodic (intermittent) measurement",2,IF(E110="Financial accounting estimates",3,IF(E110="Self-assessment",3,"0")))),"")</f>
        <v>0</v>
      </c>
      <c r="G110" s="9"/>
      <c r="H110" s="8">
        <f>IF(G110&lt;&gt;"",IF(G110="(1) Those who have performed external calibration or have multiple sets of data to support this",1,IF(G110="(2) Those with certificates such as internal correction or accounting visa",2,IF(G110="(3) Failure to perform instrument calibration or record compilation",3,"0"))),"")</f>
        <v>0</v>
      </c>
      <c r="I110" s="9"/>
      <c r="J110" s="8">
        <f>IF(I110="1 In-house development coefficient/mass balance coefficient",1,IF(I110="2 Same process/equipment experience coefficient",1,IF(I110="3 The manufacturer provides coefficients",2,IF(I110="4 egional emission coefficient",2,IF(I110="5 National emission coefficient",3,IF(I110="6 International emission coefficient",3,""))))))</f>
        <v>0</v>
      </c>
      <c r="K110" s="8">
        <f>IF(OR(F110="", H110="", J110=""), "Sistema non selezionato", F110*H110*J110)</f>
        <v>0</v>
      </c>
      <c r="L110" s="8">
        <f>IF('3-Controllo quantitativo'!AD109&lt;&gt;"",ROUND('3-Controllo quantitativo'!AD109,4),"")</f>
        <v>0</v>
      </c>
      <c r="M110" s="8">
        <f>IF(K110="Sistema non selezionato",IF(K110&lt;10,"1",IF(19&gt;K110,"2",IF(K110&gt;=27,"3","-"))))</f>
        <v>0</v>
      </c>
      <c r="N110" s="8">
        <f>IF(K110="Sistema non selezionato",IF(L110="",K110,ROUND(K110*L110,2)))</f>
        <v>0</v>
      </c>
    </row>
    <row r="111" spans="2:14">
      <c r="B111" s="8">
        <f>IF('2-Controllo qualitativo'!A111&lt;&gt;"",'2-Controllo qualitativo'!A111,"")</f>
        <v>0</v>
      </c>
      <c r="C111" s="8">
        <f>IF('2-Controllo qualitativo'!C111&lt;&gt;"",'2-Controllo qualitativo'!C111,"")</f>
        <v>0</v>
      </c>
      <c r="D111" s="8">
        <f>IF('2-Controllo qualitativo'!D111&lt;&gt;"",'2-Controllo qualitativo'!D111,"")</f>
        <v>0</v>
      </c>
      <c r="E111" s="9"/>
      <c r="F111" s="8">
        <f>IF(E111&lt;&gt;"",IF(E111="Continuous measurement",1,IF(E111="Periodic (intermittent) measurement",2,IF(E111="Financial accounting estimates",3,IF(E111="Self-assessment",3,"0")))),"")</f>
        <v>0</v>
      </c>
      <c r="G111" s="9"/>
      <c r="H111" s="8">
        <f>IF(G111&lt;&gt;"",IF(G111="(1) Those who have performed external calibration or have multiple sets of data to support this",1,IF(G111="(2) Those with certificates such as internal correction or accounting visa",2,IF(G111="(3) Failure to perform instrument calibration or record compilation",3,"0"))),"")</f>
        <v>0</v>
      </c>
      <c r="I111" s="9"/>
      <c r="J111" s="8">
        <f>IF(I111="1 In-house development coefficient/mass balance coefficient",1,IF(I111="2 Same process/equipment experience coefficient",1,IF(I111="3 The manufacturer provides coefficients",2,IF(I111="4 egional emission coefficient",2,IF(I111="5 National emission coefficient",3,IF(I111="6 International emission coefficient",3,""))))))</f>
        <v>0</v>
      </c>
      <c r="K111" s="8">
        <f>IF(OR(F111="", H111="", J111=""), "Sistema non selezionato", F111*H111*J111)</f>
        <v>0</v>
      </c>
      <c r="L111" s="8">
        <f>IF('3-Controllo quantitativo'!AD110&lt;&gt;"",ROUND('3-Controllo quantitativo'!AD110,4),"")</f>
        <v>0</v>
      </c>
      <c r="M111" s="8">
        <f>IF(K111="Sistema non selezionato",IF(K111&lt;10,"1",IF(19&gt;K111,"2",IF(K111&gt;=27,"3","-"))))</f>
        <v>0</v>
      </c>
      <c r="N111" s="8">
        <f>IF(K111="Sistema non selezionato",IF(L111="",K111,ROUND(K111*L111,2)))</f>
        <v>0</v>
      </c>
    </row>
    <row r="112" spans="2:14">
      <c r="B112" s="8">
        <f>IF('2-Controllo qualitativo'!A112&lt;&gt;"",'2-Controllo qualitativo'!A112,"")</f>
        <v>0</v>
      </c>
      <c r="C112" s="8">
        <f>IF('2-Controllo qualitativo'!C112&lt;&gt;"",'2-Controllo qualitativo'!C112,"")</f>
        <v>0</v>
      </c>
      <c r="D112" s="8">
        <f>IF('2-Controllo qualitativo'!D112&lt;&gt;"",'2-Controllo qualitativo'!D112,"")</f>
        <v>0</v>
      </c>
      <c r="E112" s="9"/>
      <c r="F112" s="8">
        <f>IF(E112&lt;&gt;"",IF(E112="Continuous measurement",1,IF(E112="Periodic (intermittent) measurement",2,IF(E112="Financial accounting estimates",3,IF(E112="Self-assessment",3,"0")))),"")</f>
        <v>0</v>
      </c>
      <c r="G112" s="9"/>
      <c r="H112" s="8">
        <f>IF(G112&lt;&gt;"",IF(G112="(1) Those who have performed external calibration or have multiple sets of data to support this",1,IF(G112="(2) Those with certificates such as internal correction or accounting visa",2,IF(G112="(3) Failure to perform instrument calibration or record compilation",3,"0"))),"")</f>
        <v>0</v>
      </c>
      <c r="I112" s="9"/>
      <c r="J112" s="8">
        <f>IF(I112="1 In-house development coefficient/mass balance coefficient",1,IF(I112="2 Same process/equipment experience coefficient",1,IF(I112="3 The manufacturer provides coefficients",2,IF(I112="4 egional emission coefficient",2,IF(I112="5 National emission coefficient",3,IF(I112="6 International emission coefficient",3,""))))))</f>
        <v>0</v>
      </c>
      <c r="K112" s="8">
        <f>IF(OR(F112="", H112="", J112=""), "Sistema non selezionato", F112*H112*J112)</f>
        <v>0</v>
      </c>
      <c r="L112" s="8">
        <f>IF('3-Controllo quantitativo'!AD111&lt;&gt;"",ROUND('3-Controllo quantitativo'!AD111,4),"")</f>
        <v>0</v>
      </c>
      <c r="M112" s="8">
        <f>IF(K112="Sistema non selezionato",IF(K112&lt;10,"1",IF(19&gt;K112,"2",IF(K112&gt;=27,"3","-"))))</f>
        <v>0</v>
      </c>
      <c r="N112" s="8">
        <f>IF(K112="Sistema non selezionato",IF(L112="",K112,ROUND(K112*L112,2)))</f>
        <v>0</v>
      </c>
    </row>
    <row r="113" spans="2:14">
      <c r="B113" s="8">
        <f>IF('2-Controllo qualitativo'!A113&lt;&gt;"",'2-Controllo qualitativo'!A113,"")</f>
        <v>0</v>
      </c>
      <c r="C113" s="8">
        <f>IF('2-Controllo qualitativo'!C113&lt;&gt;"",'2-Controllo qualitativo'!C113,"")</f>
        <v>0</v>
      </c>
      <c r="D113" s="8">
        <f>IF('2-Controllo qualitativo'!D113&lt;&gt;"",'2-Controllo qualitativo'!D113,"")</f>
        <v>0</v>
      </c>
      <c r="E113" s="9" t="s">
        <v>613</v>
      </c>
      <c r="F113" s="8">
        <f>IF(E113&lt;&gt;"",IF(E113="Continuous measurement",1,IF(E113="Periodic (intermittent) measurement",2,IF(E113="Financial accounting estimates",3,IF(E113="Self-assessment",3,"0")))),"")</f>
        <v>0</v>
      </c>
      <c r="G113" s="9" t="s">
        <v>578</v>
      </c>
      <c r="H113" s="8">
        <f>IF(G113&lt;&gt;"",IF(G113="(1) Those who have performed external calibration or have multiple sets of data to support this",1,IF(G113="(2) Those with certificates such as internal correction or accounting visa",2,IF(G113="(3) Failure to perform instrument calibration or record compilation",3,"0"))),"")</f>
        <v>0</v>
      </c>
      <c r="I113" s="9" t="s">
        <v>612</v>
      </c>
      <c r="J113" s="8">
        <f>IF(I113="1 In-house development coefficient/mass balance coefficient",1,IF(I113="2 Same process/equipment experience coefficient",1,IF(I113="3 The manufacturer provides coefficients",2,IF(I113="4 egional emission coefficient",2,IF(I113="5 National emission coefficient",3,IF(I113="6 International emission coefficient",3,""))))))</f>
        <v>0</v>
      </c>
      <c r="K113" s="8">
        <f>IF(OR(F113="", H113="", J113=""), "Sistema non selezionato", F113*H113*J113)</f>
        <v>0</v>
      </c>
      <c r="L113" s="8">
        <f>IF('3-Controllo quantitativo'!AD112&lt;&gt;"",ROUND('3-Controllo quantitativo'!AD112,4),"")</f>
        <v>0</v>
      </c>
      <c r="M113" s="8">
        <f>IF(K113="Sistema non selezionato",IF(K113&lt;10,"1",IF(19&gt;K113,"2",IF(K113&gt;=27,"3","-"))))</f>
        <v>0</v>
      </c>
      <c r="N113" s="8">
        <f>IF(K113="Sistema non selezionato",IF(L113="",K113,ROUND(K113*L113,2)))</f>
        <v>0</v>
      </c>
    </row>
    <row r="114" spans="2:14">
      <c r="B114" s="8">
        <f>IF('2-Controllo qualitativo'!A114&lt;&gt;"",'2-Controllo qualitativo'!A114,"")</f>
        <v>0</v>
      </c>
      <c r="C114" s="8">
        <f>IF('2-Controllo qualitativo'!C114&lt;&gt;"",'2-Controllo qualitativo'!C114,"")</f>
        <v>0</v>
      </c>
      <c r="D114" s="8">
        <f>IF('2-Controllo qualitativo'!D114&lt;&gt;"",'2-Controllo qualitativo'!D114,"")</f>
        <v>0</v>
      </c>
      <c r="E114" s="9" t="s">
        <v>613</v>
      </c>
      <c r="F114" s="8">
        <f>IF(E114&lt;&gt;"",IF(E114="Continuous measurement",1,IF(E114="Periodic (intermittent) measurement",2,IF(E114="Financial accounting estimates",3,IF(E114="Self-assessment",3,"0")))),"")</f>
        <v>0</v>
      </c>
      <c r="G114" s="9" t="s">
        <v>578</v>
      </c>
      <c r="H114" s="8">
        <f>IF(G114&lt;&gt;"",IF(G114="(1) Those who have performed external calibration or have multiple sets of data to support this",1,IF(G114="(2) Those with certificates such as internal correction or accounting visa",2,IF(G114="(3) Failure to perform instrument calibration or record compilation",3,"0"))),"")</f>
        <v>0</v>
      </c>
      <c r="I114" s="9" t="s">
        <v>612</v>
      </c>
      <c r="J114" s="8">
        <f>IF(I114="1 In-house development coefficient/mass balance coefficient",1,IF(I114="2 Same process/equipment experience coefficient",1,IF(I114="3 The manufacturer provides coefficients",2,IF(I114="4 egional emission coefficient",2,IF(I114="5 National emission coefficient",3,IF(I114="6 International emission coefficient",3,""))))))</f>
        <v>0</v>
      </c>
      <c r="K114" s="8">
        <f>IF(OR(F114="", H114="", J114=""), "Sistema non selezionato", F114*H114*J114)</f>
        <v>0</v>
      </c>
      <c r="L114" s="8">
        <f>IF('3-Controllo quantitativo'!AD113&lt;&gt;"",ROUND('3-Controllo quantitativo'!AD113,4),"")</f>
        <v>0</v>
      </c>
      <c r="M114" s="8">
        <f>IF(K114="Sistema non selezionato",IF(K114&lt;10,"1",IF(19&gt;K114,"2",IF(K114&gt;=27,"3","-"))))</f>
        <v>0</v>
      </c>
      <c r="N114" s="8">
        <f>IF(K114="Sistema non selezionato",IF(L114="",K114,ROUND(K114*L114,2)))</f>
        <v>0</v>
      </c>
    </row>
    <row r="115" spans="2:14">
      <c r="B115" s="8">
        <f>IF('2-Controllo qualitativo'!A115&lt;&gt;"",'2-Controllo qualitativo'!A115,"")</f>
        <v>0</v>
      </c>
      <c r="C115" s="8">
        <f>IF('2-Controllo qualitativo'!C115&lt;&gt;"",'2-Controllo qualitativo'!C115,"")</f>
        <v>0</v>
      </c>
      <c r="D115" s="8">
        <f>IF('2-Controllo qualitativo'!D115&lt;&gt;"",'2-Controllo qualitativo'!D115,"")</f>
        <v>0</v>
      </c>
      <c r="E115" s="9"/>
      <c r="F115" s="8">
        <f>IF(E115&lt;&gt;"",IF(E115="Continuous measurement",1,IF(E115="Periodic (intermittent) measurement",2,IF(E115="Financial accounting estimates",3,IF(E115="Self-assessment",3,"0")))),"")</f>
        <v>0</v>
      </c>
      <c r="G115" s="9"/>
      <c r="H115" s="8">
        <f>IF(G115&lt;&gt;"",IF(G115="(1) Those who have performed external calibration or have multiple sets of data to support this",1,IF(G115="(2) Those with certificates such as internal correction or accounting visa",2,IF(G115="(3) Failure to perform instrument calibration or record compilation",3,"0"))),"")</f>
        <v>0</v>
      </c>
      <c r="I115" s="9"/>
      <c r="J115" s="8">
        <f>IF(I115="1 In-house development coefficient/mass balance coefficient",1,IF(I115="2 Same process/equipment experience coefficient",1,IF(I115="3 The manufacturer provides coefficients",2,IF(I115="4 egional emission coefficient",2,IF(I115="5 National emission coefficient",3,IF(I115="6 International emission coefficient",3,""))))))</f>
        <v>0</v>
      </c>
      <c r="K115" s="8">
        <f>IF(OR(F115="", H115="", J115=""), "Sistema non selezionato", F115*H115*J115)</f>
        <v>0</v>
      </c>
      <c r="L115" s="8">
        <f>IF('3-Controllo quantitativo'!AD114&lt;&gt;"",ROUND('3-Controllo quantitativo'!AD114,4),"")</f>
        <v>0</v>
      </c>
      <c r="M115" s="8">
        <f>IF(K115="Sistema non selezionato",IF(K115&lt;10,"1",IF(19&gt;K115,"2",IF(K115&gt;=27,"3","-"))))</f>
        <v>0</v>
      </c>
      <c r="N115" s="8">
        <f>IF(K115="Sistema non selezionato",IF(L115="",K115,ROUND(K115*L115,2)))</f>
        <v>0</v>
      </c>
    </row>
    <row r="116" spans="2:14">
      <c r="B116" s="8">
        <f>IF('2-Controllo qualitativo'!A116&lt;&gt;"",'2-Controllo qualitativo'!A116,"")</f>
        <v>0</v>
      </c>
      <c r="C116" s="8">
        <f>IF('2-Controllo qualitativo'!C116&lt;&gt;"",'2-Controllo qualitativo'!C116,"")</f>
        <v>0</v>
      </c>
      <c r="D116" s="8">
        <f>IF('2-Controllo qualitativo'!D116&lt;&gt;"",'2-Controllo qualitativo'!D116,"")</f>
        <v>0</v>
      </c>
      <c r="E116" s="9" t="s">
        <v>613</v>
      </c>
      <c r="F116" s="8">
        <f>IF(E116&lt;&gt;"",IF(E116="Continuous measurement",1,IF(E116="Periodic (intermittent) measurement",2,IF(E116="Financial accounting estimates",3,IF(E116="Self-assessment",3,"0")))),"")</f>
        <v>0</v>
      </c>
      <c r="G116" s="9" t="s">
        <v>578</v>
      </c>
      <c r="H116" s="8">
        <f>IF(G116&lt;&gt;"",IF(G116="(1) Those who have performed external calibration or have multiple sets of data to support this",1,IF(G116="(2) Those with certificates such as internal correction or accounting visa",2,IF(G116="(3) Failure to perform instrument calibration or record compilation",3,"0"))),"")</f>
        <v>0</v>
      </c>
      <c r="I116" s="9" t="s">
        <v>612</v>
      </c>
      <c r="J116" s="8">
        <f>IF(I116="1 In-house development coefficient/mass balance coefficient",1,IF(I116="2 Same process/equipment experience coefficient",1,IF(I116="3 The manufacturer provides coefficients",2,IF(I116="4 egional emission coefficient",2,IF(I116="5 National emission coefficient",3,IF(I116="6 International emission coefficient",3,""))))))</f>
        <v>0</v>
      </c>
      <c r="K116" s="8">
        <f>IF(OR(F116="", H116="", J116=""), "Sistema non selezionato", F116*H116*J116)</f>
        <v>0</v>
      </c>
      <c r="L116" s="8">
        <f>IF('3-Controllo quantitativo'!AD115&lt;&gt;"",ROUND('3-Controllo quantitativo'!AD115,4),"")</f>
        <v>0</v>
      </c>
      <c r="M116" s="8">
        <f>IF(K116="Sistema non selezionato",IF(K116&lt;10,"1",IF(19&gt;K116,"2",IF(K116&gt;=27,"3","-"))))</f>
        <v>0</v>
      </c>
      <c r="N116" s="8">
        <f>IF(K116="Sistema non selezionato",IF(L116="",K116,ROUND(K116*L116,2)))</f>
        <v>0</v>
      </c>
    </row>
    <row r="117" spans="2:14">
      <c r="B117" s="8">
        <f>IF('2-Controllo qualitativo'!A117&lt;&gt;"",'2-Controllo qualitativo'!A117,"")</f>
        <v>0</v>
      </c>
      <c r="C117" s="8">
        <f>IF('2-Controllo qualitativo'!C117&lt;&gt;"",'2-Controllo qualitativo'!C117,"")</f>
        <v>0</v>
      </c>
      <c r="D117" s="8">
        <f>IF('2-Controllo qualitativo'!D117&lt;&gt;"",'2-Controllo qualitativo'!D117,"")</f>
        <v>0</v>
      </c>
      <c r="E117" s="9" t="s">
        <v>613</v>
      </c>
      <c r="F117" s="8">
        <f>IF(E117&lt;&gt;"",IF(E117="Continuous measurement",1,IF(E117="Periodic (intermittent) measurement",2,IF(E117="Financial accounting estimates",3,IF(E117="Self-assessment",3,"0")))),"")</f>
        <v>0</v>
      </c>
      <c r="G117" s="9" t="s">
        <v>578</v>
      </c>
      <c r="H117" s="8">
        <f>IF(G117&lt;&gt;"",IF(G117="(1) Those who have performed external calibration or have multiple sets of data to support this",1,IF(G117="(2) Those with certificates such as internal correction or accounting visa",2,IF(G117="(3) Failure to perform instrument calibration or record compilation",3,"0"))),"")</f>
        <v>0</v>
      </c>
      <c r="I117" s="9" t="s">
        <v>612</v>
      </c>
      <c r="J117" s="8">
        <f>IF(I117="1 In-house development coefficient/mass balance coefficient",1,IF(I117="2 Same process/equipment experience coefficient",1,IF(I117="3 The manufacturer provides coefficients",2,IF(I117="4 egional emission coefficient",2,IF(I117="5 National emission coefficient",3,IF(I117="6 International emission coefficient",3,""))))))</f>
        <v>0</v>
      </c>
      <c r="K117" s="8">
        <f>IF(OR(F117="", H117="", J117=""), "Sistema non selezionato", F117*H117*J117)</f>
        <v>0</v>
      </c>
      <c r="L117" s="8">
        <f>IF('3-Controllo quantitativo'!AD116&lt;&gt;"",ROUND('3-Controllo quantitativo'!AD116,4),"")</f>
        <v>0</v>
      </c>
      <c r="M117" s="8">
        <f>IF(K117="Sistema non selezionato",IF(K117&lt;10,"1",IF(19&gt;K117,"2",IF(K117&gt;=27,"3","-"))))</f>
        <v>0</v>
      </c>
      <c r="N117" s="8">
        <f>IF(K117="Sistema non selezionato",IF(L117="",K117,ROUND(K117*L117,2)))</f>
        <v>0</v>
      </c>
    </row>
    <row r="118" spans="2:14">
      <c r="B118" s="8">
        <f>IF('2-Controllo qualitativo'!A118&lt;&gt;"",'2-Controllo qualitativo'!A118,"")</f>
        <v>0</v>
      </c>
      <c r="C118" s="8">
        <f>IF('2-Controllo qualitativo'!C118&lt;&gt;"",'2-Controllo qualitativo'!C118,"")</f>
        <v>0</v>
      </c>
      <c r="D118" s="8">
        <f>IF('2-Controllo qualitativo'!D118&lt;&gt;"",'2-Controllo qualitativo'!D118,"")</f>
        <v>0</v>
      </c>
      <c r="E118" s="9" t="s">
        <v>613</v>
      </c>
      <c r="F118" s="8">
        <f>IF(E118&lt;&gt;"",IF(E118="Continuous measurement",1,IF(E118="Periodic (intermittent) measurement",2,IF(E118="Financial accounting estimates",3,IF(E118="Self-assessment",3,"0")))),"")</f>
        <v>0</v>
      </c>
      <c r="G118" s="9" t="s">
        <v>569</v>
      </c>
      <c r="H118" s="8">
        <f>IF(G118&lt;&gt;"",IF(G118="(1) Those who have performed external calibration or have multiple sets of data to support this",1,IF(G118="(2) Those with certificates such as internal correction or accounting visa",2,IF(G118="(3) Failure to perform instrument calibration or record compilation",3,"0"))),"")</f>
        <v>0</v>
      </c>
      <c r="I118" s="9" t="s">
        <v>612</v>
      </c>
      <c r="J118" s="8">
        <f>IF(I118="1 In-house development coefficient/mass balance coefficient",1,IF(I118="2 Same process/equipment experience coefficient",1,IF(I118="3 The manufacturer provides coefficients",2,IF(I118="4 egional emission coefficient",2,IF(I118="5 National emission coefficient",3,IF(I118="6 International emission coefficient",3,""))))))</f>
        <v>0</v>
      </c>
      <c r="K118" s="8">
        <f>IF(OR(F118="", H118="", J118=""), "Sistema non selezionato", F118*H118*J118)</f>
        <v>0</v>
      </c>
      <c r="L118" s="8">
        <f>IF('3-Controllo quantitativo'!AD117&lt;&gt;"",ROUND('3-Controllo quantitativo'!AD117,4),"")</f>
        <v>0</v>
      </c>
      <c r="M118" s="8">
        <f>IF(K118="Sistema non selezionato",IF(K118&lt;10,"1",IF(19&gt;K118,"2",IF(K118&gt;=27,"3","-"))))</f>
        <v>0</v>
      </c>
      <c r="N118" s="8">
        <f>IF(K118="Sistema non selezionato",IF(L118="",K118,ROUND(K118*L118,2)))</f>
        <v>0</v>
      </c>
    </row>
    <row r="119" spans="2:14">
      <c r="B119" s="8">
        <f>IF('2-Controllo qualitativo'!A119&lt;&gt;"",'2-Controllo qualitativo'!A119,"")</f>
        <v>0</v>
      </c>
      <c r="C119" s="8">
        <f>IF('2-Controllo qualitativo'!C119&lt;&gt;"",'2-Controllo qualitativo'!C119,"")</f>
        <v>0</v>
      </c>
      <c r="D119" s="8">
        <f>IF('2-Controllo qualitativo'!D119&lt;&gt;"",'2-Controllo qualitativo'!D119,"")</f>
        <v>0</v>
      </c>
      <c r="E119" s="9" t="s">
        <v>613</v>
      </c>
      <c r="F119" s="8">
        <f>IF(E119&lt;&gt;"",IF(E119="Continuous measurement",1,IF(E119="Periodic (intermittent) measurement",2,IF(E119="Financial accounting estimates",3,IF(E119="Self-assessment",3,"0")))),"")</f>
        <v>0</v>
      </c>
      <c r="G119" s="9" t="s">
        <v>569</v>
      </c>
      <c r="H119" s="8">
        <f>IF(G119&lt;&gt;"",IF(G119="(1) Those who have performed external calibration or have multiple sets of data to support this",1,IF(G119="(2) Those with certificates such as internal correction or accounting visa",2,IF(G119="(3) Failure to perform instrument calibration or record compilation",3,"0"))),"")</f>
        <v>0</v>
      </c>
      <c r="I119" s="9" t="s">
        <v>612</v>
      </c>
      <c r="J119" s="8">
        <f>IF(I119="1 In-house development coefficient/mass balance coefficient",1,IF(I119="2 Same process/equipment experience coefficient",1,IF(I119="3 The manufacturer provides coefficients",2,IF(I119="4 egional emission coefficient",2,IF(I119="5 National emission coefficient",3,IF(I119="6 International emission coefficient",3,""))))))</f>
        <v>0</v>
      </c>
      <c r="K119" s="8">
        <f>IF(OR(F119="", H119="", J119=""), "Sistema non selezionato", F119*H119*J119)</f>
        <v>0</v>
      </c>
      <c r="L119" s="8">
        <f>IF('3-Controllo quantitativo'!AD118&lt;&gt;"",ROUND('3-Controllo quantitativo'!AD118,4),"")</f>
        <v>0</v>
      </c>
      <c r="M119" s="8">
        <f>IF(K119="Sistema non selezionato",IF(K119&lt;10,"1",IF(19&gt;K119,"2",IF(K119&gt;=27,"3","-"))))</f>
        <v>0</v>
      </c>
      <c r="N119" s="8">
        <f>IF(K119="Sistema non selezionato",IF(L119="",K119,ROUND(K119*L119,2)))</f>
        <v>0</v>
      </c>
    </row>
    <row r="120" spans="2:14">
      <c r="B120" s="8">
        <f>IF('2-Controllo qualitativo'!A120&lt;&gt;"",'2-Controllo qualitativo'!A120,"")</f>
        <v>0</v>
      </c>
      <c r="C120" s="8">
        <f>IF('2-Controllo qualitativo'!C120&lt;&gt;"",'2-Controllo qualitativo'!C120,"")</f>
        <v>0</v>
      </c>
      <c r="D120" s="8">
        <f>IF('2-Controllo qualitativo'!D120&lt;&gt;"",'2-Controllo qualitativo'!D120,"")</f>
        <v>0</v>
      </c>
      <c r="E120" s="9" t="s">
        <v>613</v>
      </c>
      <c r="F120" s="8">
        <f>IF(E120&lt;&gt;"",IF(E120="Continuous measurement",1,IF(E120="Periodic (intermittent) measurement",2,IF(E120="Financial accounting estimates",3,IF(E120="Self-assessment",3,"0")))),"")</f>
        <v>0</v>
      </c>
      <c r="G120" s="9" t="s">
        <v>571</v>
      </c>
      <c r="H120" s="8">
        <f>IF(G120&lt;&gt;"",IF(G120="(1) Those who have performed external calibration or have multiple sets of data to support this",1,IF(G120="(2) Those with certificates such as internal correction or accounting visa",2,IF(G120="(3) Failure to perform instrument calibration or record compilation",3,"0"))),"")</f>
        <v>0</v>
      </c>
      <c r="I120" s="9" t="s">
        <v>612</v>
      </c>
      <c r="J120" s="8">
        <f>IF(I120="1 In-house development coefficient/mass balance coefficient",1,IF(I120="2 Same process/equipment experience coefficient",1,IF(I120="3 The manufacturer provides coefficients",2,IF(I120="4 egional emission coefficient",2,IF(I120="5 National emission coefficient",3,IF(I120="6 International emission coefficient",3,""))))))</f>
        <v>0</v>
      </c>
      <c r="K120" s="8">
        <f>IF(OR(F120="", H120="", J120=""), "Sistema non selezionato", F120*H120*J120)</f>
        <v>0</v>
      </c>
      <c r="L120" s="8">
        <f>IF('3-Controllo quantitativo'!AD119&lt;&gt;"",ROUND('3-Controllo quantitativo'!AD119,4),"")</f>
        <v>0</v>
      </c>
      <c r="M120" s="8">
        <f>IF(K120="Sistema non selezionato",IF(K120&lt;10,"1",IF(19&gt;K120,"2",IF(K120&gt;=27,"3","-"))))</f>
        <v>0</v>
      </c>
      <c r="N120" s="8">
        <f>IF(K120="Sistema non selezionato",IF(L120="",K120,ROUND(K120*L120,2)))</f>
        <v>0</v>
      </c>
    </row>
    <row r="121" spans="2:14">
      <c r="B121" s="8">
        <f>IF('2-Controllo qualitativo'!A121&lt;&gt;"",'2-Controllo qualitativo'!A121,"")</f>
        <v>0</v>
      </c>
      <c r="C121" s="8">
        <f>IF('2-Controllo qualitativo'!C121&lt;&gt;"",'2-Controllo qualitativo'!C121,"")</f>
        <v>0</v>
      </c>
      <c r="D121" s="8">
        <f>IF('2-Controllo qualitativo'!D121&lt;&gt;"",'2-Controllo qualitativo'!D121,"")</f>
        <v>0</v>
      </c>
      <c r="E121" s="9" t="s">
        <v>613</v>
      </c>
      <c r="F121" s="8">
        <f>IF(E121&lt;&gt;"",IF(E121="Continuous measurement",1,IF(E121="Periodic (intermittent) measurement",2,IF(E121="Financial accounting estimates",3,IF(E121="Self-assessment",3,"0")))),"")</f>
        <v>0</v>
      </c>
      <c r="G121" s="9" t="s">
        <v>571</v>
      </c>
      <c r="H121" s="8">
        <f>IF(G121&lt;&gt;"",IF(G121="(1) Those who have performed external calibration or have multiple sets of data to support this",1,IF(G121="(2) Those with certificates such as internal correction or accounting visa",2,IF(G121="(3) Failure to perform instrument calibration or record compilation",3,"0"))),"")</f>
        <v>0</v>
      </c>
      <c r="I121" s="9" t="s">
        <v>612</v>
      </c>
      <c r="J121" s="8">
        <f>IF(I121="1 In-house development coefficient/mass balance coefficient",1,IF(I121="2 Same process/equipment experience coefficient",1,IF(I121="3 The manufacturer provides coefficients",2,IF(I121="4 egional emission coefficient",2,IF(I121="5 National emission coefficient",3,IF(I121="6 International emission coefficient",3,""))))))</f>
        <v>0</v>
      </c>
      <c r="K121" s="8">
        <f>IF(OR(F121="", H121="", J121=""), "Sistema non selezionato", F121*H121*J121)</f>
        <v>0</v>
      </c>
      <c r="L121" s="8">
        <f>IF('3-Controllo quantitativo'!AD120&lt;&gt;"",ROUND('3-Controllo quantitativo'!AD120,4),"")</f>
        <v>0</v>
      </c>
      <c r="M121" s="8">
        <f>IF(K121="Sistema non selezionato",IF(K121&lt;10,"1",IF(19&gt;K121,"2",IF(K121&gt;=27,"3","-"))))</f>
        <v>0</v>
      </c>
      <c r="N121" s="8">
        <f>IF(K121="Sistema non selezionato",IF(L121="",K121,ROUND(K121*L121,2)))</f>
        <v>0</v>
      </c>
    </row>
    <row r="122" spans="2:14">
      <c r="B122" s="8">
        <f>IF('2-Controllo qualitativo'!A122&lt;&gt;"",'2-Controllo qualitativo'!A122,"")</f>
        <v>0</v>
      </c>
      <c r="C122" s="8">
        <f>IF('2-Controllo qualitativo'!C122&lt;&gt;"",'2-Controllo qualitativo'!C122,"")</f>
        <v>0</v>
      </c>
      <c r="D122" s="8">
        <f>IF('2-Controllo qualitativo'!D122&lt;&gt;"",'2-Controllo qualitativo'!D122,"")</f>
        <v>0</v>
      </c>
      <c r="E122" s="9" t="s">
        <v>613</v>
      </c>
      <c r="F122" s="8">
        <f>IF(E122&lt;&gt;"",IF(E122="Continuous measurement",1,IF(E122="Periodic (intermittent) measurement",2,IF(E122="Financial accounting estimates",3,IF(E122="Self-assessment",3,"0")))),"")</f>
        <v>0</v>
      </c>
      <c r="G122" s="9" t="s">
        <v>571</v>
      </c>
      <c r="H122" s="8">
        <f>IF(G122&lt;&gt;"",IF(G122="(1) Those who have performed external calibration or have multiple sets of data to support this",1,IF(G122="(2) Those with certificates such as internal correction or accounting visa",2,IF(G122="(3) Failure to perform instrument calibration or record compilation",3,"0"))),"")</f>
        <v>0</v>
      </c>
      <c r="I122" s="9" t="s">
        <v>612</v>
      </c>
      <c r="J122" s="8">
        <f>IF(I122="1 In-house development coefficient/mass balance coefficient",1,IF(I122="2 Same process/equipment experience coefficient",1,IF(I122="3 The manufacturer provides coefficients",2,IF(I122="4 egional emission coefficient",2,IF(I122="5 National emission coefficient",3,IF(I122="6 International emission coefficient",3,""))))))</f>
        <v>0</v>
      </c>
      <c r="K122" s="8">
        <f>IF(OR(F122="", H122="", J122=""), "Sistema non selezionato", F122*H122*J122)</f>
        <v>0</v>
      </c>
      <c r="L122" s="8">
        <f>IF('3-Controllo quantitativo'!AD121&lt;&gt;"",ROUND('3-Controllo quantitativo'!AD121,4),"")</f>
        <v>0</v>
      </c>
      <c r="M122" s="8">
        <f>IF(K122="Sistema non selezionato",IF(K122&lt;10,"1",IF(19&gt;K122,"2",IF(K122&gt;=27,"3","-"))))</f>
        <v>0</v>
      </c>
      <c r="N122" s="8">
        <f>IF(K122="Sistema non selezionato",IF(L122="",K122,ROUND(K122*L122,2)))</f>
        <v>0</v>
      </c>
    </row>
    <row r="123" spans="2:14">
      <c r="B123" s="8">
        <f>IF('2-Controllo qualitativo'!A123&lt;&gt;"",'2-Controllo qualitativo'!A123,"")</f>
        <v>0</v>
      </c>
      <c r="C123" s="8">
        <f>IF('2-Controllo qualitativo'!C123&lt;&gt;"",'2-Controllo qualitativo'!C123,"")</f>
        <v>0</v>
      </c>
      <c r="D123" s="8">
        <f>IF('2-Controllo qualitativo'!D123&lt;&gt;"",'2-Controllo qualitativo'!D123,"")</f>
        <v>0</v>
      </c>
      <c r="E123" s="9" t="s">
        <v>613</v>
      </c>
      <c r="F123" s="8">
        <f>IF(E123&lt;&gt;"",IF(E123="Continuous measurement",1,IF(E123="Periodic (intermittent) measurement",2,IF(E123="Financial accounting estimates",3,IF(E123="Self-assessment",3,"0")))),"")</f>
        <v>0</v>
      </c>
      <c r="G123" s="9" t="s">
        <v>571</v>
      </c>
      <c r="H123" s="8">
        <f>IF(G123&lt;&gt;"",IF(G123="(1) Those who have performed external calibration or have multiple sets of data to support this",1,IF(G123="(2) Those with certificates such as internal correction or accounting visa",2,IF(G123="(3) Failure to perform instrument calibration or record compilation",3,"0"))),"")</f>
        <v>0</v>
      </c>
      <c r="I123" s="9" t="s">
        <v>612</v>
      </c>
      <c r="J123" s="8">
        <f>IF(I123="1 In-house development coefficient/mass balance coefficient",1,IF(I123="2 Same process/equipment experience coefficient",1,IF(I123="3 The manufacturer provides coefficients",2,IF(I123="4 egional emission coefficient",2,IF(I123="5 National emission coefficient",3,IF(I123="6 International emission coefficient",3,""))))))</f>
        <v>0</v>
      </c>
      <c r="K123" s="8">
        <f>IF(OR(F123="", H123="", J123=""), "Sistema non selezionato", F123*H123*J123)</f>
        <v>0</v>
      </c>
      <c r="L123" s="8">
        <f>IF('3-Controllo quantitativo'!AD122&lt;&gt;"",ROUND('3-Controllo quantitativo'!AD122,4),"")</f>
        <v>0</v>
      </c>
      <c r="M123" s="8">
        <f>IF(K123="Sistema non selezionato",IF(K123&lt;10,"1",IF(19&gt;K123,"2",IF(K123&gt;=27,"3","-"))))</f>
        <v>0</v>
      </c>
      <c r="N123" s="8">
        <f>IF(K123="Sistema non selezionato",IF(L123="",K123,ROUND(K123*L123,2)))</f>
        <v>0</v>
      </c>
    </row>
    <row r="124" spans="2:14">
      <c r="B124" s="8">
        <f>IF('2-Controllo qualitativo'!A124&lt;&gt;"",'2-Controllo qualitativo'!A124,"")</f>
        <v>0</v>
      </c>
      <c r="C124" s="8">
        <f>IF('2-Controllo qualitativo'!C124&lt;&gt;"",'2-Controllo qualitativo'!C124,"")</f>
        <v>0</v>
      </c>
      <c r="D124" s="8">
        <f>IF('2-Controllo qualitativo'!D124&lt;&gt;"",'2-Controllo qualitativo'!D124,"")</f>
        <v>0</v>
      </c>
      <c r="E124" s="9" t="s">
        <v>613</v>
      </c>
      <c r="F124" s="8">
        <f>IF(E124&lt;&gt;"",IF(E124="Continuous measurement",1,IF(E124="Periodic (intermittent) measurement",2,IF(E124="Financial accounting estimates",3,IF(E124="Self-assessment",3,"0")))),"")</f>
        <v>0</v>
      </c>
      <c r="G124" s="9" t="s">
        <v>571</v>
      </c>
      <c r="H124" s="8">
        <f>IF(G124&lt;&gt;"",IF(G124="(1) Those who have performed external calibration or have multiple sets of data to support this",1,IF(G124="(2) Those with certificates such as internal correction or accounting visa",2,IF(G124="(3) Failure to perform instrument calibration or record compilation",3,"0"))),"")</f>
        <v>0</v>
      </c>
      <c r="I124" s="9" t="s">
        <v>612</v>
      </c>
      <c r="J124" s="8">
        <f>IF(I124="1 In-house development coefficient/mass balance coefficient",1,IF(I124="2 Same process/equipment experience coefficient",1,IF(I124="3 The manufacturer provides coefficients",2,IF(I124="4 egional emission coefficient",2,IF(I124="5 National emission coefficient",3,IF(I124="6 International emission coefficient",3,""))))))</f>
        <v>0</v>
      </c>
      <c r="K124" s="8">
        <f>IF(OR(F124="", H124="", J124=""), "Sistema non selezionato", F124*H124*J124)</f>
        <v>0</v>
      </c>
      <c r="L124" s="8">
        <f>IF('3-Controllo quantitativo'!AD123&lt;&gt;"",ROUND('3-Controllo quantitativo'!AD123,4),"")</f>
        <v>0</v>
      </c>
      <c r="M124" s="8">
        <f>IF(K124="Sistema non selezionato",IF(K124&lt;10,"1",IF(19&gt;K124,"2",IF(K124&gt;=27,"3","-"))))</f>
        <v>0</v>
      </c>
      <c r="N124" s="8">
        <f>IF(K124="Sistema non selezionato",IF(L124="",K124,ROUND(K124*L124,2)))</f>
        <v>0</v>
      </c>
    </row>
    <row r="125" spans="2:14">
      <c r="B125" s="8">
        <f>IF('2-Controllo qualitativo'!A125&lt;&gt;"",'2-Controllo qualitativo'!A125,"")</f>
        <v>0</v>
      </c>
      <c r="C125" s="8">
        <f>IF('2-Controllo qualitativo'!C125&lt;&gt;"",'2-Controllo qualitativo'!C125,"")</f>
        <v>0</v>
      </c>
      <c r="D125" s="8">
        <f>IF('2-Controllo qualitativo'!D125&lt;&gt;"",'2-Controllo qualitativo'!D125,"")</f>
        <v>0</v>
      </c>
      <c r="E125" s="9" t="s">
        <v>613</v>
      </c>
      <c r="F125" s="8">
        <f>IF(E125&lt;&gt;"",IF(E125="Continuous measurement",1,IF(E125="Periodic (intermittent) measurement",2,IF(E125="Financial accounting estimates",3,IF(E125="Self-assessment",3,"0")))),"")</f>
        <v>0</v>
      </c>
      <c r="G125" s="9" t="s">
        <v>571</v>
      </c>
      <c r="H125" s="8">
        <f>IF(G125&lt;&gt;"",IF(G125="(1) Those who have performed external calibration or have multiple sets of data to support this",1,IF(G125="(2) Those with certificates such as internal correction or accounting visa",2,IF(G125="(3) Failure to perform instrument calibration or record compilation",3,"0"))),"")</f>
        <v>0</v>
      </c>
      <c r="I125" s="9" t="s">
        <v>612</v>
      </c>
      <c r="J125" s="8">
        <f>IF(I125="1 In-house development coefficient/mass balance coefficient",1,IF(I125="2 Same process/equipment experience coefficient",1,IF(I125="3 The manufacturer provides coefficients",2,IF(I125="4 egional emission coefficient",2,IF(I125="5 National emission coefficient",3,IF(I125="6 International emission coefficient",3,""))))))</f>
        <v>0</v>
      </c>
      <c r="K125" s="8">
        <f>IF(OR(F125="", H125="", J125=""), "Sistema non selezionato", F125*H125*J125)</f>
        <v>0</v>
      </c>
      <c r="L125" s="8">
        <f>IF('3-Controllo quantitativo'!AD124&lt;&gt;"",ROUND('3-Controllo quantitativo'!AD124,4),"")</f>
        <v>0</v>
      </c>
      <c r="M125" s="8">
        <f>IF(K125="Sistema non selezionato",IF(K125&lt;10,"1",IF(19&gt;K125,"2",IF(K125&gt;=27,"3","-"))))</f>
        <v>0</v>
      </c>
      <c r="N125" s="8">
        <f>IF(K125="Sistema non selezionato",IF(L125="",K125,ROUND(K125*L125,2)))</f>
        <v>0</v>
      </c>
    </row>
    <row r="126" spans="2:14">
      <c r="B126" s="8">
        <f>IF('2-Controllo qualitativo'!A126&lt;&gt;"",'2-Controllo qualitativo'!A126,"")</f>
        <v>0</v>
      </c>
      <c r="C126" s="8">
        <f>IF('2-Controllo qualitativo'!C126&lt;&gt;"",'2-Controllo qualitativo'!C126,"")</f>
        <v>0</v>
      </c>
      <c r="D126" s="8">
        <f>IF('2-Controllo qualitativo'!D126&lt;&gt;"",'2-Controllo qualitativo'!D126,"")</f>
        <v>0</v>
      </c>
      <c r="E126" s="9" t="s">
        <v>613</v>
      </c>
      <c r="F126" s="8">
        <f>IF(E126&lt;&gt;"",IF(E126="Continuous measurement",1,IF(E126="Periodic (intermittent) measurement",2,IF(E126="Financial accounting estimates",3,IF(E126="Self-assessment",3,"0")))),"")</f>
        <v>0</v>
      </c>
      <c r="G126" s="9" t="s">
        <v>571</v>
      </c>
      <c r="H126" s="8">
        <f>IF(G126&lt;&gt;"",IF(G126="(1) Those who have performed external calibration or have multiple sets of data to support this",1,IF(G126="(2) Those with certificates such as internal correction or accounting visa",2,IF(G126="(3) Failure to perform instrument calibration or record compilation",3,"0"))),"")</f>
        <v>0</v>
      </c>
      <c r="I126" s="9" t="s">
        <v>612</v>
      </c>
      <c r="J126" s="8">
        <f>IF(I126="1 In-house development coefficient/mass balance coefficient",1,IF(I126="2 Same process/equipment experience coefficient",1,IF(I126="3 The manufacturer provides coefficients",2,IF(I126="4 egional emission coefficient",2,IF(I126="5 National emission coefficient",3,IF(I126="6 International emission coefficient",3,""))))))</f>
        <v>0</v>
      </c>
      <c r="K126" s="8">
        <f>IF(OR(F126="", H126="", J126=""), "Sistema non selezionato", F126*H126*J126)</f>
        <v>0</v>
      </c>
      <c r="L126" s="8">
        <f>IF('3-Controllo quantitativo'!AD125&lt;&gt;"",ROUND('3-Controllo quantitativo'!AD125,4),"")</f>
        <v>0</v>
      </c>
      <c r="M126" s="8">
        <f>IF(K126="Sistema non selezionato",IF(K126&lt;10,"1",IF(19&gt;K126,"2",IF(K126&gt;=27,"3","-"))))</f>
        <v>0</v>
      </c>
      <c r="N126" s="8">
        <f>IF(K126="Sistema non selezionato",IF(L126="",K126,ROUND(K126*L126,2)))</f>
        <v>0</v>
      </c>
    </row>
    <row r="127" spans="2:14">
      <c r="B127" s="8">
        <f>IF('2-Controllo qualitativo'!A127&lt;&gt;"",'2-Controllo qualitativo'!A127,"")</f>
        <v>0</v>
      </c>
      <c r="C127" s="8">
        <f>IF('2-Controllo qualitativo'!C127&lt;&gt;"",'2-Controllo qualitativo'!C127,"")</f>
        <v>0</v>
      </c>
      <c r="D127" s="8">
        <f>IF('2-Controllo qualitativo'!D127&lt;&gt;"",'2-Controllo qualitativo'!D127,"")</f>
        <v>0</v>
      </c>
      <c r="E127" s="9" t="s">
        <v>613</v>
      </c>
      <c r="F127" s="8">
        <f>IF(E127&lt;&gt;"",IF(E127="Continuous measurement",1,IF(E127="Periodic (intermittent) measurement",2,IF(E127="Financial accounting estimates",3,IF(E127="Self-assessment",3,"0")))),"")</f>
        <v>0</v>
      </c>
      <c r="G127" s="9" t="s">
        <v>571</v>
      </c>
      <c r="H127" s="8">
        <f>IF(G127&lt;&gt;"",IF(G127="(1) Those who have performed external calibration or have multiple sets of data to support this",1,IF(G127="(2) Those with certificates such as internal correction or accounting visa",2,IF(G127="(3) Failure to perform instrument calibration or record compilation",3,"0"))),"")</f>
        <v>0</v>
      </c>
      <c r="I127" s="9" t="s">
        <v>612</v>
      </c>
      <c r="J127" s="8">
        <f>IF(I127="1 In-house development coefficient/mass balance coefficient",1,IF(I127="2 Same process/equipment experience coefficient",1,IF(I127="3 The manufacturer provides coefficients",2,IF(I127="4 egional emission coefficient",2,IF(I127="5 National emission coefficient",3,IF(I127="6 International emission coefficient",3,""))))))</f>
        <v>0</v>
      </c>
      <c r="K127" s="8">
        <f>IF(OR(F127="", H127="", J127=""), "Sistema non selezionato", F127*H127*J127)</f>
        <v>0</v>
      </c>
      <c r="L127" s="8">
        <f>IF('3-Controllo quantitativo'!AD126&lt;&gt;"",ROUND('3-Controllo quantitativo'!AD126,4),"")</f>
        <v>0</v>
      </c>
      <c r="M127" s="8">
        <f>IF(K127="Sistema non selezionato",IF(K127&lt;10,"1",IF(19&gt;K127,"2",IF(K127&gt;=27,"3","-"))))</f>
        <v>0</v>
      </c>
      <c r="N127" s="8">
        <f>IF(K127="Sistema non selezionato",IF(L127="",K127,ROUND(K127*L127,2)))</f>
        <v>0</v>
      </c>
    </row>
    <row r="128" spans="2:14">
      <c r="B128" s="8">
        <f>IF('2-Controllo qualitativo'!A128&lt;&gt;"",'2-Controllo qualitativo'!A128,"")</f>
        <v>0</v>
      </c>
      <c r="C128" s="8">
        <f>IF('2-Controllo qualitativo'!C128&lt;&gt;"",'2-Controllo qualitativo'!C128,"")</f>
        <v>0</v>
      </c>
      <c r="D128" s="8">
        <f>IF('2-Controllo qualitativo'!D128&lt;&gt;"",'2-Controllo qualitativo'!D128,"")</f>
        <v>0</v>
      </c>
      <c r="E128" s="9" t="s">
        <v>613</v>
      </c>
      <c r="F128" s="8">
        <f>IF(E128&lt;&gt;"",IF(E128="Continuous measurement",1,IF(E128="Periodic (intermittent) measurement",2,IF(E128="Financial accounting estimates",3,IF(E128="Self-assessment",3,"0")))),"")</f>
        <v>0</v>
      </c>
      <c r="G128" s="9" t="s">
        <v>571</v>
      </c>
      <c r="H128" s="8">
        <f>IF(G128&lt;&gt;"",IF(G128="(1) Those who have performed external calibration or have multiple sets of data to support this",1,IF(G128="(2) Those with certificates such as internal correction or accounting visa",2,IF(G128="(3) Failure to perform instrument calibration or record compilation",3,"0"))),"")</f>
        <v>0</v>
      </c>
      <c r="I128" s="9" t="s">
        <v>612</v>
      </c>
      <c r="J128" s="8">
        <f>IF(I128="1 In-house development coefficient/mass balance coefficient",1,IF(I128="2 Same process/equipment experience coefficient",1,IF(I128="3 The manufacturer provides coefficients",2,IF(I128="4 egional emission coefficient",2,IF(I128="5 National emission coefficient",3,IF(I128="6 International emission coefficient",3,""))))))</f>
        <v>0</v>
      </c>
      <c r="K128" s="8">
        <f>IF(OR(F128="", H128="", J128=""), "Sistema non selezionato", F128*H128*J128)</f>
        <v>0</v>
      </c>
      <c r="L128" s="8">
        <f>IF('3-Controllo quantitativo'!AD127&lt;&gt;"",ROUND('3-Controllo quantitativo'!AD127,4),"")</f>
        <v>0</v>
      </c>
      <c r="M128" s="8">
        <f>IF(K128="Sistema non selezionato",IF(K128&lt;10,"1",IF(19&gt;K128,"2",IF(K128&gt;=27,"3","-"))))</f>
        <v>0</v>
      </c>
      <c r="N128" s="8">
        <f>IF(K128="Sistema non selezionato",IF(L128="",K128,ROUND(K128*L128,2)))</f>
        <v>0</v>
      </c>
    </row>
    <row r="129" spans="2:14">
      <c r="B129" s="8">
        <f>IF('2-Controllo qualitativo'!A129&lt;&gt;"",'2-Controllo qualitativo'!A129,"")</f>
        <v>0</v>
      </c>
      <c r="C129" s="8">
        <f>IF('2-Controllo qualitativo'!C129&lt;&gt;"",'2-Controllo qualitativo'!C129,"")</f>
        <v>0</v>
      </c>
      <c r="D129" s="8">
        <f>IF('2-Controllo qualitativo'!D129&lt;&gt;"",'2-Controllo qualitativo'!D129,"")</f>
        <v>0</v>
      </c>
      <c r="E129" s="9" t="s">
        <v>613</v>
      </c>
      <c r="F129" s="8">
        <f>IF(E129&lt;&gt;"",IF(E129="Continuous measurement",1,IF(E129="Periodic (intermittent) measurement",2,IF(E129="Financial accounting estimates",3,IF(E129="Self-assessment",3,"0")))),"")</f>
        <v>0</v>
      </c>
      <c r="G129" s="9" t="s">
        <v>571</v>
      </c>
      <c r="H129" s="8">
        <f>IF(G129&lt;&gt;"",IF(G129="(1) Those who have performed external calibration or have multiple sets of data to support this",1,IF(G129="(2) Those with certificates such as internal correction or accounting visa",2,IF(G129="(3) Failure to perform instrument calibration or record compilation",3,"0"))),"")</f>
        <v>0</v>
      </c>
      <c r="I129" s="9" t="s">
        <v>612</v>
      </c>
      <c r="J129" s="8">
        <f>IF(I129="1 In-house development coefficient/mass balance coefficient",1,IF(I129="2 Same process/equipment experience coefficient",1,IF(I129="3 The manufacturer provides coefficients",2,IF(I129="4 egional emission coefficient",2,IF(I129="5 National emission coefficient",3,IF(I129="6 International emission coefficient",3,""))))))</f>
        <v>0</v>
      </c>
      <c r="K129" s="8">
        <f>IF(OR(F129="", H129="", J129=""), "Sistema non selezionato", F129*H129*J129)</f>
        <v>0</v>
      </c>
      <c r="L129" s="8">
        <f>IF('3-Controllo quantitativo'!AD128&lt;&gt;"",ROUND('3-Controllo quantitativo'!AD128,4),"")</f>
        <v>0</v>
      </c>
      <c r="M129" s="8">
        <f>IF(K129="Sistema non selezionato",IF(K129&lt;10,"1",IF(19&gt;K129,"2",IF(K129&gt;=27,"3","-"))))</f>
        <v>0</v>
      </c>
      <c r="N129" s="8">
        <f>IF(K129="Sistema non selezionato",IF(L129="",K129,ROUND(K129*L129,2)))</f>
        <v>0</v>
      </c>
    </row>
    <row r="130" spans="2:14">
      <c r="B130" s="8">
        <f>IF('2-Controllo qualitativo'!A130&lt;&gt;"",'2-Controllo qualitativo'!A130,"")</f>
        <v>0</v>
      </c>
      <c r="C130" s="8">
        <f>IF('2-Controllo qualitativo'!C130&lt;&gt;"",'2-Controllo qualitativo'!C130,"")</f>
        <v>0</v>
      </c>
      <c r="D130" s="8">
        <f>IF('2-Controllo qualitativo'!D130&lt;&gt;"",'2-Controllo qualitativo'!D130,"")</f>
        <v>0</v>
      </c>
      <c r="E130" s="9" t="s">
        <v>613</v>
      </c>
      <c r="F130" s="8">
        <f>IF(E130&lt;&gt;"",IF(E130="Continuous measurement",1,IF(E130="Periodic (intermittent) measurement",2,IF(E130="Financial accounting estimates",3,IF(E130="Self-assessment",3,"0")))),"")</f>
        <v>0</v>
      </c>
      <c r="G130" s="9" t="s">
        <v>571</v>
      </c>
      <c r="H130" s="8">
        <f>IF(G130&lt;&gt;"",IF(G130="(1) Those who have performed external calibration or have multiple sets of data to support this",1,IF(G130="(2) Those with certificates such as internal correction or accounting visa",2,IF(G130="(3) Failure to perform instrument calibration or record compilation",3,"0"))),"")</f>
        <v>0</v>
      </c>
      <c r="I130" s="9" t="s">
        <v>612</v>
      </c>
      <c r="J130" s="8">
        <f>IF(I130="1 In-house development coefficient/mass balance coefficient",1,IF(I130="2 Same process/equipment experience coefficient",1,IF(I130="3 The manufacturer provides coefficients",2,IF(I130="4 egional emission coefficient",2,IF(I130="5 National emission coefficient",3,IF(I130="6 International emission coefficient",3,""))))))</f>
        <v>0</v>
      </c>
      <c r="K130" s="8">
        <f>IF(OR(F130="", H130="", J130=""), "Sistema non selezionato", F130*H130*J130)</f>
        <v>0</v>
      </c>
      <c r="L130" s="8">
        <f>IF('3-Controllo quantitativo'!AD129&lt;&gt;"",ROUND('3-Controllo quantitativo'!AD129,4),"")</f>
        <v>0</v>
      </c>
      <c r="M130" s="8">
        <f>IF(K130="Sistema non selezionato",IF(K130&lt;10,"1",IF(19&gt;K130,"2",IF(K130&gt;=27,"3","-"))))</f>
        <v>0</v>
      </c>
      <c r="N130" s="8">
        <f>IF(K130="Sistema non selezionato",IF(L130="",K130,ROUND(K130*L130,2)))</f>
        <v>0</v>
      </c>
    </row>
    <row r="131" spans="2:14">
      <c r="B131" s="8">
        <f>IF('2-Controllo qualitativo'!A131&lt;&gt;"",'2-Controllo qualitativo'!A131,"")</f>
        <v>0</v>
      </c>
      <c r="C131" s="8">
        <f>IF('2-Controllo qualitativo'!C131&lt;&gt;"",'2-Controllo qualitativo'!C131,"")</f>
        <v>0</v>
      </c>
      <c r="D131" s="8">
        <f>IF('2-Controllo qualitativo'!D131&lt;&gt;"",'2-Controllo qualitativo'!D131,"")</f>
        <v>0</v>
      </c>
      <c r="E131" s="9" t="s">
        <v>613</v>
      </c>
      <c r="F131" s="8">
        <f>IF(E131&lt;&gt;"",IF(E131="Continuous measurement",1,IF(E131="Periodic (intermittent) measurement",2,IF(E131="Financial accounting estimates",3,IF(E131="Self-assessment",3,"0")))),"")</f>
        <v>0</v>
      </c>
      <c r="G131" s="9" t="s">
        <v>571</v>
      </c>
      <c r="H131" s="8">
        <f>IF(G131&lt;&gt;"",IF(G131="(1) Those who have performed external calibration or have multiple sets of data to support this",1,IF(G131="(2) Those with certificates such as internal correction or accounting visa",2,IF(G131="(3) Failure to perform instrument calibration or record compilation",3,"0"))),"")</f>
        <v>0</v>
      </c>
      <c r="I131" s="9" t="s">
        <v>612</v>
      </c>
      <c r="J131" s="8">
        <f>IF(I131="1 In-house development coefficient/mass balance coefficient",1,IF(I131="2 Same process/equipment experience coefficient",1,IF(I131="3 The manufacturer provides coefficients",2,IF(I131="4 egional emission coefficient",2,IF(I131="5 National emission coefficient",3,IF(I131="6 International emission coefficient",3,""))))))</f>
        <v>0</v>
      </c>
      <c r="K131" s="8">
        <f>IF(OR(F131="", H131="", J131=""), "Sistema non selezionato", F131*H131*J131)</f>
        <v>0</v>
      </c>
      <c r="L131" s="8">
        <f>IF('3-Controllo quantitativo'!AD130&lt;&gt;"",ROUND('3-Controllo quantitativo'!AD130,4),"")</f>
        <v>0</v>
      </c>
      <c r="M131" s="8">
        <f>IF(K131="Sistema non selezionato",IF(K131&lt;10,"1",IF(19&gt;K131,"2",IF(K131&gt;=27,"3","-"))))</f>
        <v>0</v>
      </c>
      <c r="N131" s="8">
        <f>IF(K131="Sistema non selezionato",IF(L131="",K131,ROUND(K131*L131,2)))</f>
        <v>0</v>
      </c>
    </row>
    <row r="132" spans="2:14">
      <c r="B132" s="8">
        <f>IF('2-Controllo qualitativo'!A132&lt;&gt;"",'2-Controllo qualitativo'!A132,"")</f>
        <v>0</v>
      </c>
      <c r="C132" s="8">
        <f>IF('2-Controllo qualitativo'!C132&lt;&gt;"",'2-Controllo qualitativo'!C132,"")</f>
        <v>0</v>
      </c>
      <c r="D132" s="8">
        <f>IF('2-Controllo qualitativo'!D132&lt;&gt;"",'2-Controllo qualitativo'!D132,"")</f>
        <v>0</v>
      </c>
      <c r="E132" s="9" t="s">
        <v>613</v>
      </c>
      <c r="F132" s="8">
        <f>IF(E132&lt;&gt;"",IF(E132="Continuous measurement",1,IF(E132="Periodic (intermittent) measurement",2,IF(E132="Financial accounting estimates",3,IF(E132="Self-assessment",3,"0")))),"")</f>
        <v>0</v>
      </c>
      <c r="G132" s="9" t="s">
        <v>571</v>
      </c>
      <c r="H132" s="8">
        <f>IF(G132&lt;&gt;"",IF(G132="(1) Those who have performed external calibration or have multiple sets of data to support this",1,IF(G132="(2) Those with certificates such as internal correction or accounting visa",2,IF(G132="(3) Failure to perform instrument calibration or record compilation",3,"0"))),"")</f>
        <v>0</v>
      </c>
      <c r="I132" s="9" t="s">
        <v>612</v>
      </c>
      <c r="J132" s="8">
        <f>IF(I132="1 In-house development coefficient/mass balance coefficient",1,IF(I132="2 Same process/equipment experience coefficient",1,IF(I132="3 The manufacturer provides coefficients",2,IF(I132="4 egional emission coefficient",2,IF(I132="5 National emission coefficient",3,IF(I132="6 International emission coefficient",3,""))))))</f>
        <v>0</v>
      </c>
      <c r="K132" s="8">
        <f>IF(OR(F132="", H132="", J132=""), "Sistema non selezionato", F132*H132*J132)</f>
        <v>0</v>
      </c>
      <c r="L132" s="8">
        <f>IF('3-Controllo quantitativo'!AD131&lt;&gt;"",ROUND('3-Controllo quantitativo'!AD131,4),"")</f>
        <v>0</v>
      </c>
      <c r="M132" s="8">
        <f>IF(K132="Sistema non selezionato",IF(K132&lt;10,"1",IF(19&gt;K132,"2",IF(K132&gt;=27,"3","-"))))</f>
        <v>0</v>
      </c>
      <c r="N132" s="8">
        <f>IF(K132="Sistema non selezionato",IF(L132="",K132,ROUND(K132*L132,2)))</f>
        <v>0</v>
      </c>
    </row>
    <row r="133" spans="2:14">
      <c r="B133" s="8">
        <f>IF('2-Controllo qualitativo'!A133&lt;&gt;"",'2-Controllo qualitativo'!A133,"")</f>
        <v>0</v>
      </c>
      <c r="C133" s="8">
        <f>IF('2-Controllo qualitativo'!C133&lt;&gt;"",'2-Controllo qualitativo'!C133,"")</f>
        <v>0</v>
      </c>
      <c r="D133" s="8">
        <f>IF('2-Controllo qualitativo'!D133&lt;&gt;"",'2-Controllo qualitativo'!D133,"")</f>
        <v>0</v>
      </c>
      <c r="E133" s="9" t="s">
        <v>613</v>
      </c>
      <c r="F133" s="8">
        <f>IF(E133&lt;&gt;"",IF(E133="Continuous measurement",1,IF(E133="Periodic (intermittent) measurement",2,IF(E133="Financial accounting estimates",3,IF(E133="Self-assessment",3,"0")))),"")</f>
        <v>0</v>
      </c>
      <c r="G133" s="9" t="s">
        <v>571</v>
      </c>
      <c r="H133" s="8">
        <f>IF(G133&lt;&gt;"",IF(G133="(1) Those who have performed external calibration or have multiple sets of data to support this",1,IF(G133="(2) Those with certificates such as internal correction or accounting visa",2,IF(G133="(3) Failure to perform instrument calibration or record compilation",3,"0"))),"")</f>
        <v>0</v>
      </c>
      <c r="I133" s="9" t="s">
        <v>612</v>
      </c>
      <c r="J133" s="8">
        <f>IF(I133="1 In-house development coefficient/mass balance coefficient",1,IF(I133="2 Same process/equipment experience coefficient",1,IF(I133="3 The manufacturer provides coefficients",2,IF(I133="4 egional emission coefficient",2,IF(I133="5 National emission coefficient",3,IF(I133="6 International emission coefficient",3,""))))))</f>
        <v>0</v>
      </c>
      <c r="K133" s="8">
        <f>IF(OR(F133="", H133="", J133=""), "Sistema non selezionato", F133*H133*J133)</f>
        <v>0</v>
      </c>
      <c r="L133" s="8">
        <f>IF('3-Controllo quantitativo'!AD132&lt;&gt;"",ROUND('3-Controllo quantitativo'!AD132,4),"")</f>
        <v>0</v>
      </c>
      <c r="M133" s="8">
        <f>IF(K133="Sistema non selezionato",IF(K133&lt;10,"1",IF(19&gt;K133,"2",IF(K133&gt;=27,"3","-"))))</f>
        <v>0</v>
      </c>
      <c r="N133" s="8">
        <f>IF(K133="Sistema non selezionato",IF(L133="",K133,ROUND(K133*L133,2)))</f>
        <v>0</v>
      </c>
    </row>
    <row r="134" spans="2:14">
      <c r="B134" s="8">
        <f>IF('2-Controllo qualitativo'!A134&lt;&gt;"",'2-Controllo qualitativo'!A134,"")</f>
        <v>0</v>
      </c>
      <c r="C134" s="8">
        <f>IF('2-Controllo qualitativo'!C134&lt;&gt;"",'2-Controllo qualitativo'!C134,"")</f>
        <v>0</v>
      </c>
      <c r="D134" s="8">
        <f>IF('2-Controllo qualitativo'!D134&lt;&gt;"",'2-Controllo qualitativo'!D134,"")</f>
        <v>0</v>
      </c>
      <c r="E134" s="9" t="s">
        <v>613</v>
      </c>
      <c r="F134" s="8">
        <f>IF(E134&lt;&gt;"",IF(E134="Continuous measurement",1,IF(E134="Periodic (intermittent) measurement",2,IF(E134="Financial accounting estimates",3,IF(E134="Self-assessment",3,"0")))),"")</f>
        <v>0</v>
      </c>
      <c r="G134" s="9" t="s">
        <v>578</v>
      </c>
      <c r="H134" s="8">
        <f>IF(G134&lt;&gt;"",IF(G134="(1) Those who have performed external calibration or have multiple sets of data to support this",1,IF(G134="(2) Those with certificates such as internal correction or accounting visa",2,IF(G134="(3) Failure to perform instrument calibration or record compilation",3,"0"))),"")</f>
        <v>0</v>
      </c>
      <c r="I134" s="9" t="s">
        <v>612</v>
      </c>
      <c r="J134" s="8">
        <f>IF(I134="1 In-house development coefficient/mass balance coefficient",1,IF(I134="2 Same process/equipment experience coefficient",1,IF(I134="3 The manufacturer provides coefficients",2,IF(I134="4 egional emission coefficient",2,IF(I134="5 National emission coefficient",3,IF(I134="6 International emission coefficient",3,""))))))</f>
        <v>0</v>
      </c>
      <c r="K134" s="8">
        <f>IF(OR(F134="", H134="", J134=""), "Sistema non selezionato", F134*H134*J134)</f>
        <v>0</v>
      </c>
      <c r="L134" s="8">
        <f>IF('3-Controllo quantitativo'!AD133&lt;&gt;"",ROUND('3-Controllo quantitativo'!AD133,4),"")</f>
        <v>0</v>
      </c>
      <c r="M134" s="8">
        <f>IF(K134="Sistema non selezionato",IF(K134&lt;10,"1",IF(19&gt;K134,"2",IF(K134&gt;=27,"3","-"))))</f>
        <v>0</v>
      </c>
      <c r="N134" s="8">
        <f>IF(K134="Sistema non selezionato",IF(L134="",K134,ROUND(K134*L134,2)))</f>
        <v>0</v>
      </c>
    </row>
    <row r="135" spans="2:14">
      <c r="B135" s="8">
        <f>IF('2-Controllo qualitativo'!A135&lt;&gt;"",'2-Controllo qualitativo'!A135,"")</f>
        <v>0</v>
      </c>
      <c r="C135" s="8">
        <f>IF('2-Controllo qualitativo'!C135&lt;&gt;"",'2-Controllo qualitativo'!C135,"")</f>
        <v>0</v>
      </c>
      <c r="D135" s="8">
        <f>IF('2-Controllo qualitativo'!D135&lt;&gt;"",'2-Controllo qualitativo'!D135,"")</f>
        <v>0</v>
      </c>
      <c r="E135" s="9" t="s">
        <v>613</v>
      </c>
      <c r="F135" s="8">
        <f>IF(E135&lt;&gt;"",IF(E135="Continuous measurement",1,IF(E135="Periodic (intermittent) measurement",2,IF(E135="Financial accounting estimates",3,IF(E135="Self-assessment",3,"0")))),"")</f>
        <v>0</v>
      </c>
      <c r="G135" s="9" t="s">
        <v>571</v>
      </c>
      <c r="H135" s="8">
        <f>IF(G135&lt;&gt;"",IF(G135="(1) Those who have performed external calibration or have multiple sets of data to support this",1,IF(G135="(2) Those with certificates such as internal correction or accounting visa",2,IF(G135="(3) Failure to perform instrument calibration or record compilation",3,"0"))),"")</f>
        <v>0</v>
      </c>
      <c r="I135" s="9" t="s">
        <v>612</v>
      </c>
      <c r="J135" s="8">
        <f>IF(I135="1 In-house development coefficient/mass balance coefficient",1,IF(I135="2 Same process/equipment experience coefficient",1,IF(I135="3 The manufacturer provides coefficients",2,IF(I135="4 egional emission coefficient",2,IF(I135="5 National emission coefficient",3,IF(I135="6 International emission coefficient",3,""))))))</f>
        <v>0</v>
      </c>
      <c r="K135" s="8">
        <f>IF(OR(F135="", H135="", J135=""), "Sistema non selezionato", F135*H135*J135)</f>
        <v>0</v>
      </c>
      <c r="L135" s="8">
        <f>IF('3-Controllo quantitativo'!AD134&lt;&gt;"",ROUND('3-Controllo quantitativo'!AD134,4),"")</f>
        <v>0</v>
      </c>
      <c r="M135" s="8">
        <f>IF(K135="Sistema non selezionato",IF(K135&lt;10,"1",IF(19&gt;K135,"2",IF(K135&gt;=27,"3","-"))))</f>
        <v>0</v>
      </c>
      <c r="N135" s="8">
        <f>IF(K135="Sistema non selezionato",IF(L135="",K135,ROUND(K135*L135,2)))</f>
        <v>0</v>
      </c>
    </row>
    <row r="136" spans="2:14">
      <c r="B136" s="8">
        <f>IF('2-Controllo qualitativo'!A136&lt;&gt;"",'2-Controllo qualitativo'!A136,"")</f>
        <v>0</v>
      </c>
      <c r="C136" s="8">
        <f>IF('2-Controllo qualitativo'!C136&lt;&gt;"",'2-Controllo qualitativo'!C136,"")</f>
        <v>0</v>
      </c>
      <c r="D136" s="8">
        <f>IF('2-Controllo qualitativo'!D136&lt;&gt;"",'2-Controllo qualitativo'!D136,"")</f>
        <v>0</v>
      </c>
      <c r="E136" s="9" t="s">
        <v>616</v>
      </c>
      <c r="F136" s="8">
        <f>IF(E136&lt;&gt;"",IF(E136="Continuous measurement",1,IF(E136="Periodic (intermittent) measurement",2,IF(E136="Financial accounting estimates",3,IF(E136="Self-assessment",3,"0")))),"")</f>
        <v>0</v>
      </c>
      <c r="G136" s="9" t="s">
        <v>571</v>
      </c>
      <c r="H136" s="8">
        <f>IF(G136&lt;&gt;"",IF(G136="(1) Those who have performed external calibration or have multiple sets of data to support this",1,IF(G136="(2) Those with certificates such as internal correction or accounting visa",2,IF(G136="(3) Failure to perform instrument calibration or record compilation",3,"0"))),"")</f>
        <v>0</v>
      </c>
      <c r="I136" s="9" t="s">
        <v>617</v>
      </c>
      <c r="J136" s="8">
        <f>IF(I136="1 In-house development coefficient/mass balance coefficient",1,IF(I136="2 Same process/equipment experience coefficient",1,IF(I136="3 The manufacturer provides coefficients",2,IF(I136="4 egional emission coefficient",2,IF(I136="5 National emission coefficient",3,IF(I136="6 International emission coefficient",3,""))))))</f>
        <v>0</v>
      </c>
      <c r="K136" s="8">
        <f>IF(OR(F136="", H136="", J136=""), "Sistema non selezionato", F136*H136*J136)</f>
        <v>0</v>
      </c>
      <c r="L136" s="8">
        <f>IF('3-Controllo quantitativo'!AD135&lt;&gt;"",ROUND('3-Controllo quantitativo'!AD135,4),"")</f>
        <v>0</v>
      </c>
      <c r="M136" s="8">
        <f>IF(K136="Sistema non selezionato",IF(K136&lt;10,"1",IF(19&gt;K136,"2",IF(K136&gt;=27,"3","-"))))</f>
        <v>0</v>
      </c>
      <c r="N136" s="8">
        <f>IF(K136="Sistema non selezionato",IF(L136="",K136,ROUND(K136*L136,2)))</f>
        <v>0</v>
      </c>
    </row>
    <row r="137" spans="2:14">
      <c r="B137" s="8">
        <f>IF('2-Controllo qualitativo'!A137&lt;&gt;"",'2-Controllo qualitativo'!A137,"")</f>
        <v>0</v>
      </c>
      <c r="C137" s="8">
        <f>IF('2-Controllo qualitativo'!C137&lt;&gt;"",'2-Controllo qualitativo'!C137,"")</f>
        <v>0</v>
      </c>
      <c r="D137" s="8">
        <f>IF('2-Controllo qualitativo'!D137&lt;&gt;"",'2-Controllo qualitativo'!D137,"")</f>
        <v>0</v>
      </c>
      <c r="E137" s="9" t="s">
        <v>614</v>
      </c>
      <c r="F137" s="8">
        <f>IF(E137&lt;&gt;"",IF(E137="Continuous measurement",1,IF(E137="Periodic (intermittent) measurement",2,IF(E137="Financial accounting estimates",3,IF(E137="Self-assessment",3,"0")))),"")</f>
        <v>0</v>
      </c>
      <c r="G137" s="9" t="s">
        <v>571</v>
      </c>
      <c r="H137" s="8">
        <f>IF(G137&lt;&gt;"",IF(G137="(1) Those who have performed external calibration or have multiple sets of data to support this",1,IF(G137="(2) Those with certificates such as internal correction or accounting visa",2,IF(G137="(3) Failure to perform instrument calibration or record compilation",3,"0"))),"")</f>
        <v>0</v>
      </c>
      <c r="I137" s="9" t="s">
        <v>617</v>
      </c>
      <c r="J137" s="8">
        <f>IF(I137="1 In-house development coefficient/mass balance coefficient",1,IF(I137="2 Same process/equipment experience coefficient",1,IF(I137="3 The manufacturer provides coefficients",2,IF(I137="4 egional emission coefficient",2,IF(I137="5 National emission coefficient",3,IF(I137="6 International emission coefficient",3,""))))))</f>
        <v>0</v>
      </c>
      <c r="K137" s="8">
        <f>IF(OR(F137="", H137="", J137=""), "Sistema non selezionato", F137*H137*J137)</f>
        <v>0</v>
      </c>
      <c r="L137" s="8">
        <f>IF('3-Controllo quantitativo'!AD136&lt;&gt;"",ROUND('3-Controllo quantitativo'!AD136,4),"")</f>
        <v>0</v>
      </c>
      <c r="M137" s="8">
        <f>IF(K137="Sistema non selezionato",IF(K137&lt;10,"1",IF(19&gt;K137,"2",IF(K137&gt;=27,"3","-"))))</f>
        <v>0</v>
      </c>
      <c r="N137" s="8">
        <f>IF(K137="Sistema non selezionato",IF(L137="",K137,ROUND(K137*L137,2)))</f>
        <v>0</v>
      </c>
    </row>
    <row r="138" spans="2:14">
      <c r="B138" s="8">
        <f>IF('2-Controllo qualitativo'!A138&lt;&gt;"",'2-Controllo qualitativo'!A138,"")</f>
        <v>0</v>
      </c>
      <c r="C138" s="8">
        <f>IF('2-Controllo qualitativo'!C138&lt;&gt;"",'2-Controllo qualitativo'!C138,"")</f>
        <v>0</v>
      </c>
      <c r="D138" s="8">
        <f>IF('2-Controllo qualitativo'!D138&lt;&gt;"",'2-Controllo qualitativo'!D138,"")</f>
        <v>0</v>
      </c>
      <c r="E138" s="9" t="s">
        <v>616</v>
      </c>
      <c r="F138" s="8">
        <f>IF(E138&lt;&gt;"",IF(E138="Continuous measurement",1,IF(E138="Periodic (intermittent) measurement",2,IF(E138="Financial accounting estimates",3,IF(E138="Self-assessment",3,"0")))),"")</f>
        <v>0</v>
      </c>
      <c r="G138" s="9" t="s">
        <v>571</v>
      </c>
      <c r="H138" s="8">
        <f>IF(G138&lt;&gt;"",IF(G138="(1) Those who have performed external calibration or have multiple sets of data to support this",1,IF(G138="(2) Those with certificates such as internal correction or accounting visa",2,IF(G138="(3) Failure to perform instrument calibration or record compilation",3,"0"))),"")</f>
        <v>0</v>
      </c>
      <c r="I138" s="9" t="s">
        <v>617</v>
      </c>
      <c r="J138" s="8">
        <f>IF(I138="1 In-house development coefficient/mass balance coefficient",1,IF(I138="2 Same process/equipment experience coefficient",1,IF(I138="3 The manufacturer provides coefficients",2,IF(I138="4 egional emission coefficient",2,IF(I138="5 National emission coefficient",3,IF(I138="6 International emission coefficient",3,""))))))</f>
        <v>0</v>
      </c>
      <c r="K138" s="8">
        <f>IF(OR(F138="", H138="", J138=""), "Sistema non selezionato", F138*H138*J138)</f>
        <v>0</v>
      </c>
      <c r="L138" s="8">
        <f>IF('3-Controllo quantitativo'!AD137&lt;&gt;"",ROUND('3-Controllo quantitativo'!AD137,4),"")</f>
        <v>0</v>
      </c>
      <c r="M138" s="8">
        <f>IF(K138="Sistema non selezionato",IF(K138&lt;10,"1",IF(19&gt;K138,"2",IF(K138&gt;=27,"3","-"))))</f>
        <v>0</v>
      </c>
      <c r="N138" s="8">
        <f>IF(K138="Sistema non selezionato",IF(L138="",K138,ROUND(K138*L138,2)))</f>
        <v>0</v>
      </c>
    </row>
    <row r="139" spans="2:14">
      <c r="B139" s="8">
        <f>IF('2-Controllo qualitativo'!A139&lt;&gt;"",'2-Controllo qualitativo'!A139,"")</f>
        <v>0</v>
      </c>
      <c r="C139" s="8">
        <f>IF('2-Controllo qualitativo'!C139&lt;&gt;"",'2-Controllo qualitativo'!C139,"")</f>
        <v>0</v>
      </c>
      <c r="D139" s="8">
        <f>IF('2-Controllo qualitativo'!D139&lt;&gt;"",'2-Controllo qualitativo'!D139,"")</f>
        <v>0</v>
      </c>
      <c r="E139" s="9" t="s">
        <v>616</v>
      </c>
      <c r="F139" s="8">
        <f>IF(E139&lt;&gt;"",IF(E139="Continuous measurement",1,IF(E139="Periodic (intermittent) measurement",2,IF(E139="Financial accounting estimates",3,IF(E139="Self-assessment",3,"0")))),"")</f>
        <v>0</v>
      </c>
      <c r="G139" s="9" t="s">
        <v>571</v>
      </c>
      <c r="H139" s="8">
        <f>IF(G139&lt;&gt;"",IF(G139="(1) Those who have performed external calibration or have multiple sets of data to support this",1,IF(G139="(2) Those with certificates such as internal correction or accounting visa",2,IF(G139="(3) Failure to perform instrument calibration or record compilation",3,"0"))),"")</f>
        <v>0</v>
      </c>
      <c r="I139" s="9" t="s">
        <v>617</v>
      </c>
      <c r="J139" s="8">
        <f>IF(I139="1 In-house development coefficient/mass balance coefficient",1,IF(I139="2 Same process/equipment experience coefficient",1,IF(I139="3 The manufacturer provides coefficients",2,IF(I139="4 egional emission coefficient",2,IF(I139="5 National emission coefficient",3,IF(I139="6 International emission coefficient",3,""))))))</f>
        <v>0</v>
      </c>
      <c r="K139" s="8">
        <f>IF(OR(F139="", H139="", J139=""), "Sistema non selezionato", F139*H139*J139)</f>
        <v>0</v>
      </c>
      <c r="L139" s="8">
        <f>IF('3-Controllo quantitativo'!AD138&lt;&gt;"",ROUND('3-Controllo quantitativo'!AD138,4),"")</f>
        <v>0</v>
      </c>
      <c r="M139" s="8">
        <f>IF(K139="Sistema non selezionato",IF(K139&lt;10,"1",IF(19&gt;K139,"2",IF(K139&gt;=27,"3","-"))))</f>
        <v>0</v>
      </c>
      <c r="N139" s="8">
        <f>IF(K139="Sistema non selezionato",IF(L139="",K139,ROUND(K139*L139,2)))</f>
        <v>0</v>
      </c>
    </row>
    <row r="140" spans="2:14">
      <c r="B140" s="8">
        <f>IF('2-Controllo qualitativo'!A140&lt;&gt;"",'2-Controllo qualitativo'!A140,"")</f>
        <v>0</v>
      </c>
      <c r="C140" s="8">
        <f>IF('2-Controllo qualitativo'!C140&lt;&gt;"",'2-Controllo qualitativo'!C140,"")</f>
        <v>0</v>
      </c>
      <c r="D140" s="8">
        <f>IF('2-Controllo qualitativo'!D140&lt;&gt;"",'2-Controllo qualitativo'!D140,"")</f>
        <v>0</v>
      </c>
      <c r="E140" s="9" t="s">
        <v>613</v>
      </c>
      <c r="F140" s="8">
        <f>IF(E140&lt;&gt;"",IF(E140="Continuous measurement",1,IF(E140="Periodic (intermittent) measurement",2,IF(E140="Financial accounting estimates",3,IF(E140="Self-assessment",3,"0")))),"")</f>
        <v>0</v>
      </c>
      <c r="G140" s="9" t="s">
        <v>569</v>
      </c>
      <c r="H140" s="8">
        <f>IF(G140&lt;&gt;"",IF(G140="(1) Those who have performed external calibration or have multiple sets of data to support this",1,IF(G140="(2) Those with certificates such as internal correction or accounting visa",2,IF(G140="(3) Failure to perform instrument calibration or record compilation",3,"0"))),"")</f>
        <v>0</v>
      </c>
      <c r="I140" s="9" t="s">
        <v>612</v>
      </c>
      <c r="J140" s="8">
        <f>IF(I140="1 In-house development coefficient/mass balance coefficient",1,IF(I140="2 Same process/equipment experience coefficient",1,IF(I140="3 The manufacturer provides coefficients",2,IF(I140="4 egional emission coefficient",2,IF(I140="5 National emission coefficient",3,IF(I140="6 International emission coefficient",3,""))))))</f>
        <v>0</v>
      </c>
      <c r="K140" s="8">
        <f>IF(OR(F140="", H140="", J140=""), "Sistema non selezionato", F140*H140*J140)</f>
        <v>0</v>
      </c>
      <c r="L140" s="8">
        <f>IF('3-Controllo quantitativo'!AD139&lt;&gt;"",ROUND('3-Controllo quantitativo'!AD139,4),"")</f>
        <v>0</v>
      </c>
      <c r="M140" s="8">
        <f>IF(K140="Sistema non selezionato",IF(K140&lt;10,"1",IF(19&gt;K140,"2",IF(K140&gt;=27,"3","-"))))</f>
        <v>0</v>
      </c>
      <c r="N140" s="8">
        <f>IF(K140="Sistema non selezionato",IF(L140="",K140,ROUND(K140*L140,2)))</f>
        <v>0</v>
      </c>
    </row>
    <row r="141" spans="2:14">
      <c r="B141" s="8">
        <f>IF('2-Controllo qualitativo'!A141&lt;&gt;"",'2-Controllo qualitativo'!A141,"")</f>
        <v>0</v>
      </c>
      <c r="C141" s="8">
        <f>IF('2-Controllo qualitativo'!C141&lt;&gt;"",'2-Controllo qualitativo'!C141,"")</f>
        <v>0</v>
      </c>
      <c r="D141" s="8">
        <f>IF('2-Controllo qualitativo'!D141&lt;&gt;"",'2-Controllo qualitativo'!D141,"")</f>
        <v>0</v>
      </c>
      <c r="E141" s="9" t="s">
        <v>614</v>
      </c>
      <c r="F141" s="8">
        <f>IF(E141&lt;&gt;"",IF(E141="Continuous measurement",1,IF(E141="Periodic (intermittent) measurement",2,IF(E141="Financial accounting estimates",3,IF(E141="Self-assessment",3,"0")))),"")</f>
        <v>0</v>
      </c>
      <c r="G141" s="9" t="s">
        <v>571</v>
      </c>
      <c r="H141" s="8">
        <f>IF(G141&lt;&gt;"",IF(G141="(1) Those who have performed external calibration or have multiple sets of data to support this",1,IF(G141="(2) Those with certificates such as internal correction or accounting visa",2,IF(G141="(3) Failure to perform instrument calibration or record compilation",3,"0"))),"")</f>
        <v>0</v>
      </c>
      <c r="I141" s="9" t="s">
        <v>612</v>
      </c>
      <c r="J141" s="8">
        <f>IF(I141="1 In-house development coefficient/mass balance coefficient",1,IF(I141="2 Same process/equipment experience coefficient",1,IF(I141="3 The manufacturer provides coefficients",2,IF(I141="4 egional emission coefficient",2,IF(I141="5 National emission coefficient",3,IF(I141="6 International emission coefficient",3,""))))))</f>
        <v>0</v>
      </c>
      <c r="K141" s="8">
        <f>IF(OR(F141="", H141="", J141=""), "Sistema non selezionato", F141*H141*J141)</f>
        <v>0</v>
      </c>
      <c r="L141" s="8">
        <f>IF('3-Controllo quantitativo'!AD140&lt;&gt;"",ROUND('3-Controllo quantitativo'!AD140,4),"")</f>
        <v>0</v>
      </c>
      <c r="M141" s="8">
        <f>IF(K141="Sistema non selezionato",IF(K141&lt;10,"1",IF(19&gt;K141,"2",IF(K141&gt;=27,"3","-"))))</f>
        <v>0</v>
      </c>
      <c r="N141" s="8">
        <f>IF(K141="Sistema non selezionato",IF(L141="",K141,ROUND(K141*L141,2)))</f>
        <v>0</v>
      </c>
    </row>
    <row r="142" spans="2:14">
      <c r="B142" s="8">
        <f>IF('2-Controllo qualitativo'!A142&lt;&gt;"",'2-Controllo qualitativo'!A142,"")</f>
        <v>0</v>
      </c>
      <c r="C142" s="8">
        <f>IF('2-Controllo qualitativo'!C142&lt;&gt;"",'2-Controllo qualitativo'!C142,"")</f>
        <v>0</v>
      </c>
      <c r="D142" s="8">
        <f>IF('2-Controllo qualitativo'!D142&lt;&gt;"",'2-Controllo qualitativo'!D142,"")</f>
        <v>0</v>
      </c>
      <c r="E142" s="9"/>
      <c r="F142" s="8">
        <f>IF(E142&lt;&gt;"",IF(E142="Continuous measurement",1,IF(E142="Periodic (intermittent) measurement",2,IF(E142="Financial accounting estimates",3,IF(E142="Self-assessment",3,"0")))),"")</f>
        <v>0</v>
      </c>
      <c r="G142" s="9" t="s">
        <v>571</v>
      </c>
      <c r="H142" s="8">
        <f>IF(G142&lt;&gt;"",IF(G142="(1) Those who have performed external calibration or have multiple sets of data to support this",1,IF(G142="(2) Those with certificates such as internal correction or accounting visa",2,IF(G142="(3) Failure to perform instrument calibration or record compilation",3,"0"))),"")</f>
        <v>0</v>
      </c>
      <c r="I142" s="9" t="s">
        <v>612</v>
      </c>
      <c r="J142" s="8">
        <f>IF(I142="1 In-house development coefficient/mass balance coefficient",1,IF(I142="2 Same process/equipment experience coefficient",1,IF(I142="3 The manufacturer provides coefficients",2,IF(I142="4 egional emission coefficient",2,IF(I142="5 National emission coefficient",3,IF(I142="6 International emission coefficient",3,""))))))</f>
        <v>0</v>
      </c>
      <c r="K142" s="8">
        <f>IF(OR(F142="", H142="", J142=""), "Sistema non selezionato", F142*H142*J142)</f>
        <v>0</v>
      </c>
      <c r="L142" s="8">
        <f>IF('3-Controllo quantitativo'!AD141&lt;&gt;"",ROUND('3-Controllo quantitativo'!AD141,4),"")</f>
        <v>0</v>
      </c>
      <c r="M142" s="8">
        <f>IF(K142="Sistema non selezionato",IF(K142&lt;10,"1",IF(19&gt;K142,"2",IF(K142&gt;=27,"3","-"))))</f>
        <v>0</v>
      </c>
      <c r="N142" s="8">
        <f>IF(K142="Sistema non selezionato",IF(L142="",K142,ROUND(K142*L142,2)))</f>
        <v>0</v>
      </c>
    </row>
    <row r="143" spans="2:14">
      <c r="B143" s="8">
        <f>IF('2-Controllo qualitativo'!A143&lt;&gt;"",'2-Controllo qualitativo'!A143,"")</f>
        <v>0</v>
      </c>
      <c r="C143" s="8">
        <f>IF('2-Controllo qualitativo'!C143&lt;&gt;"",'2-Controllo qualitativo'!C143,"")</f>
        <v>0</v>
      </c>
      <c r="D143" s="8">
        <f>IF('2-Controllo qualitativo'!D143&lt;&gt;"",'2-Controllo qualitativo'!D143,"")</f>
        <v>0</v>
      </c>
      <c r="E143" s="9" t="s">
        <v>614</v>
      </c>
      <c r="F143" s="8">
        <f>IF(E143&lt;&gt;"",IF(E143="Continuous measurement",1,IF(E143="Periodic (intermittent) measurement",2,IF(E143="Financial accounting estimates",3,IF(E143="Self-assessment",3,"0")))),"")</f>
        <v>0</v>
      </c>
      <c r="G143" s="9" t="s">
        <v>571</v>
      </c>
      <c r="H143" s="8">
        <f>IF(G143&lt;&gt;"",IF(G143="(1) Those who have performed external calibration or have multiple sets of data to support this",1,IF(G143="(2) Those with certificates such as internal correction or accounting visa",2,IF(G143="(3) Failure to perform instrument calibration or record compilation",3,"0"))),"")</f>
        <v>0</v>
      </c>
      <c r="I143" s="9" t="s">
        <v>612</v>
      </c>
      <c r="J143" s="8">
        <f>IF(I143="1 In-house development coefficient/mass balance coefficient",1,IF(I143="2 Same process/equipment experience coefficient",1,IF(I143="3 The manufacturer provides coefficients",2,IF(I143="4 egional emission coefficient",2,IF(I143="5 National emission coefficient",3,IF(I143="6 International emission coefficient",3,""))))))</f>
        <v>0</v>
      </c>
      <c r="K143" s="8">
        <f>IF(OR(F143="", H143="", J143=""), "Sistema non selezionato", F143*H143*J143)</f>
        <v>0</v>
      </c>
      <c r="L143" s="8">
        <f>IF('3-Controllo quantitativo'!AD142&lt;&gt;"",ROUND('3-Controllo quantitativo'!AD142,4),"")</f>
        <v>0</v>
      </c>
      <c r="M143" s="8">
        <f>IF(K143="Sistema non selezionato",IF(K143&lt;10,"1",IF(19&gt;K143,"2",IF(K143&gt;=27,"3","-"))))</f>
        <v>0</v>
      </c>
      <c r="N143" s="8">
        <f>IF(K143="Sistema non selezionato",IF(L143="",K143,ROUND(K143*L143,2)))</f>
        <v>0</v>
      </c>
    </row>
    <row r="144" spans="2:14">
      <c r="B144" s="8">
        <f>IF('2-Controllo qualitativo'!A144&lt;&gt;"",'2-Controllo qualitativo'!A144,"")</f>
        <v>0</v>
      </c>
      <c r="C144" s="8">
        <f>IF('2-Controllo qualitativo'!C144&lt;&gt;"",'2-Controllo qualitativo'!C144,"")</f>
        <v>0</v>
      </c>
      <c r="D144" s="8">
        <f>IF('2-Controllo qualitativo'!D144&lt;&gt;"",'2-Controllo qualitativo'!D144,"")</f>
        <v>0</v>
      </c>
      <c r="E144" s="9"/>
      <c r="F144" s="8">
        <f>IF(E144&lt;&gt;"",IF(E144="Continuous measurement",1,IF(E144="Periodic (intermittent) measurement",2,IF(E144="Financial accounting estimates",3,IF(E144="Self-assessment",3,"0")))),"")</f>
        <v>0</v>
      </c>
      <c r="G144" s="9" t="s">
        <v>571</v>
      </c>
      <c r="H144" s="8">
        <f>IF(G144&lt;&gt;"",IF(G144="(1) Those who have performed external calibration or have multiple sets of data to support this",1,IF(G144="(2) Those with certificates such as internal correction or accounting visa",2,IF(G144="(3) Failure to perform instrument calibration or record compilation",3,"0"))),"")</f>
        <v>0</v>
      </c>
      <c r="I144" s="9" t="s">
        <v>612</v>
      </c>
      <c r="J144" s="8">
        <f>IF(I144="1 In-house development coefficient/mass balance coefficient",1,IF(I144="2 Same process/equipment experience coefficient",1,IF(I144="3 The manufacturer provides coefficients",2,IF(I144="4 egional emission coefficient",2,IF(I144="5 National emission coefficient",3,IF(I144="6 International emission coefficient",3,""))))))</f>
        <v>0</v>
      </c>
      <c r="K144" s="8">
        <f>IF(OR(F144="", H144="", J144=""), "Sistema non selezionato", F144*H144*J144)</f>
        <v>0</v>
      </c>
      <c r="L144" s="8">
        <f>IF('3-Controllo quantitativo'!AD143&lt;&gt;"",ROUND('3-Controllo quantitativo'!AD143,4),"")</f>
        <v>0</v>
      </c>
      <c r="M144" s="8">
        <f>IF(K144="Sistema non selezionato",IF(K144&lt;10,"1",IF(19&gt;K144,"2",IF(K144&gt;=27,"3","-"))))</f>
        <v>0</v>
      </c>
      <c r="N144" s="8">
        <f>IF(K144="Sistema non selezionato",IF(L144="",K144,ROUND(K144*L144,2)))</f>
        <v>0</v>
      </c>
    </row>
    <row r="145" spans="2:14">
      <c r="B145" s="8">
        <f>IF('2-Controllo qualitativo'!A145&lt;&gt;"",'2-Controllo qualitativo'!A145,"")</f>
        <v>0</v>
      </c>
      <c r="C145" s="8">
        <f>IF('2-Controllo qualitativo'!C145&lt;&gt;"",'2-Controllo qualitativo'!C145,"")</f>
        <v>0</v>
      </c>
      <c r="D145" s="8">
        <f>IF('2-Controllo qualitativo'!D145&lt;&gt;"",'2-Controllo qualitativo'!D145,"")</f>
        <v>0</v>
      </c>
      <c r="E145" s="9" t="s">
        <v>614</v>
      </c>
      <c r="F145" s="8">
        <f>IF(E145&lt;&gt;"",IF(E145="Continuous measurement",1,IF(E145="Periodic (intermittent) measurement",2,IF(E145="Financial accounting estimates",3,IF(E145="Self-assessment",3,"0")))),"")</f>
        <v>0</v>
      </c>
      <c r="G145" s="9" t="s">
        <v>571</v>
      </c>
      <c r="H145" s="8">
        <f>IF(G145&lt;&gt;"",IF(G145="(1) Those who have performed external calibration or have multiple sets of data to support this",1,IF(G145="(2) Those with certificates such as internal correction or accounting visa",2,IF(G145="(3) Failure to perform instrument calibration or record compilation",3,"0"))),"")</f>
        <v>0</v>
      </c>
      <c r="I145" s="9" t="s">
        <v>612</v>
      </c>
      <c r="J145" s="8">
        <f>IF(I145="1 In-house development coefficient/mass balance coefficient",1,IF(I145="2 Same process/equipment experience coefficient",1,IF(I145="3 The manufacturer provides coefficients",2,IF(I145="4 egional emission coefficient",2,IF(I145="5 National emission coefficient",3,IF(I145="6 International emission coefficient",3,""))))))</f>
        <v>0</v>
      </c>
      <c r="K145" s="8">
        <f>IF(OR(F145="", H145="", J145=""), "Sistema non selezionato", F145*H145*J145)</f>
        <v>0</v>
      </c>
      <c r="L145" s="8">
        <f>IF('3-Controllo quantitativo'!AD144&lt;&gt;"",ROUND('3-Controllo quantitativo'!AD144,4),"")</f>
        <v>0</v>
      </c>
      <c r="M145" s="8">
        <f>IF(K145="Sistema non selezionato",IF(K145&lt;10,"1",IF(19&gt;K145,"2",IF(K145&gt;=27,"3","-"))))</f>
        <v>0</v>
      </c>
      <c r="N145" s="8">
        <f>IF(K145="Sistema non selezionato",IF(L145="",K145,ROUND(K145*L145,2)))</f>
        <v>0</v>
      </c>
    </row>
    <row r="146" spans="2:14">
      <c r="B146" s="8">
        <f>IF('2-Controllo qualitativo'!A146&lt;&gt;"",'2-Controllo qualitativo'!A146,"")</f>
        <v>0</v>
      </c>
      <c r="C146" s="8">
        <f>IF('2-Controllo qualitativo'!C146&lt;&gt;"",'2-Controllo qualitativo'!C146,"")</f>
        <v>0</v>
      </c>
      <c r="D146" s="8">
        <f>IF('2-Controllo qualitativo'!D146&lt;&gt;"",'2-Controllo qualitativo'!D146,"")</f>
        <v>0</v>
      </c>
      <c r="E146" s="9" t="s">
        <v>614</v>
      </c>
      <c r="F146" s="8">
        <f>IF(E146&lt;&gt;"",IF(E146="Continuous measurement",1,IF(E146="Periodic (intermittent) measurement",2,IF(E146="Financial accounting estimates",3,IF(E146="Self-assessment",3,"0")))),"")</f>
        <v>0</v>
      </c>
      <c r="G146" s="9" t="s">
        <v>571</v>
      </c>
      <c r="H146" s="8">
        <f>IF(G146&lt;&gt;"",IF(G146="(1) Those who have performed external calibration or have multiple sets of data to support this",1,IF(G146="(2) Those with certificates such as internal correction or accounting visa",2,IF(G146="(3) Failure to perform instrument calibration or record compilation",3,"0"))),"")</f>
        <v>0</v>
      </c>
      <c r="I146" s="9" t="s">
        <v>612</v>
      </c>
      <c r="J146" s="8">
        <f>IF(I146="1 In-house development coefficient/mass balance coefficient",1,IF(I146="2 Same process/equipment experience coefficient",1,IF(I146="3 The manufacturer provides coefficients",2,IF(I146="4 egional emission coefficient",2,IF(I146="5 National emission coefficient",3,IF(I146="6 International emission coefficient",3,""))))))</f>
        <v>0</v>
      </c>
      <c r="K146" s="8">
        <f>IF(OR(F146="", H146="", J146=""), "Sistema non selezionato", F146*H146*J146)</f>
        <v>0</v>
      </c>
      <c r="L146" s="8">
        <f>IF('3-Controllo quantitativo'!AD145&lt;&gt;"",ROUND('3-Controllo quantitativo'!AD145,4),"")</f>
        <v>0</v>
      </c>
      <c r="M146" s="8">
        <f>IF(K146="Sistema non selezionato",IF(K146&lt;10,"1",IF(19&gt;K146,"2",IF(K146&gt;=27,"3","-"))))</f>
        <v>0</v>
      </c>
      <c r="N146" s="8">
        <f>IF(K146="Sistema non selezionato",IF(L146="",K146,ROUND(K146*L146,2)))</f>
        <v>0</v>
      </c>
    </row>
    <row r="147" spans="2:14">
      <c r="B147" s="8">
        <f>IF('2-Controllo qualitativo'!A147&lt;&gt;"",'2-Controllo qualitativo'!A147,"")</f>
        <v>0</v>
      </c>
      <c r="C147" s="8">
        <f>IF('2-Controllo qualitativo'!C147&lt;&gt;"",'2-Controllo qualitativo'!C147,"")</f>
        <v>0</v>
      </c>
      <c r="D147" s="8">
        <f>IF('2-Controllo qualitativo'!D147&lt;&gt;"",'2-Controllo qualitativo'!D147,"")</f>
        <v>0</v>
      </c>
      <c r="E147" s="9" t="s">
        <v>614</v>
      </c>
      <c r="F147" s="8">
        <f>IF(E147&lt;&gt;"",IF(E147="Continuous measurement",1,IF(E147="Periodic (intermittent) measurement",2,IF(E147="Financial accounting estimates",3,IF(E147="Self-assessment",3,"0")))),"")</f>
        <v>0</v>
      </c>
      <c r="G147" s="9" t="s">
        <v>571</v>
      </c>
      <c r="H147" s="8">
        <f>IF(G147&lt;&gt;"",IF(G147="(1) Those who have performed external calibration or have multiple sets of data to support this",1,IF(G147="(2) Those with certificates such as internal correction or accounting visa",2,IF(G147="(3) Failure to perform instrument calibration or record compilation",3,"0"))),"")</f>
        <v>0</v>
      </c>
      <c r="I147" s="9" t="s">
        <v>612</v>
      </c>
      <c r="J147" s="8">
        <f>IF(I147="1 In-house development coefficient/mass balance coefficient",1,IF(I147="2 Same process/equipment experience coefficient",1,IF(I147="3 The manufacturer provides coefficients",2,IF(I147="4 egional emission coefficient",2,IF(I147="5 National emission coefficient",3,IF(I147="6 International emission coefficient",3,""))))))</f>
        <v>0</v>
      </c>
      <c r="K147" s="8">
        <f>IF(OR(F147="", H147="", J147=""), "Sistema non selezionato", F147*H147*J147)</f>
        <v>0</v>
      </c>
      <c r="L147" s="8">
        <f>IF('3-Controllo quantitativo'!AD146&lt;&gt;"",ROUND('3-Controllo quantitativo'!AD146,4),"")</f>
        <v>0</v>
      </c>
      <c r="M147" s="8">
        <f>IF(K147="Sistema non selezionato",IF(K147&lt;10,"1",IF(19&gt;K147,"2",IF(K147&gt;=27,"3","-"))))</f>
        <v>0</v>
      </c>
      <c r="N147" s="8">
        <f>IF(K147="Sistema non selezionato",IF(L147="",K147,ROUND(K147*L147,2)))</f>
        <v>0</v>
      </c>
    </row>
    <row r="148" spans="2:14">
      <c r="B148" s="8">
        <f>IF('2-Controllo qualitativo'!A148&lt;&gt;"",'2-Controllo qualitativo'!A148,"")</f>
        <v>0</v>
      </c>
      <c r="C148" s="8">
        <f>IF('2-Controllo qualitativo'!C148&lt;&gt;"",'2-Controllo qualitativo'!C148,"")</f>
        <v>0</v>
      </c>
      <c r="D148" s="8">
        <f>IF('2-Controllo qualitativo'!D148&lt;&gt;"",'2-Controllo qualitativo'!D148,"")</f>
        <v>0</v>
      </c>
      <c r="E148" s="9" t="s">
        <v>614</v>
      </c>
      <c r="F148" s="8">
        <f>IF(E148&lt;&gt;"",IF(E148="Continuous measurement",1,IF(E148="Periodic (intermittent) measurement",2,IF(E148="Financial accounting estimates",3,IF(E148="Self-assessment",3,"0")))),"")</f>
        <v>0</v>
      </c>
      <c r="G148" s="9" t="s">
        <v>571</v>
      </c>
      <c r="H148" s="8">
        <f>IF(G148&lt;&gt;"",IF(G148="(1) Those who have performed external calibration or have multiple sets of data to support this",1,IF(G148="(2) Those with certificates such as internal correction or accounting visa",2,IF(G148="(3) Failure to perform instrument calibration or record compilation",3,"0"))),"")</f>
        <v>0</v>
      </c>
      <c r="I148" s="9" t="s">
        <v>612</v>
      </c>
      <c r="J148" s="8">
        <f>IF(I148="1 In-house development coefficient/mass balance coefficient",1,IF(I148="2 Same process/equipment experience coefficient",1,IF(I148="3 The manufacturer provides coefficients",2,IF(I148="4 egional emission coefficient",2,IF(I148="5 National emission coefficient",3,IF(I148="6 International emission coefficient",3,""))))))</f>
        <v>0</v>
      </c>
      <c r="K148" s="8">
        <f>IF(OR(F148="", H148="", J148=""), "Sistema non selezionato", F148*H148*J148)</f>
        <v>0</v>
      </c>
      <c r="L148" s="8">
        <f>IF('3-Controllo quantitativo'!AD147&lt;&gt;"",ROUND('3-Controllo quantitativo'!AD147,4),"")</f>
        <v>0</v>
      </c>
      <c r="M148" s="8">
        <f>IF(K148="Sistema non selezionato",IF(K148&lt;10,"1",IF(19&gt;K148,"2",IF(K148&gt;=27,"3","-"))))</f>
        <v>0</v>
      </c>
      <c r="N148" s="8">
        <f>IF(K148="Sistema non selezionato",IF(L148="",K148,ROUND(K148*L148,2)))</f>
        <v>0</v>
      </c>
    </row>
    <row r="149" spans="2:14">
      <c r="B149" s="8">
        <f>IF('2-Controllo qualitativo'!A149&lt;&gt;"",'2-Controllo qualitativo'!A149,"")</f>
        <v>0</v>
      </c>
      <c r="C149" s="8">
        <f>IF('2-Controllo qualitativo'!C149&lt;&gt;"",'2-Controllo qualitativo'!C149,"")</f>
        <v>0</v>
      </c>
      <c r="D149" s="8">
        <f>IF('2-Controllo qualitativo'!D149&lt;&gt;"",'2-Controllo qualitativo'!D149,"")</f>
        <v>0</v>
      </c>
      <c r="E149" s="9" t="s">
        <v>614</v>
      </c>
      <c r="F149" s="8">
        <f>IF(E149&lt;&gt;"",IF(E149="Continuous measurement",1,IF(E149="Periodic (intermittent) measurement",2,IF(E149="Financial accounting estimates",3,IF(E149="Self-assessment",3,"0")))),"")</f>
        <v>0</v>
      </c>
      <c r="G149" s="9" t="s">
        <v>571</v>
      </c>
      <c r="H149" s="8">
        <f>IF(G149&lt;&gt;"",IF(G149="(1) Those who have performed external calibration or have multiple sets of data to support this",1,IF(G149="(2) Those with certificates such as internal correction or accounting visa",2,IF(G149="(3) Failure to perform instrument calibration or record compilation",3,"0"))),"")</f>
        <v>0</v>
      </c>
      <c r="I149" s="9" t="s">
        <v>612</v>
      </c>
      <c r="J149" s="8">
        <f>IF(I149="1 In-house development coefficient/mass balance coefficient",1,IF(I149="2 Same process/equipment experience coefficient",1,IF(I149="3 The manufacturer provides coefficients",2,IF(I149="4 egional emission coefficient",2,IF(I149="5 National emission coefficient",3,IF(I149="6 International emission coefficient",3,""))))))</f>
        <v>0</v>
      </c>
      <c r="K149" s="8">
        <f>IF(OR(F149="", H149="", J149=""), "Sistema non selezionato", F149*H149*J149)</f>
        <v>0</v>
      </c>
      <c r="L149" s="8">
        <f>IF('3-Controllo quantitativo'!AD148&lt;&gt;"",ROUND('3-Controllo quantitativo'!AD148,4),"")</f>
        <v>0</v>
      </c>
      <c r="M149" s="8">
        <f>IF(K149="Sistema non selezionato",IF(K149&lt;10,"1",IF(19&gt;K149,"2",IF(K149&gt;=27,"3","-"))))</f>
        <v>0</v>
      </c>
      <c r="N149" s="8">
        <f>IF(K149="Sistema non selezionato",IF(L149="",K149,ROUND(K149*L149,2)))</f>
        <v>0</v>
      </c>
    </row>
    <row r="150" spans="2:14">
      <c r="B150" s="8">
        <f>IF('2-Controllo qualitativo'!A150&lt;&gt;"",'2-Controllo qualitativo'!A150,"")</f>
        <v>0</v>
      </c>
      <c r="C150" s="8">
        <f>IF('2-Controllo qualitativo'!C150&lt;&gt;"",'2-Controllo qualitativo'!C150,"")</f>
        <v>0</v>
      </c>
      <c r="D150" s="8">
        <f>IF('2-Controllo qualitativo'!D150&lt;&gt;"",'2-Controllo qualitativo'!D150,"")</f>
        <v>0</v>
      </c>
      <c r="E150" s="9" t="s">
        <v>614</v>
      </c>
      <c r="F150" s="8">
        <f>IF(E150&lt;&gt;"",IF(E150="Continuous measurement",1,IF(E150="Periodic (intermittent) measurement",2,IF(E150="Financial accounting estimates",3,IF(E150="Self-assessment",3,"0")))),"")</f>
        <v>0</v>
      </c>
      <c r="G150" s="9" t="s">
        <v>571</v>
      </c>
      <c r="H150" s="8">
        <f>IF(G150&lt;&gt;"",IF(G150="(1) Those who have performed external calibration or have multiple sets of data to support this",1,IF(G150="(2) Those with certificates such as internal correction or accounting visa",2,IF(G150="(3) Failure to perform instrument calibration or record compilation",3,"0"))),"")</f>
        <v>0</v>
      </c>
      <c r="I150" s="9" t="s">
        <v>612</v>
      </c>
      <c r="J150" s="8">
        <f>IF(I150="1 In-house development coefficient/mass balance coefficient",1,IF(I150="2 Same process/equipment experience coefficient",1,IF(I150="3 The manufacturer provides coefficients",2,IF(I150="4 egional emission coefficient",2,IF(I150="5 National emission coefficient",3,IF(I150="6 International emission coefficient",3,""))))))</f>
        <v>0</v>
      </c>
      <c r="K150" s="8">
        <f>IF(OR(F150="", H150="", J150=""), "Sistema non selezionato", F150*H150*J150)</f>
        <v>0</v>
      </c>
      <c r="L150" s="8">
        <f>IF('3-Controllo quantitativo'!AD149&lt;&gt;"",ROUND('3-Controllo quantitativo'!AD149,4),"")</f>
        <v>0</v>
      </c>
      <c r="M150" s="8">
        <f>IF(K150="Sistema non selezionato",IF(K150&lt;10,"1",IF(19&gt;K150,"2",IF(K150&gt;=27,"3","-"))))</f>
        <v>0</v>
      </c>
      <c r="N150" s="8">
        <f>IF(K150="Sistema non selezionato",IF(L150="",K150,ROUND(K150*L150,2)))</f>
        <v>0</v>
      </c>
    </row>
    <row r="151" spans="2:14">
      <c r="B151" s="8">
        <f>IF('2-Controllo qualitativo'!A151&lt;&gt;"",'2-Controllo qualitativo'!A151,"")</f>
        <v>0</v>
      </c>
      <c r="C151" s="8">
        <f>IF('2-Controllo qualitativo'!C151&lt;&gt;"",'2-Controllo qualitativo'!C151,"")</f>
        <v>0</v>
      </c>
      <c r="D151" s="8">
        <f>IF('2-Controllo qualitativo'!D151&lt;&gt;"",'2-Controllo qualitativo'!D151,"")</f>
        <v>0</v>
      </c>
      <c r="E151" s="9" t="s">
        <v>614</v>
      </c>
      <c r="F151" s="8">
        <f>IF(E151&lt;&gt;"",IF(E151="Continuous measurement",1,IF(E151="Periodic (intermittent) measurement",2,IF(E151="Financial accounting estimates",3,IF(E151="Self-assessment",3,"0")))),"")</f>
        <v>0</v>
      </c>
      <c r="G151" s="9" t="s">
        <v>571</v>
      </c>
      <c r="H151" s="8">
        <f>IF(G151&lt;&gt;"",IF(G151="(1) Those who have performed external calibration or have multiple sets of data to support this",1,IF(G151="(2) Those with certificates such as internal correction or accounting visa",2,IF(G151="(3) Failure to perform instrument calibration or record compilation",3,"0"))),"")</f>
        <v>0</v>
      </c>
      <c r="I151" s="9" t="s">
        <v>612</v>
      </c>
      <c r="J151" s="8">
        <f>IF(I151="1 In-house development coefficient/mass balance coefficient",1,IF(I151="2 Same process/equipment experience coefficient",1,IF(I151="3 The manufacturer provides coefficients",2,IF(I151="4 egional emission coefficient",2,IF(I151="5 National emission coefficient",3,IF(I151="6 International emission coefficient",3,""))))))</f>
        <v>0</v>
      </c>
      <c r="K151" s="8">
        <f>IF(OR(F151="", H151="", J151=""), "Sistema non selezionato", F151*H151*J151)</f>
        <v>0</v>
      </c>
      <c r="L151" s="8">
        <f>IF('3-Controllo quantitativo'!AD150&lt;&gt;"",ROUND('3-Controllo quantitativo'!AD150,4),"")</f>
        <v>0</v>
      </c>
      <c r="M151" s="8">
        <f>IF(K151="Sistema non selezionato",IF(K151&lt;10,"1",IF(19&gt;K151,"2",IF(K151&gt;=27,"3","-"))))</f>
        <v>0</v>
      </c>
      <c r="N151" s="8">
        <f>IF(K151="Sistema non selezionato",IF(L151="",K151,ROUND(K151*L151,2)))</f>
        <v>0</v>
      </c>
    </row>
    <row r="152" spans="2:14">
      <c r="B152" s="8">
        <f>IF('2-Controllo qualitativo'!A152&lt;&gt;"",'2-Controllo qualitativo'!A152,"")</f>
        <v>0</v>
      </c>
      <c r="C152" s="8">
        <f>IF('2-Controllo qualitativo'!C152&lt;&gt;"",'2-Controllo qualitativo'!C152,"")</f>
        <v>0</v>
      </c>
      <c r="D152" s="8">
        <f>IF('2-Controllo qualitativo'!D152&lt;&gt;"",'2-Controllo qualitativo'!D152,"")</f>
        <v>0</v>
      </c>
      <c r="E152" s="9" t="s">
        <v>614</v>
      </c>
      <c r="F152" s="8">
        <f>IF(E152&lt;&gt;"",IF(E152="Continuous measurement",1,IF(E152="Periodic (intermittent) measurement",2,IF(E152="Financial accounting estimates",3,IF(E152="Self-assessment",3,"0")))),"")</f>
        <v>0</v>
      </c>
      <c r="G152" s="9" t="s">
        <v>571</v>
      </c>
      <c r="H152" s="8">
        <f>IF(G152&lt;&gt;"",IF(G152="(1) Those who have performed external calibration or have multiple sets of data to support this",1,IF(G152="(2) Those with certificates such as internal correction or accounting visa",2,IF(G152="(3) Failure to perform instrument calibration or record compilation",3,"0"))),"")</f>
        <v>0</v>
      </c>
      <c r="I152" s="9" t="s">
        <v>612</v>
      </c>
      <c r="J152" s="8">
        <f>IF(I152="1 In-house development coefficient/mass balance coefficient",1,IF(I152="2 Same process/equipment experience coefficient",1,IF(I152="3 The manufacturer provides coefficients",2,IF(I152="4 egional emission coefficient",2,IF(I152="5 National emission coefficient",3,IF(I152="6 International emission coefficient",3,""))))))</f>
        <v>0</v>
      </c>
      <c r="K152" s="8">
        <f>IF(OR(F152="", H152="", J152=""), "Sistema non selezionato", F152*H152*J152)</f>
        <v>0</v>
      </c>
      <c r="L152" s="8">
        <f>IF('3-Controllo quantitativo'!AD151&lt;&gt;"",ROUND('3-Controllo quantitativo'!AD151,4),"")</f>
        <v>0</v>
      </c>
      <c r="M152" s="8">
        <f>IF(K152="Sistema non selezionato",IF(K152&lt;10,"1",IF(19&gt;K152,"2",IF(K152&gt;=27,"3","-"))))</f>
        <v>0</v>
      </c>
      <c r="N152" s="8">
        <f>IF(K152="Sistema non selezionato",IF(L152="",K152,ROUND(K152*L152,2)))</f>
        <v>0</v>
      </c>
    </row>
    <row r="153" spans="2:14">
      <c r="B153" s="8">
        <f>IF('2-Controllo qualitativo'!A153&lt;&gt;"",'2-Controllo qualitativo'!A153,"")</f>
        <v>0</v>
      </c>
      <c r="C153" s="8">
        <f>IF('2-Controllo qualitativo'!C153&lt;&gt;"",'2-Controllo qualitativo'!C153,"")</f>
        <v>0</v>
      </c>
      <c r="D153" s="8">
        <f>IF('2-Controllo qualitativo'!D153&lt;&gt;"",'2-Controllo qualitativo'!D153,"")</f>
        <v>0</v>
      </c>
      <c r="E153" s="9" t="s">
        <v>614</v>
      </c>
      <c r="F153" s="8">
        <f>IF(E153&lt;&gt;"",IF(E153="Continuous measurement",1,IF(E153="Periodic (intermittent) measurement",2,IF(E153="Financial accounting estimates",3,IF(E153="Self-assessment",3,"0")))),"")</f>
        <v>0</v>
      </c>
      <c r="G153" s="9" t="s">
        <v>571</v>
      </c>
      <c r="H153" s="8">
        <f>IF(G153&lt;&gt;"",IF(G153="(1) Those who have performed external calibration or have multiple sets of data to support this",1,IF(G153="(2) Those with certificates such as internal correction or accounting visa",2,IF(G153="(3) Failure to perform instrument calibration or record compilation",3,"0"))),"")</f>
        <v>0</v>
      </c>
      <c r="I153" s="9" t="s">
        <v>612</v>
      </c>
      <c r="J153" s="8">
        <f>IF(I153="1 In-house development coefficient/mass balance coefficient",1,IF(I153="2 Same process/equipment experience coefficient",1,IF(I153="3 The manufacturer provides coefficients",2,IF(I153="4 egional emission coefficient",2,IF(I153="5 National emission coefficient",3,IF(I153="6 International emission coefficient",3,""))))))</f>
        <v>0</v>
      </c>
      <c r="K153" s="8">
        <f>IF(OR(F153="", H153="", J153=""), "Sistema non selezionato", F153*H153*J153)</f>
        <v>0</v>
      </c>
      <c r="L153" s="8">
        <f>IF('3-Controllo quantitativo'!AD152&lt;&gt;"",ROUND('3-Controllo quantitativo'!AD152,4),"")</f>
        <v>0</v>
      </c>
      <c r="M153" s="8">
        <f>IF(K153="Sistema non selezionato",IF(K153&lt;10,"1",IF(19&gt;K153,"2",IF(K153&gt;=27,"3","-"))))</f>
        <v>0</v>
      </c>
      <c r="N153" s="8">
        <f>IF(K153="Sistema non selezionato",IF(L153="",K153,ROUND(K153*L153,2)))</f>
        <v>0</v>
      </c>
    </row>
    <row r="154" spans="2:14">
      <c r="B154" s="8">
        <f>IF('2-Controllo qualitativo'!A154&lt;&gt;"",'2-Controllo qualitativo'!A154,"")</f>
        <v>0</v>
      </c>
      <c r="C154" s="8">
        <f>IF('2-Controllo qualitativo'!C154&lt;&gt;"",'2-Controllo qualitativo'!C154,"")</f>
        <v>0</v>
      </c>
      <c r="D154" s="8">
        <f>IF('2-Controllo qualitativo'!D154&lt;&gt;"",'2-Controllo qualitativo'!D154,"")</f>
        <v>0</v>
      </c>
      <c r="E154" s="9" t="s">
        <v>614</v>
      </c>
      <c r="F154" s="8">
        <f>IF(E154&lt;&gt;"",IF(E154="Continuous measurement",1,IF(E154="Periodic (intermittent) measurement",2,IF(E154="Financial accounting estimates",3,IF(E154="Self-assessment",3,"0")))),"")</f>
        <v>0</v>
      </c>
      <c r="G154" s="9" t="s">
        <v>571</v>
      </c>
      <c r="H154" s="8">
        <f>IF(G154&lt;&gt;"",IF(G154="(1) Those who have performed external calibration or have multiple sets of data to support this",1,IF(G154="(2) Those with certificates such as internal correction or accounting visa",2,IF(G154="(3) Failure to perform instrument calibration or record compilation",3,"0"))),"")</f>
        <v>0</v>
      </c>
      <c r="I154" s="9" t="s">
        <v>612</v>
      </c>
      <c r="J154" s="8">
        <f>IF(I154="1 In-house development coefficient/mass balance coefficient",1,IF(I154="2 Same process/equipment experience coefficient",1,IF(I154="3 The manufacturer provides coefficients",2,IF(I154="4 egional emission coefficient",2,IF(I154="5 National emission coefficient",3,IF(I154="6 International emission coefficient",3,""))))))</f>
        <v>0</v>
      </c>
      <c r="K154" s="8">
        <f>IF(OR(F154="", H154="", J154=""), "Sistema non selezionato", F154*H154*J154)</f>
        <v>0</v>
      </c>
      <c r="L154" s="8">
        <f>IF('3-Controllo quantitativo'!AD153&lt;&gt;"",ROUND('3-Controllo quantitativo'!AD153,4),"")</f>
        <v>0</v>
      </c>
      <c r="M154" s="8">
        <f>IF(K154="Sistema non selezionato",IF(K154&lt;10,"1",IF(19&gt;K154,"2",IF(K154&gt;=27,"3","-"))))</f>
        <v>0</v>
      </c>
      <c r="N154" s="8">
        <f>IF(K154="Sistema non selezionato",IF(L154="",K154,ROUND(K154*L154,2)))</f>
        <v>0</v>
      </c>
    </row>
    <row r="155" spans="2:14">
      <c r="B155" s="8">
        <f>IF('2-Controllo qualitativo'!A155&lt;&gt;"",'2-Controllo qualitativo'!A155,"")</f>
        <v>0</v>
      </c>
      <c r="C155" s="8">
        <f>IF('2-Controllo qualitativo'!C155&lt;&gt;"",'2-Controllo qualitativo'!C155,"")</f>
        <v>0</v>
      </c>
      <c r="D155" s="8">
        <f>IF('2-Controllo qualitativo'!D155&lt;&gt;"",'2-Controllo qualitativo'!D155,"")</f>
        <v>0</v>
      </c>
      <c r="E155" s="9" t="s">
        <v>614</v>
      </c>
      <c r="F155" s="8">
        <f>IF(E155&lt;&gt;"",IF(E155="Continuous measurement",1,IF(E155="Periodic (intermittent) measurement",2,IF(E155="Financial accounting estimates",3,IF(E155="Self-assessment",3,"0")))),"")</f>
        <v>0</v>
      </c>
      <c r="G155" s="9" t="s">
        <v>571</v>
      </c>
      <c r="H155" s="8">
        <f>IF(G155&lt;&gt;"",IF(G155="(1) Those who have performed external calibration or have multiple sets of data to support this",1,IF(G155="(2) Those with certificates such as internal correction or accounting visa",2,IF(G155="(3) Failure to perform instrument calibration or record compilation",3,"0"))),"")</f>
        <v>0</v>
      </c>
      <c r="I155" s="9" t="s">
        <v>612</v>
      </c>
      <c r="J155" s="8">
        <f>IF(I155="1 In-house development coefficient/mass balance coefficient",1,IF(I155="2 Same process/equipment experience coefficient",1,IF(I155="3 The manufacturer provides coefficients",2,IF(I155="4 egional emission coefficient",2,IF(I155="5 National emission coefficient",3,IF(I155="6 International emission coefficient",3,""))))))</f>
        <v>0</v>
      </c>
      <c r="K155" s="8">
        <f>IF(OR(F155="", H155="", J155=""), "Sistema non selezionato", F155*H155*J155)</f>
        <v>0</v>
      </c>
      <c r="L155" s="8">
        <f>IF('3-Controllo quantitativo'!AD154&lt;&gt;"",ROUND('3-Controllo quantitativo'!AD154,4),"")</f>
        <v>0</v>
      </c>
      <c r="M155" s="8">
        <f>IF(K155="Sistema non selezionato",IF(K155&lt;10,"1",IF(19&gt;K155,"2",IF(K155&gt;=27,"3","-"))))</f>
        <v>0</v>
      </c>
      <c r="N155" s="8">
        <f>IF(K155="Sistema non selezionato",IF(L155="",K155,ROUND(K155*L155,2)))</f>
        <v>0</v>
      </c>
    </row>
    <row r="156" spans="2:14">
      <c r="B156" s="8">
        <f>IF('2-Controllo qualitativo'!A156&lt;&gt;"",'2-Controllo qualitativo'!A156,"")</f>
        <v>0</v>
      </c>
      <c r="C156" s="8">
        <f>IF('2-Controllo qualitativo'!C156&lt;&gt;"",'2-Controllo qualitativo'!C156,"")</f>
        <v>0</v>
      </c>
      <c r="D156" s="8">
        <f>IF('2-Controllo qualitativo'!D156&lt;&gt;"",'2-Controllo qualitativo'!D156,"")</f>
        <v>0</v>
      </c>
      <c r="E156" s="9" t="s">
        <v>614</v>
      </c>
      <c r="F156" s="8">
        <f>IF(E156&lt;&gt;"",IF(E156="Continuous measurement",1,IF(E156="Periodic (intermittent) measurement",2,IF(E156="Financial accounting estimates",3,IF(E156="Self-assessment",3,"0")))),"")</f>
        <v>0</v>
      </c>
      <c r="G156" s="9" t="s">
        <v>571</v>
      </c>
      <c r="H156" s="8">
        <f>IF(G156&lt;&gt;"",IF(G156="(1) Those who have performed external calibration or have multiple sets of data to support this",1,IF(G156="(2) Those with certificates such as internal correction or accounting visa",2,IF(G156="(3) Failure to perform instrument calibration or record compilation",3,"0"))),"")</f>
        <v>0</v>
      </c>
      <c r="I156" s="9" t="s">
        <v>612</v>
      </c>
      <c r="J156" s="8">
        <f>IF(I156="1 In-house development coefficient/mass balance coefficient",1,IF(I156="2 Same process/equipment experience coefficient",1,IF(I156="3 The manufacturer provides coefficients",2,IF(I156="4 egional emission coefficient",2,IF(I156="5 National emission coefficient",3,IF(I156="6 International emission coefficient",3,""))))))</f>
        <v>0</v>
      </c>
      <c r="K156" s="8">
        <f>IF(OR(F156="", H156="", J156=""), "Sistema non selezionato", F156*H156*J156)</f>
        <v>0</v>
      </c>
      <c r="L156" s="8">
        <f>IF('3-Controllo quantitativo'!AD155&lt;&gt;"",ROUND('3-Controllo quantitativo'!AD155,4),"")</f>
        <v>0</v>
      </c>
      <c r="M156" s="8">
        <f>IF(K156="Sistema non selezionato",IF(K156&lt;10,"1",IF(19&gt;K156,"2",IF(K156&gt;=27,"3","-"))))</f>
        <v>0</v>
      </c>
      <c r="N156" s="8">
        <f>IF(K156="Sistema non selezionato",IF(L156="",K156,ROUND(K156*L156,2)))</f>
        <v>0</v>
      </c>
    </row>
    <row r="157" spans="2:14">
      <c r="B157" s="8">
        <f>IF('2-Controllo qualitativo'!A157&lt;&gt;"",'2-Controllo qualitativo'!A157,"")</f>
        <v>0</v>
      </c>
      <c r="C157" s="8">
        <f>IF('2-Controllo qualitativo'!C157&lt;&gt;"",'2-Controllo qualitativo'!C157,"")</f>
        <v>0</v>
      </c>
      <c r="D157" s="8">
        <f>IF('2-Controllo qualitativo'!D157&lt;&gt;"",'2-Controllo qualitativo'!D157,"")</f>
        <v>0</v>
      </c>
      <c r="E157" s="9" t="s">
        <v>614</v>
      </c>
      <c r="F157" s="8">
        <f>IF(E157&lt;&gt;"",IF(E157="Continuous measurement",1,IF(E157="Periodic (intermittent) measurement",2,IF(E157="Financial accounting estimates",3,IF(E157="Self-assessment",3,"0")))),"")</f>
        <v>0</v>
      </c>
      <c r="G157" s="9" t="s">
        <v>571</v>
      </c>
      <c r="H157" s="8">
        <f>IF(G157&lt;&gt;"",IF(G157="(1) Those who have performed external calibration or have multiple sets of data to support this",1,IF(G157="(2) Those with certificates such as internal correction or accounting visa",2,IF(G157="(3) Failure to perform instrument calibration or record compilation",3,"0"))),"")</f>
        <v>0</v>
      </c>
      <c r="I157" s="9" t="s">
        <v>612</v>
      </c>
      <c r="J157" s="8">
        <f>IF(I157="1 In-house development coefficient/mass balance coefficient",1,IF(I157="2 Same process/equipment experience coefficient",1,IF(I157="3 The manufacturer provides coefficients",2,IF(I157="4 egional emission coefficient",2,IF(I157="5 National emission coefficient",3,IF(I157="6 International emission coefficient",3,""))))))</f>
        <v>0</v>
      </c>
      <c r="K157" s="8">
        <f>IF(OR(F157="", H157="", J157=""), "Sistema non selezionato", F157*H157*J157)</f>
        <v>0</v>
      </c>
      <c r="L157" s="8">
        <f>IF('3-Controllo quantitativo'!AD156&lt;&gt;"",ROUND('3-Controllo quantitativo'!AD156,4),"")</f>
        <v>0</v>
      </c>
      <c r="M157" s="8">
        <f>IF(K157="Sistema non selezionato",IF(K157&lt;10,"1",IF(19&gt;K157,"2",IF(K157&gt;=27,"3","-"))))</f>
        <v>0</v>
      </c>
      <c r="N157" s="8">
        <f>IF(K157="Sistema non selezionato",IF(L157="",K157,ROUND(K157*L157,2)))</f>
        <v>0</v>
      </c>
    </row>
    <row r="158" spans="2:14">
      <c r="B158" s="8">
        <f>IF('2-Controllo qualitativo'!A158&lt;&gt;"",'2-Controllo qualitativo'!A158,"")</f>
        <v>0</v>
      </c>
      <c r="C158" s="8">
        <f>IF('2-Controllo qualitativo'!C158&lt;&gt;"",'2-Controllo qualitativo'!C158,"")</f>
        <v>0</v>
      </c>
      <c r="D158" s="8">
        <f>IF('2-Controllo qualitativo'!D158&lt;&gt;"",'2-Controllo qualitativo'!D158,"")</f>
        <v>0</v>
      </c>
      <c r="E158" s="9" t="s">
        <v>614</v>
      </c>
      <c r="F158" s="8">
        <f>IF(E158&lt;&gt;"",IF(E158="Continuous measurement",1,IF(E158="Periodic (intermittent) measurement",2,IF(E158="Financial accounting estimates",3,IF(E158="Self-assessment",3,"0")))),"")</f>
        <v>0</v>
      </c>
      <c r="G158" s="9" t="s">
        <v>571</v>
      </c>
      <c r="H158" s="8">
        <f>IF(G158&lt;&gt;"",IF(G158="(1) Those who have performed external calibration or have multiple sets of data to support this",1,IF(G158="(2) Those with certificates such as internal correction or accounting visa",2,IF(G158="(3) Failure to perform instrument calibration or record compilation",3,"0"))),"")</f>
        <v>0</v>
      </c>
      <c r="I158" s="9" t="s">
        <v>612</v>
      </c>
      <c r="J158" s="8">
        <f>IF(I158="1 In-house development coefficient/mass balance coefficient",1,IF(I158="2 Same process/equipment experience coefficient",1,IF(I158="3 The manufacturer provides coefficients",2,IF(I158="4 egional emission coefficient",2,IF(I158="5 National emission coefficient",3,IF(I158="6 International emission coefficient",3,""))))))</f>
        <v>0</v>
      </c>
      <c r="K158" s="8">
        <f>IF(OR(F158="", H158="", J158=""), "Sistema non selezionato", F158*H158*J158)</f>
        <v>0</v>
      </c>
      <c r="L158" s="8">
        <f>IF('3-Controllo quantitativo'!AD157&lt;&gt;"",ROUND('3-Controllo quantitativo'!AD157,4),"")</f>
        <v>0</v>
      </c>
      <c r="M158" s="8">
        <f>IF(K158="Sistema non selezionato",IF(K158&lt;10,"1",IF(19&gt;K158,"2",IF(K158&gt;=27,"3","-"))))</f>
        <v>0</v>
      </c>
      <c r="N158" s="8">
        <f>IF(K158="Sistema non selezionato",IF(L158="",K158,ROUND(K158*L158,2)))</f>
        <v>0</v>
      </c>
    </row>
    <row r="159" spans="2:14">
      <c r="B159" s="8">
        <f>IF('2-Controllo qualitativo'!A159&lt;&gt;"",'2-Controllo qualitativo'!A159,"")</f>
        <v>0</v>
      </c>
      <c r="C159" s="8">
        <f>IF('2-Controllo qualitativo'!C159&lt;&gt;"",'2-Controllo qualitativo'!C159,"")</f>
        <v>0</v>
      </c>
      <c r="D159" s="8">
        <f>IF('2-Controllo qualitativo'!D159&lt;&gt;"",'2-Controllo qualitativo'!D159,"")</f>
        <v>0</v>
      </c>
      <c r="E159" s="9" t="s">
        <v>614</v>
      </c>
      <c r="F159" s="8">
        <f>IF(E159&lt;&gt;"",IF(E159="Continuous measurement",1,IF(E159="Periodic (intermittent) measurement",2,IF(E159="Financial accounting estimates",3,IF(E159="Self-assessment",3,"0")))),"")</f>
        <v>0</v>
      </c>
      <c r="G159" s="9" t="s">
        <v>571</v>
      </c>
      <c r="H159" s="8">
        <f>IF(G159&lt;&gt;"",IF(G159="(1) Those who have performed external calibration or have multiple sets of data to support this",1,IF(G159="(2) Those with certificates such as internal correction or accounting visa",2,IF(G159="(3) Failure to perform instrument calibration or record compilation",3,"0"))),"")</f>
        <v>0</v>
      </c>
      <c r="I159" s="9" t="s">
        <v>612</v>
      </c>
      <c r="J159" s="8">
        <f>IF(I159="1 In-house development coefficient/mass balance coefficient",1,IF(I159="2 Same process/equipment experience coefficient",1,IF(I159="3 The manufacturer provides coefficients",2,IF(I159="4 egional emission coefficient",2,IF(I159="5 National emission coefficient",3,IF(I159="6 International emission coefficient",3,""))))))</f>
        <v>0</v>
      </c>
      <c r="K159" s="8">
        <f>IF(OR(F159="", H159="", J159=""), "Sistema non selezionato", F159*H159*J159)</f>
        <v>0</v>
      </c>
      <c r="L159" s="8">
        <f>IF('3-Controllo quantitativo'!AD158&lt;&gt;"",ROUND('3-Controllo quantitativo'!AD158,4),"")</f>
        <v>0</v>
      </c>
      <c r="M159" s="8">
        <f>IF(K159="Sistema non selezionato",IF(K159&lt;10,"1",IF(19&gt;K159,"2",IF(K159&gt;=27,"3","-"))))</f>
        <v>0</v>
      </c>
      <c r="N159" s="8">
        <f>IF(K159="Sistema non selezionato",IF(L159="",K159,ROUND(K159*L159,2)))</f>
        <v>0</v>
      </c>
    </row>
    <row r="160" spans="2:14">
      <c r="B160" s="8">
        <f>IF('2-Controllo qualitativo'!A160&lt;&gt;"",'2-Controllo qualitativo'!A160,"")</f>
        <v>0</v>
      </c>
      <c r="C160" s="8">
        <f>IF('2-Controllo qualitativo'!C160&lt;&gt;"",'2-Controllo qualitativo'!C160,"")</f>
        <v>0</v>
      </c>
      <c r="D160" s="8">
        <f>IF('2-Controllo qualitativo'!D160&lt;&gt;"",'2-Controllo qualitativo'!D160,"")</f>
        <v>0</v>
      </c>
      <c r="E160" s="9" t="s">
        <v>614</v>
      </c>
      <c r="F160" s="8">
        <f>IF(E160&lt;&gt;"",IF(E160="Continuous measurement",1,IF(E160="Periodic (intermittent) measurement",2,IF(E160="Financial accounting estimates",3,IF(E160="Self-assessment",3,"0")))),"")</f>
        <v>0</v>
      </c>
      <c r="G160" s="9" t="s">
        <v>571</v>
      </c>
      <c r="H160" s="8">
        <f>IF(G160&lt;&gt;"",IF(G160="(1) Those who have performed external calibration or have multiple sets of data to support this",1,IF(G160="(2) Those with certificates such as internal correction or accounting visa",2,IF(G160="(3) Failure to perform instrument calibration or record compilation",3,"0"))),"")</f>
        <v>0</v>
      </c>
      <c r="I160" s="9" t="s">
        <v>612</v>
      </c>
      <c r="J160" s="8">
        <f>IF(I160="1 In-house development coefficient/mass balance coefficient",1,IF(I160="2 Same process/equipment experience coefficient",1,IF(I160="3 The manufacturer provides coefficients",2,IF(I160="4 egional emission coefficient",2,IF(I160="5 National emission coefficient",3,IF(I160="6 International emission coefficient",3,""))))))</f>
        <v>0</v>
      </c>
      <c r="K160" s="8">
        <f>IF(OR(F160="", H160="", J160=""), "Sistema non selezionato", F160*H160*J160)</f>
        <v>0</v>
      </c>
      <c r="L160" s="8">
        <f>IF('3-Controllo quantitativo'!AD159&lt;&gt;"",ROUND('3-Controllo quantitativo'!AD159,4),"")</f>
        <v>0</v>
      </c>
      <c r="M160" s="8">
        <f>IF(K160="Sistema non selezionato",IF(K160&lt;10,"1",IF(19&gt;K160,"2",IF(K160&gt;=27,"3","-"))))</f>
        <v>0</v>
      </c>
      <c r="N160" s="8">
        <f>IF(K160="Sistema non selezionato",IF(L160="",K160,ROUND(K160*L160,2)))</f>
        <v>0</v>
      </c>
    </row>
    <row r="161" spans="2:14">
      <c r="B161" s="8">
        <f>IF('2-Controllo qualitativo'!A161&lt;&gt;"",'2-Controllo qualitativo'!A161,"")</f>
        <v>0</v>
      </c>
      <c r="C161" s="8">
        <f>IF('2-Controllo qualitativo'!C161&lt;&gt;"",'2-Controllo qualitativo'!C161,"")</f>
        <v>0</v>
      </c>
      <c r="D161" s="8">
        <f>IF('2-Controllo qualitativo'!D161&lt;&gt;"",'2-Controllo qualitativo'!D161,"")</f>
        <v>0</v>
      </c>
      <c r="E161" s="9" t="s">
        <v>614</v>
      </c>
      <c r="F161" s="8">
        <f>IF(E161&lt;&gt;"",IF(E161="Continuous measurement",1,IF(E161="Periodic (intermittent) measurement",2,IF(E161="Financial accounting estimates",3,IF(E161="Self-assessment",3,"0")))),"")</f>
        <v>0</v>
      </c>
      <c r="G161" s="9" t="s">
        <v>569</v>
      </c>
      <c r="H161" s="8">
        <f>IF(G161&lt;&gt;"",IF(G161="(1) Those who have performed external calibration or have multiple sets of data to support this",1,IF(G161="(2) Those with certificates such as internal correction or accounting visa",2,IF(G161="(3) Failure to perform instrument calibration or record compilation",3,"0"))),"")</f>
        <v>0</v>
      </c>
      <c r="I161" s="9" t="s">
        <v>615</v>
      </c>
      <c r="J161" s="8">
        <f>IF(I161="1 In-house development coefficient/mass balance coefficient",1,IF(I161="2 Same process/equipment experience coefficient",1,IF(I161="3 The manufacturer provides coefficients",2,IF(I161="4 egional emission coefficient",2,IF(I161="5 National emission coefficient",3,IF(I161="6 International emission coefficient",3,""))))))</f>
        <v>0</v>
      </c>
      <c r="K161" s="8">
        <f>IF(OR(F161="", H161="", J161=""), "Sistema non selezionato", F161*H161*J161)</f>
        <v>0</v>
      </c>
      <c r="L161" s="8">
        <f>IF('3-Controllo quantitativo'!AD160&lt;&gt;"",ROUND('3-Controllo quantitativo'!AD160,4),"")</f>
        <v>0</v>
      </c>
      <c r="M161" s="8">
        <f>IF(K161="Sistema non selezionato",IF(K161&lt;10,"1",IF(19&gt;K161,"2",IF(K161&gt;=27,"3","-"))))</f>
        <v>0</v>
      </c>
      <c r="N161" s="8">
        <f>IF(K161="Sistema non selezionato",IF(L161="",K161,ROUND(K161*L161,2)))</f>
        <v>0</v>
      </c>
    </row>
    <row r="162" spans="2:14">
      <c r="B162" s="8">
        <f>IF('2-Controllo qualitativo'!A162&lt;&gt;"",'2-Controllo qualitativo'!A162,"")</f>
        <v>0</v>
      </c>
      <c r="C162" s="8">
        <f>IF('2-Controllo qualitativo'!C162&lt;&gt;"",'2-Controllo qualitativo'!C162,"")</f>
        <v>0</v>
      </c>
      <c r="D162" s="8">
        <f>IF('2-Controllo qualitativo'!D162&lt;&gt;"",'2-Controllo qualitativo'!D162,"")</f>
        <v>0</v>
      </c>
      <c r="E162" s="9" t="s">
        <v>614</v>
      </c>
      <c r="F162" s="8">
        <f>IF(E162&lt;&gt;"",IF(E162="Continuous measurement",1,IF(E162="Periodic (intermittent) measurement",2,IF(E162="Financial accounting estimates",3,IF(E162="Self-assessment",3,"0")))),"")</f>
        <v>0</v>
      </c>
      <c r="G162" s="9" t="s">
        <v>569</v>
      </c>
      <c r="H162" s="8">
        <f>IF(G162&lt;&gt;"",IF(G162="(1) Those who have performed external calibration or have multiple sets of data to support this",1,IF(G162="(2) Those with certificates such as internal correction or accounting visa",2,IF(G162="(3) Failure to perform instrument calibration or record compilation",3,"0"))),"")</f>
        <v>0</v>
      </c>
      <c r="I162" s="9" t="s">
        <v>615</v>
      </c>
      <c r="J162" s="8">
        <f>IF(I162="1 In-house development coefficient/mass balance coefficient",1,IF(I162="2 Same process/equipment experience coefficient",1,IF(I162="3 The manufacturer provides coefficients",2,IF(I162="4 egional emission coefficient",2,IF(I162="5 National emission coefficient",3,IF(I162="6 International emission coefficient",3,""))))))</f>
        <v>0</v>
      </c>
      <c r="K162" s="8">
        <f>IF(OR(F162="", H162="", J162=""), "Sistema non selezionato", F162*H162*J162)</f>
        <v>0</v>
      </c>
      <c r="L162" s="8">
        <f>IF('3-Controllo quantitativo'!AD161&lt;&gt;"",ROUND('3-Controllo quantitativo'!AD161,4),"")</f>
        <v>0</v>
      </c>
      <c r="M162" s="8">
        <f>IF(K162="Sistema non selezionato",IF(K162&lt;10,"1",IF(19&gt;K162,"2",IF(K162&gt;=27,"3","-"))))</f>
        <v>0</v>
      </c>
      <c r="N162" s="8">
        <f>IF(K162="Sistema non selezionato",IF(L162="",K162,ROUND(K162*L162,2)))</f>
        <v>0</v>
      </c>
    </row>
    <row r="163" spans="2:14">
      <c r="B163" s="8">
        <f>IF('2-Controllo qualitativo'!A163&lt;&gt;"",'2-Controllo qualitativo'!A163,"")</f>
        <v>0</v>
      </c>
      <c r="C163" s="8">
        <f>IF('2-Controllo qualitativo'!C163&lt;&gt;"",'2-Controllo qualitativo'!C163,"")</f>
        <v>0</v>
      </c>
      <c r="D163" s="8">
        <f>IF('2-Controllo qualitativo'!D163&lt;&gt;"",'2-Controllo qualitativo'!D163,"")</f>
        <v>0</v>
      </c>
      <c r="E163" s="9" t="s">
        <v>614</v>
      </c>
      <c r="F163" s="8">
        <f>IF(E163&lt;&gt;"",IF(E163="Continuous measurement",1,IF(E163="Periodic (intermittent) measurement",2,IF(E163="Financial accounting estimates",3,IF(E163="Self-assessment",3,"0")))),"")</f>
        <v>0</v>
      </c>
      <c r="G163" s="9" t="s">
        <v>569</v>
      </c>
      <c r="H163" s="8">
        <f>IF(G163&lt;&gt;"",IF(G163="(1) Those who have performed external calibration or have multiple sets of data to support this",1,IF(G163="(2) Those with certificates such as internal correction or accounting visa",2,IF(G163="(3) Failure to perform instrument calibration or record compilation",3,"0"))),"")</f>
        <v>0</v>
      </c>
      <c r="I163" s="9" t="s">
        <v>612</v>
      </c>
      <c r="J163" s="8">
        <f>IF(I163="1 In-house development coefficient/mass balance coefficient",1,IF(I163="2 Same process/equipment experience coefficient",1,IF(I163="3 The manufacturer provides coefficients",2,IF(I163="4 egional emission coefficient",2,IF(I163="5 National emission coefficient",3,IF(I163="6 International emission coefficient",3,""))))))</f>
        <v>0</v>
      </c>
      <c r="K163" s="8">
        <f>IF(OR(F163="", H163="", J163=""), "Sistema non selezionato", F163*H163*J163)</f>
        <v>0</v>
      </c>
      <c r="L163" s="8">
        <f>IF('3-Controllo quantitativo'!AD162&lt;&gt;"",ROUND('3-Controllo quantitativo'!AD162,4),"")</f>
        <v>0</v>
      </c>
      <c r="M163" s="8">
        <f>IF(K163="Sistema non selezionato",IF(K163&lt;10,"1",IF(19&gt;K163,"2",IF(K163&gt;=27,"3","-"))))</f>
        <v>0</v>
      </c>
      <c r="N163" s="8">
        <f>IF(K163="Sistema non selezionato",IF(L163="",K163,ROUND(K163*L163,2)))</f>
        <v>0</v>
      </c>
    </row>
    <row r="164" spans="2:14">
      <c r="B164" s="8">
        <f>IF('2-Controllo qualitativo'!A164&lt;&gt;"",'2-Controllo qualitativo'!A164,"")</f>
        <v>0</v>
      </c>
      <c r="C164" s="8">
        <f>IF('2-Controllo qualitativo'!C164&lt;&gt;"",'2-Controllo qualitativo'!C164,"")</f>
        <v>0</v>
      </c>
      <c r="D164" s="8">
        <f>IF('2-Controllo qualitativo'!D164&lt;&gt;"",'2-Controllo qualitativo'!D164,"")</f>
        <v>0</v>
      </c>
      <c r="E164" s="9" t="s">
        <v>614</v>
      </c>
      <c r="F164" s="8">
        <f>IF(E164&lt;&gt;"",IF(E164="Continuous measurement",1,IF(E164="Periodic (intermittent) measurement",2,IF(E164="Financial accounting estimates",3,IF(E164="Self-assessment",3,"0")))),"")</f>
        <v>0</v>
      </c>
      <c r="G164" s="9" t="s">
        <v>569</v>
      </c>
      <c r="H164" s="8">
        <f>IF(G164&lt;&gt;"",IF(G164="(1) Those who have performed external calibration or have multiple sets of data to support this",1,IF(G164="(2) Those with certificates such as internal correction or accounting visa",2,IF(G164="(3) Failure to perform instrument calibration or record compilation",3,"0"))),"")</f>
        <v>0</v>
      </c>
      <c r="I164" s="9" t="s">
        <v>615</v>
      </c>
      <c r="J164" s="8">
        <f>IF(I164="1 In-house development coefficient/mass balance coefficient",1,IF(I164="2 Same process/equipment experience coefficient",1,IF(I164="3 The manufacturer provides coefficients",2,IF(I164="4 egional emission coefficient",2,IF(I164="5 National emission coefficient",3,IF(I164="6 International emission coefficient",3,""))))))</f>
        <v>0</v>
      </c>
      <c r="K164" s="8">
        <f>IF(OR(F164="", H164="", J164=""), "Sistema non selezionato", F164*H164*J164)</f>
        <v>0</v>
      </c>
      <c r="L164" s="8">
        <f>IF('3-Controllo quantitativo'!AD163&lt;&gt;"",ROUND('3-Controllo quantitativo'!AD163,4),"")</f>
        <v>0</v>
      </c>
      <c r="M164" s="8">
        <f>IF(K164="Sistema non selezionato",IF(K164&lt;10,"1",IF(19&gt;K164,"2",IF(K164&gt;=27,"3","-"))))</f>
        <v>0</v>
      </c>
      <c r="N164" s="8">
        <f>IF(K164="Sistema non selezionato",IF(L164="",K164,ROUND(K164*L164,2)))</f>
        <v>0</v>
      </c>
    </row>
    <row r="165" spans="2:14">
      <c r="B165" s="8">
        <f>IF('2-Controllo qualitativo'!A165&lt;&gt;"",'2-Controllo qualitativo'!A165,"")</f>
        <v>0</v>
      </c>
      <c r="C165" s="8">
        <f>IF('2-Controllo qualitativo'!C165&lt;&gt;"",'2-Controllo qualitativo'!C165,"")</f>
        <v>0</v>
      </c>
      <c r="D165" s="8">
        <f>IF('2-Controllo qualitativo'!D165&lt;&gt;"",'2-Controllo qualitativo'!D165,"")</f>
        <v>0</v>
      </c>
      <c r="E165" s="9" t="s">
        <v>614</v>
      </c>
      <c r="F165" s="8">
        <f>IF(E165&lt;&gt;"",IF(E165="Continuous measurement",1,IF(E165="Periodic (intermittent) measurement",2,IF(E165="Financial accounting estimates",3,IF(E165="Self-assessment",3,"0")))),"")</f>
        <v>0</v>
      </c>
      <c r="G165" s="9" t="s">
        <v>569</v>
      </c>
      <c r="H165" s="8">
        <f>IF(G165&lt;&gt;"",IF(G165="(1) Those who have performed external calibration or have multiple sets of data to support this",1,IF(G165="(2) Those with certificates such as internal correction or accounting visa",2,IF(G165="(3) Failure to perform instrument calibration or record compilation",3,"0"))),"")</f>
        <v>0</v>
      </c>
      <c r="I165" s="9" t="s">
        <v>615</v>
      </c>
      <c r="J165" s="8">
        <f>IF(I165="1 In-house development coefficient/mass balance coefficient",1,IF(I165="2 Same process/equipment experience coefficient",1,IF(I165="3 The manufacturer provides coefficients",2,IF(I165="4 egional emission coefficient",2,IF(I165="5 National emission coefficient",3,IF(I165="6 International emission coefficient",3,""))))))</f>
        <v>0</v>
      </c>
      <c r="K165" s="8">
        <f>IF(OR(F165="", H165="", J165=""), "Sistema non selezionato", F165*H165*J165)</f>
        <v>0</v>
      </c>
      <c r="L165" s="8">
        <f>IF('3-Controllo quantitativo'!AD164&lt;&gt;"",ROUND('3-Controllo quantitativo'!AD164,4),"")</f>
        <v>0</v>
      </c>
      <c r="M165" s="8">
        <f>IF(K165="Sistema non selezionato",IF(K165&lt;10,"1",IF(19&gt;K165,"2",IF(K165&gt;=27,"3","-"))))</f>
        <v>0</v>
      </c>
      <c r="N165" s="8">
        <f>IF(K165="Sistema non selezionato",IF(L165="",K165,ROUND(K165*L165,2)))</f>
        <v>0</v>
      </c>
    </row>
    <row r="166" spans="2:14">
      <c r="B166" s="8">
        <f>IF('2-Controllo qualitativo'!A166&lt;&gt;"",'2-Controllo qualitativo'!A166,"")</f>
        <v>0</v>
      </c>
      <c r="C166" s="8">
        <f>IF('2-Controllo qualitativo'!C166&lt;&gt;"",'2-Controllo qualitativo'!C166,"")</f>
        <v>0</v>
      </c>
      <c r="D166" s="8">
        <f>IF('2-Controllo qualitativo'!D166&lt;&gt;"",'2-Controllo qualitativo'!D166,"")</f>
        <v>0</v>
      </c>
      <c r="E166" s="9" t="s">
        <v>614</v>
      </c>
      <c r="F166" s="8">
        <f>IF(E166&lt;&gt;"",IF(E166="Continuous measurement",1,IF(E166="Periodic (intermittent) measurement",2,IF(E166="Financial accounting estimates",3,IF(E166="Self-assessment",3,"0")))),"")</f>
        <v>0</v>
      </c>
      <c r="G166" s="9" t="s">
        <v>569</v>
      </c>
      <c r="H166" s="8">
        <f>IF(G166&lt;&gt;"",IF(G166="(1) Those who have performed external calibration or have multiple sets of data to support this",1,IF(G166="(2) Those with certificates such as internal correction or accounting visa",2,IF(G166="(3) Failure to perform instrument calibration or record compilation",3,"0"))),"")</f>
        <v>0</v>
      </c>
      <c r="I166" s="9" t="s">
        <v>615</v>
      </c>
      <c r="J166" s="8">
        <f>IF(I166="1 In-house development coefficient/mass balance coefficient",1,IF(I166="2 Same process/equipment experience coefficient",1,IF(I166="3 The manufacturer provides coefficients",2,IF(I166="4 egional emission coefficient",2,IF(I166="5 National emission coefficient",3,IF(I166="6 International emission coefficient",3,""))))))</f>
        <v>0</v>
      </c>
      <c r="K166" s="8">
        <f>IF(OR(F166="", H166="", J166=""), "Sistema non selezionato", F166*H166*J166)</f>
        <v>0</v>
      </c>
      <c r="L166" s="8">
        <f>IF('3-Controllo quantitativo'!AD165&lt;&gt;"",ROUND('3-Controllo quantitativo'!AD165,4),"")</f>
        <v>0</v>
      </c>
      <c r="M166" s="8">
        <f>IF(K166="Sistema non selezionato",IF(K166&lt;10,"1",IF(19&gt;K166,"2",IF(K166&gt;=27,"3","-"))))</f>
        <v>0</v>
      </c>
      <c r="N166" s="8">
        <f>IF(K166="Sistema non selezionato",IF(L166="",K166,ROUND(K166*L166,2)))</f>
        <v>0</v>
      </c>
    </row>
    <row r="167" spans="2:14">
      <c r="B167" s="8">
        <f>IF('2-Controllo qualitativo'!A167&lt;&gt;"",'2-Controllo qualitativo'!A167,"")</f>
        <v>0</v>
      </c>
      <c r="C167" s="8">
        <f>IF('2-Controllo qualitativo'!C167&lt;&gt;"",'2-Controllo qualitativo'!C167,"")</f>
        <v>0</v>
      </c>
      <c r="D167" s="8">
        <f>IF('2-Controllo qualitativo'!D167&lt;&gt;"",'2-Controllo qualitativo'!D167,"")</f>
        <v>0</v>
      </c>
      <c r="E167" s="9" t="s">
        <v>614</v>
      </c>
      <c r="F167" s="8">
        <f>IF(E167&lt;&gt;"",IF(E167="Continuous measurement",1,IF(E167="Periodic (intermittent) measurement",2,IF(E167="Financial accounting estimates",3,IF(E167="Self-assessment",3,"0")))),"")</f>
        <v>0</v>
      </c>
      <c r="G167" s="9" t="s">
        <v>569</v>
      </c>
      <c r="H167" s="8">
        <f>IF(G167&lt;&gt;"",IF(G167="(1) Those who have performed external calibration or have multiple sets of data to support this",1,IF(G167="(2) Those with certificates such as internal correction or accounting visa",2,IF(G167="(3) Failure to perform instrument calibration or record compilation",3,"0"))),"")</f>
        <v>0</v>
      </c>
      <c r="I167" s="9" t="s">
        <v>615</v>
      </c>
      <c r="J167" s="8">
        <f>IF(I167="1 In-house development coefficient/mass balance coefficient",1,IF(I167="2 Same process/equipment experience coefficient",1,IF(I167="3 The manufacturer provides coefficients",2,IF(I167="4 egional emission coefficient",2,IF(I167="5 National emission coefficient",3,IF(I167="6 International emission coefficient",3,""))))))</f>
        <v>0</v>
      </c>
      <c r="K167" s="8">
        <f>IF(OR(F167="", H167="", J167=""), "Sistema non selezionato", F167*H167*J167)</f>
        <v>0</v>
      </c>
      <c r="L167" s="8">
        <f>IF('3-Controllo quantitativo'!AD166&lt;&gt;"",ROUND('3-Controllo quantitativo'!AD166,4),"")</f>
        <v>0</v>
      </c>
      <c r="M167" s="8">
        <f>IF(K167="Sistema non selezionato",IF(K167&lt;10,"1",IF(19&gt;K167,"2",IF(K167&gt;=27,"3","-"))))</f>
        <v>0</v>
      </c>
      <c r="N167" s="8">
        <f>IF(K167="Sistema non selezionato",IF(L167="",K167,ROUND(K167*L167,2)))</f>
        <v>0</v>
      </c>
    </row>
    <row r="168" spans="2:14">
      <c r="B168" s="8">
        <f>IF('2-Controllo qualitativo'!A168&lt;&gt;"",'2-Controllo qualitativo'!A168,"")</f>
        <v>0</v>
      </c>
      <c r="C168" s="8">
        <f>IF('2-Controllo qualitativo'!C168&lt;&gt;"",'2-Controllo qualitativo'!C168,"")</f>
        <v>0</v>
      </c>
      <c r="D168" s="8">
        <f>IF('2-Controllo qualitativo'!D168&lt;&gt;"",'2-Controllo qualitativo'!D168,"")</f>
        <v>0</v>
      </c>
      <c r="E168" s="9" t="s">
        <v>614</v>
      </c>
      <c r="F168" s="8">
        <f>IF(E168&lt;&gt;"",IF(E168="Continuous measurement",1,IF(E168="Periodic (intermittent) measurement",2,IF(E168="Financial accounting estimates",3,IF(E168="Self-assessment",3,"0")))),"")</f>
        <v>0</v>
      </c>
      <c r="G168" s="9" t="s">
        <v>569</v>
      </c>
      <c r="H168" s="8">
        <f>IF(G168&lt;&gt;"",IF(G168="(1) Those who have performed external calibration or have multiple sets of data to support this",1,IF(G168="(2) Those with certificates such as internal correction or accounting visa",2,IF(G168="(3) Failure to perform instrument calibration or record compilation",3,"0"))),"")</f>
        <v>0</v>
      </c>
      <c r="I168" s="9" t="s">
        <v>615</v>
      </c>
      <c r="J168" s="8">
        <f>IF(I168="1 In-house development coefficient/mass balance coefficient",1,IF(I168="2 Same process/equipment experience coefficient",1,IF(I168="3 The manufacturer provides coefficients",2,IF(I168="4 egional emission coefficient",2,IF(I168="5 National emission coefficient",3,IF(I168="6 International emission coefficient",3,""))))))</f>
        <v>0</v>
      </c>
      <c r="K168" s="8">
        <f>IF(OR(F168="", H168="", J168=""), "Sistema non selezionato", F168*H168*J168)</f>
        <v>0</v>
      </c>
      <c r="L168" s="8">
        <f>IF('3-Controllo quantitativo'!AD167&lt;&gt;"",ROUND('3-Controllo quantitativo'!AD167,4),"")</f>
        <v>0</v>
      </c>
      <c r="M168" s="8">
        <f>IF(K168="Sistema non selezionato",IF(K168&lt;10,"1",IF(19&gt;K168,"2",IF(K168&gt;=27,"3","-"))))</f>
        <v>0</v>
      </c>
      <c r="N168" s="8">
        <f>IF(K168="Sistema non selezionato",IF(L168="",K168,ROUND(K168*L168,2)))</f>
        <v>0</v>
      </c>
    </row>
    <row r="169" spans="2:14">
      <c r="B169" s="8">
        <f>IF('2-Controllo qualitativo'!A169&lt;&gt;"",'2-Controllo qualitativo'!A169,"")</f>
        <v>0</v>
      </c>
      <c r="C169" s="8">
        <f>IF('2-Controllo qualitativo'!C169&lt;&gt;"",'2-Controllo qualitativo'!C169,"")</f>
        <v>0</v>
      </c>
      <c r="D169" s="8">
        <f>IF('2-Controllo qualitativo'!D169&lt;&gt;"",'2-Controllo qualitativo'!D169,"")</f>
        <v>0</v>
      </c>
      <c r="E169" s="9" t="s">
        <v>611</v>
      </c>
      <c r="F169" s="8">
        <f>IF(E169&lt;&gt;"",IF(E169="Continuous measurement",1,IF(E169="Periodic (intermittent) measurement",2,IF(E169="Financial accounting estimates",3,IF(E169="Self-assessment",3,"0")))),"")</f>
        <v>0</v>
      </c>
      <c r="G169" s="9" t="s">
        <v>569</v>
      </c>
      <c r="H169" s="8">
        <f>IF(G169&lt;&gt;"",IF(G169="(1) Those who have performed external calibration or have multiple sets of data to support this",1,IF(G169="(2) Those with certificates such as internal correction or accounting visa",2,IF(G169="(3) Failure to perform instrument calibration or record compilation",3,"0"))),"")</f>
        <v>0</v>
      </c>
      <c r="I169" s="9" t="s">
        <v>612</v>
      </c>
      <c r="J169" s="8">
        <f>IF(I169="1 In-house development coefficient/mass balance coefficient",1,IF(I169="2 Same process/equipment experience coefficient",1,IF(I169="3 The manufacturer provides coefficients",2,IF(I169="4 egional emission coefficient",2,IF(I169="5 National emission coefficient",3,IF(I169="6 International emission coefficient",3,""))))))</f>
        <v>0</v>
      </c>
      <c r="K169" s="8">
        <f>IF(OR(F169="", H169="", J169=""), "Sistema non selezionato", F169*H169*J169)</f>
        <v>0</v>
      </c>
      <c r="L169" s="8">
        <f>IF('3-Controllo quantitativo'!AD168&lt;&gt;"",ROUND('3-Controllo quantitativo'!AD168,4),"")</f>
        <v>0</v>
      </c>
      <c r="M169" s="8">
        <f>IF(K169="Sistema non selezionato",IF(K169&lt;10,"1",IF(19&gt;K169,"2",IF(K169&gt;=27,"3","-"))))</f>
        <v>0</v>
      </c>
      <c r="N169" s="8">
        <f>IF(K169="Sistema non selezionato",IF(L169="",K169,ROUND(K169*L169,2)))</f>
        <v>0</v>
      </c>
    </row>
    <row r="170" spans="2:14">
      <c r="B170" s="8">
        <f>IF('2-Controllo qualitativo'!A170&lt;&gt;"",'2-Controllo qualitativo'!A170,"")</f>
        <v>0</v>
      </c>
      <c r="C170" s="8">
        <f>IF('2-Controllo qualitativo'!C170&lt;&gt;"",'2-Controllo qualitativo'!C170,"")</f>
        <v>0</v>
      </c>
      <c r="D170" s="8">
        <f>IF('2-Controllo qualitativo'!D170&lt;&gt;"",'2-Controllo qualitativo'!D170,"")</f>
        <v>0</v>
      </c>
      <c r="E170" s="9" t="s">
        <v>616</v>
      </c>
      <c r="F170" s="8">
        <f>IF(E170&lt;&gt;"",IF(E170="Continuous measurement",1,IF(E170="Periodic (intermittent) measurement",2,IF(E170="Financial accounting estimates",3,IF(E170="Self-assessment",3,"0")))),"")</f>
        <v>0</v>
      </c>
      <c r="G170" s="9" t="s">
        <v>571</v>
      </c>
      <c r="H170" s="8">
        <f>IF(G170&lt;&gt;"",IF(G170="(1) Those who have performed external calibration or have multiple sets of data to support this",1,IF(G170="(2) Those with certificates such as internal correction or accounting visa",2,IF(G170="(3) Failure to perform instrument calibration or record compilation",3,"0"))),"")</f>
        <v>0</v>
      </c>
      <c r="I170" s="9" t="s">
        <v>612</v>
      </c>
      <c r="J170" s="8">
        <f>IF(I170="1 In-house development coefficient/mass balance coefficient",1,IF(I170="2 Same process/equipment experience coefficient",1,IF(I170="3 The manufacturer provides coefficients",2,IF(I170="4 egional emission coefficient",2,IF(I170="5 National emission coefficient",3,IF(I170="6 International emission coefficient",3,""))))))</f>
        <v>0</v>
      </c>
      <c r="K170" s="8">
        <f>IF(OR(F170="", H170="", J170=""), "Sistema non selezionato", F170*H170*J170)</f>
        <v>0</v>
      </c>
      <c r="L170" s="8">
        <f>IF('3-Controllo quantitativo'!AD169&lt;&gt;"",ROUND('3-Controllo quantitativo'!AD169,4),"")</f>
        <v>0</v>
      </c>
      <c r="M170" s="8">
        <f>IF(K170="Sistema non selezionato",IF(K170&lt;10,"1",IF(19&gt;K170,"2",IF(K170&gt;=27,"3","-"))))</f>
        <v>0</v>
      </c>
      <c r="N170" s="8">
        <f>IF(K170="Sistema non selezionato",IF(L170="",K170,ROUND(K170*L170,2)))</f>
        <v>0</v>
      </c>
    </row>
    <row r="171" spans="2:14">
      <c r="B171" s="8">
        <f>IF('2-Controllo qualitativo'!A171&lt;&gt;"",'2-Controllo qualitativo'!A171,"")</f>
        <v>0</v>
      </c>
      <c r="C171" s="8">
        <f>IF('2-Controllo qualitativo'!C171&lt;&gt;"",'2-Controllo qualitativo'!C171,"")</f>
        <v>0</v>
      </c>
      <c r="D171" s="8">
        <f>IF('2-Controllo qualitativo'!D171&lt;&gt;"",'2-Controllo qualitativo'!D171,"")</f>
        <v>0</v>
      </c>
      <c r="E171" s="9" t="s">
        <v>611</v>
      </c>
      <c r="F171" s="8">
        <f>IF(E171&lt;&gt;"",IF(E171="Continuous measurement",1,IF(E171="Periodic (intermittent) measurement",2,IF(E171="Financial accounting estimates",3,IF(E171="Self-assessment",3,"0")))),"")</f>
        <v>0</v>
      </c>
      <c r="G171" s="9" t="s">
        <v>569</v>
      </c>
      <c r="H171" s="8">
        <f>IF(G171&lt;&gt;"",IF(G171="(1) Those who have performed external calibration or have multiple sets of data to support this",1,IF(G171="(2) Those with certificates such as internal correction or accounting visa",2,IF(G171="(3) Failure to perform instrument calibration or record compilation",3,"0"))),"")</f>
        <v>0</v>
      </c>
      <c r="I171" s="9" t="s">
        <v>612</v>
      </c>
      <c r="J171" s="8">
        <f>IF(I171="1 In-house development coefficient/mass balance coefficient",1,IF(I171="2 Same process/equipment experience coefficient",1,IF(I171="3 The manufacturer provides coefficients",2,IF(I171="4 egional emission coefficient",2,IF(I171="5 National emission coefficient",3,IF(I171="6 International emission coefficient",3,""))))))</f>
        <v>0</v>
      </c>
      <c r="K171" s="8">
        <f>IF(OR(F171="", H171="", J171=""), "Sistema non selezionato", F171*H171*J171)</f>
        <v>0</v>
      </c>
      <c r="L171" s="8">
        <f>IF('3-Controllo quantitativo'!AD170&lt;&gt;"",ROUND('3-Controllo quantitativo'!AD170,4),"")</f>
        <v>0</v>
      </c>
      <c r="M171" s="8">
        <f>IF(K171="Sistema non selezionato",IF(K171&lt;10,"1",IF(19&gt;K171,"2",IF(K171&gt;=27,"3","-"))))</f>
        <v>0</v>
      </c>
      <c r="N171" s="8">
        <f>IF(K171="Sistema non selezionato",IF(L171="",K171,ROUND(K171*L171,2)))</f>
        <v>0</v>
      </c>
    </row>
    <row r="172" spans="2:14">
      <c r="B172" s="8">
        <f>IF('2-Controllo qualitativo'!A172&lt;&gt;"",'2-Controllo qualitativo'!A172,"")</f>
        <v>0</v>
      </c>
      <c r="C172" s="8">
        <f>IF('2-Controllo qualitativo'!C172&lt;&gt;"",'2-Controllo qualitativo'!C172,"")</f>
        <v>0</v>
      </c>
      <c r="D172" s="8">
        <f>IF('2-Controllo qualitativo'!D172&lt;&gt;"",'2-Controllo qualitativo'!D172,"")</f>
        <v>0</v>
      </c>
      <c r="E172" s="9" t="s">
        <v>611</v>
      </c>
      <c r="F172" s="8">
        <f>IF(E172&lt;&gt;"",IF(E172="Continuous measurement",1,IF(E172="Periodic (intermittent) measurement",2,IF(E172="Financial accounting estimates",3,IF(E172="Self-assessment",3,"0")))),"")</f>
        <v>0</v>
      </c>
      <c r="G172" s="9" t="s">
        <v>569</v>
      </c>
      <c r="H172" s="8">
        <f>IF(G172&lt;&gt;"",IF(G172="(1) Those who have performed external calibration or have multiple sets of data to support this",1,IF(G172="(2) Those with certificates such as internal correction or accounting visa",2,IF(G172="(3) Failure to perform instrument calibration or record compilation",3,"0"))),"")</f>
        <v>0</v>
      </c>
      <c r="I172" s="9" t="s">
        <v>612</v>
      </c>
      <c r="J172" s="8">
        <f>IF(I172="1 In-house development coefficient/mass balance coefficient",1,IF(I172="2 Same process/equipment experience coefficient",1,IF(I172="3 The manufacturer provides coefficients",2,IF(I172="4 egional emission coefficient",2,IF(I172="5 National emission coefficient",3,IF(I172="6 International emission coefficient",3,""))))))</f>
        <v>0</v>
      </c>
      <c r="K172" s="8">
        <f>IF(OR(F172="", H172="", J172=""), "Sistema non selezionato", F172*H172*J172)</f>
        <v>0</v>
      </c>
      <c r="L172" s="8">
        <f>IF('3-Controllo quantitativo'!AD171&lt;&gt;"",ROUND('3-Controllo quantitativo'!AD171,4),"")</f>
        <v>0</v>
      </c>
      <c r="M172" s="8">
        <f>IF(K172="Sistema non selezionato",IF(K172&lt;10,"1",IF(19&gt;K172,"2",IF(K172&gt;=27,"3","-"))))</f>
        <v>0</v>
      </c>
      <c r="N172" s="8">
        <f>IF(K172="Sistema non selezionato",IF(L172="",K172,ROUND(K172*L172,2)))</f>
        <v>0</v>
      </c>
    </row>
    <row r="173" spans="2:14">
      <c r="B173" s="8">
        <f>IF('2-Controllo qualitativo'!A173&lt;&gt;"",'2-Controllo qualitativo'!A173,"")</f>
        <v>0</v>
      </c>
      <c r="C173" s="8">
        <f>IF('2-Controllo qualitativo'!C173&lt;&gt;"",'2-Controllo qualitativo'!C173,"")</f>
        <v>0</v>
      </c>
      <c r="D173" s="8">
        <f>IF('2-Controllo qualitativo'!D173&lt;&gt;"",'2-Controllo qualitativo'!D173,"")</f>
        <v>0</v>
      </c>
      <c r="E173" s="9" t="s">
        <v>611</v>
      </c>
      <c r="F173" s="8">
        <f>IF(E173&lt;&gt;"",IF(E173="Continuous measurement",1,IF(E173="Periodic (intermittent) measurement",2,IF(E173="Financial accounting estimates",3,IF(E173="Self-assessment",3,"0")))),"")</f>
        <v>0</v>
      </c>
      <c r="G173" s="9" t="s">
        <v>569</v>
      </c>
      <c r="H173" s="8">
        <f>IF(G173&lt;&gt;"",IF(G173="(1) Those who have performed external calibration or have multiple sets of data to support this",1,IF(G173="(2) Those with certificates such as internal correction or accounting visa",2,IF(G173="(3) Failure to perform instrument calibration or record compilation",3,"0"))),"")</f>
        <v>0</v>
      </c>
      <c r="I173" s="9" t="s">
        <v>612</v>
      </c>
      <c r="J173" s="8">
        <f>IF(I173="1 In-house development coefficient/mass balance coefficient",1,IF(I173="2 Same process/equipment experience coefficient",1,IF(I173="3 The manufacturer provides coefficients",2,IF(I173="4 egional emission coefficient",2,IF(I173="5 National emission coefficient",3,IF(I173="6 International emission coefficient",3,""))))))</f>
        <v>0</v>
      </c>
      <c r="K173" s="8">
        <f>IF(OR(F173="", H173="", J173=""), "Sistema non selezionato", F173*H173*J173)</f>
        <v>0</v>
      </c>
      <c r="L173" s="8">
        <f>IF('3-Controllo quantitativo'!AD172&lt;&gt;"",ROUND('3-Controllo quantitativo'!AD172,4),"")</f>
        <v>0</v>
      </c>
      <c r="M173" s="8">
        <f>IF(K173="Sistema non selezionato",IF(K173&lt;10,"1",IF(19&gt;K173,"2",IF(K173&gt;=27,"3","-"))))</f>
        <v>0</v>
      </c>
      <c r="N173" s="8">
        <f>IF(K173="Sistema non selezionato",IF(L173="",K173,ROUND(K173*L173,2)))</f>
        <v>0</v>
      </c>
    </row>
    <row r="174" spans="2:14">
      <c r="B174" s="8">
        <f>IF('2-Controllo qualitativo'!A174&lt;&gt;"",'2-Controllo qualitativo'!A174,"")</f>
        <v>0</v>
      </c>
      <c r="C174" s="8">
        <f>IF('2-Controllo qualitativo'!C174&lt;&gt;"",'2-Controllo qualitativo'!C174,"")</f>
        <v>0</v>
      </c>
      <c r="D174" s="8">
        <f>IF('2-Controllo qualitativo'!D174&lt;&gt;"",'2-Controllo qualitativo'!D174,"")</f>
        <v>0</v>
      </c>
      <c r="E174" s="9" t="s">
        <v>611</v>
      </c>
      <c r="F174" s="8">
        <f>IF(E174&lt;&gt;"",IF(E174="Continuous measurement",1,IF(E174="Periodic (intermittent) measurement",2,IF(E174="Financial accounting estimates",3,IF(E174="Self-assessment",3,"0")))),"")</f>
        <v>0</v>
      </c>
      <c r="G174" s="9" t="s">
        <v>569</v>
      </c>
      <c r="H174" s="8">
        <f>IF(G174&lt;&gt;"",IF(G174="(1) Those who have performed external calibration or have multiple sets of data to support this",1,IF(G174="(2) Those with certificates such as internal correction or accounting visa",2,IF(G174="(3) Failure to perform instrument calibration or record compilation",3,"0"))),"")</f>
        <v>0</v>
      </c>
      <c r="I174" s="9" t="s">
        <v>612</v>
      </c>
      <c r="J174" s="8">
        <f>IF(I174="1 In-house development coefficient/mass balance coefficient",1,IF(I174="2 Same process/equipment experience coefficient",1,IF(I174="3 The manufacturer provides coefficients",2,IF(I174="4 egional emission coefficient",2,IF(I174="5 National emission coefficient",3,IF(I174="6 International emission coefficient",3,""))))))</f>
        <v>0</v>
      </c>
      <c r="K174" s="8">
        <f>IF(OR(F174="", H174="", J174=""), "Sistema non selezionato", F174*H174*J174)</f>
        <v>0</v>
      </c>
      <c r="L174" s="8">
        <f>IF('3-Controllo quantitativo'!AD173&lt;&gt;"",ROUND('3-Controllo quantitativo'!AD173,4),"")</f>
        <v>0</v>
      </c>
      <c r="M174" s="8">
        <f>IF(K174="Sistema non selezionato",IF(K174&lt;10,"1",IF(19&gt;K174,"2",IF(K174&gt;=27,"3","-"))))</f>
        <v>0</v>
      </c>
      <c r="N174" s="8">
        <f>IF(K174="Sistema non selezionato",IF(L174="",K174,ROUND(K174*L174,2)))</f>
        <v>0</v>
      </c>
    </row>
    <row r="175" spans="2:14">
      <c r="B175" s="8">
        <f>IF('2-Controllo qualitativo'!A175&lt;&gt;"",'2-Controllo qualitativo'!A175,"")</f>
        <v>0</v>
      </c>
      <c r="C175" s="8">
        <f>IF('2-Controllo qualitativo'!C175&lt;&gt;"",'2-Controllo qualitativo'!C175,"")</f>
        <v>0</v>
      </c>
      <c r="D175" s="8">
        <f>IF('2-Controllo qualitativo'!D175&lt;&gt;"",'2-Controllo qualitativo'!D175,"")</f>
        <v>0</v>
      </c>
      <c r="E175" s="9" t="s">
        <v>614</v>
      </c>
      <c r="F175" s="8">
        <f>IF(E175&lt;&gt;"",IF(E175="Continuous measurement",1,IF(E175="Periodic (intermittent) measurement",2,IF(E175="Financial accounting estimates",3,IF(E175="Self-assessment",3,"0")))),"")</f>
        <v>0</v>
      </c>
      <c r="G175" s="9" t="s">
        <v>569</v>
      </c>
      <c r="H175" s="8">
        <f>IF(G175&lt;&gt;"",IF(G175="(1) Those who have performed external calibration or have multiple sets of data to support this",1,IF(G175="(2) Those with certificates such as internal correction or accounting visa",2,IF(G175="(3) Failure to perform instrument calibration or record compilation",3,"0"))),"")</f>
        <v>0</v>
      </c>
      <c r="I175" s="9" t="s">
        <v>612</v>
      </c>
      <c r="J175" s="8">
        <f>IF(I175="1 In-house development coefficient/mass balance coefficient",1,IF(I175="2 Same process/equipment experience coefficient",1,IF(I175="3 The manufacturer provides coefficients",2,IF(I175="4 egional emission coefficient",2,IF(I175="5 National emission coefficient",3,IF(I175="6 International emission coefficient",3,""))))))</f>
        <v>0</v>
      </c>
      <c r="K175" s="8">
        <f>IF(OR(F175="", H175="", J175=""), "Sistema non selezionato", F175*H175*J175)</f>
        <v>0</v>
      </c>
      <c r="L175" s="8">
        <f>IF('3-Controllo quantitativo'!AD174&lt;&gt;"",ROUND('3-Controllo quantitativo'!AD174,4),"")</f>
        <v>0</v>
      </c>
      <c r="M175" s="8">
        <f>IF(K175="Sistema non selezionato",IF(K175&lt;10,"1",IF(19&gt;K175,"2",IF(K175&gt;=27,"3","-"))))</f>
        <v>0</v>
      </c>
      <c r="N175" s="8">
        <f>IF(K175="Sistema non selezionato",IF(L175="",K175,ROUND(K175*L175,2)))</f>
        <v>0</v>
      </c>
    </row>
    <row r="176" spans="2:14">
      <c r="B176" s="8">
        <f>IF('2-Controllo qualitativo'!A176&lt;&gt;"",'2-Controllo qualitativo'!A176,"")</f>
        <v>0</v>
      </c>
      <c r="C176" s="8">
        <f>IF('2-Controllo qualitativo'!C176&lt;&gt;"",'2-Controllo qualitativo'!C176,"")</f>
        <v>0</v>
      </c>
      <c r="D176" s="8">
        <f>IF('2-Controllo qualitativo'!D176&lt;&gt;"",'2-Controllo qualitativo'!D176,"")</f>
        <v>0</v>
      </c>
      <c r="E176" s="9" t="s">
        <v>614</v>
      </c>
      <c r="F176" s="8">
        <f>IF(E176&lt;&gt;"",IF(E176="Continuous measurement",1,IF(E176="Periodic (intermittent) measurement",2,IF(E176="Financial accounting estimates",3,IF(E176="Self-assessment",3,"0")))),"")</f>
        <v>0</v>
      </c>
      <c r="G176" s="9" t="s">
        <v>569</v>
      </c>
      <c r="H176" s="8">
        <f>IF(G176&lt;&gt;"",IF(G176="(1) Those who have performed external calibration or have multiple sets of data to support this",1,IF(G176="(2) Those with certificates such as internal correction or accounting visa",2,IF(G176="(3) Failure to perform instrument calibration or record compilation",3,"0"))),"")</f>
        <v>0</v>
      </c>
      <c r="I176" s="9" t="s">
        <v>615</v>
      </c>
      <c r="J176" s="8">
        <f>IF(I176="1 In-house development coefficient/mass balance coefficient",1,IF(I176="2 Same process/equipment experience coefficient",1,IF(I176="3 The manufacturer provides coefficients",2,IF(I176="4 egional emission coefficient",2,IF(I176="5 National emission coefficient",3,IF(I176="6 International emission coefficient",3,""))))))</f>
        <v>0</v>
      </c>
      <c r="K176" s="8">
        <f>IF(OR(F176="", H176="", J176=""), "Sistema non selezionato", F176*H176*J176)</f>
        <v>0</v>
      </c>
      <c r="L176" s="8">
        <f>IF('3-Controllo quantitativo'!AD175&lt;&gt;"",ROUND('3-Controllo quantitativo'!AD175,4),"")</f>
        <v>0</v>
      </c>
      <c r="M176" s="8">
        <f>IF(K176="Sistema non selezionato",IF(K176&lt;10,"1",IF(19&gt;K176,"2",IF(K176&gt;=27,"3","-"))))</f>
        <v>0</v>
      </c>
      <c r="N176" s="8">
        <f>IF(K176="Sistema non selezionato",IF(L176="",K176,ROUND(K176*L176,2)))</f>
        <v>0</v>
      </c>
    </row>
    <row r="177" spans="2:14">
      <c r="B177" s="8">
        <f>IF('2-Controllo qualitativo'!A177&lt;&gt;"",'2-Controllo qualitativo'!A177,"")</f>
        <v>0</v>
      </c>
      <c r="C177" s="8">
        <f>IF('2-Controllo qualitativo'!C177&lt;&gt;"",'2-Controllo qualitativo'!C177,"")</f>
        <v>0</v>
      </c>
      <c r="D177" s="8">
        <f>IF('2-Controllo qualitativo'!D177&lt;&gt;"",'2-Controllo qualitativo'!D177,"")</f>
        <v>0</v>
      </c>
      <c r="E177" s="9" t="s">
        <v>614</v>
      </c>
      <c r="F177" s="8">
        <f>IF(E177&lt;&gt;"",IF(E177="Continuous measurement",1,IF(E177="Periodic (intermittent) measurement",2,IF(E177="Financial accounting estimates",3,IF(E177="Self-assessment",3,"0")))),"")</f>
        <v>0</v>
      </c>
      <c r="G177" s="9" t="s">
        <v>569</v>
      </c>
      <c r="H177" s="8">
        <f>IF(G177&lt;&gt;"",IF(G177="(1) Those who have performed external calibration or have multiple sets of data to support this",1,IF(G177="(2) Those with certificates such as internal correction or accounting visa",2,IF(G177="(3) Failure to perform instrument calibration or record compilation",3,"0"))),"")</f>
        <v>0</v>
      </c>
      <c r="I177" s="9" t="s">
        <v>615</v>
      </c>
      <c r="J177" s="8">
        <f>IF(I177="1 In-house development coefficient/mass balance coefficient",1,IF(I177="2 Same process/equipment experience coefficient",1,IF(I177="3 The manufacturer provides coefficients",2,IF(I177="4 egional emission coefficient",2,IF(I177="5 National emission coefficient",3,IF(I177="6 International emission coefficient",3,""))))))</f>
        <v>0</v>
      </c>
      <c r="K177" s="8">
        <f>IF(OR(F177="", H177="", J177=""), "Sistema non selezionato", F177*H177*J177)</f>
        <v>0</v>
      </c>
      <c r="L177" s="8">
        <f>IF('3-Controllo quantitativo'!AD176&lt;&gt;"",ROUND('3-Controllo quantitativo'!AD176,4),"")</f>
        <v>0</v>
      </c>
      <c r="M177" s="8">
        <f>IF(K177="Sistema non selezionato",IF(K177&lt;10,"1",IF(19&gt;K177,"2",IF(K177&gt;=27,"3","-"))))</f>
        <v>0</v>
      </c>
      <c r="N177" s="8">
        <f>IF(K177="Sistema non selezionato",IF(L177="",K177,ROUND(K177*L177,2)))</f>
        <v>0</v>
      </c>
    </row>
    <row r="178" spans="2:14">
      <c r="B178" s="8">
        <f>IF('2-Controllo qualitativo'!A178&lt;&gt;"",'2-Controllo qualitativo'!A178,"")</f>
        <v>0</v>
      </c>
      <c r="C178" s="8">
        <f>IF('2-Controllo qualitativo'!C178&lt;&gt;"",'2-Controllo qualitativo'!C178,"")</f>
        <v>0</v>
      </c>
      <c r="D178" s="8">
        <f>IF('2-Controllo qualitativo'!D178&lt;&gt;"",'2-Controllo qualitativo'!D178,"")</f>
        <v>0</v>
      </c>
      <c r="E178" s="9" t="s">
        <v>614</v>
      </c>
      <c r="F178" s="8">
        <f>IF(E178&lt;&gt;"",IF(E178="Continuous measurement",1,IF(E178="Periodic (intermittent) measurement",2,IF(E178="Financial accounting estimates",3,IF(E178="Self-assessment",3,"0")))),"")</f>
        <v>0</v>
      </c>
      <c r="G178" s="9" t="s">
        <v>569</v>
      </c>
      <c r="H178" s="8">
        <f>IF(G178&lt;&gt;"",IF(G178="(1) Those who have performed external calibration or have multiple sets of data to support this",1,IF(G178="(2) Those with certificates such as internal correction or accounting visa",2,IF(G178="(3) Failure to perform instrument calibration or record compilation",3,"0"))),"")</f>
        <v>0</v>
      </c>
      <c r="I178" s="9" t="s">
        <v>615</v>
      </c>
      <c r="J178" s="8">
        <f>IF(I178="1 In-house development coefficient/mass balance coefficient",1,IF(I178="2 Same process/equipment experience coefficient",1,IF(I178="3 The manufacturer provides coefficients",2,IF(I178="4 egional emission coefficient",2,IF(I178="5 National emission coefficient",3,IF(I178="6 International emission coefficient",3,""))))))</f>
        <v>0</v>
      </c>
      <c r="K178" s="8">
        <f>IF(OR(F178="", H178="", J178=""), "Sistema non selezionato", F178*H178*J178)</f>
        <v>0</v>
      </c>
      <c r="L178" s="8">
        <f>IF('3-Controllo quantitativo'!AD177&lt;&gt;"",ROUND('3-Controllo quantitativo'!AD177,4),"")</f>
        <v>0</v>
      </c>
      <c r="M178" s="8">
        <f>IF(K178="Sistema non selezionato",IF(K178&lt;10,"1",IF(19&gt;K178,"2",IF(K178&gt;=27,"3","-"))))</f>
        <v>0</v>
      </c>
      <c r="N178" s="8">
        <f>IF(K178="Sistema non selezionato",IF(L178="",K178,ROUND(K178*L178,2)))</f>
        <v>0</v>
      </c>
    </row>
    <row r="179" spans="2:14">
      <c r="B179" s="8">
        <f>IF('2-Controllo qualitativo'!A179&lt;&gt;"",'2-Controllo qualitativo'!A179,"")</f>
        <v>0</v>
      </c>
      <c r="C179" s="8">
        <f>IF('2-Controllo qualitativo'!C179&lt;&gt;"",'2-Controllo qualitativo'!C179,"")</f>
        <v>0</v>
      </c>
      <c r="D179" s="8">
        <f>IF('2-Controllo qualitativo'!D179&lt;&gt;"",'2-Controllo qualitativo'!D179,"")</f>
        <v>0</v>
      </c>
      <c r="E179" s="9" t="s">
        <v>614</v>
      </c>
      <c r="F179" s="8">
        <f>IF(E179&lt;&gt;"",IF(E179="Continuous measurement",1,IF(E179="Periodic (intermittent) measurement",2,IF(E179="Financial accounting estimates",3,IF(E179="Self-assessment",3,"0")))),"")</f>
        <v>0</v>
      </c>
      <c r="G179" s="9" t="s">
        <v>569</v>
      </c>
      <c r="H179" s="8">
        <f>IF(G179&lt;&gt;"",IF(G179="(1) Those who have performed external calibration or have multiple sets of data to support this",1,IF(G179="(2) Those with certificates such as internal correction or accounting visa",2,IF(G179="(3) Failure to perform instrument calibration or record compilation",3,"0"))),"")</f>
        <v>0</v>
      </c>
      <c r="I179" s="9" t="s">
        <v>615</v>
      </c>
      <c r="J179" s="8">
        <f>IF(I179="1 In-house development coefficient/mass balance coefficient",1,IF(I179="2 Same process/equipment experience coefficient",1,IF(I179="3 The manufacturer provides coefficients",2,IF(I179="4 egional emission coefficient",2,IF(I179="5 National emission coefficient",3,IF(I179="6 International emission coefficient",3,""))))))</f>
        <v>0</v>
      </c>
      <c r="K179" s="8">
        <f>IF(OR(F179="", H179="", J179=""), "Sistema non selezionato", F179*H179*J179)</f>
        <v>0</v>
      </c>
      <c r="L179" s="8">
        <f>IF('3-Controllo quantitativo'!AD178&lt;&gt;"",ROUND('3-Controllo quantitativo'!AD178,4),"")</f>
        <v>0</v>
      </c>
      <c r="M179" s="8">
        <f>IF(K179="Sistema non selezionato",IF(K179&lt;10,"1",IF(19&gt;K179,"2",IF(K179&gt;=27,"3","-"))))</f>
        <v>0</v>
      </c>
      <c r="N179" s="8">
        <f>IF(K179="Sistema non selezionato",IF(L179="",K179,ROUND(K179*L179,2)))</f>
        <v>0</v>
      </c>
    </row>
    <row r="180" spans="2:14">
      <c r="B180" s="8">
        <f>IF('2-Controllo qualitativo'!A180&lt;&gt;"",'2-Controllo qualitativo'!A180,"")</f>
        <v>0</v>
      </c>
      <c r="C180" s="8">
        <f>IF('2-Controllo qualitativo'!C180&lt;&gt;"",'2-Controllo qualitativo'!C180,"")</f>
        <v>0</v>
      </c>
      <c r="D180" s="8">
        <f>IF('2-Controllo qualitativo'!D180&lt;&gt;"",'2-Controllo qualitativo'!D180,"")</f>
        <v>0</v>
      </c>
      <c r="E180" s="9" t="s">
        <v>614</v>
      </c>
      <c r="F180" s="8">
        <f>IF(E180&lt;&gt;"",IF(E180="Continuous measurement",1,IF(E180="Periodic (intermittent) measurement",2,IF(E180="Financial accounting estimates",3,IF(E180="Self-assessment",3,"0")))),"")</f>
        <v>0</v>
      </c>
      <c r="G180" s="9" t="s">
        <v>569</v>
      </c>
      <c r="H180" s="8">
        <f>IF(G180&lt;&gt;"",IF(G180="(1) Those who have performed external calibration or have multiple sets of data to support this",1,IF(G180="(2) Those with certificates such as internal correction or accounting visa",2,IF(G180="(3) Failure to perform instrument calibration or record compilation",3,"0"))),"")</f>
        <v>0</v>
      </c>
      <c r="I180" s="9" t="s">
        <v>615</v>
      </c>
      <c r="J180" s="8">
        <f>IF(I180="1 In-house development coefficient/mass balance coefficient",1,IF(I180="2 Same process/equipment experience coefficient",1,IF(I180="3 The manufacturer provides coefficients",2,IF(I180="4 egional emission coefficient",2,IF(I180="5 National emission coefficient",3,IF(I180="6 International emission coefficient",3,""))))))</f>
        <v>0</v>
      </c>
      <c r="K180" s="8">
        <f>IF(OR(F180="", H180="", J180=""), "Sistema non selezionato", F180*H180*J180)</f>
        <v>0</v>
      </c>
      <c r="L180" s="8">
        <f>IF('3-Controllo quantitativo'!AD179&lt;&gt;"",ROUND('3-Controllo quantitativo'!AD179,4),"")</f>
        <v>0</v>
      </c>
      <c r="M180" s="8">
        <f>IF(K180="Sistema non selezionato",IF(K180&lt;10,"1",IF(19&gt;K180,"2",IF(K180&gt;=27,"3","-"))))</f>
        <v>0</v>
      </c>
      <c r="N180" s="8">
        <f>IF(K180="Sistema non selezionato",IF(L180="",K180,ROUND(K180*L180,2)))</f>
        <v>0</v>
      </c>
    </row>
    <row r="181" spans="2:14">
      <c r="B181" s="8">
        <f>IF('2-Controllo qualitativo'!A181&lt;&gt;"",'2-Controllo qualitativo'!A181,"")</f>
        <v>0</v>
      </c>
      <c r="C181" s="8">
        <f>IF('2-Controllo qualitativo'!C181&lt;&gt;"",'2-Controllo qualitativo'!C181,"")</f>
        <v>0</v>
      </c>
      <c r="D181" s="8">
        <f>IF('2-Controllo qualitativo'!D181&lt;&gt;"",'2-Controllo qualitativo'!D181,"")</f>
        <v>0</v>
      </c>
      <c r="E181" s="9" t="s">
        <v>614</v>
      </c>
      <c r="F181" s="8">
        <f>IF(E181&lt;&gt;"",IF(E181="Continuous measurement",1,IF(E181="Periodic (intermittent) measurement",2,IF(E181="Financial accounting estimates",3,IF(E181="Self-assessment",3,"0")))),"")</f>
        <v>0</v>
      </c>
      <c r="G181" s="9" t="s">
        <v>569</v>
      </c>
      <c r="H181" s="8">
        <f>IF(G181&lt;&gt;"",IF(G181="(1) Those who have performed external calibration or have multiple sets of data to support this",1,IF(G181="(2) Those with certificates such as internal correction or accounting visa",2,IF(G181="(3) Failure to perform instrument calibration or record compilation",3,"0"))),"")</f>
        <v>0</v>
      </c>
      <c r="I181" s="9" t="s">
        <v>615</v>
      </c>
      <c r="J181" s="8">
        <f>IF(I181="1 In-house development coefficient/mass balance coefficient",1,IF(I181="2 Same process/equipment experience coefficient",1,IF(I181="3 The manufacturer provides coefficients",2,IF(I181="4 egional emission coefficient",2,IF(I181="5 National emission coefficient",3,IF(I181="6 International emission coefficient",3,""))))))</f>
        <v>0</v>
      </c>
      <c r="K181" s="8">
        <f>IF(OR(F181="", H181="", J181=""), "Sistema non selezionato", F181*H181*J181)</f>
        <v>0</v>
      </c>
      <c r="L181" s="8">
        <f>IF('3-Controllo quantitativo'!AD180&lt;&gt;"",ROUND('3-Controllo quantitativo'!AD180,4),"")</f>
        <v>0</v>
      </c>
      <c r="M181" s="8">
        <f>IF(K181="Sistema non selezionato",IF(K181&lt;10,"1",IF(19&gt;K181,"2",IF(K181&gt;=27,"3","-"))))</f>
        <v>0</v>
      </c>
      <c r="N181" s="8">
        <f>IF(K181="Sistema non selezionato",IF(L181="",K181,ROUND(K181*L181,2)))</f>
        <v>0</v>
      </c>
    </row>
    <row r="182" spans="2:14">
      <c r="B182" s="8">
        <f>IF('2-Controllo qualitativo'!A182&lt;&gt;"",'2-Controllo qualitativo'!A182,"")</f>
        <v>0</v>
      </c>
      <c r="C182" s="8">
        <f>IF('2-Controllo qualitativo'!C182&lt;&gt;"",'2-Controllo qualitativo'!C182,"")</f>
        <v>0</v>
      </c>
      <c r="D182" s="8">
        <f>IF('2-Controllo qualitativo'!D182&lt;&gt;"",'2-Controllo qualitativo'!D182,"")</f>
        <v>0</v>
      </c>
      <c r="E182" s="9" t="s">
        <v>614</v>
      </c>
      <c r="F182" s="8">
        <f>IF(E182&lt;&gt;"",IF(E182="Continuous measurement",1,IF(E182="Periodic (intermittent) measurement",2,IF(E182="Financial accounting estimates",3,IF(E182="Self-assessment",3,"0")))),"")</f>
        <v>0</v>
      </c>
      <c r="G182" s="9" t="s">
        <v>569</v>
      </c>
      <c r="H182" s="8">
        <f>IF(G182&lt;&gt;"",IF(G182="(1) Those who have performed external calibration or have multiple sets of data to support this",1,IF(G182="(2) Those with certificates such as internal correction or accounting visa",2,IF(G182="(3) Failure to perform instrument calibration or record compilation",3,"0"))),"")</f>
        <v>0</v>
      </c>
      <c r="I182" s="9" t="s">
        <v>612</v>
      </c>
      <c r="J182" s="8">
        <f>IF(I182="1 In-house development coefficient/mass balance coefficient",1,IF(I182="2 Same process/equipment experience coefficient",1,IF(I182="3 The manufacturer provides coefficients",2,IF(I182="4 egional emission coefficient",2,IF(I182="5 National emission coefficient",3,IF(I182="6 International emission coefficient",3,""))))))</f>
        <v>0</v>
      </c>
      <c r="K182" s="8">
        <f>IF(OR(F182="", H182="", J182=""), "Sistema non selezionato", F182*H182*J182)</f>
        <v>0</v>
      </c>
      <c r="L182" s="8">
        <f>IF('3-Controllo quantitativo'!AD181&lt;&gt;"",ROUND('3-Controllo quantitativo'!AD181,4),"")</f>
        <v>0</v>
      </c>
      <c r="M182" s="8">
        <f>IF(K182="Sistema non selezionato",IF(K182&lt;10,"1",IF(19&gt;K182,"2",IF(K182&gt;=27,"3","-"))))</f>
        <v>0</v>
      </c>
      <c r="N182" s="8">
        <f>IF(K182="Sistema non selezionato",IF(L182="",K182,ROUND(K182*L182,2)))</f>
        <v>0</v>
      </c>
    </row>
    <row r="183" spans="2:14">
      <c r="B183" s="8">
        <f>IF('2-Controllo qualitativo'!A183&lt;&gt;"",'2-Controllo qualitativo'!A183,"")</f>
        <v>0</v>
      </c>
      <c r="C183" s="8">
        <f>IF('2-Controllo qualitativo'!C183&lt;&gt;"",'2-Controllo qualitativo'!C183,"")</f>
        <v>0</v>
      </c>
      <c r="D183" s="8">
        <f>IF('2-Controllo qualitativo'!D183&lt;&gt;"",'2-Controllo qualitativo'!D183,"")</f>
        <v>0</v>
      </c>
      <c r="E183" s="9" t="s">
        <v>611</v>
      </c>
      <c r="F183" s="8">
        <f>IF(E183&lt;&gt;"",IF(E183="Continuous measurement",1,IF(E183="Periodic (intermittent) measurement",2,IF(E183="Financial accounting estimates",3,IF(E183="Self-assessment",3,"0")))),"")</f>
        <v>0</v>
      </c>
      <c r="G183" s="9" t="s">
        <v>571</v>
      </c>
      <c r="H183" s="8">
        <f>IF(G183&lt;&gt;"",IF(G183="(1) Those who have performed external calibration or have multiple sets of data to support this",1,IF(G183="(2) Those with certificates such as internal correction or accounting visa",2,IF(G183="(3) Failure to perform instrument calibration or record compilation",3,"0"))),"")</f>
        <v>0</v>
      </c>
      <c r="I183" s="9" t="s">
        <v>612</v>
      </c>
      <c r="J183" s="8">
        <f>IF(I183="1 In-house development coefficient/mass balance coefficient",1,IF(I183="2 Same process/equipment experience coefficient",1,IF(I183="3 The manufacturer provides coefficients",2,IF(I183="4 egional emission coefficient",2,IF(I183="5 National emission coefficient",3,IF(I183="6 International emission coefficient",3,""))))))</f>
        <v>0</v>
      </c>
      <c r="K183" s="8">
        <f>IF(OR(F183="", H183="", J183=""), "Sistema non selezionato", F183*H183*J183)</f>
        <v>0</v>
      </c>
      <c r="L183" s="8">
        <f>IF('3-Controllo quantitativo'!AD182&lt;&gt;"",ROUND('3-Controllo quantitativo'!AD182,4),"")</f>
        <v>0</v>
      </c>
      <c r="M183" s="8">
        <f>IF(K183="Sistema non selezionato",IF(K183&lt;10,"1",IF(19&gt;K183,"2",IF(K183&gt;=27,"3","-"))))</f>
        <v>0</v>
      </c>
      <c r="N183" s="8">
        <f>IF(K183="Sistema non selezionato",IF(L183="",K183,ROUND(K183*L183,2)))</f>
        <v>0</v>
      </c>
    </row>
    <row r="184" spans="2:14">
      <c r="B184" s="8">
        <f>IF('2-Controllo qualitativo'!A184&lt;&gt;"",'2-Controllo qualitativo'!A184,"")</f>
        <v>0</v>
      </c>
      <c r="C184" s="8">
        <f>IF('2-Controllo qualitativo'!C184&lt;&gt;"",'2-Controllo qualitativo'!C184,"")</f>
        <v>0</v>
      </c>
      <c r="D184" s="8">
        <f>IF('2-Controllo qualitativo'!D184&lt;&gt;"",'2-Controllo qualitativo'!D184,"")</f>
        <v>0</v>
      </c>
      <c r="E184" s="9" t="s">
        <v>611</v>
      </c>
      <c r="F184" s="8">
        <f>IF(E184&lt;&gt;"",IF(E184="Continuous measurement",1,IF(E184="Periodic (intermittent) measurement",2,IF(E184="Financial accounting estimates",3,IF(E184="Self-assessment",3,"0")))),"")</f>
        <v>0</v>
      </c>
      <c r="G184" s="9" t="s">
        <v>571</v>
      </c>
      <c r="H184" s="8">
        <f>IF(G184&lt;&gt;"",IF(G184="(1) Those who have performed external calibration or have multiple sets of data to support this",1,IF(G184="(2) Those with certificates such as internal correction or accounting visa",2,IF(G184="(3) Failure to perform instrument calibration or record compilation",3,"0"))),"")</f>
        <v>0</v>
      </c>
      <c r="I184" s="9" t="s">
        <v>612</v>
      </c>
      <c r="J184" s="8">
        <f>IF(I184="1 In-house development coefficient/mass balance coefficient",1,IF(I184="2 Same process/equipment experience coefficient",1,IF(I184="3 The manufacturer provides coefficients",2,IF(I184="4 egional emission coefficient",2,IF(I184="5 National emission coefficient",3,IF(I184="6 International emission coefficient",3,""))))))</f>
        <v>0</v>
      </c>
      <c r="K184" s="8">
        <f>IF(OR(F184="", H184="", J184=""), "Sistema non selezionato", F184*H184*J184)</f>
        <v>0</v>
      </c>
      <c r="L184" s="8">
        <f>IF('3-Controllo quantitativo'!AD183&lt;&gt;"",ROUND('3-Controllo quantitativo'!AD183,4),"")</f>
        <v>0</v>
      </c>
      <c r="M184" s="8">
        <f>IF(K184="Sistema non selezionato",IF(K184&lt;10,"1",IF(19&gt;K184,"2",IF(K184&gt;=27,"3","-"))))</f>
        <v>0</v>
      </c>
      <c r="N184" s="8">
        <f>IF(K184="Sistema non selezionato",IF(L184="",K184,ROUND(K184*L184,2)))</f>
        <v>0</v>
      </c>
    </row>
    <row r="185" spans="2:14">
      <c r="B185" s="8">
        <f>IF('2-Controllo qualitativo'!A185&lt;&gt;"",'2-Controllo qualitativo'!A185,"")</f>
        <v>0</v>
      </c>
      <c r="C185" s="8">
        <f>IF('2-Controllo qualitativo'!C185&lt;&gt;"",'2-Controllo qualitativo'!C185,"")</f>
        <v>0</v>
      </c>
      <c r="D185" s="8">
        <f>IF('2-Controllo qualitativo'!D185&lt;&gt;"",'2-Controllo qualitativo'!D185,"")</f>
        <v>0</v>
      </c>
      <c r="E185" s="9" t="s">
        <v>611</v>
      </c>
      <c r="F185" s="8">
        <f>IF(E185&lt;&gt;"",IF(E185="Continuous measurement",1,IF(E185="Periodic (intermittent) measurement",2,IF(E185="Financial accounting estimates",3,IF(E185="Self-assessment",3,"0")))),"")</f>
        <v>0</v>
      </c>
      <c r="G185" s="9" t="s">
        <v>571</v>
      </c>
      <c r="H185" s="8">
        <f>IF(G185&lt;&gt;"",IF(G185="(1) Those who have performed external calibration or have multiple sets of data to support this",1,IF(G185="(2) Those with certificates such as internal correction or accounting visa",2,IF(G185="(3) Failure to perform instrument calibration or record compilation",3,"0"))),"")</f>
        <v>0</v>
      </c>
      <c r="I185" s="9" t="s">
        <v>612</v>
      </c>
      <c r="J185" s="8">
        <f>IF(I185="1 In-house development coefficient/mass balance coefficient",1,IF(I185="2 Same process/equipment experience coefficient",1,IF(I185="3 The manufacturer provides coefficients",2,IF(I185="4 egional emission coefficient",2,IF(I185="5 National emission coefficient",3,IF(I185="6 International emission coefficient",3,""))))))</f>
        <v>0</v>
      </c>
      <c r="K185" s="8">
        <f>IF(OR(F185="", H185="", J185=""), "Sistema non selezionato", F185*H185*J185)</f>
        <v>0</v>
      </c>
      <c r="L185" s="8">
        <f>IF('3-Controllo quantitativo'!AD184&lt;&gt;"",ROUND('3-Controllo quantitativo'!AD184,4),"")</f>
        <v>0</v>
      </c>
      <c r="M185" s="8">
        <f>IF(K185="Sistema non selezionato",IF(K185&lt;10,"1",IF(19&gt;K185,"2",IF(K185&gt;=27,"3","-"))))</f>
        <v>0</v>
      </c>
      <c r="N185" s="8">
        <f>IF(K185="Sistema non selezionato",IF(L185="",K185,ROUND(K185*L185,2)))</f>
        <v>0</v>
      </c>
    </row>
    <row r="186" spans="2:14">
      <c r="B186" s="8">
        <f>IF('2-Controllo qualitativo'!A186&lt;&gt;"",'2-Controllo qualitativo'!A186,"")</f>
        <v>0</v>
      </c>
      <c r="C186" s="8">
        <f>IF('2-Controllo qualitativo'!C186&lt;&gt;"",'2-Controllo qualitativo'!C186,"")</f>
        <v>0</v>
      </c>
      <c r="D186" s="8">
        <f>IF('2-Controllo qualitativo'!D186&lt;&gt;"",'2-Controllo qualitativo'!D186,"")</f>
        <v>0</v>
      </c>
      <c r="E186" s="9" t="s">
        <v>611</v>
      </c>
      <c r="F186" s="8">
        <f>IF(E186&lt;&gt;"",IF(E186="Continuous measurement",1,IF(E186="Periodic (intermittent) measurement",2,IF(E186="Financial accounting estimates",3,IF(E186="Self-assessment",3,"0")))),"")</f>
        <v>0</v>
      </c>
      <c r="G186" s="9" t="s">
        <v>571</v>
      </c>
      <c r="H186" s="8">
        <f>IF(G186&lt;&gt;"",IF(G186="(1) Those who have performed external calibration or have multiple sets of data to support this",1,IF(G186="(2) Those with certificates such as internal correction or accounting visa",2,IF(G186="(3) Failure to perform instrument calibration or record compilation",3,"0"))),"")</f>
        <v>0</v>
      </c>
      <c r="I186" s="9" t="s">
        <v>612</v>
      </c>
      <c r="J186" s="8">
        <f>IF(I186="1 In-house development coefficient/mass balance coefficient",1,IF(I186="2 Same process/equipment experience coefficient",1,IF(I186="3 The manufacturer provides coefficients",2,IF(I186="4 egional emission coefficient",2,IF(I186="5 National emission coefficient",3,IF(I186="6 International emission coefficient",3,""))))))</f>
        <v>0</v>
      </c>
      <c r="K186" s="8">
        <f>IF(OR(F186="", H186="", J186=""), "Sistema non selezionato", F186*H186*J186)</f>
        <v>0</v>
      </c>
      <c r="L186" s="8">
        <f>IF('3-Controllo quantitativo'!AD185&lt;&gt;"",ROUND('3-Controllo quantitativo'!AD185,4),"")</f>
        <v>0</v>
      </c>
      <c r="M186" s="8">
        <f>IF(K186="Sistema non selezionato",IF(K186&lt;10,"1",IF(19&gt;K186,"2",IF(K186&gt;=27,"3","-"))))</f>
        <v>0</v>
      </c>
      <c r="N186" s="8">
        <f>IF(K186="Sistema non selezionato",IF(L186="",K186,ROUND(K186*L186,2)))</f>
        <v>0</v>
      </c>
    </row>
    <row r="187" spans="2:14">
      <c r="B187" s="8">
        <f>IF('2-Controllo qualitativo'!A187&lt;&gt;"",'2-Controllo qualitativo'!A187,"")</f>
        <v>0</v>
      </c>
      <c r="C187" s="8">
        <f>IF('2-Controllo qualitativo'!C187&lt;&gt;"",'2-Controllo qualitativo'!C187,"")</f>
        <v>0</v>
      </c>
      <c r="D187" s="8">
        <f>IF('2-Controllo qualitativo'!D187&lt;&gt;"",'2-Controllo qualitativo'!D187,"")</f>
        <v>0</v>
      </c>
      <c r="E187" s="9" t="s">
        <v>616</v>
      </c>
      <c r="F187" s="8">
        <f>IF(E187&lt;&gt;"",IF(E187="Continuous measurement",1,IF(E187="Periodic (intermittent) measurement",2,IF(E187="Financial accounting estimates",3,IF(E187="Self-assessment",3,"0")))),"")</f>
        <v>0</v>
      </c>
      <c r="G187" s="9"/>
      <c r="H187" s="8">
        <f>IF(G187&lt;&gt;"",IF(G187="(1) Those who have performed external calibration or have multiple sets of data to support this",1,IF(G187="(2) Those with certificates such as internal correction or accounting visa",2,IF(G187="(3) Failure to perform instrument calibration or record compilation",3,"0"))),"")</f>
        <v>0</v>
      </c>
      <c r="I187" s="9"/>
      <c r="J187" s="8">
        <f>IF(I187="1 In-house development coefficient/mass balance coefficient",1,IF(I187="2 Same process/equipment experience coefficient",1,IF(I187="3 The manufacturer provides coefficients",2,IF(I187="4 egional emission coefficient",2,IF(I187="5 National emission coefficient",3,IF(I187="6 International emission coefficient",3,""))))))</f>
        <v>0</v>
      </c>
      <c r="K187" s="8">
        <f>IF(OR(F187="", H187="", J187=""), "Sistema non selezionato", F187*H187*J187)</f>
        <v>0</v>
      </c>
      <c r="L187" s="8">
        <f>IF('3-Controllo quantitativo'!AD186&lt;&gt;"",ROUND('3-Controllo quantitativo'!AD186,4),"")</f>
        <v>0</v>
      </c>
      <c r="M187" s="8">
        <f>IF(K187="Sistema non selezionato",IF(K187&lt;10,"1",IF(19&gt;K187,"2",IF(K187&gt;=27,"3","-"))))</f>
        <v>0</v>
      </c>
      <c r="N187" s="8">
        <f>IF(K187="Sistema non selezionato",IF(L187="",K187,ROUND(K187*L187,2)))</f>
        <v>0</v>
      </c>
    </row>
    <row r="188" spans="2:14">
      <c r="B188" s="8">
        <f>IF('2-Controllo qualitativo'!A188&lt;&gt;"",'2-Controllo qualitativo'!A188,"")</f>
        <v>0</v>
      </c>
      <c r="C188" s="8">
        <f>IF('2-Controllo qualitativo'!C188&lt;&gt;"",'2-Controllo qualitativo'!C188,"")</f>
        <v>0</v>
      </c>
      <c r="D188" s="8">
        <f>IF('2-Controllo qualitativo'!D188&lt;&gt;"",'2-Controllo qualitativo'!D188,"")</f>
        <v>0</v>
      </c>
      <c r="E188" s="9"/>
      <c r="F188" s="8">
        <f>IF(E188&lt;&gt;"",IF(E188="Continuous measurement",1,IF(E188="Periodic (intermittent) measurement",2,IF(E188="Financial accounting estimates",3,IF(E188="Self-assessment",3,"0")))),"")</f>
        <v>0</v>
      </c>
      <c r="G188" s="9"/>
      <c r="H188" s="8">
        <f>IF(G188&lt;&gt;"",IF(G188="(1) Those who have performed external calibration or have multiple sets of data to support this",1,IF(G188="(2) Those with certificates such as internal correction or accounting visa",2,IF(G188="(3) Failure to perform instrument calibration or record compilation",3,"0"))),"")</f>
        <v>0</v>
      </c>
      <c r="I188" s="9"/>
      <c r="J188" s="8">
        <f>IF(I188="1 In-house development coefficient/mass balance coefficient",1,IF(I188="2 Same process/equipment experience coefficient",1,IF(I188="3 The manufacturer provides coefficients",2,IF(I188="4 egional emission coefficient",2,IF(I188="5 National emission coefficient",3,IF(I188="6 International emission coefficient",3,""))))))</f>
        <v>0</v>
      </c>
      <c r="K188" s="8">
        <f>IF(OR(F188="", H188="", J188=""), "Sistema non selezionato", F188*H188*J188)</f>
        <v>0</v>
      </c>
      <c r="L188" s="8">
        <f>IF('3-Controllo quantitativo'!AD187&lt;&gt;"",ROUND('3-Controllo quantitativo'!AD187,4),"")</f>
        <v>0</v>
      </c>
      <c r="M188" s="8">
        <f>IF(K188="Sistema non selezionato",IF(K188&lt;10,"1",IF(19&gt;K188,"2",IF(K188&gt;=27,"3","-"))))</f>
        <v>0</v>
      </c>
      <c r="N188" s="8">
        <f>IF(K188="Sistema non selezionato",IF(L188="",K188,ROUND(K188*L188,2)))</f>
        <v>0</v>
      </c>
    </row>
    <row r="189" spans="2:14">
      <c r="B189" s="8">
        <f>IF('2-Controllo qualitativo'!A189&lt;&gt;"",'2-Controllo qualitativo'!A189,"")</f>
        <v>0</v>
      </c>
      <c r="C189" s="8">
        <f>IF('2-Controllo qualitativo'!C189&lt;&gt;"",'2-Controllo qualitativo'!C189,"")</f>
        <v>0</v>
      </c>
      <c r="D189" s="8">
        <f>IF('2-Controllo qualitativo'!D189&lt;&gt;"",'2-Controllo qualitativo'!D189,"")</f>
        <v>0</v>
      </c>
      <c r="E189" s="9" t="s">
        <v>616</v>
      </c>
      <c r="F189" s="8">
        <f>IF(E189&lt;&gt;"",IF(E189="Continuous measurement",1,IF(E189="Periodic (intermittent) measurement",2,IF(E189="Financial accounting estimates",3,IF(E189="Self-assessment",3,"0")))),"")</f>
        <v>0</v>
      </c>
      <c r="G189" s="9"/>
      <c r="H189" s="8">
        <f>IF(G189&lt;&gt;"",IF(G189="(1) Those who have performed external calibration or have multiple sets of data to support this",1,IF(G189="(2) Those with certificates such as internal correction or accounting visa",2,IF(G189="(3) Failure to perform instrument calibration or record compilation",3,"0"))),"")</f>
        <v>0</v>
      </c>
      <c r="I189" s="9"/>
      <c r="J189" s="8">
        <f>IF(I189="1 In-house development coefficient/mass balance coefficient",1,IF(I189="2 Same process/equipment experience coefficient",1,IF(I189="3 The manufacturer provides coefficients",2,IF(I189="4 egional emission coefficient",2,IF(I189="5 National emission coefficient",3,IF(I189="6 International emission coefficient",3,""))))))</f>
        <v>0</v>
      </c>
      <c r="K189" s="8">
        <f>IF(OR(F189="", H189="", J189=""), "Sistema non selezionato", F189*H189*J189)</f>
        <v>0</v>
      </c>
      <c r="L189" s="8">
        <f>IF('3-Controllo quantitativo'!AD188&lt;&gt;"",ROUND('3-Controllo quantitativo'!AD188,4),"")</f>
        <v>0</v>
      </c>
      <c r="M189" s="8">
        <f>IF(K189="Sistema non selezionato",IF(K189&lt;10,"1",IF(19&gt;K189,"2",IF(K189&gt;=27,"3","-"))))</f>
        <v>0</v>
      </c>
      <c r="N189" s="8">
        <f>IF(K189="Sistema non selezionato",IF(L189="",K189,ROUND(K189*L189,2)))</f>
        <v>0</v>
      </c>
    </row>
    <row r="190" spans="2:14">
      <c r="B190" s="8">
        <f>IF('2-Controllo qualitativo'!A190&lt;&gt;"",'2-Controllo qualitativo'!A190,"")</f>
        <v>0</v>
      </c>
      <c r="C190" s="8">
        <f>IF('2-Controllo qualitativo'!C190&lt;&gt;"",'2-Controllo qualitativo'!C190,"")</f>
        <v>0</v>
      </c>
      <c r="D190" s="8">
        <f>IF('2-Controllo qualitativo'!D190&lt;&gt;"",'2-Controllo qualitativo'!D190,"")</f>
        <v>0</v>
      </c>
      <c r="E190" s="9"/>
      <c r="F190" s="8">
        <f>IF(E190&lt;&gt;"",IF(E190="Continuous measurement",1,IF(E190="Periodic (intermittent) measurement",2,IF(E190="Financial accounting estimates",3,IF(E190="Self-assessment",3,"0")))),"")</f>
        <v>0</v>
      </c>
      <c r="G190" s="9"/>
      <c r="H190" s="8">
        <f>IF(G190&lt;&gt;"",IF(G190="(1) Those who have performed external calibration or have multiple sets of data to support this",1,IF(G190="(2) Those with certificates such as internal correction or accounting visa",2,IF(G190="(3) Failure to perform instrument calibration or record compilation",3,"0"))),"")</f>
        <v>0</v>
      </c>
      <c r="I190" s="9"/>
      <c r="J190" s="8">
        <f>IF(I190="1 In-house development coefficient/mass balance coefficient",1,IF(I190="2 Same process/equipment experience coefficient",1,IF(I190="3 The manufacturer provides coefficients",2,IF(I190="4 egional emission coefficient",2,IF(I190="5 National emission coefficient",3,IF(I190="6 International emission coefficient",3,""))))))</f>
        <v>0</v>
      </c>
      <c r="K190" s="8">
        <f>IF(OR(F190="", H190="", J190=""), "Sistema non selezionato", F190*H190*J190)</f>
        <v>0</v>
      </c>
      <c r="L190" s="8">
        <f>IF('3-Controllo quantitativo'!AD189&lt;&gt;"",ROUND('3-Controllo quantitativo'!AD189,4),"")</f>
        <v>0</v>
      </c>
      <c r="M190" s="8">
        <f>IF(K190="Sistema non selezionato",IF(K190&lt;10,"1",IF(19&gt;K190,"2",IF(K190&gt;=27,"3","-"))))</f>
        <v>0</v>
      </c>
      <c r="N190" s="8">
        <f>IF(K190="Sistema non selezionato",IF(L190="",K190,ROUND(K190*L190,2)))</f>
        <v>0</v>
      </c>
    </row>
    <row r="191" spans="2:14">
      <c r="B191" s="8">
        <f>IF('2-Controllo qualitativo'!A191&lt;&gt;"",'2-Controllo qualitativo'!A191,"")</f>
        <v>0</v>
      </c>
      <c r="C191" s="8">
        <f>IF('2-Controllo qualitativo'!C191&lt;&gt;"",'2-Controllo qualitativo'!C191,"")</f>
        <v>0</v>
      </c>
      <c r="D191" s="8">
        <f>IF('2-Controllo qualitativo'!D191&lt;&gt;"",'2-Controllo qualitativo'!D191,"")</f>
        <v>0</v>
      </c>
      <c r="E191" s="9" t="s">
        <v>616</v>
      </c>
      <c r="F191" s="8">
        <f>IF(E191&lt;&gt;"",IF(E191="Continuous measurement",1,IF(E191="Periodic (intermittent) measurement",2,IF(E191="Financial accounting estimates",3,IF(E191="Self-assessment",3,"0")))),"")</f>
        <v>0</v>
      </c>
      <c r="G191" s="9" t="s">
        <v>571</v>
      </c>
      <c r="H191" s="8">
        <f>IF(G191&lt;&gt;"",IF(G191="(1) Those who have performed external calibration or have multiple sets of data to support this",1,IF(G191="(2) Those with certificates such as internal correction or accounting visa",2,IF(G191="(3) Failure to perform instrument calibration or record compilation",3,"0"))),"")</f>
        <v>0</v>
      </c>
      <c r="I191" s="9" t="s">
        <v>615</v>
      </c>
      <c r="J191" s="8">
        <f>IF(I191="1 In-house development coefficient/mass balance coefficient",1,IF(I191="2 Same process/equipment experience coefficient",1,IF(I191="3 The manufacturer provides coefficients",2,IF(I191="4 egional emission coefficient",2,IF(I191="5 National emission coefficient",3,IF(I191="6 International emission coefficient",3,""))))))</f>
        <v>0</v>
      </c>
      <c r="K191" s="8">
        <f>IF(OR(F191="", H191="", J191=""), "Sistema non selezionato", F191*H191*J191)</f>
        <v>0</v>
      </c>
      <c r="L191" s="8">
        <f>IF('3-Controllo quantitativo'!AD190&lt;&gt;"",ROUND('3-Controllo quantitativo'!AD190,4),"")</f>
        <v>0</v>
      </c>
      <c r="M191" s="8">
        <f>IF(K191="Sistema non selezionato",IF(K191&lt;10,"1",IF(19&gt;K191,"2",IF(K191&gt;=27,"3","-"))))</f>
        <v>0</v>
      </c>
      <c r="N191" s="8">
        <f>IF(K191="Sistema non selezionato",IF(L191="",K191,ROUND(K191*L191,2)))</f>
        <v>0</v>
      </c>
    </row>
    <row r="192" spans="2:14">
      <c r="B192" s="8">
        <f>IF('2-Controllo qualitativo'!A192&lt;&gt;"",'2-Controllo qualitativo'!A192,"")</f>
        <v>0</v>
      </c>
      <c r="C192" s="8">
        <f>IF('2-Controllo qualitativo'!C192&lt;&gt;"",'2-Controllo qualitativo'!C192,"")</f>
        <v>0</v>
      </c>
      <c r="D192" s="8">
        <f>IF('2-Controllo qualitativo'!D192&lt;&gt;"",'2-Controllo qualitativo'!D192,"")</f>
        <v>0</v>
      </c>
      <c r="E192" s="9" t="s">
        <v>616</v>
      </c>
      <c r="F192" s="8">
        <f>IF(E192&lt;&gt;"",IF(E192="Continuous measurement",1,IF(E192="Periodic (intermittent) measurement",2,IF(E192="Financial accounting estimates",3,IF(E192="Self-assessment",3,"0")))),"")</f>
        <v>0</v>
      </c>
      <c r="G192" s="9" t="s">
        <v>571</v>
      </c>
      <c r="H192" s="8">
        <f>IF(G192&lt;&gt;"",IF(G192="(1) Those who have performed external calibration or have multiple sets of data to support this",1,IF(G192="(2) Those with certificates such as internal correction or accounting visa",2,IF(G192="(3) Failure to perform instrument calibration or record compilation",3,"0"))),"")</f>
        <v>0</v>
      </c>
      <c r="I192" s="9" t="s">
        <v>612</v>
      </c>
      <c r="J192" s="8">
        <f>IF(I192="1 In-house development coefficient/mass balance coefficient",1,IF(I192="2 Same process/equipment experience coefficient",1,IF(I192="3 The manufacturer provides coefficients",2,IF(I192="4 egional emission coefficient",2,IF(I192="5 National emission coefficient",3,IF(I192="6 International emission coefficient",3,""))))))</f>
        <v>0</v>
      </c>
      <c r="K192" s="8">
        <f>IF(OR(F192="", H192="", J192=""), "Sistema non selezionato", F192*H192*J192)</f>
        <v>0</v>
      </c>
      <c r="L192" s="8">
        <f>IF('3-Controllo quantitativo'!AD191&lt;&gt;"",ROUND('3-Controllo quantitativo'!AD191,4),"")</f>
        <v>0</v>
      </c>
      <c r="M192" s="8">
        <f>IF(K192="Sistema non selezionato",IF(K192&lt;10,"1",IF(19&gt;K192,"2",IF(K192&gt;=27,"3","-"))))</f>
        <v>0</v>
      </c>
      <c r="N192" s="8">
        <f>IF(K192="Sistema non selezionato",IF(L192="",K192,ROUND(K192*L192,2)))</f>
        <v>0</v>
      </c>
    </row>
    <row r="193" spans="2:14">
      <c r="B193" s="8">
        <f>IF('2-Controllo qualitativo'!A193&lt;&gt;"",'2-Controllo qualitativo'!A193,"")</f>
        <v>0</v>
      </c>
      <c r="C193" s="8">
        <f>IF('2-Controllo qualitativo'!C193&lt;&gt;"",'2-Controllo qualitativo'!C193,"")</f>
        <v>0</v>
      </c>
      <c r="D193" s="8">
        <f>IF('2-Controllo qualitativo'!D193&lt;&gt;"",'2-Controllo qualitativo'!D193,"")</f>
        <v>0</v>
      </c>
      <c r="E193" s="9" t="s">
        <v>616</v>
      </c>
      <c r="F193" s="8">
        <f>IF(E193&lt;&gt;"",IF(E193="Continuous measurement",1,IF(E193="Periodic (intermittent) measurement",2,IF(E193="Financial accounting estimates",3,IF(E193="Self-assessment",3,"0")))),"")</f>
        <v>0</v>
      </c>
      <c r="G193" s="9" t="s">
        <v>571</v>
      </c>
      <c r="H193" s="8">
        <f>IF(G193&lt;&gt;"",IF(G193="(1) Those who have performed external calibration or have multiple sets of data to support this",1,IF(G193="(2) Those with certificates such as internal correction or accounting visa",2,IF(G193="(3) Failure to perform instrument calibration or record compilation",3,"0"))),"")</f>
        <v>0</v>
      </c>
      <c r="I193" s="9" t="s">
        <v>612</v>
      </c>
      <c r="J193" s="8">
        <f>IF(I193="1 In-house development coefficient/mass balance coefficient",1,IF(I193="2 Same process/equipment experience coefficient",1,IF(I193="3 The manufacturer provides coefficients",2,IF(I193="4 egional emission coefficient",2,IF(I193="5 National emission coefficient",3,IF(I193="6 International emission coefficient",3,""))))))</f>
        <v>0</v>
      </c>
      <c r="K193" s="8">
        <f>IF(OR(F193="", H193="", J193=""), "Sistema non selezionato", F193*H193*J193)</f>
        <v>0</v>
      </c>
      <c r="L193" s="8">
        <f>IF('3-Controllo quantitativo'!AD192&lt;&gt;"",ROUND('3-Controllo quantitativo'!AD192,4),"")</f>
        <v>0</v>
      </c>
      <c r="M193" s="8">
        <f>IF(K193="Sistema non selezionato",IF(K193&lt;10,"1",IF(19&gt;K193,"2",IF(K193&gt;=27,"3","-"))))</f>
        <v>0</v>
      </c>
      <c r="N193" s="8">
        <f>IF(K193="Sistema non selezionato",IF(L193="",K193,ROUND(K193*L193,2)))</f>
        <v>0</v>
      </c>
    </row>
    <row r="194" spans="2:14">
      <c r="B194" s="8">
        <f>IF('2-Controllo qualitativo'!A194&lt;&gt;"",'2-Controllo qualitativo'!A194,"")</f>
        <v>0</v>
      </c>
      <c r="C194" s="8">
        <f>IF('2-Controllo qualitativo'!C194&lt;&gt;"",'2-Controllo qualitativo'!C194,"")</f>
        <v>0</v>
      </c>
      <c r="D194" s="8">
        <f>IF('2-Controllo qualitativo'!D194&lt;&gt;"",'2-Controllo qualitativo'!D194,"")</f>
        <v>0</v>
      </c>
      <c r="E194" s="9" t="s">
        <v>616</v>
      </c>
      <c r="F194" s="8">
        <f>IF(E194&lt;&gt;"",IF(E194="Continuous measurement",1,IF(E194="Periodic (intermittent) measurement",2,IF(E194="Financial accounting estimates",3,IF(E194="Self-assessment",3,"0")))),"")</f>
        <v>0</v>
      </c>
      <c r="G194" s="9" t="s">
        <v>571</v>
      </c>
      <c r="H194" s="8">
        <f>IF(G194&lt;&gt;"",IF(G194="(1) Those who have performed external calibration or have multiple sets of data to support this",1,IF(G194="(2) Those with certificates such as internal correction or accounting visa",2,IF(G194="(3) Failure to perform instrument calibration or record compilation",3,"0"))),"")</f>
        <v>0</v>
      </c>
      <c r="I194" s="9" t="s">
        <v>612</v>
      </c>
      <c r="J194" s="8">
        <f>IF(I194="1 In-house development coefficient/mass balance coefficient",1,IF(I194="2 Same process/equipment experience coefficient",1,IF(I194="3 The manufacturer provides coefficients",2,IF(I194="4 egional emission coefficient",2,IF(I194="5 National emission coefficient",3,IF(I194="6 International emission coefficient",3,""))))))</f>
        <v>0</v>
      </c>
      <c r="K194" s="8">
        <f>IF(OR(F194="", H194="", J194=""), "Sistema non selezionato", F194*H194*J194)</f>
        <v>0</v>
      </c>
      <c r="L194" s="8">
        <f>IF('3-Controllo quantitativo'!AD193&lt;&gt;"",ROUND('3-Controllo quantitativo'!AD193,4),"")</f>
        <v>0</v>
      </c>
      <c r="M194" s="8">
        <f>IF(K194="Sistema non selezionato",IF(K194&lt;10,"1",IF(19&gt;K194,"2",IF(K194&gt;=27,"3","-"))))</f>
        <v>0</v>
      </c>
      <c r="N194" s="8">
        <f>IF(K194="Sistema non selezionato",IF(L194="",K194,ROUND(K194*L194,2)))</f>
        <v>0</v>
      </c>
    </row>
    <row r="195" spans="2:14">
      <c r="B195" s="8">
        <f>IF('2-Controllo qualitativo'!A195&lt;&gt;"",'2-Controllo qualitativo'!A195,"")</f>
        <v>0</v>
      </c>
      <c r="C195" s="8">
        <f>IF('2-Controllo qualitativo'!C195&lt;&gt;"",'2-Controllo qualitativo'!C195,"")</f>
        <v>0</v>
      </c>
      <c r="D195" s="8">
        <f>IF('2-Controllo qualitativo'!D195&lt;&gt;"",'2-Controllo qualitativo'!D195,"")</f>
        <v>0</v>
      </c>
      <c r="E195" s="9" t="s">
        <v>616</v>
      </c>
      <c r="F195" s="8">
        <f>IF(E195&lt;&gt;"",IF(E195="Continuous measurement",1,IF(E195="Periodic (intermittent) measurement",2,IF(E195="Financial accounting estimates",3,IF(E195="Self-assessment",3,"0")))),"")</f>
        <v>0</v>
      </c>
      <c r="G195" s="9" t="s">
        <v>571</v>
      </c>
      <c r="H195" s="8">
        <f>IF(G195&lt;&gt;"",IF(G195="(1) Those who have performed external calibration or have multiple sets of data to support this",1,IF(G195="(2) Those with certificates such as internal correction or accounting visa",2,IF(G195="(3) Failure to perform instrument calibration or record compilation",3,"0"))),"")</f>
        <v>0</v>
      </c>
      <c r="I195" s="9" t="s">
        <v>612</v>
      </c>
      <c r="J195" s="8">
        <f>IF(I195="1 In-house development coefficient/mass balance coefficient",1,IF(I195="2 Same process/equipment experience coefficient",1,IF(I195="3 The manufacturer provides coefficients",2,IF(I195="4 egional emission coefficient",2,IF(I195="5 National emission coefficient",3,IF(I195="6 International emission coefficient",3,""))))))</f>
        <v>0</v>
      </c>
      <c r="K195" s="8">
        <f>IF(OR(F195="", H195="", J195=""), "Sistema non selezionato", F195*H195*J195)</f>
        <v>0</v>
      </c>
      <c r="L195" s="8">
        <f>IF('3-Controllo quantitativo'!AD194&lt;&gt;"",ROUND('3-Controllo quantitativo'!AD194,4),"")</f>
        <v>0</v>
      </c>
      <c r="M195" s="8">
        <f>IF(K195="Sistema non selezionato",IF(K195&lt;10,"1",IF(19&gt;K195,"2",IF(K195&gt;=27,"3","-"))))</f>
        <v>0</v>
      </c>
      <c r="N195" s="8">
        <f>IF(K195="Sistema non selezionato",IF(L195="",K195,ROUND(K195*L195,2)))</f>
        <v>0</v>
      </c>
    </row>
    <row r="196" spans="2:14">
      <c r="B196" s="8">
        <f>IF('2-Controllo qualitativo'!A196&lt;&gt;"",'2-Controllo qualitativo'!A196,"")</f>
        <v>0</v>
      </c>
      <c r="C196" s="8">
        <f>IF('2-Controllo qualitativo'!C196&lt;&gt;"",'2-Controllo qualitativo'!C196,"")</f>
        <v>0</v>
      </c>
      <c r="D196" s="8">
        <f>IF('2-Controllo qualitativo'!D196&lt;&gt;"",'2-Controllo qualitativo'!D196,"")</f>
        <v>0</v>
      </c>
      <c r="E196" s="9"/>
      <c r="F196" s="8">
        <f>IF(E196&lt;&gt;"",IF(E196="Continuous measurement",1,IF(E196="Periodic (intermittent) measurement",2,IF(E196="Financial accounting estimates",3,IF(E196="Self-assessment",3,"0")))),"")</f>
        <v>0</v>
      </c>
      <c r="G196" s="9"/>
      <c r="H196" s="8">
        <f>IF(G196&lt;&gt;"",IF(G196="(1) Those who have performed external calibration or have multiple sets of data to support this",1,IF(G196="(2) Those with certificates such as internal correction or accounting visa",2,IF(G196="(3) Failure to perform instrument calibration or record compilation",3,"0"))),"")</f>
        <v>0</v>
      </c>
      <c r="I196" s="9"/>
      <c r="J196" s="8">
        <f>IF(I196="1 In-house development coefficient/mass balance coefficient",1,IF(I196="2 Same process/equipment experience coefficient",1,IF(I196="3 The manufacturer provides coefficients",2,IF(I196="4 egional emission coefficient",2,IF(I196="5 National emission coefficient",3,IF(I196="6 International emission coefficient",3,""))))))</f>
        <v>0</v>
      </c>
      <c r="K196" s="8">
        <f>IF(OR(F196="", H196="", J196=""), "Sistema non selezionato", F196*H196*J196)</f>
        <v>0</v>
      </c>
      <c r="L196" s="8">
        <f>IF('3-Controllo quantitativo'!AD195&lt;&gt;"",ROUND('3-Controllo quantitativo'!AD195,4),"")</f>
        <v>0</v>
      </c>
      <c r="M196" s="8">
        <f>IF(K196="Sistema non selezionato",IF(K196&lt;10,"1",IF(19&gt;K196,"2",IF(K196&gt;=27,"3","-"))))</f>
        <v>0</v>
      </c>
      <c r="N196" s="8">
        <f>IF(K196="Sistema non selezionato",IF(L196="",K196,ROUND(K196*L196,2)))</f>
        <v>0</v>
      </c>
    </row>
    <row r="197" spans="2:14">
      <c r="B197" s="8">
        <f>IF('2-Controllo qualitativo'!A197&lt;&gt;"",'2-Controllo qualitativo'!A197,"")</f>
        <v>0</v>
      </c>
      <c r="C197" s="8">
        <f>IF('2-Controllo qualitativo'!C197&lt;&gt;"",'2-Controllo qualitativo'!C197,"")</f>
        <v>0</v>
      </c>
      <c r="D197" s="8">
        <f>IF('2-Controllo qualitativo'!D197&lt;&gt;"",'2-Controllo qualitativo'!D197,"")</f>
        <v>0</v>
      </c>
      <c r="E197" s="9"/>
      <c r="F197" s="8">
        <f>IF(E197&lt;&gt;"",IF(E197="Continuous measurement",1,IF(E197="Periodic (intermittent) measurement",2,IF(E197="Financial accounting estimates",3,IF(E197="Self-assessment",3,"0")))),"")</f>
        <v>0</v>
      </c>
      <c r="G197" s="9"/>
      <c r="H197" s="8">
        <f>IF(G197&lt;&gt;"",IF(G197="(1) Those who have performed external calibration or have multiple sets of data to support this",1,IF(G197="(2) Those with certificates such as internal correction or accounting visa",2,IF(G197="(3) Failure to perform instrument calibration or record compilation",3,"0"))),"")</f>
        <v>0</v>
      </c>
      <c r="I197" s="9"/>
      <c r="J197" s="8">
        <f>IF(I197="1 In-house development coefficient/mass balance coefficient",1,IF(I197="2 Same process/equipment experience coefficient",1,IF(I197="3 The manufacturer provides coefficients",2,IF(I197="4 egional emission coefficient",2,IF(I197="5 National emission coefficient",3,IF(I197="6 International emission coefficient",3,""))))))</f>
        <v>0</v>
      </c>
      <c r="K197" s="8">
        <f>IF(OR(F197="", H197="", J197=""), "Sistema non selezionato", F197*H197*J197)</f>
        <v>0</v>
      </c>
      <c r="L197" s="8">
        <f>IF('3-Controllo quantitativo'!AD196&lt;&gt;"",ROUND('3-Controllo quantitativo'!AD196,4),"")</f>
        <v>0</v>
      </c>
      <c r="M197" s="8">
        <f>IF(K197="Sistema non selezionato",IF(K197&lt;10,"1",IF(19&gt;K197,"2",IF(K197&gt;=27,"3","-"))))</f>
        <v>0</v>
      </c>
      <c r="N197" s="8">
        <f>IF(K197="Sistema non selezionato",IF(L197="",K197,ROUND(K197*L197,2)))</f>
        <v>0</v>
      </c>
    </row>
    <row r="198" spans="2:14">
      <c r="B198" s="8">
        <f>IF('2-Controllo qualitativo'!A198&lt;&gt;"",'2-Controllo qualitativo'!A198,"")</f>
        <v>0</v>
      </c>
      <c r="C198" s="8">
        <f>IF('2-Controllo qualitativo'!C198&lt;&gt;"",'2-Controllo qualitativo'!C198,"")</f>
        <v>0</v>
      </c>
      <c r="D198" s="8">
        <f>IF('2-Controllo qualitativo'!D198&lt;&gt;"",'2-Controllo qualitativo'!D198,"")</f>
        <v>0</v>
      </c>
      <c r="E198" s="9"/>
      <c r="F198" s="8">
        <f>IF(E198&lt;&gt;"",IF(E198="Continuous measurement",1,IF(E198="Periodic (intermittent) measurement",2,IF(E198="Financial accounting estimates",3,IF(E198="Self-assessment",3,"0")))),"")</f>
        <v>0</v>
      </c>
      <c r="G198" s="9"/>
      <c r="H198" s="8">
        <f>IF(G198&lt;&gt;"",IF(G198="(1) Those who have performed external calibration or have multiple sets of data to support this",1,IF(G198="(2) Those with certificates such as internal correction or accounting visa",2,IF(G198="(3) Failure to perform instrument calibration or record compilation",3,"0"))),"")</f>
        <v>0</v>
      </c>
      <c r="I198" s="9"/>
      <c r="J198" s="8">
        <f>IF(I198="1 In-house development coefficient/mass balance coefficient",1,IF(I198="2 Same process/equipment experience coefficient",1,IF(I198="3 The manufacturer provides coefficients",2,IF(I198="4 egional emission coefficient",2,IF(I198="5 National emission coefficient",3,IF(I198="6 International emission coefficient",3,""))))))</f>
        <v>0</v>
      </c>
      <c r="K198" s="8">
        <f>IF(OR(F198="", H198="", J198=""), "Sistema non selezionato", F198*H198*J198)</f>
        <v>0</v>
      </c>
      <c r="L198" s="8">
        <f>IF('3-Controllo quantitativo'!AD197&lt;&gt;"",ROUND('3-Controllo quantitativo'!AD197,4),"")</f>
        <v>0</v>
      </c>
      <c r="M198" s="8">
        <f>IF(K198="Sistema non selezionato",IF(K198&lt;10,"1",IF(19&gt;K198,"2",IF(K198&gt;=27,"3","-"))))</f>
        <v>0</v>
      </c>
      <c r="N198" s="8">
        <f>IF(K198="Sistema non selezionato",IF(L198="",K198,ROUND(K198*L198,2)))</f>
        <v>0</v>
      </c>
    </row>
    <row r="199" spans="2:14">
      <c r="B199" s="8">
        <f>IF('2-Controllo qualitativo'!A199&lt;&gt;"",'2-Controllo qualitativo'!A199,"")</f>
        <v>0</v>
      </c>
      <c r="C199" s="8">
        <f>IF('2-Controllo qualitativo'!C199&lt;&gt;"",'2-Controllo qualitativo'!C199,"")</f>
        <v>0</v>
      </c>
      <c r="D199" s="8">
        <f>IF('2-Controllo qualitativo'!D199&lt;&gt;"",'2-Controllo qualitativo'!D199,"")</f>
        <v>0</v>
      </c>
      <c r="E199" s="9"/>
      <c r="F199" s="8">
        <f>IF(E199&lt;&gt;"",IF(E199="Continuous measurement",1,IF(E199="Periodic (intermittent) measurement",2,IF(E199="Financial accounting estimates",3,IF(E199="Self-assessment",3,"0")))),"")</f>
        <v>0</v>
      </c>
      <c r="G199" s="9"/>
      <c r="H199" s="8">
        <f>IF(G199&lt;&gt;"",IF(G199="(1) Those who have performed external calibration or have multiple sets of data to support this",1,IF(G199="(2) Those with certificates such as internal correction or accounting visa",2,IF(G199="(3) Failure to perform instrument calibration or record compilation",3,"0"))),"")</f>
        <v>0</v>
      </c>
      <c r="I199" s="9"/>
      <c r="J199" s="8">
        <f>IF(I199="1 In-house development coefficient/mass balance coefficient",1,IF(I199="2 Same process/equipment experience coefficient",1,IF(I199="3 The manufacturer provides coefficients",2,IF(I199="4 egional emission coefficient",2,IF(I199="5 National emission coefficient",3,IF(I199="6 International emission coefficient",3,""))))))</f>
        <v>0</v>
      </c>
      <c r="K199" s="8">
        <f>IF(OR(F199="", H199="", J199=""), "Sistema non selezionato", F199*H199*J199)</f>
        <v>0</v>
      </c>
      <c r="L199" s="8">
        <f>IF('3-Controllo quantitativo'!AD198&lt;&gt;"",ROUND('3-Controllo quantitativo'!AD198,4),"")</f>
        <v>0</v>
      </c>
      <c r="M199" s="8">
        <f>IF(K199="Sistema non selezionato",IF(K199&lt;10,"1",IF(19&gt;K199,"2",IF(K199&gt;=27,"3","-"))))</f>
        <v>0</v>
      </c>
      <c r="N199" s="8">
        <f>IF(K199="Sistema non selezionato",IF(L199="",K199,ROUND(K199*L199,2)))</f>
        <v>0</v>
      </c>
    </row>
    <row r="200" spans="2:14">
      <c r="B200" s="8">
        <f>IF('2-Controllo qualitativo'!A200&lt;&gt;"",'2-Controllo qualitativo'!A200,"")</f>
        <v>0</v>
      </c>
      <c r="C200" s="8">
        <f>IF('2-Controllo qualitativo'!C200&lt;&gt;"",'2-Controllo qualitativo'!C200,"")</f>
        <v>0</v>
      </c>
      <c r="D200" s="8">
        <f>IF('2-Controllo qualitativo'!D200&lt;&gt;"",'2-Controllo qualitativo'!D200,"")</f>
        <v>0</v>
      </c>
      <c r="E200" s="9" t="s">
        <v>616</v>
      </c>
      <c r="F200" s="8">
        <f>IF(E200&lt;&gt;"",IF(E200="Continuous measurement",1,IF(E200="Periodic (intermittent) measurement",2,IF(E200="Financial accounting estimates",3,IF(E200="Self-assessment",3,"0")))),"")</f>
        <v>0</v>
      </c>
      <c r="G200" s="9" t="s">
        <v>571</v>
      </c>
      <c r="H200" s="8">
        <f>IF(G200&lt;&gt;"",IF(G200="(1) Those who have performed external calibration or have multiple sets of data to support this",1,IF(G200="(2) Those with certificates such as internal correction or accounting visa",2,IF(G200="(3) Failure to perform instrument calibration or record compilation",3,"0"))),"")</f>
        <v>0</v>
      </c>
      <c r="I200" s="9" t="s">
        <v>612</v>
      </c>
      <c r="J200" s="8">
        <f>IF(I200="1 In-house development coefficient/mass balance coefficient",1,IF(I200="2 Same process/equipment experience coefficient",1,IF(I200="3 The manufacturer provides coefficients",2,IF(I200="4 egional emission coefficient",2,IF(I200="5 National emission coefficient",3,IF(I200="6 International emission coefficient",3,""))))))</f>
        <v>0</v>
      </c>
      <c r="K200" s="8">
        <f>IF(OR(F200="", H200="", J200=""), "Sistema non selezionato", F200*H200*J200)</f>
        <v>0</v>
      </c>
      <c r="L200" s="8">
        <f>IF('3-Controllo quantitativo'!AD199&lt;&gt;"",ROUND('3-Controllo quantitativo'!AD199,4),"")</f>
        <v>0</v>
      </c>
      <c r="M200" s="8">
        <f>IF(K200="Sistema non selezionato",IF(K200&lt;10,"1",IF(19&gt;K200,"2",IF(K200&gt;=27,"3","-"))))</f>
        <v>0</v>
      </c>
      <c r="N200" s="8">
        <f>IF(K200="Sistema non selezionato",IF(L200="",K200,ROUND(K200*L200,2)))</f>
        <v>0</v>
      </c>
    </row>
    <row r="201" spans="2:14">
      <c r="B201" s="8">
        <f>IF('2-Controllo qualitativo'!A201&lt;&gt;"",'2-Controllo qualitativo'!A201,"")</f>
        <v>0</v>
      </c>
      <c r="C201" s="8">
        <f>IF('2-Controllo qualitativo'!C201&lt;&gt;"",'2-Controllo qualitativo'!C201,"")</f>
        <v>0</v>
      </c>
      <c r="D201" s="8">
        <f>IF('2-Controllo qualitativo'!D201&lt;&gt;"",'2-Controllo qualitativo'!D201,"")</f>
        <v>0</v>
      </c>
      <c r="E201" s="9" t="s">
        <v>616</v>
      </c>
      <c r="F201" s="8">
        <f>IF(E201&lt;&gt;"",IF(E201="Continuous measurement",1,IF(E201="Periodic (intermittent) measurement",2,IF(E201="Financial accounting estimates",3,IF(E201="Self-assessment",3,"0")))),"")</f>
        <v>0</v>
      </c>
      <c r="G201" s="9" t="s">
        <v>571</v>
      </c>
      <c r="H201" s="8">
        <f>IF(G201&lt;&gt;"",IF(G201="(1) Those who have performed external calibration or have multiple sets of data to support this",1,IF(G201="(2) Those with certificates such as internal correction or accounting visa",2,IF(G201="(3) Failure to perform instrument calibration or record compilation",3,"0"))),"")</f>
        <v>0</v>
      </c>
      <c r="I201" s="9" t="s">
        <v>612</v>
      </c>
      <c r="J201" s="8">
        <f>IF(I201="1 In-house development coefficient/mass balance coefficient",1,IF(I201="2 Same process/equipment experience coefficient",1,IF(I201="3 The manufacturer provides coefficients",2,IF(I201="4 egional emission coefficient",2,IF(I201="5 National emission coefficient",3,IF(I201="6 International emission coefficient",3,""))))))</f>
        <v>0</v>
      </c>
      <c r="K201" s="8">
        <f>IF(OR(F201="", H201="", J201=""), "Sistema non selezionato", F201*H201*J201)</f>
        <v>0</v>
      </c>
      <c r="L201" s="8">
        <f>IF('3-Controllo quantitativo'!AD200&lt;&gt;"",ROUND('3-Controllo quantitativo'!AD200,4),"")</f>
        <v>0</v>
      </c>
      <c r="M201" s="8">
        <f>IF(K201="Sistema non selezionato",IF(K201&lt;10,"1",IF(19&gt;K201,"2",IF(K201&gt;=27,"3","-"))))</f>
        <v>0</v>
      </c>
      <c r="N201" s="8">
        <f>IF(K201="Sistema non selezionato",IF(L201="",K201,ROUND(K201*L201,2)))</f>
        <v>0</v>
      </c>
    </row>
    <row r="202" spans="2:14">
      <c r="B202" s="8">
        <f>IF('2-Controllo qualitativo'!A202&lt;&gt;"",'2-Controllo qualitativo'!A202,"")</f>
        <v>0</v>
      </c>
      <c r="C202" s="8">
        <f>IF('2-Controllo qualitativo'!C202&lt;&gt;"",'2-Controllo qualitativo'!C202,"")</f>
        <v>0</v>
      </c>
      <c r="D202" s="8">
        <f>IF('2-Controllo qualitativo'!D202&lt;&gt;"",'2-Controllo qualitativo'!D202,"")</f>
        <v>0</v>
      </c>
      <c r="E202" s="9" t="s">
        <v>613</v>
      </c>
      <c r="F202" s="8">
        <f>IF(E202&lt;&gt;"",IF(E202="Continuous measurement",1,IF(E202="Periodic (intermittent) measurement",2,IF(E202="Financial accounting estimates",3,IF(E202="Self-assessment",3,"0")))),"")</f>
        <v>0</v>
      </c>
      <c r="G202" s="9" t="s">
        <v>571</v>
      </c>
      <c r="H202" s="8">
        <f>IF(G202&lt;&gt;"",IF(G202="(1) Those who have performed external calibration or have multiple sets of data to support this",1,IF(G202="(2) Those with certificates such as internal correction or accounting visa",2,IF(G202="(3) Failure to perform instrument calibration or record compilation",3,"0"))),"")</f>
        <v>0</v>
      </c>
      <c r="I202" s="9" t="s">
        <v>612</v>
      </c>
      <c r="J202" s="8">
        <f>IF(I202="1 In-house development coefficient/mass balance coefficient",1,IF(I202="2 Same process/equipment experience coefficient",1,IF(I202="3 The manufacturer provides coefficients",2,IF(I202="4 egional emission coefficient",2,IF(I202="5 National emission coefficient",3,IF(I202="6 International emission coefficient",3,""))))))</f>
        <v>0</v>
      </c>
      <c r="K202" s="8">
        <f>IF(OR(F202="", H202="", J202=""), "Sistema non selezionato", F202*H202*J202)</f>
        <v>0</v>
      </c>
      <c r="L202" s="8">
        <f>IF('3-Controllo quantitativo'!AD201&lt;&gt;"",ROUND('3-Controllo quantitativo'!AD201,4),"")</f>
        <v>0</v>
      </c>
      <c r="M202" s="8">
        <f>IF(K202="Sistema non selezionato",IF(K202&lt;10,"1",IF(19&gt;K202,"2",IF(K202&gt;=27,"3","-"))))</f>
        <v>0</v>
      </c>
      <c r="N202" s="8">
        <f>IF(K202="Sistema non selezionato",IF(L202="",K202,ROUND(K202*L202,2)))</f>
        <v>0</v>
      </c>
    </row>
    <row r="203" spans="2:14">
      <c r="B203" s="8">
        <f>IF('2-Controllo qualitativo'!A203&lt;&gt;"",'2-Controllo qualitativo'!A203,"")</f>
        <v>0</v>
      </c>
      <c r="C203" s="8">
        <f>IF('2-Controllo qualitativo'!C203&lt;&gt;"",'2-Controllo qualitativo'!C203,"")</f>
        <v>0</v>
      </c>
      <c r="D203" s="8">
        <f>IF('2-Controllo qualitativo'!D203&lt;&gt;"",'2-Controllo qualitativo'!D203,"")</f>
        <v>0</v>
      </c>
      <c r="E203" s="9" t="s">
        <v>614</v>
      </c>
      <c r="F203" s="8">
        <f>IF(E203&lt;&gt;"",IF(E203="Continuous measurement",1,IF(E203="Periodic (intermittent) measurement",2,IF(E203="Financial accounting estimates",3,IF(E203="Self-assessment",3,"0")))),"")</f>
        <v>0</v>
      </c>
      <c r="G203" s="9" t="s">
        <v>571</v>
      </c>
      <c r="H203" s="8">
        <f>IF(G203&lt;&gt;"",IF(G203="(1) Those who have performed external calibration or have multiple sets of data to support this",1,IF(G203="(2) Those with certificates such as internal correction or accounting visa",2,IF(G203="(3) Failure to perform instrument calibration or record compilation",3,"0"))),"")</f>
        <v>0</v>
      </c>
      <c r="I203" s="9" t="s">
        <v>612</v>
      </c>
      <c r="J203" s="8">
        <f>IF(I203="1 In-house development coefficient/mass balance coefficient",1,IF(I203="2 Same process/equipment experience coefficient",1,IF(I203="3 The manufacturer provides coefficients",2,IF(I203="4 egional emission coefficient",2,IF(I203="5 National emission coefficient",3,IF(I203="6 International emission coefficient",3,""))))))</f>
        <v>0</v>
      </c>
      <c r="K203" s="8">
        <f>IF(OR(F203="", H203="", J203=""), "Sistema non selezionato", F203*H203*J203)</f>
        <v>0</v>
      </c>
      <c r="L203" s="8">
        <f>IF('3-Controllo quantitativo'!AD202&lt;&gt;"",ROUND('3-Controllo quantitativo'!AD202,4),"")</f>
        <v>0</v>
      </c>
      <c r="M203" s="8">
        <f>IF(K203="Sistema non selezionato",IF(K203&lt;10,"1",IF(19&gt;K203,"2",IF(K203&gt;=27,"3","-"))))</f>
        <v>0</v>
      </c>
      <c r="N203" s="8">
        <f>IF(K203="Sistema non selezionato",IF(L203="",K203,ROUND(K203*L203,2)))</f>
        <v>0</v>
      </c>
    </row>
    <row r="204" spans="2:14">
      <c r="B204" s="8">
        <f>IF('2-Controllo qualitativo'!A204&lt;&gt;"",'2-Controllo qualitativo'!A204,"")</f>
        <v>0</v>
      </c>
      <c r="C204" s="8">
        <f>IF('2-Controllo qualitativo'!C204&lt;&gt;"",'2-Controllo qualitativo'!C204,"")</f>
        <v>0</v>
      </c>
      <c r="D204" s="8">
        <f>IF('2-Controllo qualitativo'!D204&lt;&gt;"",'2-Controllo qualitativo'!D204,"")</f>
        <v>0</v>
      </c>
      <c r="E204" s="9" t="s">
        <v>611</v>
      </c>
      <c r="F204" s="8">
        <f>IF(E204&lt;&gt;"",IF(E204="Continuous measurement",1,IF(E204="Periodic (intermittent) measurement",2,IF(E204="Financial accounting estimates",3,IF(E204="Self-assessment",3,"0")))),"")</f>
        <v>0</v>
      </c>
      <c r="G204" s="9" t="s">
        <v>571</v>
      </c>
      <c r="H204" s="8">
        <f>IF(G204&lt;&gt;"",IF(G204="(1) Those who have performed external calibration or have multiple sets of data to support this",1,IF(G204="(2) Those with certificates such as internal correction or accounting visa",2,IF(G204="(3) Failure to perform instrument calibration or record compilation",3,"0"))),"")</f>
        <v>0</v>
      </c>
      <c r="I204" s="9" t="s">
        <v>615</v>
      </c>
      <c r="J204" s="8">
        <f>IF(I204="1 In-house development coefficient/mass balance coefficient",1,IF(I204="2 Same process/equipment experience coefficient",1,IF(I204="3 The manufacturer provides coefficients",2,IF(I204="4 egional emission coefficient",2,IF(I204="5 National emission coefficient",3,IF(I204="6 International emission coefficient",3,""))))))</f>
        <v>0</v>
      </c>
      <c r="K204" s="8">
        <f>IF(OR(F204="", H204="", J204=""), "Sistema non selezionato", F204*H204*J204)</f>
        <v>0</v>
      </c>
      <c r="L204" s="8">
        <f>IF('3-Controllo quantitativo'!AD203&lt;&gt;"",ROUND('3-Controllo quantitativo'!AD203,4),"")</f>
        <v>0</v>
      </c>
      <c r="M204" s="8">
        <f>IF(K204="Sistema non selezionato",IF(K204&lt;10,"1",IF(19&gt;K204,"2",IF(K204&gt;=27,"3","-"))))</f>
        <v>0</v>
      </c>
      <c r="N204" s="8">
        <f>IF(K204="Sistema non selezionato",IF(L204="",K204,ROUND(K204*L204,2)))</f>
        <v>0</v>
      </c>
    </row>
    <row r="205" spans="2:14">
      <c r="B205" s="8">
        <f>IF('2-Controllo qualitativo'!A205&lt;&gt;"",'2-Controllo qualitativo'!A205,"")</f>
        <v>0</v>
      </c>
      <c r="C205" s="8">
        <f>IF('2-Controllo qualitativo'!C205&lt;&gt;"",'2-Controllo qualitativo'!C205,"")</f>
        <v>0</v>
      </c>
      <c r="D205" s="8">
        <f>IF('2-Controllo qualitativo'!D205&lt;&gt;"",'2-Controllo qualitativo'!D205,"")</f>
        <v>0</v>
      </c>
      <c r="E205" s="9" t="s">
        <v>611</v>
      </c>
      <c r="F205" s="8">
        <f>IF(E205&lt;&gt;"",IF(E205="Continuous measurement",1,IF(E205="Periodic (intermittent) measurement",2,IF(E205="Financial accounting estimates",3,IF(E205="Self-assessment",3,"0")))),"")</f>
        <v>0</v>
      </c>
      <c r="G205" s="9" t="s">
        <v>571</v>
      </c>
      <c r="H205" s="8">
        <f>IF(G205&lt;&gt;"",IF(G205="(1) Those who have performed external calibration or have multiple sets of data to support this",1,IF(G205="(2) Those with certificates such as internal correction or accounting visa",2,IF(G205="(3) Failure to perform instrument calibration or record compilation",3,"0"))),"")</f>
        <v>0</v>
      </c>
      <c r="I205" s="9" t="s">
        <v>612</v>
      </c>
      <c r="J205" s="8">
        <f>IF(I205="1 In-house development coefficient/mass balance coefficient",1,IF(I205="2 Same process/equipment experience coefficient",1,IF(I205="3 The manufacturer provides coefficients",2,IF(I205="4 egional emission coefficient",2,IF(I205="5 National emission coefficient",3,IF(I205="6 International emission coefficient",3,""))))))</f>
        <v>0</v>
      </c>
      <c r="K205" s="8">
        <f>IF(OR(F205="", H205="", J205=""), "Sistema non selezionato", F205*H205*J205)</f>
        <v>0</v>
      </c>
      <c r="L205" s="8">
        <f>IF('3-Controllo quantitativo'!AD204&lt;&gt;"",ROUND('3-Controllo quantitativo'!AD204,4),"")</f>
        <v>0</v>
      </c>
      <c r="M205" s="8">
        <f>IF(K205="Sistema non selezionato",IF(K205&lt;10,"1",IF(19&gt;K205,"2",IF(K205&gt;=27,"3","-"))))</f>
        <v>0</v>
      </c>
      <c r="N205" s="8">
        <f>IF(K205="Sistema non selezionato",IF(L205="",K205,ROUND(K205*L205,2)))</f>
        <v>0</v>
      </c>
    </row>
    <row r="206" spans="2:14">
      <c r="B206" s="8">
        <f>IF('2-Controllo qualitativo'!A206&lt;&gt;"",'2-Controllo qualitativo'!A206,"")</f>
        <v>0</v>
      </c>
      <c r="C206" s="8">
        <f>IF('2-Controllo qualitativo'!C206&lt;&gt;"",'2-Controllo qualitativo'!C206,"")</f>
        <v>0</v>
      </c>
      <c r="D206" s="8">
        <f>IF('2-Controllo qualitativo'!D206&lt;&gt;"",'2-Controllo qualitativo'!D206,"")</f>
        <v>0</v>
      </c>
      <c r="E206" s="9" t="s">
        <v>611</v>
      </c>
      <c r="F206" s="8">
        <f>IF(E206&lt;&gt;"",IF(E206="Continuous measurement",1,IF(E206="Periodic (intermittent) measurement",2,IF(E206="Financial accounting estimates",3,IF(E206="Self-assessment",3,"0")))),"")</f>
        <v>0</v>
      </c>
      <c r="G206" s="9" t="s">
        <v>569</v>
      </c>
      <c r="H206" s="8">
        <f>IF(G206&lt;&gt;"",IF(G206="(1) Those who have performed external calibration or have multiple sets of data to support this",1,IF(G206="(2) Those with certificates such as internal correction or accounting visa",2,IF(G206="(3) Failure to perform instrument calibration or record compilation",3,"0"))),"")</f>
        <v>0</v>
      </c>
      <c r="I206" s="9" t="s">
        <v>615</v>
      </c>
      <c r="J206" s="8">
        <f>IF(I206="1 In-house development coefficient/mass balance coefficient",1,IF(I206="2 Same process/equipment experience coefficient",1,IF(I206="3 The manufacturer provides coefficients",2,IF(I206="4 egional emission coefficient",2,IF(I206="5 National emission coefficient",3,IF(I206="6 International emission coefficient",3,""))))))</f>
        <v>0</v>
      </c>
      <c r="K206" s="8">
        <f>IF(OR(F206="", H206="", J206=""), "Sistema non selezionato", F206*H206*J206)</f>
        <v>0</v>
      </c>
      <c r="L206" s="8">
        <f>IF('3-Controllo quantitativo'!AD205&lt;&gt;"",ROUND('3-Controllo quantitativo'!AD205,4),"")</f>
        <v>0</v>
      </c>
      <c r="M206" s="8">
        <f>IF(K206="Sistema non selezionato",IF(K206&lt;10,"1",IF(19&gt;K206,"2",IF(K206&gt;=27,"3","-"))))</f>
        <v>0</v>
      </c>
      <c r="N206" s="8">
        <f>IF(K206="Sistema non selezionato",IF(L206="",K206,ROUND(K206*L206,2)))</f>
        <v>0</v>
      </c>
    </row>
    <row r="207" spans="2:14">
      <c r="B207" s="8">
        <f>IF('2-Controllo qualitativo'!A207&lt;&gt;"",'2-Controllo qualitativo'!A207,"")</f>
        <v>0</v>
      </c>
      <c r="C207" s="8">
        <f>IF('2-Controllo qualitativo'!C207&lt;&gt;"",'2-Controllo qualitativo'!C207,"")</f>
        <v>0</v>
      </c>
      <c r="D207" s="8">
        <f>IF('2-Controllo qualitativo'!D207&lt;&gt;"",'2-Controllo qualitativo'!D207,"")</f>
        <v>0</v>
      </c>
      <c r="E207" s="9" t="s">
        <v>611</v>
      </c>
      <c r="F207" s="8">
        <f>IF(E207&lt;&gt;"",IF(E207="Continuous measurement",1,IF(E207="Periodic (intermittent) measurement",2,IF(E207="Financial accounting estimates",3,IF(E207="Self-assessment",3,"0")))),"")</f>
        <v>0</v>
      </c>
      <c r="G207" s="9" t="s">
        <v>571</v>
      </c>
      <c r="H207" s="8">
        <f>IF(G207&lt;&gt;"",IF(G207="(1) Those who have performed external calibration or have multiple sets of data to support this",1,IF(G207="(2) Those with certificates such as internal correction or accounting visa",2,IF(G207="(3) Failure to perform instrument calibration or record compilation",3,"0"))),"")</f>
        <v>0</v>
      </c>
      <c r="I207" s="9" t="s">
        <v>612</v>
      </c>
      <c r="J207" s="8">
        <f>IF(I207="1 In-house development coefficient/mass balance coefficient",1,IF(I207="2 Same process/equipment experience coefficient",1,IF(I207="3 The manufacturer provides coefficients",2,IF(I207="4 egional emission coefficient",2,IF(I207="5 National emission coefficient",3,IF(I207="6 International emission coefficient",3,""))))))</f>
        <v>0</v>
      </c>
      <c r="K207" s="8">
        <f>IF(OR(F207="", H207="", J207=""), "Sistema non selezionato", F207*H207*J207)</f>
        <v>0</v>
      </c>
      <c r="L207" s="8">
        <f>IF('3-Controllo quantitativo'!AD206&lt;&gt;"",ROUND('3-Controllo quantitativo'!AD206,4),"")</f>
        <v>0</v>
      </c>
      <c r="M207" s="8">
        <f>IF(K207="Sistema non selezionato",IF(K207&lt;10,"1",IF(19&gt;K207,"2",IF(K207&gt;=27,"3","-"))))</f>
        <v>0</v>
      </c>
      <c r="N207" s="8">
        <f>IF(K207="Sistema non selezionato",IF(L207="",K207,ROUND(K207*L207,2)))</f>
        <v>0</v>
      </c>
    </row>
    <row r="208" spans="2:14">
      <c r="B208" s="8">
        <f>IF('2-Controllo qualitativo'!A208&lt;&gt;"",'2-Controllo qualitativo'!A208,"")</f>
        <v>0</v>
      </c>
      <c r="C208" s="8">
        <f>IF('2-Controllo qualitativo'!C208&lt;&gt;"",'2-Controllo qualitativo'!C208,"")</f>
        <v>0</v>
      </c>
      <c r="D208" s="8">
        <f>IF('2-Controllo qualitativo'!D208&lt;&gt;"",'2-Controllo qualitativo'!D208,"")</f>
        <v>0</v>
      </c>
      <c r="E208" s="9" t="s">
        <v>611</v>
      </c>
      <c r="F208" s="8">
        <f>IF(E208&lt;&gt;"",IF(E208="Continuous measurement",1,IF(E208="Periodic (intermittent) measurement",2,IF(E208="Financial accounting estimates",3,IF(E208="Self-assessment",3,"0")))),"")</f>
        <v>0</v>
      </c>
      <c r="G208" s="9" t="s">
        <v>571</v>
      </c>
      <c r="H208" s="8">
        <f>IF(G208&lt;&gt;"",IF(G208="(1) Those who have performed external calibration or have multiple sets of data to support this",1,IF(G208="(2) Those with certificates such as internal correction or accounting visa",2,IF(G208="(3) Failure to perform instrument calibration or record compilation",3,"0"))),"")</f>
        <v>0</v>
      </c>
      <c r="I208" s="9" t="s">
        <v>612</v>
      </c>
      <c r="J208" s="8">
        <f>IF(I208="1 In-house development coefficient/mass balance coefficient",1,IF(I208="2 Same process/equipment experience coefficient",1,IF(I208="3 The manufacturer provides coefficients",2,IF(I208="4 egional emission coefficient",2,IF(I208="5 National emission coefficient",3,IF(I208="6 International emission coefficient",3,""))))))</f>
        <v>0</v>
      </c>
      <c r="K208" s="8">
        <f>IF(OR(F208="", H208="", J208=""), "Sistema non selezionato", F208*H208*J208)</f>
        <v>0</v>
      </c>
      <c r="L208" s="8">
        <f>IF('3-Controllo quantitativo'!AD207&lt;&gt;"",ROUND('3-Controllo quantitativo'!AD207,4),"")</f>
        <v>0</v>
      </c>
      <c r="M208" s="8">
        <f>IF(K208="Sistema non selezionato",IF(K208&lt;10,"1",IF(19&gt;K208,"2",IF(K208&gt;=27,"3","-"))))</f>
        <v>0</v>
      </c>
      <c r="N208" s="8">
        <f>IF(K208="Sistema non selezionato",IF(L208="",K208,ROUND(K208*L208,2)))</f>
        <v>0</v>
      </c>
    </row>
    <row r="209" spans="2:14">
      <c r="B209" s="8">
        <f>IF('2-Controllo qualitativo'!A209&lt;&gt;"",'2-Controllo qualitativo'!A209,"")</f>
        <v>0</v>
      </c>
      <c r="C209" s="8">
        <f>IF('2-Controllo qualitativo'!C209&lt;&gt;"",'2-Controllo qualitativo'!C209,"")</f>
        <v>0</v>
      </c>
      <c r="D209" s="8">
        <f>IF('2-Controllo qualitativo'!D209&lt;&gt;"",'2-Controllo qualitativo'!D209,"")</f>
        <v>0</v>
      </c>
      <c r="E209" s="9"/>
      <c r="F209" s="8">
        <f>IF(E209&lt;&gt;"",IF(E209="Continuous measurement",1,IF(E209="Periodic (intermittent) measurement",2,IF(E209="Financial accounting estimates",3,IF(E209="Self-assessment",3,"0")))),"")</f>
        <v>0</v>
      </c>
      <c r="G209" s="9"/>
      <c r="H209" s="8">
        <f>IF(G209&lt;&gt;"",IF(G209="(1) Those who have performed external calibration or have multiple sets of data to support this",1,IF(G209="(2) Those with certificates such as internal correction or accounting visa",2,IF(G209="(3) Failure to perform instrument calibration or record compilation",3,"0"))),"")</f>
        <v>0</v>
      </c>
      <c r="I209" s="9"/>
      <c r="J209" s="8">
        <f>IF(I209="1 In-house development coefficient/mass balance coefficient",1,IF(I209="2 Same process/equipment experience coefficient",1,IF(I209="3 The manufacturer provides coefficients",2,IF(I209="4 egional emission coefficient",2,IF(I209="5 National emission coefficient",3,IF(I209="6 International emission coefficient",3,""))))))</f>
        <v>0</v>
      </c>
      <c r="K209" s="8">
        <f>IF(OR(F209="", H209="", J209=""), "Sistema non selezionato", F209*H209*J209)</f>
        <v>0</v>
      </c>
      <c r="L209" s="8">
        <f>IF('3-Controllo quantitativo'!AD208&lt;&gt;"",ROUND('3-Controllo quantitativo'!AD208,4),"")</f>
        <v>0</v>
      </c>
      <c r="M209" s="8">
        <f>IF(K209="Sistema non selezionato",IF(K209&lt;10,"1",IF(19&gt;K209,"2",IF(K209&gt;=27,"3","-"))))</f>
        <v>0</v>
      </c>
      <c r="N209" s="8">
        <f>IF(K209="Sistema non selezionato",IF(L209="",K209,ROUND(K209*L209,2)))</f>
        <v>0</v>
      </c>
    </row>
    <row r="210" spans="2:14">
      <c r="B210" s="8">
        <f>IF('2-Controllo qualitativo'!A210&lt;&gt;"",'2-Controllo qualitativo'!A210,"")</f>
        <v>0</v>
      </c>
      <c r="C210" s="8">
        <f>IF('2-Controllo qualitativo'!C210&lt;&gt;"",'2-Controllo qualitativo'!C210,"")</f>
        <v>0</v>
      </c>
      <c r="D210" s="8">
        <f>IF('2-Controllo qualitativo'!D210&lt;&gt;"",'2-Controllo qualitativo'!D210,"")</f>
        <v>0</v>
      </c>
      <c r="E210" s="9" t="s">
        <v>611</v>
      </c>
      <c r="F210" s="8">
        <f>IF(E210&lt;&gt;"",IF(E210="Continuous measurement",1,IF(E210="Periodic (intermittent) measurement",2,IF(E210="Financial accounting estimates",3,IF(E210="Self-assessment",3,"0")))),"")</f>
        <v>0</v>
      </c>
      <c r="G210" s="9" t="s">
        <v>569</v>
      </c>
      <c r="H210" s="8">
        <f>IF(G210&lt;&gt;"",IF(G210="(1) Those who have performed external calibration or have multiple sets of data to support this",1,IF(G210="(2) Those with certificates such as internal correction or accounting visa",2,IF(G210="(3) Failure to perform instrument calibration or record compilation",3,"0"))),"")</f>
        <v>0</v>
      </c>
      <c r="I210" s="9" t="s">
        <v>612</v>
      </c>
      <c r="J210" s="8">
        <f>IF(I210="1 In-house development coefficient/mass balance coefficient",1,IF(I210="2 Same process/equipment experience coefficient",1,IF(I210="3 The manufacturer provides coefficients",2,IF(I210="4 egional emission coefficient",2,IF(I210="5 National emission coefficient",3,IF(I210="6 International emission coefficient",3,""))))))</f>
        <v>0</v>
      </c>
      <c r="K210" s="8">
        <f>IF(OR(F210="", H210="", J210=""), "Sistema non selezionato", F210*H210*J210)</f>
        <v>0</v>
      </c>
      <c r="L210" s="8">
        <f>IF('3-Controllo quantitativo'!AD209&lt;&gt;"",ROUND('3-Controllo quantitativo'!AD209,4),"")</f>
        <v>0</v>
      </c>
      <c r="M210" s="8">
        <f>IF(K210="Sistema non selezionato",IF(K210&lt;10,"1",IF(19&gt;K210,"2",IF(K210&gt;=27,"3","-"))))</f>
        <v>0</v>
      </c>
      <c r="N210" s="8">
        <f>IF(K210="Sistema non selezionato",IF(L210="",K210,ROUND(K210*L210,2)))</f>
        <v>0</v>
      </c>
    </row>
    <row r="211" spans="2:14">
      <c r="B211" s="8">
        <f>IF('2-Controllo qualitativo'!A211&lt;&gt;"",'2-Controllo qualitativo'!A211,"")</f>
        <v>0</v>
      </c>
      <c r="C211" s="8">
        <f>IF('2-Controllo qualitativo'!C211&lt;&gt;"",'2-Controllo qualitativo'!C211,"")</f>
        <v>0</v>
      </c>
      <c r="D211" s="8">
        <f>IF('2-Controllo qualitativo'!D211&lt;&gt;"",'2-Controllo qualitativo'!D211,"")</f>
        <v>0</v>
      </c>
      <c r="E211" s="9" t="s">
        <v>611</v>
      </c>
      <c r="F211" s="8">
        <f>IF(E211&lt;&gt;"",IF(E211="Continuous measurement",1,IF(E211="Periodic (intermittent) measurement",2,IF(E211="Financial accounting estimates",3,IF(E211="Self-assessment",3,"0")))),"")</f>
        <v>0</v>
      </c>
      <c r="G211" s="9" t="s">
        <v>569</v>
      </c>
      <c r="H211" s="8">
        <f>IF(G211&lt;&gt;"",IF(G211="(1) Those who have performed external calibration or have multiple sets of data to support this",1,IF(G211="(2) Those with certificates such as internal correction or accounting visa",2,IF(G211="(3) Failure to perform instrument calibration or record compilation",3,"0"))),"")</f>
        <v>0</v>
      </c>
      <c r="I211" s="9" t="s">
        <v>612</v>
      </c>
      <c r="J211" s="8">
        <f>IF(I211="1 In-house development coefficient/mass balance coefficient",1,IF(I211="2 Same process/equipment experience coefficient",1,IF(I211="3 The manufacturer provides coefficients",2,IF(I211="4 egional emission coefficient",2,IF(I211="5 National emission coefficient",3,IF(I211="6 International emission coefficient",3,""))))))</f>
        <v>0</v>
      </c>
      <c r="K211" s="8">
        <f>IF(OR(F211="", H211="", J211=""), "Sistema non selezionato", F211*H211*J211)</f>
        <v>0</v>
      </c>
      <c r="L211" s="8">
        <f>IF('3-Controllo quantitativo'!AD210&lt;&gt;"",ROUND('3-Controllo quantitativo'!AD210,4),"")</f>
        <v>0</v>
      </c>
      <c r="M211" s="8">
        <f>IF(K211="Sistema non selezionato",IF(K211&lt;10,"1",IF(19&gt;K211,"2",IF(K211&gt;=27,"3","-"))))</f>
        <v>0</v>
      </c>
      <c r="N211" s="8">
        <f>IF(K211="Sistema non selezionato",IF(L211="",K211,ROUND(K211*L211,2)))</f>
        <v>0</v>
      </c>
    </row>
    <row r="212" spans="2:14">
      <c r="B212" s="8">
        <f>IF('2-Controllo qualitativo'!A212&lt;&gt;"",'2-Controllo qualitativo'!A212,"")</f>
        <v>0</v>
      </c>
      <c r="C212" s="8">
        <f>IF('2-Controllo qualitativo'!C212&lt;&gt;"",'2-Controllo qualitativo'!C212,"")</f>
        <v>0</v>
      </c>
      <c r="D212" s="8">
        <f>IF('2-Controllo qualitativo'!D212&lt;&gt;"",'2-Controllo qualitativo'!D212,"")</f>
        <v>0</v>
      </c>
      <c r="E212" s="9" t="s">
        <v>611</v>
      </c>
      <c r="F212" s="8">
        <f>IF(E212&lt;&gt;"",IF(E212="Continuous measurement",1,IF(E212="Periodic (intermittent) measurement",2,IF(E212="Financial accounting estimates",3,IF(E212="Self-assessment",3,"0")))),"")</f>
        <v>0</v>
      </c>
      <c r="G212" s="9" t="s">
        <v>569</v>
      </c>
      <c r="H212" s="8">
        <f>IF(G212&lt;&gt;"",IF(G212="(1) Those who have performed external calibration or have multiple sets of data to support this",1,IF(G212="(2) Those with certificates such as internal correction or accounting visa",2,IF(G212="(3) Failure to perform instrument calibration or record compilation",3,"0"))),"")</f>
        <v>0</v>
      </c>
      <c r="I212" s="9" t="s">
        <v>612</v>
      </c>
      <c r="J212" s="8">
        <f>IF(I212="1 In-house development coefficient/mass balance coefficient",1,IF(I212="2 Same process/equipment experience coefficient",1,IF(I212="3 The manufacturer provides coefficients",2,IF(I212="4 egional emission coefficient",2,IF(I212="5 National emission coefficient",3,IF(I212="6 International emission coefficient",3,""))))))</f>
        <v>0</v>
      </c>
      <c r="K212" s="8">
        <f>IF(OR(F212="", H212="", J212=""), "Sistema non selezionato", F212*H212*J212)</f>
        <v>0</v>
      </c>
      <c r="L212" s="8">
        <f>IF('3-Controllo quantitativo'!AD211&lt;&gt;"",ROUND('3-Controllo quantitativo'!AD211,4),"")</f>
        <v>0</v>
      </c>
      <c r="M212" s="8">
        <f>IF(K212="Sistema non selezionato",IF(K212&lt;10,"1",IF(19&gt;K212,"2",IF(K212&gt;=27,"3","-"))))</f>
        <v>0</v>
      </c>
      <c r="N212" s="8">
        <f>IF(K212="Sistema non selezionato",IF(L212="",K212,ROUND(K212*L212,2)))</f>
        <v>0</v>
      </c>
    </row>
    <row r="213" spans="2:14">
      <c r="B213" s="8">
        <f>IF('2-Controllo qualitativo'!A213&lt;&gt;"",'2-Controllo qualitativo'!A213,"")</f>
        <v>0</v>
      </c>
      <c r="C213" s="8">
        <f>IF('2-Controllo qualitativo'!C213&lt;&gt;"",'2-Controllo qualitativo'!C213,"")</f>
        <v>0</v>
      </c>
      <c r="D213" s="8">
        <f>IF('2-Controllo qualitativo'!D213&lt;&gt;"",'2-Controllo qualitativo'!D213,"")</f>
        <v>0</v>
      </c>
      <c r="E213" s="9" t="s">
        <v>611</v>
      </c>
      <c r="F213" s="8">
        <f>IF(E213&lt;&gt;"",IF(E213="Continuous measurement",1,IF(E213="Periodic (intermittent) measurement",2,IF(E213="Financial accounting estimates",3,IF(E213="Self-assessment",3,"0")))),"")</f>
        <v>0</v>
      </c>
      <c r="G213" s="9" t="s">
        <v>569</v>
      </c>
      <c r="H213" s="8">
        <f>IF(G213&lt;&gt;"",IF(G213="(1) Those who have performed external calibration or have multiple sets of data to support this",1,IF(G213="(2) Those with certificates such as internal correction or accounting visa",2,IF(G213="(3) Failure to perform instrument calibration or record compilation",3,"0"))),"")</f>
        <v>0</v>
      </c>
      <c r="I213" s="9" t="s">
        <v>612</v>
      </c>
      <c r="J213" s="8">
        <f>IF(I213="1 In-house development coefficient/mass balance coefficient",1,IF(I213="2 Same process/equipment experience coefficient",1,IF(I213="3 The manufacturer provides coefficients",2,IF(I213="4 egional emission coefficient",2,IF(I213="5 National emission coefficient",3,IF(I213="6 International emission coefficient",3,""))))))</f>
        <v>0</v>
      </c>
      <c r="K213" s="8">
        <f>IF(OR(F213="", H213="", J213=""), "Sistema non selezionato", F213*H213*J213)</f>
        <v>0</v>
      </c>
      <c r="L213" s="8">
        <f>IF('3-Controllo quantitativo'!AD212&lt;&gt;"",ROUND('3-Controllo quantitativo'!AD212,4),"")</f>
        <v>0</v>
      </c>
      <c r="M213" s="8">
        <f>IF(K213="Sistema non selezionato",IF(K213&lt;10,"1",IF(19&gt;K213,"2",IF(K213&gt;=27,"3","-"))))</f>
        <v>0</v>
      </c>
      <c r="N213" s="8">
        <f>IF(K213="Sistema non selezionato",IF(L213="",K213,ROUND(K213*L213,2)))</f>
        <v>0</v>
      </c>
    </row>
    <row r="214" spans="2:14">
      <c r="B214" s="8">
        <f>IF('2-Controllo qualitativo'!A214&lt;&gt;"",'2-Controllo qualitativo'!A214,"")</f>
        <v>0</v>
      </c>
      <c r="C214" s="8">
        <f>IF('2-Controllo qualitativo'!C214&lt;&gt;"",'2-Controllo qualitativo'!C214,"")</f>
        <v>0</v>
      </c>
      <c r="D214" s="8">
        <f>IF('2-Controllo qualitativo'!D214&lt;&gt;"",'2-Controllo qualitativo'!D214,"")</f>
        <v>0</v>
      </c>
      <c r="E214" s="9" t="s">
        <v>611</v>
      </c>
      <c r="F214" s="8">
        <f>IF(E214&lt;&gt;"",IF(E214="Continuous measurement",1,IF(E214="Periodic (intermittent) measurement",2,IF(E214="Financial accounting estimates",3,IF(E214="Self-assessment",3,"0")))),"")</f>
        <v>0</v>
      </c>
      <c r="G214" s="9"/>
      <c r="H214" s="8">
        <f>IF(G214&lt;&gt;"",IF(G214="(1) Those who have performed external calibration or have multiple sets of data to support this",1,IF(G214="(2) Those with certificates such as internal correction or accounting visa",2,IF(G214="(3) Failure to perform instrument calibration or record compilation",3,"0"))),"")</f>
        <v>0</v>
      </c>
      <c r="I214" s="9" t="s">
        <v>612</v>
      </c>
      <c r="J214" s="8">
        <f>IF(I214="1 In-house development coefficient/mass balance coefficient",1,IF(I214="2 Same process/equipment experience coefficient",1,IF(I214="3 The manufacturer provides coefficients",2,IF(I214="4 egional emission coefficient",2,IF(I214="5 National emission coefficient",3,IF(I214="6 International emission coefficient",3,""))))))</f>
        <v>0</v>
      </c>
      <c r="K214" s="8">
        <f>IF(OR(F214="", H214="", J214=""), "Sistema non selezionato", F214*H214*J214)</f>
        <v>0</v>
      </c>
      <c r="L214" s="8">
        <f>IF('3-Controllo quantitativo'!AD213&lt;&gt;"",ROUND('3-Controllo quantitativo'!AD213,4),"")</f>
        <v>0</v>
      </c>
      <c r="M214" s="8">
        <f>IF(K214="Sistema non selezionato",IF(K214&lt;10,"1",IF(19&gt;K214,"2",IF(K214&gt;=27,"3","-"))))</f>
        <v>0</v>
      </c>
      <c r="N214" s="8">
        <f>IF(K214="Sistema non selezionato",IF(L214="",K214,ROUND(K214*L214,2)))</f>
        <v>0</v>
      </c>
    </row>
    <row r="215" spans="2:14">
      <c r="B215" s="8">
        <f>IF('2-Controllo qualitativo'!A215&lt;&gt;"",'2-Controllo qualitativo'!A215,"")</f>
        <v>0</v>
      </c>
      <c r="C215" s="8">
        <f>IF('2-Controllo qualitativo'!C215&lt;&gt;"",'2-Controllo qualitativo'!C215,"")</f>
        <v>0</v>
      </c>
      <c r="D215" s="8">
        <f>IF('2-Controllo qualitativo'!D215&lt;&gt;"",'2-Controllo qualitativo'!D215,"")</f>
        <v>0</v>
      </c>
      <c r="E215" s="9" t="s">
        <v>611</v>
      </c>
      <c r="F215" s="8">
        <f>IF(E215&lt;&gt;"",IF(E215="Continuous measurement",1,IF(E215="Periodic (intermittent) measurement",2,IF(E215="Financial accounting estimates",3,IF(E215="Self-assessment",3,"0")))),"")</f>
        <v>0</v>
      </c>
      <c r="G215" s="9" t="s">
        <v>569</v>
      </c>
      <c r="H215" s="8">
        <f>IF(G215&lt;&gt;"",IF(G215="(1) Those who have performed external calibration or have multiple sets of data to support this",1,IF(G215="(2) Those with certificates such as internal correction or accounting visa",2,IF(G215="(3) Failure to perform instrument calibration or record compilation",3,"0"))),"")</f>
        <v>0</v>
      </c>
      <c r="I215" s="9" t="s">
        <v>612</v>
      </c>
      <c r="J215" s="8">
        <f>IF(I215="1 In-house development coefficient/mass balance coefficient",1,IF(I215="2 Same process/equipment experience coefficient",1,IF(I215="3 The manufacturer provides coefficients",2,IF(I215="4 egional emission coefficient",2,IF(I215="5 National emission coefficient",3,IF(I215="6 International emission coefficient",3,""))))))</f>
        <v>0</v>
      </c>
      <c r="K215" s="8">
        <f>IF(OR(F215="", H215="", J215=""), "Sistema non selezionato", F215*H215*J215)</f>
        <v>0</v>
      </c>
      <c r="L215" s="8">
        <f>IF('3-Controllo quantitativo'!AD214&lt;&gt;"",ROUND('3-Controllo quantitativo'!AD214,4),"")</f>
        <v>0</v>
      </c>
      <c r="M215" s="8">
        <f>IF(K215="Sistema non selezionato",IF(K215&lt;10,"1",IF(19&gt;K215,"2",IF(K215&gt;=27,"3","-"))))</f>
        <v>0</v>
      </c>
      <c r="N215" s="8">
        <f>IF(K215="Sistema non selezionato",IF(L215="",K215,ROUND(K215*L215,2)))</f>
        <v>0</v>
      </c>
    </row>
    <row r="216" spans="2:14">
      <c r="B216" s="8">
        <f>IF('2-Controllo qualitativo'!A216&lt;&gt;"",'2-Controllo qualitativo'!A216,"")</f>
        <v>0</v>
      </c>
      <c r="C216" s="8">
        <f>IF('2-Controllo qualitativo'!C216&lt;&gt;"",'2-Controllo qualitativo'!C216,"")</f>
        <v>0</v>
      </c>
      <c r="D216" s="8">
        <f>IF('2-Controllo qualitativo'!D216&lt;&gt;"",'2-Controllo qualitativo'!D216,"")</f>
        <v>0</v>
      </c>
      <c r="E216" s="9" t="s">
        <v>613</v>
      </c>
      <c r="F216" s="8">
        <f>IF(E216&lt;&gt;"",IF(E216="Continuous measurement",1,IF(E216="Periodic (intermittent) measurement",2,IF(E216="Financial accounting estimates",3,IF(E216="Self-assessment",3,"0")))),"")</f>
        <v>0</v>
      </c>
      <c r="G216" s="9" t="s">
        <v>569</v>
      </c>
      <c r="H216" s="8">
        <f>IF(G216&lt;&gt;"",IF(G216="(1) Those who have performed external calibration or have multiple sets of data to support this",1,IF(G216="(2) Those with certificates such as internal correction or accounting visa",2,IF(G216="(3) Failure to perform instrument calibration or record compilation",3,"0"))),"")</f>
        <v>0</v>
      </c>
      <c r="I216" s="9" t="s">
        <v>612</v>
      </c>
      <c r="J216" s="8">
        <f>IF(I216="1 In-house development coefficient/mass balance coefficient",1,IF(I216="2 Same process/equipment experience coefficient",1,IF(I216="3 The manufacturer provides coefficients",2,IF(I216="4 egional emission coefficient",2,IF(I216="5 National emission coefficient",3,IF(I216="6 International emission coefficient",3,""))))))</f>
        <v>0</v>
      </c>
      <c r="K216" s="8">
        <f>IF(OR(F216="", H216="", J216=""), "Sistema non selezionato", F216*H216*J216)</f>
        <v>0</v>
      </c>
      <c r="L216" s="8">
        <f>IF('3-Controllo quantitativo'!AD215&lt;&gt;"",ROUND('3-Controllo quantitativo'!AD215,4),"")</f>
        <v>0</v>
      </c>
      <c r="M216" s="8">
        <f>IF(K216="Sistema non selezionato",IF(K216&lt;10,"1",IF(19&gt;K216,"2",IF(K216&gt;=27,"3","-"))))</f>
        <v>0</v>
      </c>
      <c r="N216" s="8">
        <f>IF(K216="Sistema non selezionato",IF(L216="",K216,ROUND(K216*L216,2)))</f>
        <v>0</v>
      </c>
    </row>
    <row r="217" spans="2:14">
      <c r="B217" s="8">
        <f>IF('2-Controllo qualitativo'!A217&lt;&gt;"",'2-Controllo qualitativo'!A217,"")</f>
        <v>0</v>
      </c>
      <c r="C217" s="8">
        <f>IF('2-Controllo qualitativo'!C217&lt;&gt;"",'2-Controllo qualitativo'!C217,"")</f>
        <v>0</v>
      </c>
      <c r="D217" s="8">
        <f>IF('2-Controllo qualitativo'!D217&lt;&gt;"",'2-Controllo qualitativo'!D217,"")</f>
        <v>0</v>
      </c>
      <c r="E217" s="9" t="s">
        <v>613</v>
      </c>
      <c r="F217" s="8">
        <f>IF(E217&lt;&gt;"",IF(E217="Continuous measurement",1,IF(E217="Periodic (intermittent) measurement",2,IF(E217="Financial accounting estimates",3,IF(E217="Self-assessment",3,"0")))),"")</f>
        <v>0</v>
      </c>
      <c r="G217" s="9" t="s">
        <v>569</v>
      </c>
      <c r="H217" s="8">
        <f>IF(G217&lt;&gt;"",IF(G217="(1) Those who have performed external calibration or have multiple sets of data to support this",1,IF(G217="(2) Those with certificates such as internal correction or accounting visa",2,IF(G217="(3) Failure to perform instrument calibration or record compilation",3,"0"))),"")</f>
        <v>0</v>
      </c>
      <c r="I217" s="9" t="s">
        <v>612</v>
      </c>
      <c r="J217" s="8">
        <f>IF(I217="1 In-house development coefficient/mass balance coefficient",1,IF(I217="2 Same process/equipment experience coefficient",1,IF(I217="3 The manufacturer provides coefficients",2,IF(I217="4 egional emission coefficient",2,IF(I217="5 National emission coefficient",3,IF(I217="6 International emission coefficient",3,""))))))</f>
        <v>0</v>
      </c>
      <c r="K217" s="8">
        <f>IF(OR(F217="", H217="", J217=""), "Sistema non selezionato", F217*H217*J217)</f>
        <v>0</v>
      </c>
      <c r="L217" s="8">
        <f>IF('3-Controllo quantitativo'!AD216&lt;&gt;"",ROUND('3-Controllo quantitativo'!AD216,4),"")</f>
        <v>0</v>
      </c>
      <c r="M217" s="8">
        <f>IF(K217="Sistema non selezionato",IF(K217&lt;10,"1",IF(19&gt;K217,"2",IF(K217&gt;=27,"3","-"))))</f>
        <v>0</v>
      </c>
      <c r="N217" s="8">
        <f>IF(K217="Sistema non selezionato",IF(L217="",K217,ROUND(K217*L217,2)))</f>
        <v>0</v>
      </c>
    </row>
    <row r="218" spans="2:14">
      <c r="B218" s="8">
        <f>IF('2-Controllo qualitativo'!A218&lt;&gt;"",'2-Controllo qualitativo'!A218,"")</f>
        <v>0</v>
      </c>
      <c r="C218" s="8">
        <f>IF('2-Controllo qualitativo'!C218&lt;&gt;"",'2-Controllo qualitativo'!C218,"")</f>
        <v>0</v>
      </c>
      <c r="D218" s="8">
        <f>IF('2-Controllo qualitativo'!D218&lt;&gt;"",'2-Controllo qualitativo'!D218,"")</f>
        <v>0</v>
      </c>
      <c r="E218" s="9" t="s">
        <v>611</v>
      </c>
      <c r="F218" s="8">
        <f>IF(E218&lt;&gt;"",IF(E218="Continuous measurement",1,IF(E218="Periodic (intermittent) measurement",2,IF(E218="Financial accounting estimates",3,IF(E218="Self-assessment",3,"0")))),"")</f>
        <v>0</v>
      </c>
      <c r="G218" s="9" t="s">
        <v>569</v>
      </c>
      <c r="H218" s="8">
        <f>IF(G218&lt;&gt;"",IF(G218="(1) Those who have performed external calibration or have multiple sets of data to support this",1,IF(G218="(2) Those with certificates such as internal correction or accounting visa",2,IF(G218="(3) Failure to perform instrument calibration or record compilation",3,"0"))),"")</f>
        <v>0</v>
      </c>
      <c r="I218" s="9" t="s">
        <v>612</v>
      </c>
      <c r="J218" s="8">
        <f>IF(I218="1 In-house development coefficient/mass balance coefficient",1,IF(I218="2 Same process/equipment experience coefficient",1,IF(I218="3 The manufacturer provides coefficients",2,IF(I218="4 egional emission coefficient",2,IF(I218="5 National emission coefficient",3,IF(I218="6 International emission coefficient",3,""))))))</f>
        <v>0</v>
      </c>
      <c r="K218" s="8">
        <f>IF(OR(F218="", H218="", J218=""), "Sistema non selezionato", F218*H218*J218)</f>
        <v>0</v>
      </c>
      <c r="L218" s="8">
        <f>IF('3-Controllo quantitativo'!AD217&lt;&gt;"",ROUND('3-Controllo quantitativo'!AD217,4),"")</f>
        <v>0</v>
      </c>
      <c r="M218" s="8">
        <f>IF(K218="Sistema non selezionato",IF(K218&lt;10,"1",IF(19&gt;K218,"2",IF(K218&gt;=27,"3","-"))))</f>
        <v>0</v>
      </c>
      <c r="N218" s="8">
        <f>IF(K218="Sistema non selezionato",IF(L218="",K218,ROUND(K218*L218,2)))</f>
        <v>0</v>
      </c>
    </row>
    <row r="219" spans="2:14">
      <c r="B219" s="8">
        <f>IF('2-Controllo qualitativo'!A219&lt;&gt;"",'2-Controllo qualitativo'!A219,"")</f>
        <v>0</v>
      </c>
      <c r="C219" s="8">
        <f>IF('2-Controllo qualitativo'!C219&lt;&gt;"",'2-Controllo qualitativo'!C219,"")</f>
        <v>0</v>
      </c>
      <c r="D219" s="8">
        <f>IF('2-Controllo qualitativo'!D219&lt;&gt;"",'2-Controllo qualitativo'!D219,"")</f>
        <v>0</v>
      </c>
      <c r="E219" s="9" t="s">
        <v>613</v>
      </c>
      <c r="F219" s="8">
        <f>IF(E219&lt;&gt;"",IF(E219="Continuous measurement",1,IF(E219="Periodic (intermittent) measurement",2,IF(E219="Financial accounting estimates",3,IF(E219="Self-assessment",3,"0")))),"")</f>
        <v>0</v>
      </c>
      <c r="G219" s="9" t="s">
        <v>569</v>
      </c>
      <c r="H219" s="8">
        <f>IF(G219&lt;&gt;"",IF(G219="(1) Those who have performed external calibration or have multiple sets of data to support this",1,IF(G219="(2) Those with certificates such as internal correction or accounting visa",2,IF(G219="(3) Failure to perform instrument calibration or record compilation",3,"0"))),"")</f>
        <v>0</v>
      </c>
      <c r="I219" s="9" t="s">
        <v>612</v>
      </c>
      <c r="J219" s="8">
        <f>IF(I219="1 In-house development coefficient/mass balance coefficient",1,IF(I219="2 Same process/equipment experience coefficient",1,IF(I219="3 The manufacturer provides coefficients",2,IF(I219="4 egional emission coefficient",2,IF(I219="5 National emission coefficient",3,IF(I219="6 International emission coefficient",3,""))))))</f>
        <v>0</v>
      </c>
      <c r="K219" s="8">
        <f>IF(OR(F219="", H219="", J219=""), "Sistema non selezionato", F219*H219*J219)</f>
        <v>0</v>
      </c>
      <c r="L219" s="8">
        <f>IF('3-Controllo quantitativo'!AD218&lt;&gt;"",ROUND('3-Controllo quantitativo'!AD218,4),"")</f>
        <v>0</v>
      </c>
      <c r="M219" s="8">
        <f>IF(K219="Sistema non selezionato",IF(K219&lt;10,"1",IF(19&gt;K219,"2",IF(K219&gt;=27,"3","-"))))</f>
        <v>0</v>
      </c>
      <c r="N219" s="8">
        <f>IF(K219="Sistema non selezionato",IF(L219="",K219,ROUND(K219*L219,2)))</f>
        <v>0</v>
      </c>
    </row>
    <row r="220" spans="2:14">
      <c r="B220" s="8">
        <f>IF('2-Controllo qualitativo'!A220&lt;&gt;"",'2-Controllo qualitativo'!A220,"")</f>
        <v>0</v>
      </c>
      <c r="C220" s="8">
        <f>IF('2-Controllo qualitativo'!C220&lt;&gt;"",'2-Controllo qualitativo'!C220,"")</f>
        <v>0</v>
      </c>
      <c r="D220" s="8">
        <f>IF('2-Controllo qualitativo'!D220&lt;&gt;"",'2-Controllo qualitativo'!D220,"")</f>
        <v>0</v>
      </c>
      <c r="E220" s="9" t="s">
        <v>613</v>
      </c>
      <c r="F220" s="8">
        <f>IF(E220&lt;&gt;"",IF(E220="Continuous measurement",1,IF(E220="Periodic (intermittent) measurement",2,IF(E220="Financial accounting estimates",3,IF(E220="Self-assessment",3,"0")))),"")</f>
        <v>0</v>
      </c>
      <c r="G220" s="9" t="s">
        <v>569</v>
      </c>
      <c r="H220" s="8">
        <f>IF(G220&lt;&gt;"",IF(G220="(1) Those who have performed external calibration or have multiple sets of data to support this",1,IF(G220="(2) Those with certificates such as internal correction or accounting visa",2,IF(G220="(3) Failure to perform instrument calibration or record compilation",3,"0"))),"")</f>
        <v>0</v>
      </c>
      <c r="I220" s="9" t="s">
        <v>612</v>
      </c>
      <c r="J220" s="8">
        <f>IF(I220="1 In-house development coefficient/mass balance coefficient",1,IF(I220="2 Same process/equipment experience coefficient",1,IF(I220="3 The manufacturer provides coefficients",2,IF(I220="4 egional emission coefficient",2,IF(I220="5 National emission coefficient",3,IF(I220="6 International emission coefficient",3,""))))))</f>
        <v>0</v>
      </c>
      <c r="K220" s="8">
        <f>IF(OR(F220="", H220="", J220=""), "Sistema non selezionato", F220*H220*J220)</f>
        <v>0</v>
      </c>
      <c r="L220" s="8">
        <f>IF('3-Controllo quantitativo'!AD219&lt;&gt;"",ROUND('3-Controllo quantitativo'!AD219,4),"")</f>
        <v>0</v>
      </c>
      <c r="M220" s="8">
        <f>IF(K220="Sistema non selezionato",IF(K220&lt;10,"1",IF(19&gt;K220,"2",IF(K220&gt;=27,"3","-"))))</f>
        <v>0</v>
      </c>
      <c r="N220" s="8">
        <f>IF(K220="Sistema non selezionato",IF(L220="",K220,ROUND(K220*L220,2)))</f>
        <v>0</v>
      </c>
    </row>
    <row r="221" spans="2:14">
      <c r="B221" s="8">
        <f>IF('2-Controllo qualitativo'!A221&lt;&gt;"",'2-Controllo qualitativo'!A221,"")</f>
        <v>0</v>
      </c>
      <c r="C221" s="8">
        <f>IF('2-Controllo qualitativo'!C221&lt;&gt;"",'2-Controllo qualitativo'!C221,"")</f>
        <v>0</v>
      </c>
      <c r="D221" s="8">
        <f>IF('2-Controllo qualitativo'!D221&lt;&gt;"",'2-Controllo qualitativo'!D221,"")</f>
        <v>0</v>
      </c>
      <c r="E221" s="9" t="s">
        <v>611</v>
      </c>
      <c r="F221" s="8">
        <f>IF(E221&lt;&gt;"",IF(E221="Continuous measurement",1,IF(E221="Periodic (intermittent) measurement",2,IF(E221="Financial accounting estimates",3,IF(E221="Self-assessment",3,"0")))),"")</f>
        <v>0</v>
      </c>
      <c r="G221" s="9" t="s">
        <v>569</v>
      </c>
      <c r="H221" s="8">
        <f>IF(G221&lt;&gt;"",IF(G221="(1) Those who have performed external calibration or have multiple sets of data to support this",1,IF(G221="(2) Those with certificates such as internal correction or accounting visa",2,IF(G221="(3) Failure to perform instrument calibration or record compilation",3,"0"))),"")</f>
        <v>0</v>
      </c>
      <c r="I221" s="9" t="s">
        <v>612</v>
      </c>
      <c r="J221" s="8">
        <f>IF(I221="1 In-house development coefficient/mass balance coefficient",1,IF(I221="2 Same process/equipment experience coefficient",1,IF(I221="3 The manufacturer provides coefficients",2,IF(I221="4 egional emission coefficient",2,IF(I221="5 National emission coefficient",3,IF(I221="6 International emission coefficient",3,""))))))</f>
        <v>0</v>
      </c>
      <c r="K221" s="8">
        <f>IF(OR(F221="", H221="", J221=""), "Sistema non selezionato", F221*H221*J221)</f>
        <v>0</v>
      </c>
      <c r="L221" s="8">
        <f>IF('3-Controllo quantitativo'!AD220&lt;&gt;"",ROUND('3-Controllo quantitativo'!AD220,4),"")</f>
        <v>0</v>
      </c>
      <c r="M221" s="8">
        <f>IF(K221="Sistema non selezionato",IF(K221&lt;10,"1",IF(19&gt;K221,"2",IF(K221&gt;=27,"3","-"))))</f>
        <v>0</v>
      </c>
      <c r="N221" s="8">
        <f>IF(K221="Sistema non selezionato",IF(L221="",K221,ROUND(K221*L221,2)))</f>
        <v>0</v>
      </c>
    </row>
    <row r="222" spans="2:14">
      <c r="B222" s="8">
        <f>IF('2-Controllo qualitativo'!A222&lt;&gt;"",'2-Controllo qualitativo'!A222,"")</f>
        <v>0</v>
      </c>
      <c r="C222" s="8">
        <f>IF('2-Controllo qualitativo'!C222&lt;&gt;"",'2-Controllo qualitativo'!C222,"")</f>
        <v>0</v>
      </c>
      <c r="D222" s="8">
        <f>IF('2-Controllo qualitativo'!D222&lt;&gt;"",'2-Controllo qualitativo'!D222,"")</f>
        <v>0</v>
      </c>
      <c r="E222" s="9" t="s">
        <v>611</v>
      </c>
      <c r="F222" s="8">
        <f>IF(E222&lt;&gt;"",IF(E222="Continuous measurement",1,IF(E222="Periodic (intermittent) measurement",2,IF(E222="Financial accounting estimates",3,IF(E222="Self-assessment",3,"0")))),"")</f>
        <v>0</v>
      </c>
      <c r="G222" s="9" t="s">
        <v>569</v>
      </c>
      <c r="H222" s="8">
        <f>IF(G222&lt;&gt;"",IF(G222="(1) Those who have performed external calibration or have multiple sets of data to support this",1,IF(G222="(2) Those with certificates such as internal correction or accounting visa",2,IF(G222="(3) Failure to perform instrument calibration or record compilation",3,"0"))),"")</f>
        <v>0</v>
      </c>
      <c r="I222" s="9" t="s">
        <v>615</v>
      </c>
      <c r="J222" s="8">
        <f>IF(I222="1 In-house development coefficient/mass balance coefficient",1,IF(I222="2 Same process/equipment experience coefficient",1,IF(I222="3 The manufacturer provides coefficients",2,IF(I222="4 egional emission coefficient",2,IF(I222="5 National emission coefficient",3,IF(I222="6 International emission coefficient",3,""))))))</f>
        <v>0</v>
      </c>
      <c r="K222" s="8">
        <f>IF(OR(F222="", H222="", J222=""), "Sistema non selezionato", F222*H222*J222)</f>
        <v>0</v>
      </c>
      <c r="L222" s="8">
        <f>IF('3-Controllo quantitativo'!AD221&lt;&gt;"",ROUND('3-Controllo quantitativo'!AD221,4),"")</f>
        <v>0</v>
      </c>
      <c r="M222" s="8">
        <f>IF(K222="Sistema non selezionato",IF(K222&lt;10,"1",IF(19&gt;K222,"2",IF(K222&gt;=27,"3","-"))))</f>
        <v>0</v>
      </c>
      <c r="N222" s="8">
        <f>IF(K222="Sistema non selezionato",IF(L222="",K222,ROUND(K222*L222,2)))</f>
        <v>0</v>
      </c>
    </row>
    <row r="223" spans="2:14">
      <c r="B223" s="8">
        <f>IF('2-Controllo qualitativo'!A223&lt;&gt;"",'2-Controllo qualitativo'!A223,"")</f>
        <v>0</v>
      </c>
      <c r="C223" s="8">
        <f>IF('2-Controllo qualitativo'!C223&lt;&gt;"",'2-Controllo qualitativo'!C223,"")</f>
        <v>0</v>
      </c>
      <c r="D223" s="8">
        <f>IF('2-Controllo qualitativo'!D223&lt;&gt;"",'2-Controllo qualitativo'!D223,"")</f>
        <v>0</v>
      </c>
      <c r="E223" s="9" t="s">
        <v>611</v>
      </c>
      <c r="F223" s="8">
        <f>IF(E223&lt;&gt;"",IF(E223="Continuous measurement",1,IF(E223="Periodic (intermittent) measurement",2,IF(E223="Financial accounting estimates",3,IF(E223="Self-assessment",3,"0")))),"")</f>
        <v>0</v>
      </c>
      <c r="G223" s="9" t="s">
        <v>569</v>
      </c>
      <c r="H223" s="8">
        <f>IF(G223&lt;&gt;"",IF(G223="(1) Those who have performed external calibration or have multiple sets of data to support this",1,IF(G223="(2) Those with certificates such as internal correction or accounting visa",2,IF(G223="(3) Failure to perform instrument calibration or record compilation",3,"0"))),"")</f>
        <v>0</v>
      </c>
      <c r="I223" s="9" t="s">
        <v>612</v>
      </c>
      <c r="J223" s="8">
        <f>IF(I223="1 In-house development coefficient/mass balance coefficient",1,IF(I223="2 Same process/equipment experience coefficient",1,IF(I223="3 The manufacturer provides coefficients",2,IF(I223="4 egional emission coefficient",2,IF(I223="5 National emission coefficient",3,IF(I223="6 International emission coefficient",3,""))))))</f>
        <v>0</v>
      </c>
      <c r="K223" s="8">
        <f>IF(OR(F223="", H223="", J223=""), "Sistema non selezionato", F223*H223*J223)</f>
        <v>0</v>
      </c>
      <c r="L223" s="8">
        <f>IF('3-Controllo quantitativo'!AD222&lt;&gt;"",ROUND('3-Controllo quantitativo'!AD222,4),"")</f>
        <v>0</v>
      </c>
      <c r="M223" s="8">
        <f>IF(K223="Sistema non selezionato",IF(K223&lt;10,"1",IF(19&gt;K223,"2",IF(K223&gt;=27,"3","-"))))</f>
        <v>0</v>
      </c>
      <c r="N223" s="8">
        <f>IF(K223="Sistema non selezionato",IF(L223="",K223,ROUND(K223*L223,2)))</f>
        <v>0</v>
      </c>
    </row>
    <row r="224" spans="2:14">
      <c r="B224" s="8">
        <f>IF('2-Controllo qualitativo'!A224&lt;&gt;"",'2-Controllo qualitativo'!A224,"")</f>
        <v>0</v>
      </c>
      <c r="C224" s="8">
        <f>IF('2-Controllo qualitativo'!C224&lt;&gt;"",'2-Controllo qualitativo'!C224,"")</f>
        <v>0</v>
      </c>
      <c r="D224" s="8">
        <f>IF('2-Controllo qualitativo'!D224&lt;&gt;"",'2-Controllo qualitativo'!D224,"")</f>
        <v>0</v>
      </c>
      <c r="E224" s="9" t="s">
        <v>611</v>
      </c>
      <c r="F224" s="8">
        <f>IF(E224&lt;&gt;"",IF(E224="Continuous measurement",1,IF(E224="Periodic (intermittent) measurement",2,IF(E224="Financial accounting estimates",3,IF(E224="Self-assessment",3,"0")))),"")</f>
        <v>0</v>
      </c>
      <c r="G224" s="9" t="s">
        <v>569</v>
      </c>
      <c r="H224" s="8">
        <f>IF(G224&lt;&gt;"",IF(G224="(1) Those who have performed external calibration or have multiple sets of data to support this",1,IF(G224="(2) Those with certificates such as internal correction or accounting visa",2,IF(G224="(3) Failure to perform instrument calibration or record compilation",3,"0"))),"")</f>
        <v>0</v>
      </c>
      <c r="I224" s="9" t="s">
        <v>612</v>
      </c>
      <c r="J224" s="8">
        <f>IF(I224="1 In-house development coefficient/mass balance coefficient",1,IF(I224="2 Same process/equipment experience coefficient",1,IF(I224="3 The manufacturer provides coefficients",2,IF(I224="4 egional emission coefficient",2,IF(I224="5 National emission coefficient",3,IF(I224="6 International emission coefficient",3,""))))))</f>
        <v>0</v>
      </c>
      <c r="K224" s="8">
        <f>IF(OR(F224="", H224="", J224=""), "Sistema non selezionato", F224*H224*J224)</f>
        <v>0</v>
      </c>
      <c r="L224" s="8">
        <f>IF('3-Controllo quantitativo'!AD223&lt;&gt;"",ROUND('3-Controllo quantitativo'!AD223,4),"")</f>
        <v>0</v>
      </c>
      <c r="M224" s="8">
        <f>IF(K224="Sistema non selezionato",IF(K224&lt;10,"1",IF(19&gt;K224,"2",IF(K224&gt;=27,"3","-"))))</f>
        <v>0</v>
      </c>
      <c r="N224" s="8">
        <f>IF(K224="Sistema non selezionato",IF(L224="",K224,ROUND(K224*L224,2)))</f>
        <v>0</v>
      </c>
    </row>
    <row r="225" spans="2:14">
      <c r="B225" s="8">
        <f>IF('2-Controllo qualitativo'!A225&lt;&gt;"",'2-Controllo qualitativo'!A225,"")</f>
        <v>0</v>
      </c>
      <c r="C225" s="8">
        <f>IF('2-Controllo qualitativo'!C225&lt;&gt;"",'2-Controllo qualitativo'!C225,"")</f>
        <v>0</v>
      </c>
      <c r="D225" s="8">
        <f>IF('2-Controllo qualitativo'!D225&lt;&gt;"",'2-Controllo qualitativo'!D225,"")</f>
        <v>0</v>
      </c>
      <c r="E225" s="9" t="s">
        <v>611</v>
      </c>
      <c r="F225" s="8">
        <f>IF(E225&lt;&gt;"",IF(E225="Continuous measurement",1,IF(E225="Periodic (intermittent) measurement",2,IF(E225="Financial accounting estimates",3,IF(E225="Self-assessment",3,"0")))),"")</f>
        <v>0</v>
      </c>
      <c r="G225" s="9" t="s">
        <v>569</v>
      </c>
      <c r="H225" s="8">
        <f>IF(G225&lt;&gt;"",IF(G225="(1) Those who have performed external calibration or have multiple sets of data to support this",1,IF(G225="(2) Those with certificates such as internal correction or accounting visa",2,IF(G225="(3) Failure to perform instrument calibration or record compilation",3,"0"))),"")</f>
        <v>0</v>
      </c>
      <c r="I225" s="9" t="s">
        <v>612</v>
      </c>
      <c r="J225" s="8">
        <f>IF(I225="1 In-house development coefficient/mass balance coefficient",1,IF(I225="2 Same process/equipment experience coefficient",1,IF(I225="3 The manufacturer provides coefficients",2,IF(I225="4 egional emission coefficient",2,IF(I225="5 National emission coefficient",3,IF(I225="6 International emission coefficient",3,""))))))</f>
        <v>0</v>
      </c>
      <c r="K225" s="8">
        <f>IF(OR(F225="", H225="", J225=""), "Sistema non selezionato", F225*H225*J225)</f>
        <v>0</v>
      </c>
      <c r="L225" s="8">
        <f>IF('3-Controllo quantitativo'!AD224&lt;&gt;"",ROUND('3-Controllo quantitativo'!AD224,4),"")</f>
        <v>0</v>
      </c>
      <c r="M225" s="8">
        <f>IF(K225="Sistema non selezionato",IF(K225&lt;10,"1",IF(19&gt;K225,"2",IF(K225&gt;=27,"3","-"))))</f>
        <v>0</v>
      </c>
      <c r="N225" s="8">
        <f>IF(K225="Sistema non selezionato",IF(L225="",K225,ROUND(K225*L225,2)))</f>
        <v>0</v>
      </c>
    </row>
    <row r="226" spans="2:14">
      <c r="B226" s="8">
        <f>IF('2-Controllo qualitativo'!A226&lt;&gt;"",'2-Controllo qualitativo'!A226,"")</f>
        <v>0</v>
      </c>
      <c r="C226" s="8">
        <f>IF('2-Controllo qualitativo'!C226&lt;&gt;"",'2-Controllo qualitativo'!C226,"")</f>
        <v>0</v>
      </c>
      <c r="D226" s="8">
        <f>IF('2-Controllo qualitativo'!D226&lt;&gt;"",'2-Controllo qualitativo'!D226,"")</f>
        <v>0</v>
      </c>
      <c r="E226" s="9" t="s">
        <v>616</v>
      </c>
      <c r="F226" s="8">
        <f>IF(E226&lt;&gt;"",IF(E226="Continuous measurement",1,IF(E226="Periodic (intermittent) measurement",2,IF(E226="Financial accounting estimates",3,IF(E226="Self-assessment",3,"0")))),"")</f>
        <v>0</v>
      </c>
      <c r="G226" s="9" t="s">
        <v>569</v>
      </c>
      <c r="H226" s="8">
        <f>IF(G226&lt;&gt;"",IF(G226="(1) Those who have performed external calibration or have multiple sets of data to support this",1,IF(G226="(2) Those with certificates such as internal correction or accounting visa",2,IF(G226="(3) Failure to perform instrument calibration or record compilation",3,"0"))),"")</f>
        <v>0</v>
      </c>
      <c r="I226" s="9" t="s">
        <v>612</v>
      </c>
      <c r="J226" s="8">
        <f>IF(I226="1 In-house development coefficient/mass balance coefficient",1,IF(I226="2 Same process/equipment experience coefficient",1,IF(I226="3 The manufacturer provides coefficients",2,IF(I226="4 egional emission coefficient",2,IF(I226="5 National emission coefficient",3,IF(I226="6 International emission coefficient",3,""))))))</f>
        <v>0</v>
      </c>
      <c r="K226" s="8">
        <f>IF(OR(F226="", H226="", J226=""), "Sistema non selezionato", F226*H226*J226)</f>
        <v>0</v>
      </c>
      <c r="L226" s="8">
        <f>IF('3-Controllo quantitativo'!AD225&lt;&gt;"",ROUND('3-Controllo quantitativo'!AD225,4),"")</f>
        <v>0</v>
      </c>
      <c r="M226" s="8">
        <f>IF(K226="Sistema non selezionato",IF(K226&lt;10,"1",IF(19&gt;K226,"2",IF(K226&gt;=27,"3","-"))))</f>
        <v>0</v>
      </c>
      <c r="N226" s="8">
        <f>IF(K226="Sistema non selezionato",IF(L226="",K226,ROUND(K226*L226,2)))</f>
        <v>0</v>
      </c>
    </row>
    <row r="227" spans="2:14">
      <c r="B227" s="8">
        <f>IF('2-Controllo qualitativo'!A227&lt;&gt;"",'2-Controllo qualitativo'!A227,"")</f>
        <v>0</v>
      </c>
      <c r="C227" s="8">
        <f>IF('2-Controllo qualitativo'!C227&lt;&gt;"",'2-Controllo qualitativo'!C227,"")</f>
        <v>0</v>
      </c>
      <c r="D227" s="8">
        <f>IF('2-Controllo qualitativo'!D227&lt;&gt;"",'2-Controllo qualitativo'!D227,"")</f>
        <v>0</v>
      </c>
      <c r="E227" s="9" t="s">
        <v>611</v>
      </c>
      <c r="F227" s="8">
        <f>IF(E227&lt;&gt;"",IF(E227="Continuous measurement",1,IF(E227="Periodic (intermittent) measurement",2,IF(E227="Financial accounting estimates",3,IF(E227="Self-assessment",3,"0")))),"")</f>
        <v>0</v>
      </c>
      <c r="G227" s="9" t="s">
        <v>569</v>
      </c>
      <c r="H227" s="8">
        <f>IF(G227&lt;&gt;"",IF(G227="(1) Those who have performed external calibration or have multiple sets of data to support this",1,IF(G227="(2) Those with certificates such as internal correction or accounting visa",2,IF(G227="(3) Failure to perform instrument calibration or record compilation",3,"0"))),"")</f>
        <v>0</v>
      </c>
      <c r="I227" s="9" t="s">
        <v>615</v>
      </c>
      <c r="J227" s="8">
        <f>IF(I227="1 In-house development coefficient/mass balance coefficient",1,IF(I227="2 Same process/equipment experience coefficient",1,IF(I227="3 The manufacturer provides coefficients",2,IF(I227="4 egional emission coefficient",2,IF(I227="5 National emission coefficient",3,IF(I227="6 International emission coefficient",3,""))))))</f>
        <v>0</v>
      </c>
      <c r="K227" s="8">
        <f>IF(OR(F227="", H227="", J227=""), "Sistema non selezionato", F227*H227*J227)</f>
        <v>0</v>
      </c>
      <c r="L227" s="8">
        <f>IF('3-Controllo quantitativo'!AD226&lt;&gt;"",ROUND('3-Controllo quantitativo'!AD226,4),"")</f>
        <v>0</v>
      </c>
      <c r="M227" s="8">
        <f>IF(K227="Sistema non selezionato",IF(K227&lt;10,"1",IF(19&gt;K227,"2",IF(K227&gt;=27,"3","-"))))</f>
        <v>0</v>
      </c>
      <c r="N227" s="8">
        <f>IF(K227="Sistema non selezionato",IF(L227="",K227,ROUND(K227*L227,2)))</f>
        <v>0</v>
      </c>
    </row>
    <row r="228" spans="2:14">
      <c r="B228" s="8">
        <f>IF('2-Controllo qualitativo'!A228&lt;&gt;"",'2-Controllo qualitativo'!A228,"")</f>
        <v>0</v>
      </c>
      <c r="C228" s="8">
        <f>IF('2-Controllo qualitativo'!C228&lt;&gt;"",'2-Controllo qualitativo'!C228,"")</f>
        <v>0</v>
      </c>
      <c r="D228" s="8">
        <f>IF('2-Controllo qualitativo'!D228&lt;&gt;"",'2-Controllo qualitativo'!D228,"")</f>
        <v>0</v>
      </c>
      <c r="E228" s="9" t="s">
        <v>611</v>
      </c>
      <c r="F228" s="8">
        <f>IF(E228&lt;&gt;"",IF(E228="Continuous measurement",1,IF(E228="Periodic (intermittent) measurement",2,IF(E228="Financial accounting estimates",3,IF(E228="Self-assessment",3,"0")))),"")</f>
        <v>0</v>
      </c>
      <c r="G228" s="9" t="s">
        <v>569</v>
      </c>
      <c r="H228" s="8">
        <f>IF(G228&lt;&gt;"",IF(G228="(1) Those who have performed external calibration or have multiple sets of data to support this",1,IF(G228="(2) Those with certificates such as internal correction or accounting visa",2,IF(G228="(3) Failure to perform instrument calibration or record compilation",3,"0"))),"")</f>
        <v>0</v>
      </c>
      <c r="I228" s="9" t="s">
        <v>612</v>
      </c>
      <c r="J228" s="8">
        <f>IF(I228="1 In-house development coefficient/mass balance coefficient",1,IF(I228="2 Same process/equipment experience coefficient",1,IF(I228="3 The manufacturer provides coefficients",2,IF(I228="4 egional emission coefficient",2,IF(I228="5 National emission coefficient",3,IF(I228="6 International emission coefficient",3,""))))))</f>
        <v>0</v>
      </c>
      <c r="K228" s="8">
        <f>IF(OR(F228="", H228="", J228=""), "Sistema non selezionato", F228*H228*J228)</f>
        <v>0</v>
      </c>
      <c r="L228" s="8">
        <f>IF('3-Controllo quantitativo'!AD227&lt;&gt;"",ROUND('3-Controllo quantitativo'!AD227,4),"")</f>
        <v>0</v>
      </c>
      <c r="M228" s="8">
        <f>IF(K228="Sistema non selezionato",IF(K228&lt;10,"1",IF(19&gt;K228,"2",IF(K228&gt;=27,"3","-"))))</f>
        <v>0</v>
      </c>
      <c r="N228" s="8">
        <f>IF(K228="Sistema non selezionato",IF(L228="",K228,ROUND(K228*L228,2)))</f>
        <v>0</v>
      </c>
    </row>
    <row r="229" spans="2:14">
      <c r="B229" s="8">
        <f>IF('2-Controllo qualitativo'!A229&lt;&gt;"",'2-Controllo qualitativo'!A229,"")</f>
        <v>0</v>
      </c>
      <c r="C229" s="8">
        <f>IF('2-Controllo qualitativo'!C229&lt;&gt;"",'2-Controllo qualitativo'!C229,"")</f>
        <v>0</v>
      </c>
      <c r="D229" s="8">
        <f>IF('2-Controllo qualitativo'!D229&lt;&gt;"",'2-Controllo qualitativo'!D229,"")</f>
        <v>0</v>
      </c>
      <c r="E229" s="9" t="s">
        <v>611</v>
      </c>
      <c r="F229" s="8">
        <f>IF(E229&lt;&gt;"",IF(E229="Continuous measurement",1,IF(E229="Periodic (intermittent) measurement",2,IF(E229="Financial accounting estimates",3,IF(E229="Self-assessment",3,"0")))),"")</f>
        <v>0</v>
      </c>
      <c r="G229" s="9" t="s">
        <v>569</v>
      </c>
      <c r="H229" s="8">
        <f>IF(G229&lt;&gt;"",IF(G229="(1) Those who have performed external calibration or have multiple sets of data to support this",1,IF(G229="(2) Those with certificates such as internal correction or accounting visa",2,IF(G229="(3) Failure to perform instrument calibration or record compilation",3,"0"))),"")</f>
        <v>0</v>
      </c>
      <c r="I229" s="9" t="s">
        <v>612</v>
      </c>
      <c r="J229" s="8">
        <f>IF(I229="1 In-house development coefficient/mass balance coefficient",1,IF(I229="2 Same process/equipment experience coefficient",1,IF(I229="3 The manufacturer provides coefficients",2,IF(I229="4 egional emission coefficient",2,IF(I229="5 National emission coefficient",3,IF(I229="6 International emission coefficient",3,""))))))</f>
        <v>0</v>
      </c>
      <c r="K229" s="8">
        <f>IF(OR(F229="", H229="", J229=""), "Sistema non selezionato", F229*H229*J229)</f>
        <v>0</v>
      </c>
      <c r="L229" s="8">
        <f>IF('3-Controllo quantitativo'!AD228&lt;&gt;"",ROUND('3-Controllo quantitativo'!AD228,4),"")</f>
        <v>0</v>
      </c>
      <c r="M229" s="8">
        <f>IF(K229="Sistema non selezionato",IF(K229&lt;10,"1",IF(19&gt;K229,"2",IF(K229&gt;=27,"3","-"))))</f>
        <v>0</v>
      </c>
      <c r="N229" s="8">
        <f>IF(K229="Sistema non selezionato",IF(L229="",K229,ROUND(K229*L229,2)))</f>
        <v>0</v>
      </c>
    </row>
    <row r="230" spans="2:14">
      <c r="B230" s="8">
        <f>IF('2-Controllo qualitativo'!A230&lt;&gt;"",'2-Controllo qualitativo'!A230,"")</f>
        <v>0</v>
      </c>
      <c r="C230" s="8">
        <f>IF('2-Controllo qualitativo'!C230&lt;&gt;"",'2-Controllo qualitativo'!C230,"")</f>
        <v>0</v>
      </c>
      <c r="D230" s="8">
        <f>IF('2-Controllo qualitativo'!D230&lt;&gt;"",'2-Controllo qualitativo'!D230,"")</f>
        <v>0</v>
      </c>
      <c r="E230" s="9" t="s">
        <v>611</v>
      </c>
      <c r="F230" s="8">
        <f>IF(E230&lt;&gt;"",IF(E230="Continuous measurement",1,IF(E230="Periodic (intermittent) measurement",2,IF(E230="Financial accounting estimates",3,IF(E230="Self-assessment",3,"0")))),"")</f>
        <v>0</v>
      </c>
      <c r="G230" s="9" t="s">
        <v>569</v>
      </c>
      <c r="H230" s="8">
        <f>IF(G230&lt;&gt;"",IF(G230="(1) Those who have performed external calibration or have multiple sets of data to support this",1,IF(G230="(2) Those with certificates such as internal correction or accounting visa",2,IF(G230="(3) Failure to perform instrument calibration or record compilation",3,"0"))),"")</f>
        <v>0</v>
      </c>
      <c r="I230" s="9" t="s">
        <v>612</v>
      </c>
      <c r="J230" s="8">
        <f>IF(I230="1 In-house development coefficient/mass balance coefficient",1,IF(I230="2 Same process/equipment experience coefficient",1,IF(I230="3 The manufacturer provides coefficients",2,IF(I230="4 egional emission coefficient",2,IF(I230="5 National emission coefficient",3,IF(I230="6 International emission coefficient",3,""))))))</f>
        <v>0</v>
      </c>
      <c r="K230" s="8">
        <f>IF(OR(F230="", H230="", J230=""), "Sistema non selezionato", F230*H230*J230)</f>
        <v>0</v>
      </c>
      <c r="L230" s="8">
        <f>IF('3-Controllo quantitativo'!AD229&lt;&gt;"",ROUND('3-Controllo quantitativo'!AD229,4),"")</f>
        <v>0</v>
      </c>
      <c r="M230" s="8">
        <f>IF(K230="Sistema non selezionato",IF(K230&lt;10,"1",IF(19&gt;K230,"2",IF(K230&gt;=27,"3","-"))))</f>
        <v>0</v>
      </c>
      <c r="N230" s="8">
        <f>IF(K230="Sistema non selezionato",IF(L230="",K230,ROUND(K230*L230,2)))</f>
        <v>0</v>
      </c>
    </row>
    <row r="231" spans="2:14">
      <c r="B231" s="8">
        <f>IF('2-Controllo qualitativo'!A231&lt;&gt;"",'2-Controllo qualitativo'!A231,"")</f>
        <v>0</v>
      </c>
      <c r="C231" s="8">
        <f>IF('2-Controllo qualitativo'!C231&lt;&gt;"",'2-Controllo qualitativo'!C231,"")</f>
        <v>0</v>
      </c>
      <c r="D231" s="8">
        <f>IF('2-Controllo qualitativo'!D231&lt;&gt;"",'2-Controllo qualitativo'!D231,"")</f>
        <v>0</v>
      </c>
      <c r="E231" s="9" t="s">
        <v>611</v>
      </c>
      <c r="F231" s="8">
        <f>IF(E231&lt;&gt;"",IF(E231="Continuous measurement",1,IF(E231="Periodic (intermittent) measurement",2,IF(E231="Financial accounting estimates",3,IF(E231="Self-assessment",3,"0")))),"")</f>
        <v>0</v>
      </c>
      <c r="G231" s="9" t="s">
        <v>569</v>
      </c>
      <c r="H231" s="8">
        <f>IF(G231&lt;&gt;"",IF(G231="(1) Those who have performed external calibration or have multiple sets of data to support this",1,IF(G231="(2) Those with certificates such as internal correction or accounting visa",2,IF(G231="(3) Failure to perform instrument calibration or record compilation",3,"0"))),"")</f>
        <v>0</v>
      </c>
      <c r="I231" s="9" t="s">
        <v>612</v>
      </c>
      <c r="J231" s="8">
        <f>IF(I231="1 In-house development coefficient/mass balance coefficient",1,IF(I231="2 Same process/equipment experience coefficient",1,IF(I231="3 The manufacturer provides coefficients",2,IF(I231="4 egional emission coefficient",2,IF(I231="5 National emission coefficient",3,IF(I231="6 International emission coefficient",3,""))))))</f>
        <v>0</v>
      </c>
      <c r="K231" s="8">
        <f>IF(OR(F231="", H231="", J231=""), "Sistema non selezionato", F231*H231*J231)</f>
        <v>0</v>
      </c>
      <c r="L231" s="8">
        <f>IF('3-Controllo quantitativo'!AD230&lt;&gt;"",ROUND('3-Controllo quantitativo'!AD230,4),"")</f>
        <v>0</v>
      </c>
      <c r="M231" s="8">
        <f>IF(K231="Sistema non selezionato",IF(K231&lt;10,"1",IF(19&gt;K231,"2",IF(K231&gt;=27,"3","-"))))</f>
        <v>0</v>
      </c>
      <c r="N231" s="8">
        <f>IF(K231="Sistema non selezionato",IF(L231="",K231,ROUND(K231*L231,2)))</f>
        <v>0</v>
      </c>
    </row>
    <row r="232" spans="2:14">
      <c r="B232" s="8">
        <f>IF('2-Controllo qualitativo'!A232&lt;&gt;"",'2-Controllo qualitativo'!A232,"")</f>
        <v>0</v>
      </c>
      <c r="C232" s="8">
        <f>IF('2-Controllo qualitativo'!C232&lt;&gt;"",'2-Controllo qualitativo'!C232,"")</f>
        <v>0</v>
      </c>
      <c r="D232" s="8">
        <f>IF('2-Controllo qualitativo'!D232&lt;&gt;"",'2-Controllo qualitativo'!D232,"")</f>
        <v>0</v>
      </c>
      <c r="E232" s="9" t="s">
        <v>611</v>
      </c>
      <c r="F232" s="8">
        <f>IF(E232&lt;&gt;"",IF(E232="Continuous measurement",1,IF(E232="Periodic (intermittent) measurement",2,IF(E232="Financial accounting estimates",3,IF(E232="Self-assessment",3,"0")))),"")</f>
        <v>0</v>
      </c>
      <c r="G232" s="9" t="s">
        <v>569</v>
      </c>
      <c r="H232" s="8">
        <f>IF(G232&lt;&gt;"",IF(G232="(1) Those who have performed external calibration or have multiple sets of data to support this",1,IF(G232="(2) Those with certificates such as internal correction or accounting visa",2,IF(G232="(3) Failure to perform instrument calibration or record compilation",3,"0"))),"")</f>
        <v>0</v>
      </c>
      <c r="I232" s="9" t="s">
        <v>612</v>
      </c>
      <c r="J232" s="8">
        <f>IF(I232="1 In-house development coefficient/mass balance coefficient",1,IF(I232="2 Same process/equipment experience coefficient",1,IF(I232="3 The manufacturer provides coefficients",2,IF(I232="4 egional emission coefficient",2,IF(I232="5 National emission coefficient",3,IF(I232="6 International emission coefficient",3,""))))))</f>
        <v>0</v>
      </c>
      <c r="K232" s="8">
        <f>IF(OR(F232="", H232="", J232=""), "Sistema non selezionato", F232*H232*J232)</f>
        <v>0</v>
      </c>
      <c r="L232" s="8">
        <f>IF('3-Controllo quantitativo'!AD231&lt;&gt;"",ROUND('3-Controllo quantitativo'!AD231,4),"")</f>
        <v>0</v>
      </c>
      <c r="M232" s="8">
        <f>IF(K232="Sistema non selezionato",IF(K232&lt;10,"1",IF(19&gt;K232,"2",IF(K232&gt;=27,"3","-"))))</f>
        <v>0</v>
      </c>
      <c r="N232" s="8">
        <f>IF(K232="Sistema non selezionato",IF(L232="",K232,ROUND(K232*L232,2)))</f>
        <v>0</v>
      </c>
    </row>
    <row r="233" spans="2:14">
      <c r="B233" s="8">
        <f>IF('2-Controllo qualitativo'!A233&lt;&gt;"",'2-Controllo qualitativo'!A233,"")</f>
        <v>0</v>
      </c>
      <c r="C233" s="8">
        <f>IF('2-Controllo qualitativo'!C233&lt;&gt;"",'2-Controllo qualitativo'!C233,"")</f>
        <v>0</v>
      </c>
      <c r="D233" s="8">
        <f>IF('2-Controllo qualitativo'!D233&lt;&gt;"",'2-Controllo qualitativo'!D233,"")</f>
        <v>0</v>
      </c>
      <c r="E233" s="9" t="s">
        <v>611</v>
      </c>
      <c r="F233" s="8">
        <f>IF(E233&lt;&gt;"",IF(E233="Continuous measurement",1,IF(E233="Periodic (intermittent) measurement",2,IF(E233="Financial accounting estimates",3,IF(E233="Self-assessment",3,"0")))),"")</f>
        <v>0</v>
      </c>
      <c r="G233" s="9" t="s">
        <v>569</v>
      </c>
      <c r="H233" s="8">
        <f>IF(G233&lt;&gt;"",IF(G233="(1) Those who have performed external calibration or have multiple sets of data to support this",1,IF(G233="(2) Those with certificates such as internal correction or accounting visa",2,IF(G233="(3) Failure to perform instrument calibration or record compilation",3,"0"))),"")</f>
        <v>0</v>
      </c>
      <c r="I233" s="9" t="s">
        <v>612</v>
      </c>
      <c r="J233" s="8">
        <f>IF(I233="1 In-house development coefficient/mass balance coefficient",1,IF(I233="2 Same process/equipment experience coefficient",1,IF(I233="3 The manufacturer provides coefficients",2,IF(I233="4 egional emission coefficient",2,IF(I233="5 National emission coefficient",3,IF(I233="6 International emission coefficient",3,""))))))</f>
        <v>0</v>
      </c>
      <c r="K233" s="8">
        <f>IF(OR(F233="", H233="", J233=""), "Sistema non selezionato", F233*H233*J233)</f>
        <v>0</v>
      </c>
      <c r="L233" s="8">
        <f>IF('3-Controllo quantitativo'!AD232&lt;&gt;"",ROUND('3-Controllo quantitativo'!AD232,4),"")</f>
        <v>0</v>
      </c>
      <c r="M233" s="8">
        <f>IF(K233="Sistema non selezionato",IF(K233&lt;10,"1",IF(19&gt;K233,"2",IF(K233&gt;=27,"3","-"))))</f>
        <v>0</v>
      </c>
      <c r="N233" s="8">
        <f>IF(K233="Sistema non selezionato",IF(L233="",K233,ROUND(K233*L233,2)))</f>
        <v>0</v>
      </c>
    </row>
    <row r="234" spans="2:14">
      <c r="B234" s="8">
        <f>IF('2-Controllo qualitativo'!A234&lt;&gt;"",'2-Controllo qualitativo'!A234,"")</f>
        <v>0</v>
      </c>
      <c r="C234" s="8">
        <f>IF('2-Controllo qualitativo'!C234&lt;&gt;"",'2-Controllo qualitativo'!C234,"")</f>
        <v>0</v>
      </c>
      <c r="D234" s="8">
        <f>IF('2-Controllo qualitativo'!D234&lt;&gt;"",'2-Controllo qualitativo'!D234,"")</f>
        <v>0</v>
      </c>
      <c r="E234" s="9" t="s">
        <v>611</v>
      </c>
      <c r="F234" s="8">
        <f>IF(E234&lt;&gt;"",IF(E234="Continuous measurement",1,IF(E234="Periodic (intermittent) measurement",2,IF(E234="Financial accounting estimates",3,IF(E234="Self-assessment",3,"0")))),"")</f>
        <v>0</v>
      </c>
      <c r="G234" s="9" t="s">
        <v>569</v>
      </c>
      <c r="H234" s="8">
        <f>IF(G234&lt;&gt;"",IF(G234="(1) Those who have performed external calibration or have multiple sets of data to support this",1,IF(G234="(2) Those with certificates such as internal correction or accounting visa",2,IF(G234="(3) Failure to perform instrument calibration or record compilation",3,"0"))),"")</f>
        <v>0</v>
      </c>
      <c r="I234" s="9" t="s">
        <v>612</v>
      </c>
      <c r="J234" s="8">
        <f>IF(I234="1 In-house development coefficient/mass balance coefficient",1,IF(I234="2 Same process/equipment experience coefficient",1,IF(I234="3 The manufacturer provides coefficients",2,IF(I234="4 egional emission coefficient",2,IF(I234="5 National emission coefficient",3,IF(I234="6 International emission coefficient",3,""))))))</f>
        <v>0</v>
      </c>
      <c r="K234" s="8">
        <f>IF(OR(F234="", H234="", J234=""), "Sistema non selezionato", F234*H234*J234)</f>
        <v>0</v>
      </c>
      <c r="L234" s="8">
        <f>IF('3-Controllo quantitativo'!AD233&lt;&gt;"",ROUND('3-Controllo quantitativo'!AD233,4),"")</f>
        <v>0</v>
      </c>
      <c r="M234" s="8">
        <f>IF(K234="Sistema non selezionato",IF(K234&lt;10,"1",IF(19&gt;K234,"2",IF(K234&gt;=27,"3","-"))))</f>
        <v>0</v>
      </c>
      <c r="N234" s="8">
        <f>IF(K234="Sistema non selezionato",IF(L234="",K234,ROUND(K234*L234,2)))</f>
        <v>0</v>
      </c>
    </row>
    <row r="235" spans="2:14">
      <c r="B235" s="8">
        <f>IF('2-Controllo qualitativo'!A235&lt;&gt;"",'2-Controllo qualitativo'!A235,"")</f>
        <v>0</v>
      </c>
      <c r="C235" s="8">
        <f>IF('2-Controllo qualitativo'!C235&lt;&gt;"",'2-Controllo qualitativo'!C235,"")</f>
        <v>0</v>
      </c>
      <c r="D235" s="8">
        <f>IF('2-Controllo qualitativo'!D235&lt;&gt;"",'2-Controllo qualitativo'!D235,"")</f>
        <v>0</v>
      </c>
      <c r="E235" s="9" t="s">
        <v>611</v>
      </c>
      <c r="F235" s="8">
        <f>IF(E235&lt;&gt;"",IF(E235="Continuous measurement",1,IF(E235="Periodic (intermittent) measurement",2,IF(E235="Financial accounting estimates",3,IF(E235="Self-assessment",3,"0")))),"")</f>
        <v>0</v>
      </c>
      <c r="G235" s="9" t="s">
        <v>569</v>
      </c>
      <c r="H235" s="8">
        <f>IF(G235&lt;&gt;"",IF(G235="(1) Those who have performed external calibration or have multiple sets of data to support this",1,IF(G235="(2) Those with certificates such as internal correction or accounting visa",2,IF(G235="(3) Failure to perform instrument calibration or record compilation",3,"0"))),"")</f>
        <v>0</v>
      </c>
      <c r="I235" s="9" t="s">
        <v>612</v>
      </c>
      <c r="J235" s="8">
        <f>IF(I235="1 In-house development coefficient/mass balance coefficient",1,IF(I235="2 Same process/equipment experience coefficient",1,IF(I235="3 The manufacturer provides coefficients",2,IF(I235="4 egional emission coefficient",2,IF(I235="5 National emission coefficient",3,IF(I235="6 International emission coefficient",3,""))))))</f>
        <v>0</v>
      </c>
      <c r="K235" s="8">
        <f>IF(OR(F235="", H235="", J235=""), "Sistema non selezionato", F235*H235*J235)</f>
        <v>0</v>
      </c>
      <c r="L235" s="8">
        <f>IF('3-Controllo quantitativo'!AD234&lt;&gt;"",ROUND('3-Controllo quantitativo'!AD234,4),"")</f>
        <v>0</v>
      </c>
      <c r="M235" s="8">
        <f>IF(K235="Sistema non selezionato",IF(K235&lt;10,"1",IF(19&gt;K235,"2",IF(K235&gt;=27,"3","-"))))</f>
        <v>0</v>
      </c>
      <c r="N235" s="8">
        <f>IF(K235="Sistema non selezionato",IF(L235="",K235,ROUND(K235*L235,2)))</f>
        <v>0</v>
      </c>
    </row>
    <row r="236" spans="2:14">
      <c r="B236" s="8">
        <f>IF('2-Controllo qualitativo'!A236&lt;&gt;"",'2-Controllo qualitativo'!A236,"")</f>
        <v>0</v>
      </c>
      <c r="C236" s="8">
        <f>IF('2-Controllo qualitativo'!C236&lt;&gt;"",'2-Controllo qualitativo'!C236,"")</f>
        <v>0</v>
      </c>
      <c r="D236" s="8">
        <f>IF('2-Controllo qualitativo'!D236&lt;&gt;"",'2-Controllo qualitativo'!D236,"")</f>
        <v>0</v>
      </c>
      <c r="E236" s="9" t="s">
        <v>611</v>
      </c>
      <c r="F236" s="8">
        <f>IF(E236&lt;&gt;"",IF(E236="Continuous measurement",1,IF(E236="Periodic (intermittent) measurement",2,IF(E236="Financial accounting estimates",3,IF(E236="Self-assessment",3,"0")))),"")</f>
        <v>0</v>
      </c>
      <c r="G236" s="9" t="s">
        <v>569</v>
      </c>
      <c r="H236" s="8">
        <f>IF(G236&lt;&gt;"",IF(G236="(1) Those who have performed external calibration or have multiple sets of data to support this",1,IF(G236="(2) Those with certificates such as internal correction or accounting visa",2,IF(G236="(3) Failure to perform instrument calibration or record compilation",3,"0"))),"")</f>
        <v>0</v>
      </c>
      <c r="I236" s="9" t="s">
        <v>612</v>
      </c>
      <c r="J236" s="8">
        <f>IF(I236="1 In-house development coefficient/mass balance coefficient",1,IF(I236="2 Same process/equipment experience coefficient",1,IF(I236="3 The manufacturer provides coefficients",2,IF(I236="4 egional emission coefficient",2,IF(I236="5 National emission coefficient",3,IF(I236="6 International emission coefficient",3,""))))))</f>
        <v>0</v>
      </c>
      <c r="K236" s="8">
        <f>IF(OR(F236="", H236="", J236=""), "Sistema non selezionato", F236*H236*J236)</f>
        <v>0</v>
      </c>
      <c r="L236" s="8">
        <f>IF('3-Controllo quantitativo'!AD235&lt;&gt;"",ROUND('3-Controllo quantitativo'!AD235,4),"")</f>
        <v>0</v>
      </c>
      <c r="M236" s="8">
        <f>IF(K236="Sistema non selezionato",IF(K236&lt;10,"1",IF(19&gt;K236,"2",IF(K236&gt;=27,"3","-"))))</f>
        <v>0</v>
      </c>
      <c r="N236" s="8">
        <f>IF(K236="Sistema non selezionato",IF(L236="",K236,ROUND(K236*L236,2)))</f>
        <v>0</v>
      </c>
    </row>
    <row r="237" spans="2:14">
      <c r="B237" s="8">
        <f>IF('2-Controllo qualitativo'!A237&lt;&gt;"",'2-Controllo qualitativo'!A237,"")</f>
        <v>0</v>
      </c>
      <c r="C237" s="8">
        <f>IF('2-Controllo qualitativo'!C237&lt;&gt;"",'2-Controllo qualitativo'!C237,"")</f>
        <v>0</v>
      </c>
      <c r="D237" s="8">
        <f>IF('2-Controllo qualitativo'!D237&lt;&gt;"",'2-Controllo qualitativo'!D237,"")</f>
        <v>0</v>
      </c>
      <c r="E237" s="9" t="s">
        <v>611</v>
      </c>
      <c r="F237" s="8">
        <f>IF(E237&lt;&gt;"",IF(E237="Continuous measurement",1,IF(E237="Periodic (intermittent) measurement",2,IF(E237="Financial accounting estimates",3,IF(E237="Self-assessment",3,"0")))),"")</f>
        <v>0</v>
      </c>
      <c r="G237" s="9" t="s">
        <v>569</v>
      </c>
      <c r="H237" s="8">
        <f>IF(G237&lt;&gt;"",IF(G237="(1) Those who have performed external calibration or have multiple sets of data to support this",1,IF(G237="(2) Those with certificates such as internal correction or accounting visa",2,IF(G237="(3) Failure to perform instrument calibration or record compilation",3,"0"))),"")</f>
        <v>0</v>
      </c>
      <c r="I237" s="9" t="s">
        <v>612</v>
      </c>
      <c r="J237" s="8">
        <f>IF(I237="1 In-house development coefficient/mass balance coefficient",1,IF(I237="2 Same process/equipment experience coefficient",1,IF(I237="3 The manufacturer provides coefficients",2,IF(I237="4 egional emission coefficient",2,IF(I237="5 National emission coefficient",3,IF(I237="6 International emission coefficient",3,""))))))</f>
        <v>0</v>
      </c>
      <c r="K237" s="8">
        <f>IF(OR(F237="", H237="", J237=""), "Sistema non selezionato", F237*H237*J237)</f>
        <v>0</v>
      </c>
      <c r="L237" s="8">
        <f>IF('3-Controllo quantitativo'!AD236&lt;&gt;"",ROUND('3-Controllo quantitativo'!AD236,4),"")</f>
        <v>0</v>
      </c>
      <c r="M237" s="8">
        <f>IF(K237="Sistema non selezionato",IF(K237&lt;10,"1",IF(19&gt;K237,"2",IF(K237&gt;=27,"3","-"))))</f>
        <v>0</v>
      </c>
      <c r="N237" s="8">
        <f>IF(K237="Sistema non selezionato",IF(L237="",K237,ROUND(K237*L237,2)))</f>
        <v>0</v>
      </c>
    </row>
    <row r="238" spans="2:14">
      <c r="B238" s="8">
        <f>IF('2-Controllo qualitativo'!A238&lt;&gt;"",'2-Controllo qualitativo'!A238,"")</f>
        <v>0</v>
      </c>
      <c r="C238" s="8">
        <f>IF('2-Controllo qualitativo'!C238&lt;&gt;"",'2-Controllo qualitativo'!C238,"")</f>
        <v>0</v>
      </c>
      <c r="D238" s="8">
        <f>IF('2-Controllo qualitativo'!D238&lt;&gt;"",'2-Controllo qualitativo'!D238,"")</f>
        <v>0</v>
      </c>
      <c r="E238" s="9" t="s">
        <v>611</v>
      </c>
      <c r="F238" s="8">
        <f>IF(E238&lt;&gt;"",IF(E238="Continuous measurement",1,IF(E238="Periodic (intermittent) measurement",2,IF(E238="Financial accounting estimates",3,IF(E238="Self-assessment",3,"0")))),"")</f>
        <v>0</v>
      </c>
      <c r="G238" s="9" t="s">
        <v>569</v>
      </c>
      <c r="H238" s="8">
        <f>IF(G238&lt;&gt;"",IF(G238="(1) Those who have performed external calibration or have multiple sets of data to support this",1,IF(G238="(2) Those with certificates such as internal correction or accounting visa",2,IF(G238="(3) Failure to perform instrument calibration or record compilation",3,"0"))),"")</f>
        <v>0</v>
      </c>
      <c r="I238" s="9" t="s">
        <v>612</v>
      </c>
      <c r="J238" s="8">
        <f>IF(I238="1 In-house development coefficient/mass balance coefficient",1,IF(I238="2 Same process/equipment experience coefficient",1,IF(I238="3 The manufacturer provides coefficients",2,IF(I238="4 egional emission coefficient",2,IF(I238="5 National emission coefficient",3,IF(I238="6 International emission coefficient",3,""))))))</f>
        <v>0</v>
      </c>
      <c r="K238" s="8">
        <f>IF(OR(F238="", H238="", J238=""), "Sistema non selezionato", F238*H238*J238)</f>
        <v>0</v>
      </c>
      <c r="L238" s="8">
        <f>IF('3-Controllo quantitativo'!AD237&lt;&gt;"",ROUND('3-Controllo quantitativo'!AD237,4),"")</f>
        <v>0</v>
      </c>
      <c r="M238" s="8">
        <f>IF(K238="Sistema non selezionato",IF(K238&lt;10,"1",IF(19&gt;K238,"2",IF(K238&gt;=27,"3","-"))))</f>
        <v>0</v>
      </c>
      <c r="N238" s="8">
        <f>IF(K238="Sistema non selezionato",IF(L238="",K238,ROUND(K238*L238,2)))</f>
        <v>0</v>
      </c>
    </row>
    <row r="239" spans="2:14">
      <c r="B239" s="8">
        <f>IF('2-Controllo qualitativo'!A239&lt;&gt;"",'2-Controllo qualitativo'!A239,"")</f>
        <v>0</v>
      </c>
      <c r="C239" s="8">
        <f>IF('2-Controllo qualitativo'!C239&lt;&gt;"",'2-Controllo qualitativo'!C239,"")</f>
        <v>0</v>
      </c>
      <c r="D239" s="8">
        <f>IF('2-Controllo qualitativo'!D239&lt;&gt;"",'2-Controllo qualitativo'!D239,"")</f>
        <v>0</v>
      </c>
      <c r="E239" s="9" t="s">
        <v>611</v>
      </c>
      <c r="F239" s="8">
        <f>IF(E239&lt;&gt;"",IF(E239="Continuous measurement",1,IF(E239="Periodic (intermittent) measurement",2,IF(E239="Financial accounting estimates",3,IF(E239="Self-assessment",3,"0")))),"")</f>
        <v>0</v>
      </c>
      <c r="G239" s="9" t="s">
        <v>569</v>
      </c>
      <c r="H239" s="8">
        <f>IF(G239&lt;&gt;"",IF(G239="(1) Those who have performed external calibration or have multiple sets of data to support this",1,IF(G239="(2) Those with certificates such as internal correction or accounting visa",2,IF(G239="(3) Failure to perform instrument calibration or record compilation",3,"0"))),"")</f>
        <v>0</v>
      </c>
      <c r="I239" s="9" t="s">
        <v>612</v>
      </c>
      <c r="J239" s="8">
        <f>IF(I239="1 In-house development coefficient/mass balance coefficient",1,IF(I239="2 Same process/equipment experience coefficient",1,IF(I239="3 The manufacturer provides coefficients",2,IF(I239="4 egional emission coefficient",2,IF(I239="5 National emission coefficient",3,IF(I239="6 International emission coefficient",3,""))))))</f>
        <v>0</v>
      </c>
      <c r="K239" s="8">
        <f>IF(OR(F239="", H239="", J239=""), "Sistema non selezionato", F239*H239*J239)</f>
        <v>0</v>
      </c>
      <c r="L239" s="8">
        <f>IF('3-Controllo quantitativo'!AD238&lt;&gt;"",ROUND('3-Controllo quantitativo'!AD238,4),"")</f>
        <v>0</v>
      </c>
      <c r="M239" s="8">
        <f>IF(K239="Sistema non selezionato",IF(K239&lt;10,"1",IF(19&gt;K239,"2",IF(K239&gt;=27,"3","-"))))</f>
        <v>0</v>
      </c>
      <c r="N239" s="8">
        <f>IF(K239="Sistema non selezionato",IF(L239="",K239,ROUND(K239*L239,2)))</f>
        <v>0</v>
      </c>
    </row>
    <row r="240" spans="2:14">
      <c r="B240" s="8">
        <f>IF('2-Controllo qualitativo'!A240&lt;&gt;"",'2-Controllo qualitativo'!A240,"")</f>
        <v>0</v>
      </c>
      <c r="C240" s="8">
        <f>IF('2-Controllo qualitativo'!C240&lt;&gt;"",'2-Controllo qualitativo'!C240,"")</f>
        <v>0</v>
      </c>
      <c r="D240" s="8">
        <f>IF('2-Controllo qualitativo'!D240&lt;&gt;"",'2-Controllo qualitativo'!D240,"")</f>
        <v>0</v>
      </c>
      <c r="E240" s="9" t="s">
        <v>611</v>
      </c>
      <c r="F240" s="8">
        <f>IF(E240&lt;&gt;"",IF(E240="Continuous measurement",1,IF(E240="Periodic (intermittent) measurement",2,IF(E240="Financial accounting estimates",3,IF(E240="Self-assessment",3,"0")))),"")</f>
        <v>0</v>
      </c>
      <c r="G240" s="9" t="s">
        <v>569</v>
      </c>
      <c r="H240" s="8">
        <f>IF(G240&lt;&gt;"",IF(G240="(1) Those who have performed external calibration or have multiple sets of data to support this",1,IF(G240="(2) Those with certificates such as internal correction or accounting visa",2,IF(G240="(3) Failure to perform instrument calibration or record compilation",3,"0"))),"")</f>
        <v>0</v>
      </c>
      <c r="I240" s="9" t="s">
        <v>612</v>
      </c>
      <c r="J240" s="8">
        <f>IF(I240="1 In-house development coefficient/mass balance coefficient",1,IF(I240="2 Same process/equipment experience coefficient",1,IF(I240="3 The manufacturer provides coefficients",2,IF(I240="4 egional emission coefficient",2,IF(I240="5 National emission coefficient",3,IF(I240="6 International emission coefficient",3,""))))))</f>
        <v>0</v>
      </c>
      <c r="K240" s="8">
        <f>IF(OR(F240="", H240="", J240=""), "Sistema non selezionato", F240*H240*J240)</f>
        <v>0</v>
      </c>
      <c r="L240" s="8">
        <f>IF('3-Controllo quantitativo'!AD239&lt;&gt;"",ROUND('3-Controllo quantitativo'!AD239,4),"")</f>
        <v>0</v>
      </c>
      <c r="M240" s="8">
        <f>IF(K240="Sistema non selezionato",IF(K240&lt;10,"1",IF(19&gt;K240,"2",IF(K240&gt;=27,"3","-"))))</f>
        <v>0</v>
      </c>
      <c r="N240" s="8">
        <f>IF(K240="Sistema non selezionato",IF(L240="",K240,ROUND(K240*L240,2)))</f>
        <v>0</v>
      </c>
    </row>
    <row r="241" spans="2:14">
      <c r="B241" s="8">
        <f>IF('2-Controllo qualitativo'!A241&lt;&gt;"",'2-Controllo qualitativo'!A241,"")</f>
        <v>0</v>
      </c>
      <c r="C241" s="8">
        <f>IF('2-Controllo qualitativo'!C241&lt;&gt;"",'2-Controllo qualitativo'!C241,"")</f>
        <v>0</v>
      </c>
      <c r="D241" s="8">
        <f>IF('2-Controllo qualitativo'!D241&lt;&gt;"",'2-Controllo qualitativo'!D241,"")</f>
        <v>0</v>
      </c>
      <c r="E241" s="9" t="s">
        <v>611</v>
      </c>
      <c r="F241" s="8">
        <f>IF(E241&lt;&gt;"",IF(E241="Continuous measurement",1,IF(E241="Periodic (intermittent) measurement",2,IF(E241="Financial accounting estimates",3,IF(E241="Self-assessment",3,"0")))),"")</f>
        <v>0</v>
      </c>
      <c r="G241" s="9" t="s">
        <v>569</v>
      </c>
      <c r="H241" s="8">
        <f>IF(G241&lt;&gt;"",IF(G241="(1) Those who have performed external calibration or have multiple sets of data to support this",1,IF(G241="(2) Those with certificates such as internal correction or accounting visa",2,IF(G241="(3) Failure to perform instrument calibration or record compilation",3,"0"))),"")</f>
        <v>0</v>
      </c>
      <c r="I241" s="9" t="s">
        <v>612</v>
      </c>
      <c r="J241" s="8">
        <f>IF(I241="1 In-house development coefficient/mass balance coefficient",1,IF(I241="2 Same process/equipment experience coefficient",1,IF(I241="3 The manufacturer provides coefficients",2,IF(I241="4 egional emission coefficient",2,IF(I241="5 National emission coefficient",3,IF(I241="6 International emission coefficient",3,""))))))</f>
        <v>0</v>
      </c>
      <c r="K241" s="8">
        <f>IF(OR(F241="", H241="", J241=""), "Sistema non selezionato", F241*H241*J241)</f>
        <v>0</v>
      </c>
      <c r="L241" s="8">
        <f>IF('3-Controllo quantitativo'!AD240&lt;&gt;"",ROUND('3-Controllo quantitativo'!AD240,4),"")</f>
        <v>0</v>
      </c>
      <c r="M241" s="8">
        <f>IF(K241="Sistema non selezionato",IF(K241&lt;10,"1",IF(19&gt;K241,"2",IF(K241&gt;=27,"3","-"))))</f>
        <v>0</v>
      </c>
      <c r="N241" s="8">
        <f>IF(K241="Sistema non selezionato",IF(L241="",K241,ROUND(K241*L241,2)))</f>
        <v>0</v>
      </c>
    </row>
    <row r="242" spans="2:14">
      <c r="B242" s="8">
        <f>IF('2-Controllo qualitativo'!A242&lt;&gt;"",'2-Controllo qualitativo'!A242,"")</f>
        <v>0</v>
      </c>
      <c r="C242" s="8">
        <f>IF('2-Controllo qualitativo'!C242&lt;&gt;"",'2-Controllo qualitativo'!C242,"")</f>
        <v>0</v>
      </c>
      <c r="D242" s="8">
        <f>IF('2-Controllo qualitativo'!D242&lt;&gt;"",'2-Controllo qualitativo'!D242,"")</f>
        <v>0</v>
      </c>
      <c r="E242" s="9" t="s">
        <v>611</v>
      </c>
      <c r="F242" s="8">
        <f>IF(E242&lt;&gt;"",IF(E242="Continuous measurement",1,IF(E242="Periodic (intermittent) measurement",2,IF(E242="Financial accounting estimates",3,IF(E242="Self-assessment",3,"0")))),"")</f>
        <v>0</v>
      </c>
      <c r="G242" s="9" t="s">
        <v>569</v>
      </c>
      <c r="H242" s="8">
        <f>IF(G242&lt;&gt;"",IF(G242="(1) Those who have performed external calibration or have multiple sets of data to support this",1,IF(G242="(2) Those with certificates such as internal correction or accounting visa",2,IF(G242="(3) Failure to perform instrument calibration or record compilation",3,"0"))),"")</f>
        <v>0</v>
      </c>
      <c r="I242" s="9" t="s">
        <v>612</v>
      </c>
      <c r="J242" s="8">
        <f>IF(I242="1 In-house development coefficient/mass balance coefficient",1,IF(I242="2 Same process/equipment experience coefficient",1,IF(I242="3 The manufacturer provides coefficients",2,IF(I242="4 egional emission coefficient",2,IF(I242="5 National emission coefficient",3,IF(I242="6 International emission coefficient",3,""))))))</f>
        <v>0</v>
      </c>
      <c r="K242" s="8">
        <f>IF(OR(F242="", H242="", J242=""), "Sistema non selezionato", F242*H242*J242)</f>
        <v>0</v>
      </c>
      <c r="L242" s="8">
        <f>IF('3-Controllo quantitativo'!AD241&lt;&gt;"",ROUND('3-Controllo quantitativo'!AD241,4),"")</f>
        <v>0</v>
      </c>
      <c r="M242" s="8">
        <f>IF(K242="Sistema non selezionato",IF(K242&lt;10,"1",IF(19&gt;K242,"2",IF(K242&gt;=27,"3","-"))))</f>
        <v>0</v>
      </c>
      <c r="N242" s="8">
        <f>IF(K242="Sistema non selezionato",IF(L242="",K242,ROUND(K242*L242,2)))</f>
        <v>0</v>
      </c>
    </row>
    <row r="243" spans="2:14">
      <c r="B243" s="8">
        <f>IF('2-Controllo qualitativo'!A243&lt;&gt;"",'2-Controllo qualitativo'!A243,"")</f>
        <v>0</v>
      </c>
      <c r="C243" s="8">
        <f>IF('2-Controllo qualitativo'!C243&lt;&gt;"",'2-Controllo qualitativo'!C243,"")</f>
        <v>0</v>
      </c>
      <c r="D243" s="8">
        <f>IF('2-Controllo qualitativo'!D243&lt;&gt;"",'2-Controllo qualitativo'!D243,"")</f>
        <v>0</v>
      </c>
      <c r="E243" s="9" t="s">
        <v>613</v>
      </c>
      <c r="F243" s="8">
        <f>IF(E243&lt;&gt;"",IF(E243="Continuous measurement",1,IF(E243="Periodic (intermittent) measurement",2,IF(E243="Financial accounting estimates",3,IF(E243="Self-assessment",3,"0")))),"")</f>
        <v>0</v>
      </c>
      <c r="G243" s="9" t="s">
        <v>569</v>
      </c>
      <c r="H243" s="8">
        <f>IF(G243&lt;&gt;"",IF(G243="(1) Those who have performed external calibration or have multiple sets of data to support this",1,IF(G243="(2) Those with certificates such as internal correction or accounting visa",2,IF(G243="(3) Failure to perform instrument calibration or record compilation",3,"0"))),"")</f>
        <v>0</v>
      </c>
      <c r="I243" s="9" t="s">
        <v>615</v>
      </c>
      <c r="J243" s="8">
        <f>IF(I243="1 In-house development coefficient/mass balance coefficient",1,IF(I243="2 Same process/equipment experience coefficient",1,IF(I243="3 The manufacturer provides coefficients",2,IF(I243="4 egional emission coefficient",2,IF(I243="5 National emission coefficient",3,IF(I243="6 International emission coefficient",3,""))))))</f>
        <v>0</v>
      </c>
      <c r="K243" s="8">
        <f>IF(OR(F243="", H243="", J243=""), "Sistema non selezionato", F243*H243*J243)</f>
        <v>0</v>
      </c>
      <c r="L243" s="8">
        <f>IF('3-Controllo quantitativo'!AD242&lt;&gt;"",ROUND('3-Controllo quantitativo'!AD242,4),"")</f>
        <v>0</v>
      </c>
      <c r="M243" s="8">
        <f>IF(K243="Sistema non selezionato",IF(K243&lt;10,"1",IF(19&gt;K243,"2",IF(K243&gt;=27,"3","-"))))</f>
        <v>0</v>
      </c>
      <c r="N243" s="8">
        <f>IF(K243="Sistema non selezionato",IF(L243="",K243,ROUND(K243*L243,2)))</f>
        <v>0</v>
      </c>
    </row>
    <row r="244" spans="2:14">
      <c r="B244" s="8">
        <f>IF('2-Controllo qualitativo'!A244&lt;&gt;"",'2-Controllo qualitativo'!A244,"")</f>
        <v>0</v>
      </c>
      <c r="C244" s="8">
        <f>IF('2-Controllo qualitativo'!C244&lt;&gt;"",'2-Controllo qualitativo'!C244,"")</f>
        <v>0</v>
      </c>
      <c r="D244" s="8">
        <f>IF('2-Controllo qualitativo'!D244&lt;&gt;"",'2-Controllo qualitativo'!D244,"")</f>
        <v>0</v>
      </c>
      <c r="E244" s="9" t="s">
        <v>613</v>
      </c>
      <c r="F244" s="8">
        <f>IF(E244&lt;&gt;"",IF(E244="Continuous measurement",1,IF(E244="Periodic (intermittent) measurement",2,IF(E244="Financial accounting estimates",3,IF(E244="Self-assessment",3,"0")))),"")</f>
        <v>0</v>
      </c>
      <c r="G244" s="9" t="s">
        <v>569</v>
      </c>
      <c r="H244" s="8">
        <f>IF(G244&lt;&gt;"",IF(G244="(1) Those who have performed external calibration or have multiple sets of data to support this",1,IF(G244="(2) Those with certificates such as internal correction or accounting visa",2,IF(G244="(3) Failure to perform instrument calibration or record compilation",3,"0"))),"")</f>
        <v>0</v>
      </c>
      <c r="I244" s="9" t="s">
        <v>612</v>
      </c>
      <c r="J244" s="8">
        <f>IF(I244="1 In-house development coefficient/mass balance coefficient",1,IF(I244="2 Same process/equipment experience coefficient",1,IF(I244="3 The manufacturer provides coefficients",2,IF(I244="4 egional emission coefficient",2,IF(I244="5 National emission coefficient",3,IF(I244="6 International emission coefficient",3,""))))))</f>
        <v>0</v>
      </c>
      <c r="K244" s="8">
        <f>IF(OR(F244="", H244="", J244=""), "Sistema non selezionato", F244*H244*J244)</f>
        <v>0</v>
      </c>
      <c r="L244" s="8">
        <f>IF('3-Controllo quantitativo'!AD243&lt;&gt;"",ROUND('3-Controllo quantitativo'!AD243,4),"")</f>
        <v>0</v>
      </c>
      <c r="M244" s="8">
        <f>IF(K244="Sistema non selezionato",IF(K244&lt;10,"1",IF(19&gt;K244,"2",IF(K244&gt;=27,"3","-"))))</f>
        <v>0</v>
      </c>
      <c r="N244" s="8">
        <f>IF(K244="Sistema non selezionato",IF(L244="",K244,ROUND(K244*L244,2)))</f>
        <v>0</v>
      </c>
    </row>
    <row r="245" spans="2:14">
      <c r="B245" s="8">
        <f>IF('2-Controllo qualitativo'!A245&lt;&gt;"",'2-Controllo qualitativo'!A245,"")</f>
        <v>0</v>
      </c>
      <c r="C245" s="8">
        <f>IF('2-Controllo qualitativo'!C245&lt;&gt;"",'2-Controllo qualitativo'!C245,"")</f>
        <v>0</v>
      </c>
      <c r="D245" s="8">
        <f>IF('2-Controllo qualitativo'!D245&lt;&gt;"",'2-Controllo qualitativo'!D245,"")</f>
        <v>0</v>
      </c>
      <c r="E245" s="9" t="s">
        <v>613</v>
      </c>
      <c r="F245" s="8">
        <f>IF(E245&lt;&gt;"",IF(E245="Continuous measurement",1,IF(E245="Periodic (intermittent) measurement",2,IF(E245="Financial accounting estimates",3,IF(E245="Self-assessment",3,"0")))),"")</f>
        <v>0</v>
      </c>
      <c r="G245" s="9" t="s">
        <v>569</v>
      </c>
      <c r="H245" s="8">
        <f>IF(G245&lt;&gt;"",IF(G245="(1) Those who have performed external calibration or have multiple sets of data to support this",1,IF(G245="(2) Those with certificates such as internal correction or accounting visa",2,IF(G245="(3) Failure to perform instrument calibration or record compilation",3,"0"))),"")</f>
        <v>0</v>
      </c>
      <c r="I245" s="9" t="s">
        <v>612</v>
      </c>
      <c r="J245" s="8">
        <f>IF(I245="1 In-house development coefficient/mass balance coefficient",1,IF(I245="2 Same process/equipment experience coefficient",1,IF(I245="3 The manufacturer provides coefficients",2,IF(I245="4 egional emission coefficient",2,IF(I245="5 National emission coefficient",3,IF(I245="6 International emission coefficient",3,""))))))</f>
        <v>0</v>
      </c>
      <c r="K245" s="8">
        <f>IF(OR(F245="", H245="", J245=""), "Sistema non selezionato", F245*H245*J245)</f>
        <v>0</v>
      </c>
      <c r="L245" s="8">
        <f>IF('3-Controllo quantitativo'!AD244&lt;&gt;"",ROUND('3-Controllo quantitativo'!AD244,4),"")</f>
        <v>0</v>
      </c>
      <c r="M245" s="8">
        <f>IF(K245="Sistema non selezionato",IF(K245&lt;10,"1",IF(19&gt;K245,"2",IF(K245&gt;=27,"3","-"))))</f>
        <v>0</v>
      </c>
      <c r="N245" s="8">
        <f>IF(K245="Sistema non selezionato",IF(L245="",K245,ROUND(K245*L245,2)))</f>
        <v>0</v>
      </c>
    </row>
    <row r="246" spans="2:14">
      <c r="B246" s="8">
        <f>IF('2-Controllo qualitativo'!A246&lt;&gt;"",'2-Controllo qualitativo'!A246,"")</f>
        <v>0</v>
      </c>
      <c r="C246" s="8">
        <f>IF('2-Controllo qualitativo'!C246&lt;&gt;"",'2-Controllo qualitativo'!C246,"")</f>
        <v>0</v>
      </c>
      <c r="D246" s="8">
        <f>IF('2-Controllo qualitativo'!D246&lt;&gt;"",'2-Controllo qualitativo'!D246,"")</f>
        <v>0</v>
      </c>
      <c r="E246" s="9" t="s">
        <v>613</v>
      </c>
      <c r="F246" s="8">
        <f>IF(E246&lt;&gt;"",IF(E246="Continuous measurement",1,IF(E246="Periodic (intermittent) measurement",2,IF(E246="Financial accounting estimates",3,IF(E246="Self-assessment",3,"0")))),"")</f>
        <v>0</v>
      </c>
      <c r="G246" s="9" t="s">
        <v>569</v>
      </c>
      <c r="H246" s="8">
        <f>IF(G246&lt;&gt;"",IF(G246="(1) Those who have performed external calibration or have multiple sets of data to support this",1,IF(G246="(2) Those with certificates such as internal correction or accounting visa",2,IF(G246="(3) Failure to perform instrument calibration or record compilation",3,"0"))),"")</f>
        <v>0</v>
      </c>
      <c r="I246" s="9" t="s">
        <v>612</v>
      </c>
      <c r="J246" s="8">
        <f>IF(I246="1 In-house development coefficient/mass balance coefficient",1,IF(I246="2 Same process/equipment experience coefficient",1,IF(I246="3 The manufacturer provides coefficients",2,IF(I246="4 egional emission coefficient",2,IF(I246="5 National emission coefficient",3,IF(I246="6 International emission coefficient",3,""))))))</f>
        <v>0</v>
      </c>
      <c r="K246" s="8">
        <f>IF(OR(F246="", H246="", J246=""), "Sistema non selezionato", F246*H246*J246)</f>
        <v>0</v>
      </c>
      <c r="L246" s="8">
        <f>IF('3-Controllo quantitativo'!AD245&lt;&gt;"",ROUND('3-Controllo quantitativo'!AD245,4),"")</f>
        <v>0</v>
      </c>
      <c r="M246" s="8">
        <f>IF(K246="Sistema non selezionato",IF(K246&lt;10,"1",IF(19&gt;K246,"2",IF(K246&gt;=27,"3","-"))))</f>
        <v>0</v>
      </c>
      <c r="N246" s="8">
        <f>IF(K246="Sistema non selezionato",IF(L246="",K246,ROUND(K246*L246,2)))</f>
        <v>0</v>
      </c>
    </row>
    <row r="247" spans="2:14">
      <c r="B247" s="8">
        <f>IF('2-Controllo qualitativo'!A247&lt;&gt;"",'2-Controllo qualitativo'!A247,"")</f>
        <v>0</v>
      </c>
      <c r="C247" s="8">
        <f>IF('2-Controllo qualitativo'!C247&lt;&gt;"",'2-Controllo qualitativo'!C247,"")</f>
        <v>0</v>
      </c>
      <c r="D247" s="8">
        <f>IF('2-Controllo qualitativo'!D247&lt;&gt;"",'2-Controllo qualitativo'!D247,"")</f>
        <v>0</v>
      </c>
      <c r="E247" s="9" t="s">
        <v>613</v>
      </c>
      <c r="F247" s="8">
        <f>IF(E247&lt;&gt;"",IF(E247="Continuous measurement",1,IF(E247="Periodic (intermittent) measurement",2,IF(E247="Financial accounting estimates",3,IF(E247="Self-assessment",3,"0")))),"")</f>
        <v>0</v>
      </c>
      <c r="G247" s="9" t="s">
        <v>569</v>
      </c>
      <c r="H247" s="8">
        <f>IF(G247&lt;&gt;"",IF(G247="(1) Those who have performed external calibration or have multiple sets of data to support this",1,IF(G247="(2) Those with certificates such as internal correction or accounting visa",2,IF(G247="(3) Failure to perform instrument calibration or record compilation",3,"0"))),"")</f>
        <v>0</v>
      </c>
      <c r="I247" s="9" t="s">
        <v>612</v>
      </c>
      <c r="J247" s="8">
        <f>IF(I247="1 In-house development coefficient/mass balance coefficient",1,IF(I247="2 Same process/equipment experience coefficient",1,IF(I247="3 The manufacturer provides coefficients",2,IF(I247="4 egional emission coefficient",2,IF(I247="5 National emission coefficient",3,IF(I247="6 International emission coefficient",3,""))))))</f>
        <v>0</v>
      </c>
      <c r="K247" s="8">
        <f>IF(OR(F247="", H247="", J247=""), "Sistema non selezionato", F247*H247*J247)</f>
        <v>0</v>
      </c>
      <c r="L247" s="8">
        <f>IF('3-Controllo quantitativo'!AD246&lt;&gt;"",ROUND('3-Controllo quantitativo'!AD246,4),"")</f>
        <v>0</v>
      </c>
      <c r="M247" s="8">
        <f>IF(K247="Sistema non selezionato",IF(K247&lt;10,"1",IF(19&gt;K247,"2",IF(K247&gt;=27,"3","-"))))</f>
        <v>0</v>
      </c>
      <c r="N247" s="8">
        <f>IF(K247="Sistema non selezionato",IF(L247="",K247,ROUND(K247*L247,2)))</f>
        <v>0</v>
      </c>
    </row>
    <row r="248" spans="2:14">
      <c r="B248" s="8">
        <f>IF('2-Controllo qualitativo'!A248&lt;&gt;"",'2-Controllo qualitativo'!A248,"")</f>
        <v>0</v>
      </c>
      <c r="C248" s="8">
        <f>IF('2-Controllo qualitativo'!C248&lt;&gt;"",'2-Controllo qualitativo'!C248,"")</f>
        <v>0</v>
      </c>
      <c r="D248" s="8">
        <f>IF('2-Controllo qualitativo'!D248&lt;&gt;"",'2-Controllo qualitativo'!D248,"")</f>
        <v>0</v>
      </c>
      <c r="E248" s="9" t="s">
        <v>613</v>
      </c>
      <c r="F248" s="8">
        <f>IF(E248&lt;&gt;"",IF(E248="Continuous measurement",1,IF(E248="Periodic (intermittent) measurement",2,IF(E248="Financial accounting estimates",3,IF(E248="Self-assessment",3,"0")))),"")</f>
        <v>0</v>
      </c>
      <c r="G248" s="9" t="s">
        <v>569</v>
      </c>
      <c r="H248" s="8">
        <f>IF(G248&lt;&gt;"",IF(G248="(1) Those who have performed external calibration or have multiple sets of data to support this",1,IF(G248="(2) Those with certificates such as internal correction or accounting visa",2,IF(G248="(3) Failure to perform instrument calibration or record compilation",3,"0"))),"")</f>
        <v>0</v>
      </c>
      <c r="I248" s="9" t="s">
        <v>612</v>
      </c>
      <c r="J248" s="8">
        <f>IF(I248="1 In-house development coefficient/mass balance coefficient",1,IF(I248="2 Same process/equipment experience coefficient",1,IF(I248="3 The manufacturer provides coefficients",2,IF(I248="4 egional emission coefficient",2,IF(I248="5 National emission coefficient",3,IF(I248="6 International emission coefficient",3,""))))))</f>
        <v>0</v>
      </c>
      <c r="K248" s="8">
        <f>IF(OR(F248="", H248="", J248=""), "Sistema non selezionato", F248*H248*J248)</f>
        <v>0</v>
      </c>
      <c r="L248" s="8">
        <f>IF('3-Controllo quantitativo'!AD247&lt;&gt;"",ROUND('3-Controllo quantitativo'!AD247,4),"")</f>
        <v>0</v>
      </c>
      <c r="M248" s="8">
        <f>IF(K248="Sistema non selezionato",IF(K248&lt;10,"1",IF(19&gt;K248,"2",IF(K248&gt;=27,"3","-"))))</f>
        <v>0</v>
      </c>
      <c r="N248" s="8">
        <f>IF(K248="Sistema non selezionato",IF(L248="",K248,ROUND(K248*L248,2)))</f>
        <v>0</v>
      </c>
    </row>
    <row r="249" spans="2:14">
      <c r="B249" s="8">
        <f>IF('2-Controllo qualitativo'!A249&lt;&gt;"",'2-Controllo qualitativo'!A249,"")</f>
        <v>0</v>
      </c>
      <c r="C249" s="8">
        <f>IF('2-Controllo qualitativo'!C249&lt;&gt;"",'2-Controllo qualitativo'!C249,"")</f>
        <v>0</v>
      </c>
      <c r="D249" s="8">
        <f>IF('2-Controllo qualitativo'!D249&lt;&gt;"",'2-Controllo qualitativo'!D249,"")</f>
        <v>0</v>
      </c>
      <c r="E249" s="9" t="s">
        <v>613</v>
      </c>
      <c r="F249" s="8">
        <f>IF(E249&lt;&gt;"",IF(E249="Continuous measurement",1,IF(E249="Periodic (intermittent) measurement",2,IF(E249="Financial accounting estimates",3,IF(E249="Self-assessment",3,"0")))),"")</f>
        <v>0</v>
      </c>
      <c r="G249" s="9"/>
      <c r="H249" s="8">
        <f>IF(G249&lt;&gt;"",IF(G249="(1) Those who have performed external calibration or have multiple sets of data to support this",1,IF(G249="(2) Those with certificates such as internal correction or accounting visa",2,IF(G249="(3) Failure to perform instrument calibration or record compilation",3,"0"))),"")</f>
        <v>0</v>
      </c>
      <c r="I249" s="9"/>
      <c r="J249" s="8">
        <f>IF(I249="1 In-house development coefficient/mass balance coefficient",1,IF(I249="2 Same process/equipment experience coefficient",1,IF(I249="3 The manufacturer provides coefficients",2,IF(I249="4 egional emission coefficient",2,IF(I249="5 National emission coefficient",3,IF(I249="6 International emission coefficient",3,""))))))</f>
        <v>0</v>
      </c>
      <c r="K249" s="8">
        <f>IF(OR(F249="", H249="", J249=""), "Sistema non selezionato", F249*H249*J249)</f>
        <v>0</v>
      </c>
      <c r="L249" s="8">
        <f>IF('3-Controllo quantitativo'!AD248&lt;&gt;"",ROUND('3-Controllo quantitativo'!AD248,4),"")</f>
        <v>0</v>
      </c>
      <c r="M249" s="8">
        <f>IF(K249="Sistema non selezionato",IF(K249&lt;10,"1",IF(19&gt;K249,"2",IF(K249&gt;=27,"3","-"))))</f>
        <v>0</v>
      </c>
      <c r="N249" s="8">
        <f>IF(K249="Sistema non selezionato",IF(L249="",K249,ROUND(K249*L249,2)))</f>
        <v>0</v>
      </c>
    </row>
    <row r="250" spans="2:14">
      <c r="B250" s="8">
        <f>IF('2-Controllo qualitativo'!A250&lt;&gt;"",'2-Controllo qualitativo'!A250,"")</f>
        <v>0</v>
      </c>
      <c r="C250" s="8">
        <f>IF('2-Controllo qualitativo'!C250&lt;&gt;"",'2-Controllo qualitativo'!C250,"")</f>
        <v>0</v>
      </c>
      <c r="D250" s="8">
        <f>IF('2-Controllo qualitativo'!D250&lt;&gt;"",'2-Controllo qualitativo'!D250,"")</f>
        <v>0</v>
      </c>
      <c r="E250" s="9" t="s">
        <v>613</v>
      </c>
      <c r="F250" s="8">
        <f>IF(E250&lt;&gt;"",IF(E250="Continuous measurement",1,IF(E250="Periodic (intermittent) measurement",2,IF(E250="Financial accounting estimates",3,IF(E250="Self-assessment",3,"0")))),"")</f>
        <v>0</v>
      </c>
      <c r="G250" s="9" t="s">
        <v>569</v>
      </c>
      <c r="H250" s="8">
        <f>IF(G250&lt;&gt;"",IF(G250="(1) Those who have performed external calibration or have multiple sets of data to support this",1,IF(G250="(2) Those with certificates such as internal correction or accounting visa",2,IF(G250="(3) Failure to perform instrument calibration or record compilation",3,"0"))),"")</f>
        <v>0</v>
      </c>
      <c r="I250" s="9" t="s">
        <v>615</v>
      </c>
      <c r="J250" s="8">
        <f>IF(I250="1 In-house development coefficient/mass balance coefficient",1,IF(I250="2 Same process/equipment experience coefficient",1,IF(I250="3 The manufacturer provides coefficients",2,IF(I250="4 egional emission coefficient",2,IF(I250="5 National emission coefficient",3,IF(I250="6 International emission coefficient",3,""))))))</f>
        <v>0</v>
      </c>
      <c r="K250" s="8">
        <f>IF(OR(F250="", H250="", J250=""), "Sistema non selezionato", F250*H250*J250)</f>
        <v>0</v>
      </c>
      <c r="L250" s="8">
        <f>IF('3-Controllo quantitativo'!AD249&lt;&gt;"",ROUND('3-Controllo quantitativo'!AD249,4),"")</f>
        <v>0</v>
      </c>
      <c r="M250" s="8">
        <f>IF(K250="Sistema non selezionato",IF(K250&lt;10,"1",IF(19&gt;K250,"2",IF(K250&gt;=27,"3","-"))))</f>
        <v>0</v>
      </c>
      <c r="N250" s="8">
        <f>IF(K250="Sistema non selezionato",IF(L250="",K250,ROUND(K250*L250,2)))</f>
        <v>0</v>
      </c>
    </row>
    <row r="251" spans="2:14">
      <c r="B251" s="8">
        <f>IF('2-Controllo qualitativo'!A251&lt;&gt;"",'2-Controllo qualitativo'!A251,"")</f>
        <v>0</v>
      </c>
      <c r="C251" s="8">
        <f>IF('2-Controllo qualitativo'!C251&lt;&gt;"",'2-Controllo qualitativo'!C251,"")</f>
        <v>0</v>
      </c>
      <c r="D251" s="8">
        <f>IF('2-Controllo qualitativo'!D251&lt;&gt;"",'2-Controllo qualitativo'!D251,"")</f>
        <v>0</v>
      </c>
      <c r="E251" s="9" t="s">
        <v>613</v>
      </c>
      <c r="F251" s="8">
        <f>IF(E251&lt;&gt;"",IF(E251="Continuous measurement",1,IF(E251="Periodic (intermittent) measurement",2,IF(E251="Financial accounting estimates",3,IF(E251="Self-assessment",3,"0")))),"")</f>
        <v>0</v>
      </c>
      <c r="G251" s="9" t="s">
        <v>569</v>
      </c>
      <c r="H251" s="8">
        <f>IF(G251&lt;&gt;"",IF(G251="(1) Those who have performed external calibration or have multiple sets of data to support this",1,IF(G251="(2) Those with certificates such as internal correction or accounting visa",2,IF(G251="(3) Failure to perform instrument calibration or record compilation",3,"0"))),"")</f>
        <v>0</v>
      </c>
      <c r="I251" s="9" t="s">
        <v>612</v>
      </c>
      <c r="J251" s="8">
        <f>IF(I251="1 In-house development coefficient/mass balance coefficient",1,IF(I251="2 Same process/equipment experience coefficient",1,IF(I251="3 The manufacturer provides coefficients",2,IF(I251="4 egional emission coefficient",2,IF(I251="5 National emission coefficient",3,IF(I251="6 International emission coefficient",3,""))))))</f>
        <v>0</v>
      </c>
      <c r="K251" s="8">
        <f>IF(OR(F251="", H251="", J251=""), "Sistema non selezionato", F251*H251*J251)</f>
        <v>0</v>
      </c>
      <c r="L251" s="8">
        <f>IF('3-Controllo quantitativo'!AD250&lt;&gt;"",ROUND('3-Controllo quantitativo'!AD250,4),"")</f>
        <v>0</v>
      </c>
      <c r="M251" s="8">
        <f>IF(K251="Sistema non selezionato",IF(K251&lt;10,"1",IF(19&gt;K251,"2",IF(K251&gt;=27,"3","-"))))</f>
        <v>0</v>
      </c>
      <c r="N251" s="8">
        <f>IF(K251="Sistema non selezionato",IF(L251="",K251,ROUND(K251*L251,2)))</f>
        <v>0</v>
      </c>
    </row>
    <row r="252" spans="2:14">
      <c r="B252" s="8">
        <f>IF('2-Controllo qualitativo'!A252&lt;&gt;"",'2-Controllo qualitativo'!A252,"")</f>
        <v>0</v>
      </c>
      <c r="C252" s="8">
        <f>IF('2-Controllo qualitativo'!C252&lt;&gt;"",'2-Controllo qualitativo'!C252,"")</f>
        <v>0</v>
      </c>
      <c r="D252" s="8">
        <f>IF('2-Controllo qualitativo'!D252&lt;&gt;"",'2-Controllo qualitativo'!D252,"")</f>
        <v>0</v>
      </c>
      <c r="E252" s="9" t="s">
        <v>613</v>
      </c>
      <c r="F252" s="8">
        <f>IF(E252&lt;&gt;"",IF(E252="Continuous measurement",1,IF(E252="Periodic (intermittent) measurement",2,IF(E252="Financial accounting estimates",3,IF(E252="Self-assessment",3,"0")))),"")</f>
        <v>0</v>
      </c>
      <c r="G252" s="9" t="s">
        <v>569</v>
      </c>
      <c r="H252" s="8">
        <f>IF(G252&lt;&gt;"",IF(G252="(1) Those who have performed external calibration or have multiple sets of data to support this",1,IF(G252="(2) Those with certificates such as internal correction or accounting visa",2,IF(G252="(3) Failure to perform instrument calibration or record compilation",3,"0"))),"")</f>
        <v>0</v>
      </c>
      <c r="I252" s="9" t="s">
        <v>612</v>
      </c>
      <c r="J252" s="8">
        <f>IF(I252="1 In-house development coefficient/mass balance coefficient",1,IF(I252="2 Same process/equipment experience coefficient",1,IF(I252="3 The manufacturer provides coefficients",2,IF(I252="4 egional emission coefficient",2,IF(I252="5 National emission coefficient",3,IF(I252="6 International emission coefficient",3,""))))))</f>
        <v>0</v>
      </c>
      <c r="K252" s="8">
        <f>IF(OR(F252="", H252="", J252=""), "Sistema non selezionato", F252*H252*J252)</f>
        <v>0</v>
      </c>
      <c r="L252" s="8">
        <f>IF('3-Controllo quantitativo'!AD251&lt;&gt;"",ROUND('3-Controllo quantitativo'!AD251,4),"")</f>
        <v>0</v>
      </c>
      <c r="M252" s="8">
        <f>IF(K252="Sistema non selezionato",IF(K252&lt;10,"1",IF(19&gt;K252,"2",IF(K252&gt;=27,"3","-"))))</f>
        <v>0</v>
      </c>
      <c r="N252" s="8">
        <f>IF(K252="Sistema non selezionato",IF(L252="",K252,ROUND(K252*L252,2)))</f>
        <v>0</v>
      </c>
    </row>
    <row r="253" spans="2:14">
      <c r="B253" s="8">
        <f>IF('2-Controllo qualitativo'!A253&lt;&gt;"",'2-Controllo qualitativo'!A253,"")</f>
        <v>0</v>
      </c>
      <c r="C253" s="8">
        <f>IF('2-Controllo qualitativo'!C253&lt;&gt;"",'2-Controllo qualitativo'!C253,"")</f>
        <v>0</v>
      </c>
      <c r="D253" s="8">
        <f>IF('2-Controllo qualitativo'!D253&lt;&gt;"",'2-Controllo qualitativo'!D253,"")</f>
        <v>0</v>
      </c>
      <c r="E253" s="9" t="s">
        <v>611</v>
      </c>
      <c r="F253" s="8">
        <f>IF(E253&lt;&gt;"",IF(E253="Continuous measurement",1,IF(E253="Periodic (intermittent) measurement",2,IF(E253="Financial accounting estimates",3,IF(E253="Self-assessment",3,"0")))),"")</f>
        <v>0</v>
      </c>
      <c r="G253" s="9" t="s">
        <v>569</v>
      </c>
      <c r="H253" s="8">
        <f>IF(G253&lt;&gt;"",IF(G253="(1) Those who have performed external calibration or have multiple sets of data to support this",1,IF(G253="(2) Those with certificates such as internal correction or accounting visa",2,IF(G253="(3) Failure to perform instrument calibration or record compilation",3,"0"))),"")</f>
        <v>0</v>
      </c>
      <c r="I253" s="9" t="s">
        <v>612</v>
      </c>
      <c r="J253" s="8">
        <f>IF(I253="1 In-house development coefficient/mass balance coefficient",1,IF(I253="2 Same process/equipment experience coefficient",1,IF(I253="3 The manufacturer provides coefficients",2,IF(I253="4 egional emission coefficient",2,IF(I253="5 National emission coefficient",3,IF(I253="6 International emission coefficient",3,""))))))</f>
        <v>0</v>
      </c>
      <c r="K253" s="8">
        <f>IF(OR(F253="", H253="", J253=""), "Sistema non selezionato", F253*H253*J253)</f>
        <v>0</v>
      </c>
      <c r="L253" s="8">
        <f>IF('3-Controllo quantitativo'!AD252&lt;&gt;"",ROUND('3-Controllo quantitativo'!AD252,4),"")</f>
        <v>0</v>
      </c>
      <c r="M253" s="8">
        <f>IF(K253="Sistema non selezionato",IF(K253&lt;10,"1",IF(19&gt;K253,"2",IF(K253&gt;=27,"3","-"))))</f>
        <v>0</v>
      </c>
      <c r="N253" s="8">
        <f>IF(K253="Sistema non selezionato",IF(L253="",K253,ROUND(K253*L253,2)))</f>
        <v>0</v>
      </c>
    </row>
    <row r="254" spans="2:14">
      <c r="B254" s="8">
        <f>IF('2-Controllo qualitativo'!A254&lt;&gt;"",'2-Controllo qualitativo'!A254,"")</f>
        <v>0</v>
      </c>
      <c r="C254" s="8">
        <f>IF('2-Controllo qualitativo'!C254&lt;&gt;"",'2-Controllo qualitativo'!C254,"")</f>
        <v>0</v>
      </c>
      <c r="D254" s="8">
        <f>IF('2-Controllo qualitativo'!D254&lt;&gt;"",'2-Controllo qualitativo'!D254,"")</f>
        <v>0</v>
      </c>
      <c r="E254" s="9" t="s">
        <v>611</v>
      </c>
      <c r="F254" s="8">
        <f>IF(E254&lt;&gt;"",IF(E254="Continuous measurement",1,IF(E254="Periodic (intermittent) measurement",2,IF(E254="Financial accounting estimates",3,IF(E254="Self-assessment",3,"0")))),"")</f>
        <v>0</v>
      </c>
      <c r="G254" s="9" t="s">
        <v>569</v>
      </c>
      <c r="H254" s="8">
        <f>IF(G254&lt;&gt;"",IF(G254="(1) Those who have performed external calibration or have multiple sets of data to support this",1,IF(G254="(2) Those with certificates such as internal correction or accounting visa",2,IF(G254="(3) Failure to perform instrument calibration or record compilation",3,"0"))),"")</f>
        <v>0</v>
      </c>
      <c r="I254" s="9" t="s">
        <v>612</v>
      </c>
      <c r="J254" s="8">
        <f>IF(I254="1 In-house development coefficient/mass balance coefficient",1,IF(I254="2 Same process/equipment experience coefficient",1,IF(I254="3 The manufacturer provides coefficients",2,IF(I254="4 egional emission coefficient",2,IF(I254="5 National emission coefficient",3,IF(I254="6 International emission coefficient",3,""))))))</f>
        <v>0</v>
      </c>
      <c r="K254" s="8">
        <f>IF(OR(F254="", H254="", J254=""), "Sistema non selezionato", F254*H254*J254)</f>
        <v>0</v>
      </c>
      <c r="L254" s="8">
        <f>IF('3-Controllo quantitativo'!AD253&lt;&gt;"",ROUND('3-Controllo quantitativo'!AD253,4),"")</f>
        <v>0</v>
      </c>
      <c r="M254" s="8">
        <f>IF(K254="Sistema non selezionato",IF(K254&lt;10,"1",IF(19&gt;K254,"2",IF(K254&gt;=27,"3","-"))))</f>
        <v>0</v>
      </c>
      <c r="N254" s="8">
        <f>IF(K254="Sistema non selezionato",IF(L254="",K254,ROUND(K254*L254,2)))</f>
        <v>0</v>
      </c>
    </row>
    <row r="255" spans="2:14">
      <c r="B255" s="8">
        <f>IF('2-Controllo qualitativo'!A255&lt;&gt;"",'2-Controllo qualitativo'!A255,"")</f>
        <v>0</v>
      </c>
      <c r="C255" s="8">
        <f>IF('2-Controllo qualitativo'!C255&lt;&gt;"",'2-Controllo qualitativo'!C255,"")</f>
        <v>0</v>
      </c>
      <c r="D255" s="8">
        <f>IF('2-Controllo qualitativo'!D255&lt;&gt;"",'2-Controllo qualitativo'!D255,"")</f>
        <v>0</v>
      </c>
      <c r="E255" s="9" t="s">
        <v>611</v>
      </c>
      <c r="F255" s="8">
        <f>IF(E255&lt;&gt;"",IF(E255="Continuous measurement",1,IF(E255="Periodic (intermittent) measurement",2,IF(E255="Financial accounting estimates",3,IF(E255="Self-assessment",3,"0")))),"")</f>
        <v>0</v>
      </c>
      <c r="G255" s="9" t="s">
        <v>569</v>
      </c>
      <c r="H255" s="8">
        <f>IF(G255&lt;&gt;"",IF(G255="(1) Those who have performed external calibration or have multiple sets of data to support this",1,IF(G255="(2) Those with certificates such as internal correction or accounting visa",2,IF(G255="(3) Failure to perform instrument calibration or record compilation",3,"0"))),"")</f>
        <v>0</v>
      </c>
      <c r="I255" s="9" t="s">
        <v>612</v>
      </c>
      <c r="J255" s="8">
        <f>IF(I255="1 In-house development coefficient/mass balance coefficient",1,IF(I255="2 Same process/equipment experience coefficient",1,IF(I255="3 The manufacturer provides coefficients",2,IF(I255="4 egional emission coefficient",2,IF(I255="5 National emission coefficient",3,IF(I255="6 International emission coefficient",3,""))))))</f>
        <v>0</v>
      </c>
      <c r="K255" s="8">
        <f>IF(OR(F255="", H255="", J255=""), "Sistema non selezionato", F255*H255*J255)</f>
        <v>0</v>
      </c>
      <c r="L255" s="8">
        <f>IF('3-Controllo quantitativo'!AD254&lt;&gt;"",ROUND('3-Controllo quantitativo'!AD254,4),"")</f>
        <v>0</v>
      </c>
      <c r="M255" s="8">
        <f>IF(K255="Sistema non selezionato",IF(K255&lt;10,"1",IF(19&gt;K255,"2",IF(K255&gt;=27,"3","-"))))</f>
        <v>0</v>
      </c>
      <c r="N255" s="8">
        <f>IF(K255="Sistema non selezionato",IF(L255="",K255,ROUND(K255*L255,2)))</f>
        <v>0</v>
      </c>
    </row>
    <row r="256" spans="2:14">
      <c r="B256" s="8">
        <f>IF('2-Controllo qualitativo'!A256&lt;&gt;"",'2-Controllo qualitativo'!A256,"")</f>
        <v>0</v>
      </c>
      <c r="C256" s="8">
        <f>IF('2-Controllo qualitativo'!C256&lt;&gt;"",'2-Controllo qualitativo'!C256,"")</f>
        <v>0</v>
      </c>
      <c r="D256" s="8">
        <f>IF('2-Controllo qualitativo'!D256&lt;&gt;"",'2-Controllo qualitativo'!D256,"")</f>
        <v>0</v>
      </c>
      <c r="E256" s="9" t="s">
        <v>611</v>
      </c>
      <c r="F256" s="8">
        <f>IF(E256&lt;&gt;"",IF(E256="Continuous measurement",1,IF(E256="Periodic (intermittent) measurement",2,IF(E256="Financial accounting estimates",3,IF(E256="Self-assessment",3,"0")))),"")</f>
        <v>0</v>
      </c>
      <c r="G256" s="9" t="s">
        <v>569</v>
      </c>
      <c r="H256" s="8">
        <f>IF(G256&lt;&gt;"",IF(G256="(1) Those who have performed external calibration or have multiple sets of data to support this",1,IF(G256="(2) Those with certificates such as internal correction or accounting visa",2,IF(G256="(3) Failure to perform instrument calibration or record compilation",3,"0"))),"")</f>
        <v>0</v>
      </c>
      <c r="I256" s="9" t="s">
        <v>612</v>
      </c>
      <c r="J256" s="8">
        <f>IF(I256="1 In-house development coefficient/mass balance coefficient",1,IF(I256="2 Same process/equipment experience coefficient",1,IF(I256="3 The manufacturer provides coefficients",2,IF(I256="4 egional emission coefficient",2,IF(I256="5 National emission coefficient",3,IF(I256="6 International emission coefficient",3,""))))))</f>
        <v>0</v>
      </c>
      <c r="K256" s="8">
        <f>IF(OR(F256="", H256="", J256=""), "Sistema non selezionato", F256*H256*J256)</f>
        <v>0</v>
      </c>
      <c r="L256" s="8">
        <f>IF('3-Controllo quantitativo'!AD255&lt;&gt;"",ROUND('3-Controllo quantitativo'!AD255,4),"")</f>
        <v>0</v>
      </c>
      <c r="M256" s="8">
        <f>IF(K256="Sistema non selezionato",IF(K256&lt;10,"1",IF(19&gt;K256,"2",IF(K256&gt;=27,"3","-"))))</f>
        <v>0</v>
      </c>
      <c r="N256" s="8">
        <f>IF(K256="Sistema non selezionato",IF(L256="",K256,ROUND(K256*L256,2)))</f>
        <v>0</v>
      </c>
    </row>
    <row r="257" spans="2:14">
      <c r="B257" s="8">
        <f>IF('2-Controllo qualitativo'!A257&lt;&gt;"",'2-Controllo qualitativo'!A257,"")</f>
        <v>0</v>
      </c>
      <c r="C257" s="8">
        <f>IF('2-Controllo qualitativo'!C257&lt;&gt;"",'2-Controllo qualitativo'!C257,"")</f>
        <v>0</v>
      </c>
      <c r="D257" s="8">
        <f>IF('2-Controllo qualitativo'!D257&lt;&gt;"",'2-Controllo qualitativo'!D257,"")</f>
        <v>0</v>
      </c>
      <c r="E257" s="9" t="s">
        <v>611</v>
      </c>
      <c r="F257" s="8">
        <f>IF(E257&lt;&gt;"",IF(E257="Continuous measurement",1,IF(E257="Periodic (intermittent) measurement",2,IF(E257="Financial accounting estimates",3,IF(E257="Self-assessment",3,"0")))),"")</f>
        <v>0</v>
      </c>
      <c r="G257" s="9" t="s">
        <v>569</v>
      </c>
      <c r="H257" s="8">
        <f>IF(G257&lt;&gt;"",IF(G257="(1) Those who have performed external calibration or have multiple sets of data to support this",1,IF(G257="(2) Those with certificates such as internal correction or accounting visa",2,IF(G257="(3) Failure to perform instrument calibration or record compilation",3,"0"))),"")</f>
        <v>0</v>
      </c>
      <c r="I257" s="9" t="s">
        <v>612</v>
      </c>
      <c r="J257" s="8">
        <f>IF(I257="1 In-house development coefficient/mass balance coefficient",1,IF(I257="2 Same process/equipment experience coefficient",1,IF(I257="3 The manufacturer provides coefficients",2,IF(I257="4 egional emission coefficient",2,IF(I257="5 National emission coefficient",3,IF(I257="6 International emission coefficient",3,""))))))</f>
        <v>0</v>
      </c>
      <c r="K257" s="8">
        <f>IF(OR(F257="", H257="", J257=""), "Sistema non selezionato", F257*H257*J257)</f>
        <v>0</v>
      </c>
      <c r="L257" s="8">
        <f>IF('3-Controllo quantitativo'!AD256&lt;&gt;"",ROUND('3-Controllo quantitativo'!AD256,4),"")</f>
        <v>0</v>
      </c>
      <c r="M257" s="8">
        <f>IF(K257="Sistema non selezionato",IF(K257&lt;10,"1",IF(19&gt;K257,"2",IF(K257&gt;=27,"3","-"))))</f>
        <v>0</v>
      </c>
      <c r="N257" s="8">
        <f>IF(K257="Sistema non selezionato",IF(L257="",K257,ROUND(K257*L257,2)))</f>
        <v>0</v>
      </c>
    </row>
    <row r="258" spans="2:14">
      <c r="B258" s="8">
        <f>IF('2-Controllo qualitativo'!A258&lt;&gt;"",'2-Controllo qualitativo'!A258,"")</f>
        <v>0</v>
      </c>
      <c r="C258" s="8">
        <f>IF('2-Controllo qualitativo'!C258&lt;&gt;"",'2-Controllo qualitativo'!C258,"")</f>
        <v>0</v>
      </c>
      <c r="D258" s="8">
        <f>IF('2-Controllo qualitativo'!D258&lt;&gt;"",'2-Controllo qualitativo'!D258,"")</f>
        <v>0</v>
      </c>
      <c r="E258" s="9" t="s">
        <v>611</v>
      </c>
      <c r="F258" s="8">
        <f>IF(E258&lt;&gt;"",IF(E258="Continuous measurement",1,IF(E258="Periodic (intermittent) measurement",2,IF(E258="Financial accounting estimates",3,IF(E258="Self-assessment",3,"0")))),"")</f>
        <v>0</v>
      </c>
      <c r="G258" s="9" t="s">
        <v>569</v>
      </c>
      <c r="H258" s="8">
        <f>IF(G258&lt;&gt;"",IF(G258="(1) Those who have performed external calibration or have multiple sets of data to support this",1,IF(G258="(2) Those with certificates such as internal correction or accounting visa",2,IF(G258="(3) Failure to perform instrument calibration or record compilation",3,"0"))),"")</f>
        <v>0</v>
      </c>
      <c r="I258" s="9" t="s">
        <v>612</v>
      </c>
      <c r="J258" s="8">
        <f>IF(I258="1 In-house development coefficient/mass balance coefficient",1,IF(I258="2 Same process/equipment experience coefficient",1,IF(I258="3 The manufacturer provides coefficients",2,IF(I258="4 egional emission coefficient",2,IF(I258="5 National emission coefficient",3,IF(I258="6 International emission coefficient",3,""))))))</f>
        <v>0</v>
      </c>
      <c r="K258" s="8">
        <f>IF(OR(F258="", H258="", J258=""), "Sistema non selezionato", F258*H258*J258)</f>
        <v>0</v>
      </c>
      <c r="L258" s="8">
        <f>IF('3-Controllo quantitativo'!AD257&lt;&gt;"",ROUND('3-Controllo quantitativo'!AD257,4),"")</f>
        <v>0</v>
      </c>
      <c r="M258" s="8">
        <f>IF(K258="Sistema non selezionato",IF(K258&lt;10,"1",IF(19&gt;K258,"2",IF(K258&gt;=27,"3","-"))))</f>
        <v>0</v>
      </c>
      <c r="N258" s="8">
        <f>IF(K258="Sistema non selezionato",IF(L258="",K258,ROUND(K258*L258,2)))</f>
        <v>0</v>
      </c>
    </row>
    <row r="259" spans="2:14">
      <c r="B259" s="8">
        <f>IF('2-Controllo qualitativo'!A259&lt;&gt;"",'2-Controllo qualitativo'!A259,"")</f>
        <v>0</v>
      </c>
      <c r="C259" s="8">
        <f>IF('2-Controllo qualitativo'!C259&lt;&gt;"",'2-Controllo qualitativo'!C259,"")</f>
        <v>0</v>
      </c>
      <c r="D259" s="8">
        <f>IF('2-Controllo qualitativo'!D259&lt;&gt;"",'2-Controllo qualitativo'!D259,"")</f>
        <v>0</v>
      </c>
      <c r="E259" s="9" t="s">
        <v>613</v>
      </c>
      <c r="F259" s="8">
        <f>IF(E259&lt;&gt;"",IF(E259="Continuous measurement",1,IF(E259="Periodic (intermittent) measurement",2,IF(E259="Financial accounting estimates",3,IF(E259="Self-assessment",3,"0")))),"")</f>
        <v>0</v>
      </c>
      <c r="G259" s="9" t="s">
        <v>569</v>
      </c>
      <c r="H259" s="8">
        <f>IF(G259&lt;&gt;"",IF(G259="(1) Those who have performed external calibration or have multiple sets of data to support this",1,IF(G259="(2) Those with certificates such as internal correction or accounting visa",2,IF(G259="(3) Failure to perform instrument calibration or record compilation",3,"0"))),"")</f>
        <v>0</v>
      </c>
      <c r="I259" s="9" t="s">
        <v>612</v>
      </c>
      <c r="J259" s="8">
        <f>IF(I259="1 In-house development coefficient/mass balance coefficient",1,IF(I259="2 Same process/equipment experience coefficient",1,IF(I259="3 The manufacturer provides coefficients",2,IF(I259="4 egional emission coefficient",2,IF(I259="5 National emission coefficient",3,IF(I259="6 International emission coefficient",3,""))))))</f>
        <v>0</v>
      </c>
      <c r="K259" s="8">
        <f>IF(OR(F259="", H259="", J259=""), "Sistema non selezionato", F259*H259*J259)</f>
        <v>0</v>
      </c>
      <c r="L259" s="8">
        <f>IF('3-Controllo quantitativo'!AD258&lt;&gt;"",ROUND('3-Controllo quantitativo'!AD258,4),"")</f>
        <v>0</v>
      </c>
      <c r="M259" s="8">
        <f>IF(K259="Sistema non selezionato",IF(K259&lt;10,"1",IF(19&gt;K259,"2",IF(K259&gt;=27,"3","-"))))</f>
        <v>0</v>
      </c>
      <c r="N259" s="8">
        <f>IF(K259="Sistema non selezionato",IF(L259="",K259,ROUND(K259*L259,2)))</f>
        <v>0</v>
      </c>
    </row>
    <row r="260" spans="2:14">
      <c r="B260" s="8">
        <f>IF('2-Controllo qualitativo'!A260&lt;&gt;"",'2-Controllo qualitativo'!A260,"")</f>
        <v>0</v>
      </c>
      <c r="C260" s="8">
        <f>IF('2-Controllo qualitativo'!C260&lt;&gt;"",'2-Controllo qualitativo'!C260,"")</f>
        <v>0</v>
      </c>
      <c r="D260" s="8">
        <f>IF('2-Controllo qualitativo'!D260&lt;&gt;"",'2-Controllo qualitativo'!D260,"")</f>
        <v>0</v>
      </c>
      <c r="E260" s="9" t="s">
        <v>613</v>
      </c>
      <c r="F260" s="8">
        <f>IF(E260&lt;&gt;"",IF(E260="Continuous measurement",1,IF(E260="Periodic (intermittent) measurement",2,IF(E260="Financial accounting estimates",3,IF(E260="Self-assessment",3,"0")))),"")</f>
        <v>0</v>
      </c>
      <c r="G260" s="9" t="s">
        <v>569</v>
      </c>
      <c r="H260" s="8">
        <f>IF(G260&lt;&gt;"",IF(G260="(1) Those who have performed external calibration or have multiple sets of data to support this",1,IF(G260="(2) Those with certificates such as internal correction or accounting visa",2,IF(G260="(3) Failure to perform instrument calibration or record compilation",3,"0"))),"")</f>
        <v>0</v>
      </c>
      <c r="I260" s="9" t="s">
        <v>612</v>
      </c>
      <c r="J260" s="8">
        <f>IF(I260="1 In-house development coefficient/mass balance coefficient",1,IF(I260="2 Same process/equipment experience coefficient",1,IF(I260="3 The manufacturer provides coefficients",2,IF(I260="4 egional emission coefficient",2,IF(I260="5 National emission coefficient",3,IF(I260="6 International emission coefficient",3,""))))))</f>
        <v>0</v>
      </c>
      <c r="K260" s="8">
        <f>IF(OR(F260="", H260="", J260=""), "Sistema non selezionato", F260*H260*J260)</f>
        <v>0</v>
      </c>
      <c r="L260" s="8">
        <f>IF('3-Controllo quantitativo'!AD259&lt;&gt;"",ROUND('3-Controllo quantitativo'!AD259,4),"")</f>
        <v>0</v>
      </c>
      <c r="M260" s="8">
        <f>IF(K260="Sistema non selezionato",IF(K260&lt;10,"1",IF(19&gt;K260,"2",IF(K260&gt;=27,"3","-"))))</f>
        <v>0</v>
      </c>
      <c r="N260" s="8">
        <f>IF(K260="Sistema non selezionato",IF(L260="",K260,ROUND(K260*L260,2)))</f>
        <v>0</v>
      </c>
    </row>
    <row r="261" spans="2:14">
      <c r="B261" s="8">
        <f>IF('2-Controllo qualitativo'!A261&lt;&gt;"",'2-Controllo qualitativo'!A261,"")</f>
        <v>0</v>
      </c>
      <c r="C261" s="8">
        <f>IF('2-Controllo qualitativo'!C261&lt;&gt;"",'2-Controllo qualitativo'!C261,"")</f>
        <v>0</v>
      </c>
      <c r="D261" s="8">
        <f>IF('2-Controllo qualitativo'!D261&lt;&gt;"",'2-Controllo qualitativo'!D261,"")</f>
        <v>0</v>
      </c>
      <c r="E261" s="9" t="s">
        <v>613</v>
      </c>
      <c r="F261" s="8">
        <f>IF(E261&lt;&gt;"",IF(E261="Continuous measurement",1,IF(E261="Periodic (intermittent) measurement",2,IF(E261="Financial accounting estimates",3,IF(E261="Self-assessment",3,"0")))),"")</f>
        <v>0</v>
      </c>
      <c r="G261" s="9" t="s">
        <v>569</v>
      </c>
      <c r="H261" s="8">
        <f>IF(G261&lt;&gt;"",IF(G261="(1) Those who have performed external calibration or have multiple sets of data to support this",1,IF(G261="(2) Those with certificates such as internal correction or accounting visa",2,IF(G261="(3) Failure to perform instrument calibration or record compilation",3,"0"))),"")</f>
        <v>0</v>
      </c>
      <c r="I261" s="9" t="s">
        <v>612</v>
      </c>
      <c r="J261" s="8">
        <f>IF(I261="1 In-house development coefficient/mass balance coefficient",1,IF(I261="2 Same process/equipment experience coefficient",1,IF(I261="3 The manufacturer provides coefficients",2,IF(I261="4 egional emission coefficient",2,IF(I261="5 National emission coefficient",3,IF(I261="6 International emission coefficient",3,""))))))</f>
        <v>0</v>
      </c>
      <c r="K261" s="8">
        <f>IF(OR(F261="", H261="", J261=""), "Sistema non selezionato", F261*H261*J261)</f>
        <v>0</v>
      </c>
      <c r="L261" s="8">
        <f>IF('3-Controllo quantitativo'!AD260&lt;&gt;"",ROUND('3-Controllo quantitativo'!AD260,4),"")</f>
        <v>0</v>
      </c>
      <c r="M261" s="8">
        <f>IF(K261="Sistema non selezionato",IF(K261&lt;10,"1",IF(19&gt;K261,"2",IF(K261&gt;=27,"3","-"))))</f>
        <v>0</v>
      </c>
      <c r="N261" s="8">
        <f>IF(K261="Sistema non selezionato",IF(L261="",K261,ROUND(K261*L261,2)))</f>
        <v>0</v>
      </c>
    </row>
    <row r="262" spans="2:14">
      <c r="B262" s="8">
        <f>IF('2-Controllo qualitativo'!A262&lt;&gt;"",'2-Controllo qualitativo'!A262,"")</f>
        <v>0</v>
      </c>
      <c r="C262" s="8">
        <f>IF('2-Controllo qualitativo'!C262&lt;&gt;"",'2-Controllo qualitativo'!C262,"")</f>
        <v>0</v>
      </c>
      <c r="D262" s="8">
        <f>IF('2-Controllo qualitativo'!D262&lt;&gt;"",'2-Controllo qualitativo'!D262,"")</f>
        <v>0</v>
      </c>
      <c r="E262" s="9" t="s">
        <v>611</v>
      </c>
      <c r="F262" s="8">
        <f>IF(E262&lt;&gt;"",IF(E262="Continuous measurement",1,IF(E262="Periodic (intermittent) measurement",2,IF(E262="Financial accounting estimates",3,IF(E262="Self-assessment",3,"0")))),"")</f>
        <v>0</v>
      </c>
      <c r="G262" s="9" t="s">
        <v>569</v>
      </c>
      <c r="H262" s="8">
        <f>IF(G262&lt;&gt;"",IF(G262="(1) Those who have performed external calibration or have multiple sets of data to support this",1,IF(G262="(2) Those with certificates such as internal correction or accounting visa",2,IF(G262="(3) Failure to perform instrument calibration or record compilation",3,"0"))),"")</f>
        <v>0</v>
      </c>
      <c r="I262" s="9" t="s">
        <v>612</v>
      </c>
      <c r="J262" s="8">
        <f>IF(I262="1 In-house development coefficient/mass balance coefficient",1,IF(I262="2 Same process/equipment experience coefficient",1,IF(I262="3 The manufacturer provides coefficients",2,IF(I262="4 egional emission coefficient",2,IF(I262="5 National emission coefficient",3,IF(I262="6 International emission coefficient",3,""))))))</f>
        <v>0</v>
      </c>
      <c r="K262" s="8">
        <f>IF(OR(F262="", H262="", J262=""), "Sistema non selezionato", F262*H262*J262)</f>
        <v>0</v>
      </c>
      <c r="L262" s="8">
        <f>IF('3-Controllo quantitativo'!AD261&lt;&gt;"",ROUND('3-Controllo quantitativo'!AD261,4),"")</f>
        <v>0</v>
      </c>
      <c r="M262" s="8">
        <f>IF(K262="Sistema non selezionato",IF(K262&lt;10,"1",IF(19&gt;K262,"2",IF(K262&gt;=27,"3","-"))))</f>
        <v>0</v>
      </c>
      <c r="N262" s="8">
        <f>IF(K262="Sistema non selezionato",IF(L262="",K262,ROUND(K262*L262,2)))</f>
        <v>0</v>
      </c>
    </row>
    <row r="263" spans="2:14">
      <c r="B263" s="8">
        <f>IF('2-Controllo qualitativo'!A263&lt;&gt;"",'2-Controllo qualitativo'!A263,"")</f>
        <v>0</v>
      </c>
      <c r="C263" s="8">
        <f>IF('2-Controllo qualitativo'!C263&lt;&gt;"",'2-Controllo qualitativo'!C263,"")</f>
        <v>0</v>
      </c>
      <c r="D263" s="8">
        <f>IF('2-Controllo qualitativo'!D263&lt;&gt;"",'2-Controllo qualitativo'!D263,"")</f>
        <v>0</v>
      </c>
      <c r="E263" s="9" t="s">
        <v>611</v>
      </c>
      <c r="F263" s="8">
        <f>IF(E263&lt;&gt;"",IF(E263="Continuous measurement",1,IF(E263="Periodic (intermittent) measurement",2,IF(E263="Financial accounting estimates",3,IF(E263="Self-assessment",3,"0")))),"")</f>
        <v>0</v>
      </c>
      <c r="G263" s="9" t="s">
        <v>569</v>
      </c>
      <c r="H263" s="8">
        <f>IF(G263&lt;&gt;"",IF(G263="(1) Those who have performed external calibration or have multiple sets of data to support this",1,IF(G263="(2) Those with certificates such as internal correction or accounting visa",2,IF(G263="(3) Failure to perform instrument calibration or record compilation",3,"0"))),"")</f>
        <v>0</v>
      </c>
      <c r="I263" s="9" t="s">
        <v>612</v>
      </c>
      <c r="J263" s="8">
        <f>IF(I263="1 In-house development coefficient/mass balance coefficient",1,IF(I263="2 Same process/equipment experience coefficient",1,IF(I263="3 The manufacturer provides coefficients",2,IF(I263="4 egional emission coefficient",2,IF(I263="5 National emission coefficient",3,IF(I263="6 International emission coefficient",3,""))))))</f>
        <v>0</v>
      </c>
      <c r="K263" s="8">
        <f>IF(OR(F263="", H263="", J263=""), "Sistema non selezionato", F263*H263*J263)</f>
        <v>0</v>
      </c>
      <c r="L263" s="8">
        <f>IF('3-Controllo quantitativo'!AD262&lt;&gt;"",ROUND('3-Controllo quantitativo'!AD262,4),"")</f>
        <v>0</v>
      </c>
      <c r="M263" s="8">
        <f>IF(K263="Sistema non selezionato",IF(K263&lt;10,"1",IF(19&gt;K263,"2",IF(K263&gt;=27,"3","-"))))</f>
        <v>0</v>
      </c>
      <c r="N263" s="8">
        <f>IF(K263="Sistema non selezionato",IF(L263="",K263,ROUND(K263*L263,2)))</f>
        <v>0</v>
      </c>
    </row>
    <row r="264" spans="2:14">
      <c r="B264" s="8">
        <f>IF('2-Controllo qualitativo'!A264&lt;&gt;"",'2-Controllo qualitativo'!A264,"")</f>
        <v>0</v>
      </c>
      <c r="C264" s="8">
        <f>IF('2-Controllo qualitativo'!C264&lt;&gt;"",'2-Controllo qualitativo'!C264,"")</f>
        <v>0</v>
      </c>
      <c r="D264" s="8">
        <f>IF('2-Controllo qualitativo'!D264&lt;&gt;"",'2-Controllo qualitativo'!D264,"")</f>
        <v>0</v>
      </c>
      <c r="E264" s="9" t="s">
        <v>616</v>
      </c>
      <c r="F264" s="8">
        <f>IF(E264&lt;&gt;"",IF(E264="Continuous measurement",1,IF(E264="Periodic (intermittent) measurement",2,IF(E264="Financial accounting estimates",3,IF(E264="Self-assessment",3,"0")))),"")</f>
        <v>0</v>
      </c>
      <c r="G264" s="9" t="s">
        <v>571</v>
      </c>
      <c r="H264" s="8">
        <f>IF(G264&lt;&gt;"",IF(G264="(1) Those who have performed external calibration or have multiple sets of data to support this",1,IF(G264="(2) Those with certificates such as internal correction or accounting visa",2,IF(G264="(3) Failure to perform instrument calibration or record compilation",3,"0"))),"")</f>
        <v>0</v>
      </c>
      <c r="I264" s="9" t="s">
        <v>615</v>
      </c>
      <c r="J264" s="8">
        <f>IF(I264="1 In-house development coefficient/mass balance coefficient",1,IF(I264="2 Same process/equipment experience coefficient",1,IF(I264="3 The manufacturer provides coefficients",2,IF(I264="4 egional emission coefficient",2,IF(I264="5 National emission coefficient",3,IF(I264="6 International emission coefficient",3,""))))))</f>
        <v>0</v>
      </c>
      <c r="K264" s="8">
        <f>IF(OR(F264="", H264="", J264=""), "Sistema non selezionato", F264*H264*J264)</f>
        <v>0</v>
      </c>
      <c r="L264" s="8">
        <f>IF('3-Controllo quantitativo'!AD263&lt;&gt;"",ROUND('3-Controllo quantitativo'!AD263,4),"")</f>
        <v>0</v>
      </c>
      <c r="M264" s="8">
        <f>IF(K264="Sistema non selezionato",IF(K264&lt;10,"1",IF(19&gt;K264,"2",IF(K264&gt;=27,"3","-"))))</f>
        <v>0</v>
      </c>
      <c r="N264" s="8">
        <f>IF(K264="Sistema non selezionato",IF(L264="",K264,ROUND(K264*L264,2)))</f>
        <v>0</v>
      </c>
    </row>
    <row r="265" spans="2:14">
      <c r="B265" s="8">
        <f>IF('2-Controllo qualitativo'!A265&lt;&gt;"",'2-Controllo qualitativo'!A265,"")</f>
        <v>0</v>
      </c>
      <c r="C265" s="8">
        <f>IF('2-Controllo qualitativo'!C265&lt;&gt;"",'2-Controllo qualitativo'!C265,"")</f>
        <v>0</v>
      </c>
      <c r="D265" s="8">
        <f>IF('2-Controllo qualitativo'!D265&lt;&gt;"",'2-Controllo qualitativo'!D265,"")</f>
        <v>0</v>
      </c>
      <c r="E265" s="9" t="s">
        <v>611</v>
      </c>
      <c r="F265" s="8">
        <f>IF(E265&lt;&gt;"",IF(E265="Continuous measurement",1,IF(E265="Periodic (intermittent) measurement",2,IF(E265="Financial accounting estimates",3,IF(E265="Self-assessment",3,"0")))),"")</f>
        <v>0</v>
      </c>
      <c r="G265" s="9" t="s">
        <v>569</v>
      </c>
      <c r="H265" s="8">
        <f>IF(G265&lt;&gt;"",IF(G265="(1) Those who have performed external calibration or have multiple sets of data to support this",1,IF(G265="(2) Those with certificates such as internal correction or accounting visa",2,IF(G265="(3) Failure to perform instrument calibration or record compilation",3,"0"))),"")</f>
        <v>0</v>
      </c>
      <c r="I265" s="9" t="s">
        <v>612</v>
      </c>
      <c r="J265" s="8">
        <f>IF(I265="1 In-house development coefficient/mass balance coefficient",1,IF(I265="2 Same process/equipment experience coefficient",1,IF(I265="3 The manufacturer provides coefficients",2,IF(I265="4 egional emission coefficient",2,IF(I265="5 National emission coefficient",3,IF(I265="6 International emission coefficient",3,""))))))</f>
        <v>0</v>
      </c>
      <c r="K265" s="8">
        <f>IF(OR(F265="", H265="", J265=""), "Sistema non selezionato", F265*H265*J265)</f>
        <v>0</v>
      </c>
      <c r="L265" s="8">
        <f>IF('3-Controllo quantitativo'!AD264&lt;&gt;"",ROUND('3-Controllo quantitativo'!AD264,4),"")</f>
        <v>0</v>
      </c>
      <c r="M265" s="8">
        <f>IF(K265="Sistema non selezionato",IF(K265&lt;10,"1",IF(19&gt;K265,"2",IF(K265&gt;=27,"3","-"))))</f>
        <v>0</v>
      </c>
      <c r="N265" s="8">
        <f>IF(K265="Sistema non selezionato",IF(L265="",K265,ROUND(K265*L265,2)))</f>
        <v>0</v>
      </c>
    </row>
    <row r="266" spans="2:14">
      <c r="B266" s="8">
        <f>IF('2-Controllo qualitativo'!A266&lt;&gt;"",'2-Controllo qualitativo'!A266,"")</f>
        <v>0</v>
      </c>
      <c r="C266" s="8">
        <f>IF('2-Controllo qualitativo'!C266&lt;&gt;"",'2-Controllo qualitativo'!C266,"")</f>
        <v>0</v>
      </c>
      <c r="D266" s="8">
        <f>IF('2-Controllo qualitativo'!D266&lt;&gt;"",'2-Controllo qualitativo'!D266,"")</f>
        <v>0</v>
      </c>
      <c r="E266" s="9" t="s">
        <v>611</v>
      </c>
      <c r="F266" s="8">
        <f>IF(E266&lt;&gt;"",IF(E266="Continuous measurement",1,IF(E266="Periodic (intermittent) measurement",2,IF(E266="Financial accounting estimates",3,IF(E266="Self-assessment",3,"0")))),"")</f>
        <v>0</v>
      </c>
      <c r="G266" s="9" t="s">
        <v>569</v>
      </c>
      <c r="H266" s="8">
        <f>IF(G266&lt;&gt;"",IF(G266="(1) Those who have performed external calibration or have multiple sets of data to support this",1,IF(G266="(2) Those with certificates such as internal correction or accounting visa",2,IF(G266="(3) Failure to perform instrument calibration or record compilation",3,"0"))),"")</f>
        <v>0</v>
      </c>
      <c r="I266" s="9" t="s">
        <v>612</v>
      </c>
      <c r="J266" s="8">
        <f>IF(I266="1 In-house development coefficient/mass balance coefficient",1,IF(I266="2 Same process/equipment experience coefficient",1,IF(I266="3 The manufacturer provides coefficients",2,IF(I266="4 egional emission coefficient",2,IF(I266="5 National emission coefficient",3,IF(I266="6 International emission coefficient",3,""))))))</f>
        <v>0</v>
      </c>
      <c r="K266" s="8">
        <f>IF(OR(F266="", H266="", J266=""), "Sistema non selezionato", F266*H266*J266)</f>
        <v>0</v>
      </c>
      <c r="L266" s="8">
        <f>IF('3-Controllo quantitativo'!AD265&lt;&gt;"",ROUND('3-Controllo quantitativo'!AD265,4),"")</f>
        <v>0</v>
      </c>
      <c r="M266" s="8">
        <f>IF(K266="Sistema non selezionato",IF(K266&lt;10,"1",IF(19&gt;K266,"2",IF(K266&gt;=27,"3","-"))))</f>
        <v>0</v>
      </c>
      <c r="N266" s="8">
        <f>IF(K266="Sistema non selezionato",IF(L266="",K266,ROUND(K266*L266,2)))</f>
        <v>0</v>
      </c>
    </row>
    <row r="267" spans="2:14">
      <c r="B267" s="8">
        <f>IF('2-Controllo qualitativo'!A267&lt;&gt;"",'2-Controllo qualitativo'!A267,"")</f>
        <v>0</v>
      </c>
      <c r="C267" s="8">
        <f>IF('2-Controllo qualitativo'!C267&lt;&gt;"",'2-Controllo qualitativo'!C267,"")</f>
        <v>0</v>
      </c>
      <c r="D267" s="8">
        <f>IF('2-Controllo qualitativo'!D267&lt;&gt;"",'2-Controllo qualitativo'!D267,"")</f>
        <v>0</v>
      </c>
      <c r="E267" s="9" t="s">
        <v>611</v>
      </c>
      <c r="F267" s="8">
        <f>IF(E267&lt;&gt;"",IF(E267="Continuous measurement",1,IF(E267="Periodic (intermittent) measurement",2,IF(E267="Financial accounting estimates",3,IF(E267="Self-assessment",3,"0")))),"")</f>
        <v>0</v>
      </c>
      <c r="G267" s="9" t="s">
        <v>569</v>
      </c>
      <c r="H267" s="8">
        <f>IF(G267&lt;&gt;"",IF(G267="(1) Those who have performed external calibration or have multiple sets of data to support this",1,IF(G267="(2) Those with certificates such as internal correction or accounting visa",2,IF(G267="(3) Failure to perform instrument calibration or record compilation",3,"0"))),"")</f>
        <v>0</v>
      </c>
      <c r="I267" s="9" t="s">
        <v>612</v>
      </c>
      <c r="J267" s="8">
        <f>IF(I267="1 In-house development coefficient/mass balance coefficient",1,IF(I267="2 Same process/equipment experience coefficient",1,IF(I267="3 The manufacturer provides coefficients",2,IF(I267="4 egional emission coefficient",2,IF(I267="5 National emission coefficient",3,IF(I267="6 International emission coefficient",3,""))))))</f>
        <v>0</v>
      </c>
      <c r="K267" s="8">
        <f>IF(OR(F267="", H267="", J267=""), "Sistema non selezionato", F267*H267*J267)</f>
        <v>0</v>
      </c>
      <c r="L267" s="8">
        <f>IF('3-Controllo quantitativo'!AD266&lt;&gt;"",ROUND('3-Controllo quantitativo'!AD266,4),"")</f>
        <v>0</v>
      </c>
      <c r="M267" s="8">
        <f>IF(K267="Sistema non selezionato",IF(K267&lt;10,"1",IF(19&gt;K267,"2",IF(K267&gt;=27,"3","-"))))</f>
        <v>0</v>
      </c>
      <c r="N267" s="8">
        <f>IF(K267="Sistema non selezionato",IF(L267="",K267,ROUND(K267*L267,2)))</f>
        <v>0</v>
      </c>
    </row>
    <row r="268" spans="2:14">
      <c r="B268" s="8">
        <f>IF('2-Controllo qualitativo'!A268&lt;&gt;"",'2-Controllo qualitativo'!A268,"")</f>
        <v>0</v>
      </c>
      <c r="C268" s="8">
        <f>IF('2-Controllo qualitativo'!C268&lt;&gt;"",'2-Controllo qualitativo'!C268,"")</f>
        <v>0</v>
      </c>
      <c r="D268" s="8">
        <f>IF('2-Controllo qualitativo'!D268&lt;&gt;"",'2-Controllo qualitativo'!D268,"")</f>
        <v>0</v>
      </c>
      <c r="E268" s="9" t="s">
        <v>611</v>
      </c>
      <c r="F268" s="8">
        <f>IF(E268&lt;&gt;"",IF(E268="Continuous measurement",1,IF(E268="Periodic (intermittent) measurement",2,IF(E268="Financial accounting estimates",3,IF(E268="Self-assessment",3,"0")))),"")</f>
        <v>0</v>
      </c>
      <c r="G268" s="9" t="s">
        <v>569</v>
      </c>
      <c r="H268" s="8">
        <f>IF(G268&lt;&gt;"",IF(G268="(1) Those who have performed external calibration or have multiple sets of data to support this",1,IF(G268="(2) Those with certificates such as internal correction or accounting visa",2,IF(G268="(3) Failure to perform instrument calibration or record compilation",3,"0"))),"")</f>
        <v>0</v>
      </c>
      <c r="I268" s="9" t="s">
        <v>612</v>
      </c>
      <c r="J268" s="8">
        <f>IF(I268="1 In-house development coefficient/mass balance coefficient",1,IF(I268="2 Same process/equipment experience coefficient",1,IF(I268="3 The manufacturer provides coefficients",2,IF(I268="4 egional emission coefficient",2,IF(I268="5 National emission coefficient",3,IF(I268="6 International emission coefficient",3,""))))))</f>
        <v>0</v>
      </c>
      <c r="K268" s="8">
        <f>IF(OR(F268="", H268="", J268=""), "Sistema non selezionato", F268*H268*J268)</f>
        <v>0</v>
      </c>
      <c r="L268" s="8">
        <f>IF('3-Controllo quantitativo'!AD267&lt;&gt;"",ROUND('3-Controllo quantitativo'!AD267,4),"")</f>
        <v>0</v>
      </c>
      <c r="M268" s="8">
        <f>IF(K268="Sistema non selezionato",IF(K268&lt;10,"1",IF(19&gt;K268,"2",IF(K268&gt;=27,"3","-"))))</f>
        <v>0</v>
      </c>
      <c r="N268" s="8">
        <f>IF(K268="Sistema non selezionato",IF(L268="",K268,ROUND(K268*L268,2)))</f>
        <v>0</v>
      </c>
    </row>
    <row r="269" spans="2:14">
      <c r="B269" s="8">
        <f>IF('2-Controllo qualitativo'!A269&lt;&gt;"",'2-Controllo qualitativo'!A269,"")</f>
        <v>0</v>
      </c>
      <c r="C269" s="8">
        <f>IF('2-Controllo qualitativo'!C269&lt;&gt;"",'2-Controllo qualitativo'!C269,"")</f>
        <v>0</v>
      </c>
      <c r="D269" s="8">
        <f>IF('2-Controllo qualitativo'!D269&lt;&gt;"",'2-Controllo qualitativo'!D269,"")</f>
        <v>0</v>
      </c>
      <c r="E269" s="9" t="s">
        <v>611</v>
      </c>
      <c r="F269" s="8">
        <f>IF(E269&lt;&gt;"",IF(E269="Continuous measurement",1,IF(E269="Periodic (intermittent) measurement",2,IF(E269="Financial accounting estimates",3,IF(E269="Self-assessment",3,"0")))),"")</f>
        <v>0</v>
      </c>
      <c r="G269" s="9" t="s">
        <v>569</v>
      </c>
      <c r="H269" s="8">
        <f>IF(G269&lt;&gt;"",IF(G269="(1) Those who have performed external calibration or have multiple sets of data to support this",1,IF(G269="(2) Those with certificates such as internal correction or accounting visa",2,IF(G269="(3) Failure to perform instrument calibration or record compilation",3,"0"))),"")</f>
        <v>0</v>
      </c>
      <c r="I269" s="9" t="s">
        <v>612</v>
      </c>
      <c r="J269" s="8">
        <f>IF(I269="1 In-house development coefficient/mass balance coefficient",1,IF(I269="2 Same process/equipment experience coefficient",1,IF(I269="3 The manufacturer provides coefficients",2,IF(I269="4 egional emission coefficient",2,IF(I269="5 National emission coefficient",3,IF(I269="6 International emission coefficient",3,""))))))</f>
        <v>0</v>
      </c>
      <c r="K269" s="8">
        <f>IF(OR(F269="", H269="", J269=""), "Sistema non selezionato", F269*H269*J269)</f>
        <v>0</v>
      </c>
      <c r="L269" s="8">
        <f>IF('3-Controllo quantitativo'!AD268&lt;&gt;"",ROUND('3-Controllo quantitativo'!AD268,4),"")</f>
        <v>0</v>
      </c>
      <c r="M269" s="8">
        <f>IF(K269="Sistema non selezionato",IF(K269&lt;10,"1",IF(19&gt;K269,"2",IF(K269&gt;=27,"3","-"))))</f>
        <v>0</v>
      </c>
      <c r="N269" s="8">
        <f>IF(K269="Sistema non selezionato",IF(L269="",K269,ROUND(K269*L269,2)))</f>
        <v>0</v>
      </c>
    </row>
    <row r="270" spans="2:14">
      <c r="B270" s="8">
        <f>IF('2-Controllo qualitativo'!A270&lt;&gt;"",'2-Controllo qualitativo'!A270,"")</f>
        <v>0</v>
      </c>
      <c r="C270" s="8">
        <f>IF('2-Controllo qualitativo'!C270&lt;&gt;"",'2-Controllo qualitativo'!C270,"")</f>
        <v>0</v>
      </c>
      <c r="D270" s="8">
        <f>IF('2-Controllo qualitativo'!D270&lt;&gt;"",'2-Controllo qualitativo'!D270,"")</f>
        <v>0</v>
      </c>
      <c r="E270" s="9" t="s">
        <v>611</v>
      </c>
      <c r="F270" s="8">
        <f>IF(E270&lt;&gt;"",IF(E270="Continuous measurement",1,IF(E270="Periodic (intermittent) measurement",2,IF(E270="Financial accounting estimates",3,IF(E270="Self-assessment",3,"0")))),"")</f>
        <v>0</v>
      </c>
      <c r="G270" s="9" t="s">
        <v>569</v>
      </c>
      <c r="H270" s="8">
        <f>IF(G270&lt;&gt;"",IF(G270="(1) Those who have performed external calibration or have multiple sets of data to support this",1,IF(G270="(2) Those with certificates such as internal correction or accounting visa",2,IF(G270="(3) Failure to perform instrument calibration or record compilation",3,"0"))),"")</f>
        <v>0</v>
      </c>
      <c r="I270" s="9" t="s">
        <v>612</v>
      </c>
      <c r="J270" s="8">
        <f>IF(I270="1 In-house development coefficient/mass balance coefficient",1,IF(I270="2 Same process/equipment experience coefficient",1,IF(I270="3 The manufacturer provides coefficients",2,IF(I270="4 egional emission coefficient",2,IF(I270="5 National emission coefficient",3,IF(I270="6 International emission coefficient",3,""))))))</f>
        <v>0</v>
      </c>
      <c r="K270" s="8">
        <f>IF(OR(F270="", H270="", J270=""), "Sistema non selezionato", F270*H270*J270)</f>
        <v>0</v>
      </c>
      <c r="L270" s="8">
        <f>IF('3-Controllo quantitativo'!AD269&lt;&gt;"",ROUND('3-Controllo quantitativo'!AD269,4),"")</f>
        <v>0</v>
      </c>
      <c r="M270" s="8">
        <f>IF(K270="Sistema non selezionato",IF(K270&lt;10,"1",IF(19&gt;K270,"2",IF(K270&gt;=27,"3","-"))))</f>
        <v>0</v>
      </c>
      <c r="N270" s="8">
        <f>IF(K270="Sistema non selezionato",IF(L270="",K270,ROUND(K270*L270,2)))</f>
        <v>0</v>
      </c>
    </row>
    <row r="271" spans="2:14">
      <c r="B271" s="8">
        <f>IF('2-Controllo qualitativo'!A271&lt;&gt;"",'2-Controllo qualitativo'!A271,"")</f>
        <v>0</v>
      </c>
      <c r="C271" s="8">
        <f>IF('2-Controllo qualitativo'!C271&lt;&gt;"",'2-Controllo qualitativo'!C271,"")</f>
        <v>0</v>
      </c>
      <c r="D271" s="8">
        <f>IF('2-Controllo qualitativo'!D271&lt;&gt;"",'2-Controllo qualitativo'!D271,"")</f>
        <v>0</v>
      </c>
      <c r="E271" s="9" t="s">
        <v>611</v>
      </c>
      <c r="F271" s="8">
        <f>IF(E271&lt;&gt;"",IF(E271="Continuous measurement",1,IF(E271="Periodic (intermittent) measurement",2,IF(E271="Financial accounting estimates",3,IF(E271="Self-assessment",3,"0")))),"")</f>
        <v>0</v>
      </c>
      <c r="G271" s="9" t="s">
        <v>571</v>
      </c>
      <c r="H271" s="8">
        <f>IF(G271&lt;&gt;"",IF(G271="(1) Those who have performed external calibration or have multiple sets of data to support this",1,IF(G271="(2) Those with certificates such as internal correction or accounting visa",2,IF(G271="(3) Failure to perform instrument calibration or record compilation",3,"0"))),"")</f>
        <v>0</v>
      </c>
      <c r="I271" s="9" t="s">
        <v>612</v>
      </c>
      <c r="J271" s="8">
        <f>IF(I271="1 In-house development coefficient/mass balance coefficient",1,IF(I271="2 Same process/equipment experience coefficient",1,IF(I271="3 The manufacturer provides coefficients",2,IF(I271="4 egional emission coefficient",2,IF(I271="5 National emission coefficient",3,IF(I271="6 International emission coefficient",3,""))))))</f>
        <v>0</v>
      </c>
      <c r="K271" s="8">
        <f>IF(OR(F271="", H271="", J271=""), "Sistema non selezionato", F271*H271*J271)</f>
        <v>0</v>
      </c>
      <c r="L271" s="8">
        <f>IF('3-Controllo quantitativo'!AD270&lt;&gt;"",ROUND('3-Controllo quantitativo'!AD270,4),"")</f>
        <v>0</v>
      </c>
      <c r="M271" s="8">
        <f>IF(K271="Sistema non selezionato",IF(K271&lt;10,"1",IF(19&gt;K271,"2",IF(K271&gt;=27,"3","-"))))</f>
        <v>0</v>
      </c>
      <c r="N271" s="8">
        <f>IF(K271="Sistema non selezionato",IF(L271="",K271,ROUND(K271*L271,2)))</f>
        <v>0</v>
      </c>
    </row>
    <row r="272" spans="2:14">
      <c r="B272" s="8">
        <f>IF('2-Controllo qualitativo'!A272&lt;&gt;"",'2-Controllo qualitativo'!A272,"")</f>
        <v>0</v>
      </c>
      <c r="C272" s="8">
        <f>IF('2-Controllo qualitativo'!C272&lt;&gt;"",'2-Controllo qualitativo'!C272,"")</f>
        <v>0</v>
      </c>
      <c r="D272" s="8">
        <f>IF('2-Controllo qualitativo'!D272&lt;&gt;"",'2-Controllo qualitativo'!D272,"")</f>
        <v>0</v>
      </c>
      <c r="E272" s="9" t="s">
        <v>616</v>
      </c>
      <c r="F272" s="8">
        <f>IF(E272&lt;&gt;"",IF(E272="Continuous measurement",1,IF(E272="Periodic (intermittent) measurement",2,IF(E272="Financial accounting estimates",3,IF(E272="Self-assessment",3,"0")))),"")</f>
        <v>0</v>
      </c>
      <c r="G272" s="9" t="s">
        <v>569</v>
      </c>
      <c r="H272" s="8">
        <f>IF(G272&lt;&gt;"",IF(G272="(1) Those who have performed external calibration or have multiple sets of data to support this",1,IF(G272="(2) Those with certificates such as internal correction or accounting visa",2,IF(G272="(3) Failure to perform instrument calibration or record compilation",3,"0"))),"")</f>
        <v>0</v>
      </c>
      <c r="I272" s="9" t="s">
        <v>612</v>
      </c>
      <c r="J272" s="8">
        <f>IF(I272="1 In-house development coefficient/mass balance coefficient",1,IF(I272="2 Same process/equipment experience coefficient",1,IF(I272="3 The manufacturer provides coefficients",2,IF(I272="4 egional emission coefficient",2,IF(I272="5 National emission coefficient",3,IF(I272="6 International emission coefficient",3,""))))))</f>
        <v>0</v>
      </c>
      <c r="K272" s="8">
        <f>IF(OR(F272="", H272="", J272=""), "Sistema non selezionato", F272*H272*J272)</f>
        <v>0</v>
      </c>
      <c r="L272" s="8">
        <f>IF('3-Controllo quantitativo'!AD271&lt;&gt;"",ROUND('3-Controllo quantitativo'!AD271,4),"")</f>
        <v>0</v>
      </c>
      <c r="M272" s="8">
        <f>IF(K272="Sistema non selezionato",IF(K272&lt;10,"1",IF(19&gt;K272,"2",IF(K272&gt;=27,"3","-"))))</f>
        <v>0</v>
      </c>
      <c r="N272" s="8">
        <f>IF(K272="Sistema non selezionato",IF(L272="",K272,ROUND(K272*L272,2)))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273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558</v>
      </c>
      <c r="C2" s="7" t="s">
        <v>599</v>
      </c>
      <c r="D2" s="7" t="s">
        <v>559</v>
      </c>
      <c r="E2" s="7" t="s">
        <v>618</v>
      </c>
      <c r="F2" s="7"/>
      <c r="G2" s="7"/>
      <c r="H2" s="7" t="s">
        <v>619</v>
      </c>
      <c r="I2" s="7"/>
      <c r="J2" s="7"/>
      <c r="K2" s="7"/>
      <c r="L2" s="7"/>
      <c r="M2" s="7"/>
      <c r="N2" s="7"/>
      <c r="O2" s="7" t="s">
        <v>620</v>
      </c>
      <c r="P2" s="7"/>
      <c r="Q2" s="7"/>
      <c r="R2" s="7"/>
      <c r="S2" s="7"/>
      <c r="T2" s="7"/>
      <c r="U2" s="7"/>
      <c r="V2" s="7" t="s">
        <v>621</v>
      </c>
      <c r="W2" s="7"/>
      <c r="X2" s="7"/>
      <c r="Y2" s="7"/>
      <c r="Z2" s="7"/>
      <c r="AA2" s="7"/>
      <c r="AB2" s="7"/>
      <c r="AC2" s="7" t="s">
        <v>622</v>
      </c>
      <c r="AD2" s="7"/>
      <c r="AE2" s="10" t="s">
        <v>629</v>
      </c>
      <c r="AF2" s="10"/>
      <c r="AG2" s="10"/>
      <c r="AH2" s="10"/>
      <c r="AI2" s="10"/>
    </row>
    <row r="3" spans="2:35">
      <c r="B3" s="7"/>
      <c r="C3" s="7"/>
      <c r="D3" s="7"/>
      <c r="E3" s="7" t="s">
        <v>623</v>
      </c>
      <c r="F3" s="7" t="s">
        <v>624</v>
      </c>
      <c r="G3" s="7" t="s">
        <v>625</v>
      </c>
      <c r="H3" s="7" t="s">
        <v>573</v>
      </c>
      <c r="I3" s="7" t="s">
        <v>626</v>
      </c>
      <c r="J3" s="7" t="s">
        <v>623</v>
      </c>
      <c r="K3" s="7" t="s">
        <v>624</v>
      </c>
      <c r="L3" s="7" t="s">
        <v>627</v>
      </c>
      <c r="M3" s="7" t="s">
        <v>628</v>
      </c>
      <c r="N3" s="7"/>
      <c r="O3" s="7" t="s">
        <v>573</v>
      </c>
      <c r="P3" s="7" t="s">
        <v>626</v>
      </c>
      <c r="Q3" s="7" t="s">
        <v>623</v>
      </c>
      <c r="R3" s="7" t="s">
        <v>624</v>
      </c>
      <c r="S3" s="7" t="s">
        <v>627</v>
      </c>
      <c r="T3" s="7" t="s">
        <v>628</v>
      </c>
      <c r="U3" s="7"/>
      <c r="V3" s="7" t="s">
        <v>573</v>
      </c>
      <c r="W3" s="7" t="s">
        <v>626</v>
      </c>
      <c r="X3" s="7" t="s">
        <v>623</v>
      </c>
      <c r="Y3" s="7" t="s">
        <v>624</v>
      </c>
      <c r="Z3" s="7" t="s">
        <v>627</v>
      </c>
      <c r="AA3" s="7" t="s">
        <v>628</v>
      </c>
      <c r="AB3" s="7"/>
      <c r="AC3" s="7"/>
      <c r="AD3" s="7"/>
      <c r="AG3" s="10" t="s">
        <v>630</v>
      </c>
      <c r="AH3" s="10" t="s">
        <v>631</v>
      </c>
      <c r="AI3" s="10" t="s">
        <v>632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623</v>
      </c>
      <c r="N4" s="7" t="s">
        <v>624</v>
      </c>
      <c r="O4" s="7"/>
      <c r="P4" s="7"/>
      <c r="Q4" s="7"/>
      <c r="R4" s="7"/>
      <c r="S4" s="7"/>
      <c r="T4" s="7" t="s">
        <v>623</v>
      </c>
      <c r="U4" s="7" t="s">
        <v>624</v>
      </c>
      <c r="V4" s="7"/>
      <c r="W4" s="7"/>
      <c r="X4" s="7"/>
      <c r="Y4" s="7"/>
      <c r="Z4" s="7"/>
      <c r="AA4" s="7" t="s">
        <v>623</v>
      </c>
      <c r="AB4" s="7" t="s">
        <v>624</v>
      </c>
      <c r="AC4" s="7" t="s">
        <v>623</v>
      </c>
      <c r="AD4" s="7" t="s">
        <v>624</v>
      </c>
    </row>
    <row r="5" spans="2:35">
      <c r="B5">
        <v>1</v>
      </c>
      <c r="C5" t="s">
        <v>39</v>
      </c>
      <c r="D5" t="s">
        <v>40</v>
      </c>
      <c r="H5">
        <f>IF('3-Controllo quantitativo'!J3&lt;&gt;"",'3-Controllo quantitativo'!J3,"")</f>
        <v>0</v>
      </c>
      <c r="I5">
        <f>IF(E5&lt;&gt;"",IF(J5&lt;&gt;"",IF('3-Controllo quantitativo'!O3&lt;&gt;"",'3-Controllo quantitativo'!O3,0),""),"")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IF('3-Controllo quantitativo'!P3&lt;&gt;"",'3-Controllo quantitativo'!P3,"")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IF('3-Controllo quantitativo'!V3&lt;&gt;"",'3-Controllo quantitativo'!V3,"")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46</v>
      </c>
      <c r="D6" t="s">
        <v>40</v>
      </c>
      <c r="H6">
        <f>IF('3-Controllo quantitativo'!J4&lt;&gt;"",'3-Controllo quantitativo'!J4,"")</f>
        <v>0</v>
      </c>
      <c r="I6">
        <f>IF(E6&lt;&gt;"",IF(J6&lt;&gt;"",IF('3-Controllo quantitativo'!O4&lt;&gt;"",'3-Controllo quantitativo'!O4,0),""),"")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IF('3-Controllo quantitativo'!P4&lt;&gt;"",'3-Controllo quantitativo'!P4,"")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IF('3-Controllo quantitativo'!V4&lt;&gt;"",'3-Controllo quantitativo'!V4,"")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42</v>
      </c>
      <c r="D7" t="s">
        <v>40</v>
      </c>
      <c r="H7">
        <f>IF('3-Controllo quantitativo'!J5&lt;&gt;"",'3-Controllo quantitativo'!J5,"")</f>
        <v>0</v>
      </c>
      <c r="I7">
        <f>IF(E7&lt;&gt;"",IF(J7&lt;&gt;"",IF('3-Controllo quantitativo'!O5&lt;&gt;"",'3-Controllo quantitativo'!O5,0),""),"")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IF('3-Controllo quantitativo'!P5&lt;&gt;"",'3-Controllo quantitativo'!P5,"")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IF('3-Controllo quantitativo'!V5&lt;&gt;"",'3-Controllo quantitativo'!V5,"")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48</v>
      </c>
      <c r="D8" t="s">
        <v>40</v>
      </c>
      <c r="H8">
        <f>IF('3-Controllo quantitativo'!J6&lt;&gt;"",'3-Controllo quantitativo'!J6,"")</f>
        <v>0</v>
      </c>
      <c r="I8">
        <f>IF(E8&lt;&gt;"",IF(J8&lt;&gt;"",IF('3-Controllo quantitativo'!O6&lt;&gt;"",'3-Controllo quantitativo'!O6,0),""),"")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IF('3-Controllo quantitativo'!P6&lt;&gt;"",'3-Controllo quantitativo'!P6,"")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IF('3-Controllo quantitativo'!V6&lt;&gt;"",'3-Controllo quantitativo'!V6,"")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40</v>
      </c>
      <c r="H9">
        <f>IF('3-Controllo quantitativo'!J7&lt;&gt;"",'3-Controllo quantitativo'!J7,"")</f>
        <v>0</v>
      </c>
      <c r="I9">
        <f>IF(E9&lt;&gt;"",IF(J9&lt;&gt;"",IF('3-Controllo quantitativo'!O7&lt;&gt;"",'3-Controllo quantitativo'!O7,0),""),"")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IF('3-Controllo quantitativo'!P7&lt;&gt;"",'3-Controllo quantitativo'!P7,"")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IF('3-Controllo quantitativo'!V7&lt;&gt;"",'3-Controllo quantitativo'!V7,"")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51</v>
      </c>
      <c r="D10" t="s">
        <v>40</v>
      </c>
      <c r="H10">
        <f>IF('3-Controllo quantitativo'!J8&lt;&gt;"",'3-Controllo quantitativo'!J8,"")</f>
        <v>0</v>
      </c>
      <c r="I10">
        <f>IF(E10&lt;&gt;"",IF(J10&lt;&gt;"",IF('3-Controllo quantitativo'!O8&lt;&gt;"",'3-Controllo quantitativo'!O8,0),""),"")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IF('3-Controllo quantitativo'!P8&lt;&gt;"",'3-Controllo quantitativo'!P8,"")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IF('3-Controllo quantitativo'!V8&lt;&gt;"",'3-Controllo quantitativo'!V8,"")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52</v>
      </c>
      <c r="D11" t="s">
        <v>40</v>
      </c>
      <c r="H11">
        <f>IF('3-Controllo quantitativo'!J9&lt;&gt;"",'3-Controllo quantitativo'!J9,"")</f>
        <v>0</v>
      </c>
      <c r="I11">
        <f>IF(E11&lt;&gt;"",IF(J11&lt;&gt;"",IF('3-Controllo quantitativo'!O9&lt;&gt;"",'3-Controllo quantitativo'!O9,0),""),"")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IF('3-Controllo quantitativo'!P9&lt;&gt;"",'3-Controllo quantitativo'!P9,"")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IF('3-Controllo quantitativo'!V9&lt;&gt;"",'3-Controllo quantitativo'!V9,"")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54</v>
      </c>
      <c r="D12" t="s">
        <v>55</v>
      </c>
      <c r="H12">
        <f>IF('3-Controllo quantitativo'!J10&lt;&gt;"",'3-Controllo quantitativo'!J10,"")</f>
        <v>0</v>
      </c>
      <c r="I12">
        <f>IF(E12&lt;&gt;"",IF(J12&lt;&gt;"",IF('3-Controllo quantitativo'!O10&lt;&gt;"",'3-Controllo quantitativo'!O10,0),""),"")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IF('3-Controllo quantitativo'!P10&lt;&gt;"",'3-Controllo quantitativo'!P10,"")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IF('3-Controllo quantitativo'!V10&lt;&gt;"",'3-Controllo quantitativo'!V10,"")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56</v>
      </c>
      <c r="D13" t="s">
        <v>55</v>
      </c>
      <c r="H13">
        <f>IF('3-Controllo quantitativo'!J11&lt;&gt;"",'3-Controllo quantitativo'!J11,"")</f>
        <v>0</v>
      </c>
      <c r="I13">
        <f>IF(E13&lt;&gt;"",IF(J13&lt;&gt;"",IF('3-Controllo quantitativo'!O11&lt;&gt;"",'3-Controllo quantitativo'!O11,0),""),"")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IF('3-Controllo quantitativo'!P11&lt;&gt;"",'3-Controllo quantitativo'!P11,"")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IF('3-Controllo quantitativo'!V11&lt;&gt;"",'3-Controllo quantitativo'!V11,"")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58</v>
      </c>
      <c r="D14" t="s">
        <v>40</v>
      </c>
      <c r="H14">
        <f>IF('3-Controllo quantitativo'!J12&lt;&gt;"",'3-Controllo quantitativo'!J12,"")</f>
        <v>0</v>
      </c>
      <c r="I14">
        <f>IF(E14&lt;&gt;"",IF(J14&lt;&gt;"",IF('3-Controllo quantitativo'!O12&lt;&gt;"",'3-Controllo quantitativo'!O12,0),""),"")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IF('3-Controllo quantitativo'!P12&lt;&gt;"",'3-Controllo quantitativo'!P12,"")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IF('3-Controllo quantitativo'!V12&lt;&gt;"",'3-Controllo quantitativo'!V12,"")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60</v>
      </c>
      <c r="D15" t="s">
        <v>40</v>
      </c>
      <c r="H15">
        <f>IF('3-Controllo quantitativo'!J13&lt;&gt;"",'3-Controllo quantitativo'!J13,"")</f>
        <v>0</v>
      </c>
      <c r="I15">
        <f>IF(E15&lt;&gt;"",IF(J15&lt;&gt;"",IF('3-Controllo quantitativo'!O13&lt;&gt;"",'3-Controllo quantitativo'!O13,0),""),"")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IF('3-Controllo quantitativo'!P13&lt;&gt;"",'3-Controllo quantitativo'!P13,"")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IF('3-Controllo quantitativo'!V13&lt;&gt;"",'3-Controllo quantitativo'!V13,"")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62</v>
      </c>
      <c r="D16" t="s">
        <v>55</v>
      </c>
      <c r="H16">
        <f>IF('3-Controllo quantitativo'!J14&lt;&gt;"",'3-Controllo quantitativo'!J14,"")</f>
        <v>0</v>
      </c>
      <c r="I16">
        <f>IF(E16&lt;&gt;"",IF(J16&lt;&gt;"",IF('3-Controllo quantitativo'!O14&lt;&gt;"",'3-Controllo quantitativo'!O14,0),""),"")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IF('3-Controllo quantitativo'!P14&lt;&gt;"",'3-Controllo quantitativo'!P14,"")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IF('3-Controllo quantitativo'!V14&lt;&gt;"",'3-Controllo quantitativo'!V14,"")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63</v>
      </c>
      <c r="D17" t="s">
        <v>64</v>
      </c>
      <c r="H17">
        <f>IF('3-Controllo quantitativo'!J15&lt;&gt;"",'3-Controllo quantitativo'!J15,"")</f>
        <v>0</v>
      </c>
      <c r="I17">
        <f>IF(E17&lt;&gt;"",IF(J17&lt;&gt;"",IF('3-Controllo quantitativo'!O15&lt;&gt;"",'3-Controllo quantitativo'!O15,0),""),"")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IF('3-Controllo quantitativo'!P15&lt;&gt;"",'3-Controllo quantitativo'!P15,"")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IF('3-Controllo quantitativo'!V15&lt;&gt;"",'3-Controllo quantitativo'!V15,"")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66</v>
      </c>
      <c r="D18" t="s">
        <v>64</v>
      </c>
      <c r="H18">
        <f>IF('3-Controllo quantitativo'!J16&lt;&gt;"",'3-Controllo quantitativo'!J16,"")</f>
        <v>0</v>
      </c>
      <c r="I18">
        <f>IF(E18&lt;&gt;"",IF(J18&lt;&gt;"",IF('3-Controllo quantitativo'!O16&lt;&gt;"",'3-Controllo quantitativo'!O16,0),""),"")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IF('3-Controllo quantitativo'!P16&lt;&gt;"",'3-Controllo quantitativo'!P16,"")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IF('3-Controllo quantitativo'!V16&lt;&gt;"",'3-Controllo quantitativo'!V16,"")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67</v>
      </c>
      <c r="D19" t="s">
        <v>64</v>
      </c>
      <c r="H19">
        <f>IF('3-Controllo quantitativo'!J17&lt;&gt;"",'3-Controllo quantitativo'!J17,"")</f>
        <v>0</v>
      </c>
      <c r="I19">
        <f>IF(E19&lt;&gt;"",IF(J19&lt;&gt;"",IF('3-Controllo quantitativo'!O17&lt;&gt;"",'3-Controllo quantitativo'!O17,0),""),"")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IF('3-Controllo quantitativo'!P17&lt;&gt;"",'3-Controllo quantitativo'!P17,"")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IF('3-Controllo quantitativo'!V17&lt;&gt;"",'3-Controllo quantitativo'!V17,"")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68</v>
      </c>
      <c r="D20" t="s">
        <v>40</v>
      </c>
      <c r="H20">
        <f>IF('3-Controllo quantitativo'!J18&lt;&gt;"",'3-Controllo quantitativo'!J18,"")</f>
        <v>0</v>
      </c>
      <c r="I20">
        <f>IF(E20&lt;&gt;"",IF(J20&lt;&gt;"",IF('3-Controllo quantitativo'!O18&lt;&gt;"",'3-Controllo quantitativo'!O18,0),""),"")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IF('3-Controllo quantitativo'!P18&lt;&gt;"",'3-Controllo quantitativo'!P18,"")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IF('3-Controllo quantitativo'!V18&lt;&gt;"",'3-Controllo quantitativo'!V18,"")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70</v>
      </c>
      <c r="D21" t="s">
        <v>64</v>
      </c>
      <c r="H21">
        <f>IF('3-Controllo quantitativo'!J19&lt;&gt;"",'3-Controllo quantitativo'!J19,"")</f>
        <v>0</v>
      </c>
      <c r="I21">
        <f>IF(E21&lt;&gt;"",IF(J21&lt;&gt;"",IF('3-Controllo quantitativo'!O19&lt;&gt;"",'3-Controllo quantitativo'!O19,0),""),"")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IF('3-Controllo quantitativo'!P19&lt;&gt;"",'3-Controllo quantitativo'!P19,"")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IF('3-Controllo quantitativo'!V19&lt;&gt;"",'3-Controllo quantitativo'!V19,"")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72</v>
      </c>
      <c r="D22" t="s">
        <v>64</v>
      </c>
      <c r="H22">
        <f>IF('3-Controllo quantitativo'!J20&lt;&gt;"",'3-Controllo quantitativo'!J20,"")</f>
        <v>0</v>
      </c>
      <c r="I22">
        <f>IF(E22&lt;&gt;"",IF(J22&lt;&gt;"",IF('3-Controllo quantitativo'!O20&lt;&gt;"",'3-Controllo quantitativo'!O20,0),""),"")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IF('3-Controllo quantitativo'!P20&lt;&gt;"",'3-Controllo quantitativo'!P20,"")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IF('3-Controllo quantitativo'!V20&lt;&gt;"",'3-Controllo quantitativo'!V20,"")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73</v>
      </c>
      <c r="D23" t="s">
        <v>64</v>
      </c>
      <c r="H23">
        <f>IF('3-Controllo quantitativo'!J21&lt;&gt;"",'3-Controllo quantitativo'!J21,"")</f>
        <v>0</v>
      </c>
      <c r="I23">
        <f>IF(E23&lt;&gt;"",IF(J23&lt;&gt;"",IF('3-Controllo quantitativo'!O21&lt;&gt;"",'3-Controllo quantitativo'!O21,0),""),"")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IF('3-Controllo quantitativo'!P21&lt;&gt;"",'3-Controllo quantitativo'!P21,"")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IF('3-Controllo quantitativo'!V21&lt;&gt;"",'3-Controllo quantitativo'!V21,"")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74</v>
      </c>
      <c r="D24" t="s">
        <v>40</v>
      </c>
      <c r="H24">
        <f>IF('3-Controllo quantitativo'!J22&lt;&gt;"",'3-Controllo quantitativo'!J22,"")</f>
        <v>0</v>
      </c>
      <c r="I24">
        <f>IF(E24&lt;&gt;"",IF(J24&lt;&gt;"",IF('3-Controllo quantitativo'!O22&lt;&gt;"",'3-Controllo quantitativo'!O22,0),""),"")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IF('3-Controllo quantitativo'!P22&lt;&gt;"",'3-Controllo quantitativo'!P22,"")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IF('3-Controllo quantitativo'!V22&lt;&gt;"",'3-Controllo quantitativo'!V22,"")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75</v>
      </c>
      <c r="D25" t="s">
        <v>40</v>
      </c>
      <c r="H25">
        <f>IF('3-Controllo quantitativo'!J23&lt;&gt;"",'3-Controllo quantitativo'!J23,"")</f>
        <v>0</v>
      </c>
      <c r="I25">
        <f>IF(E25&lt;&gt;"",IF(J25&lt;&gt;"",IF('3-Controllo quantitativo'!O23&lt;&gt;"",'3-Controllo quantitativo'!O23,0),""),"")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IF('3-Controllo quantitativo'!P23&lt;&gt;"",'3-Controllo quantitativo'!P23,"")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IF('3-Controllo quantitativo'!V23&lt;&gt;"",'3-Controllo quantitativo'!V23,"")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  <row r="26" spans="2:35">
      <c r="B26">
        <v>22</v>
      </c>
      <c r="C26" t="s">
        <v>77</v>
      </c>
      <c r="D26" t="s">
        <v>64</v>
      </c>
      <c r="H26">
        <f>IF('3-Controllo quantitativo'!J24&lt;&gt;"",'3-Controllo quantitativo'!J24,"")</f>
        <v>0</v>
      </c>
      <c r="I26">
        <f>IF(E26&lt;&gt;"",IF(J26&lt;&gt;"",IF('3-Controllo quantitativo'!O24&lt;&gt;"",'3-Controllo quantitativo'!O24,0),""),"")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IF('3-Controllo quantitativo'!P24&lt;&gt;"",'3-Controllo quantitativo'!P24,"")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IF('3-Controllo quantitativo'!V24&lt;&gt;"",'3-Controllo quantitativo'!V24,"")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  <c r="AE26" s="10">
        <f>IF(AC26&lt;&gt;"",(AC26*SUM($I26,$P26,$W26))^2,"")</f>
        <v>0</v>
      </c>
      <c r="AF26" s="10">
        <f>IF(AD26&lt;&gt;"",(AD26*SUM($I26,$P26,$W26))^2,"")</f>
        <v>0</v>
      </c>
      <c r="AG26" s="10">
        <f>IFERROR(ABS(I26),"")</f>
        <v>0</v>
      </c>
      <c r="AH26" s="10">
        <f>IFERROR(ABS(P26),"")</f>
        <v>0</v>
      </c>
      <c r="AI26" s="10">
        <f>IFERROR(ABS(W26),"")</f>
        <v>0</v>
      </c>
    </row>
    <row r="27" spans="2:35">
      <c r="B27">
        <v>23</v>
      </c>
      <c r="C27" t="s">
        <v>78</v>
      </c>
      <c r="D27" t="s">
        <v>40</v>
      </c>
      <c r="H27">
        <f>IF('3-Controllo quantitativo'!J25&lt;&gt;"",'3-Controllo quantitativo'!J25,"")</f>
        <v>0</v>
      </c>
      <c r="I27">
        <f>IF(E27&lt;&gt;"",IF(J27&lt;&gt;"",IF('3-Controllo quantitativo'!O25&lt;&gt;"",'3-Controllo quantitativo'!O25,0),""),"")</f>
        <v>0</v>
      </c>
      <c r="M27">
        <f>ROUND(IF($E27="",IF(J27="",0,0),IF(I27="",0,($E27^2+J27^2)^0.5)),5)</f>
        <v>0</v>
      </c>
      <c r="N27">
        <f>ROUND(IF($F27="",IF(K27="",0,0),IF(K27="",0,($F27^2+K27^2)^0.5)),5)</f>
        <v>0</v>
      </c>
      <c r="O27">
        <f>IF('3-Controllo quantitativo'!P25&lt;&gt;"",'3-Controllo quantitativo'!P25,"")</f>
        <v>0</v>
      </c>
      <c r="T27">
        <f>ROUND(IF($E27="",IF(Q27="",0,0),IF(Q27="",0,($E27^2+Q27^2)^0.5)),5)</f>
        <v>0</v>
      </c>
      <c r="U27">
        <f>ROUND(IF($F27="",IF(R27="",0,0),IF(R27="",0,($F27^2+R27^2)^0.5)),5)</f>
        <v>0</v>
      </c>
      <c r="V27">
        <f>IF('3-Controllo quantitativo'!V25&lt;&gt;"",'3-Controllo quantitativo'!V25,"")</f>
        <v>0</v>
      </c>
      <c r="AA27">
        <f>ROUND(IF($E27="",IF(X27="",0,0),IF(X27="",0,($E27^2+X27^2)^0.5)),5)</f>
        <v>0</v>
      </c>
      <c r="AB27">
        <f>ROUND(IF($F27="",IF(Y27="",0,0),IF(Y27="",0,($F27^2+Y27^2)^0.5)),5)</f>
        <v>0</v>
      </c>
      <c r="AC27">
        <f>IF(SUM($I27,$P27),IF($I27&lt;&gt;"",IF($P27&lt;&gt;"",IF($W27&lt;&gt;"",(($I27*M27)^2+($P27*T27)^2+($W27*AA27)^2)^0.5/SUM($I27,$P27,$W27),(($I27*M27)^2+($P27*T27)^2)^0.5/SUM($I27,$P27)),M27),""),0)</f>
        <v>0</v>
      </c>
      <c r="AD27">
        <f>IF(SUM($I27,$P27),IF($I27&lt;&gt;"",IF($P27&lt;&gt;"",IF($W27&lt;&gt;"",(($I27*N27)^2+($P27*U27)^2+($W27*AB27)^2)^0.5/SUM($I27,$P27,$W27),(($I27*N27)^2+($P27*U27)^2)^0.5/SUM($I27,$P27)),N27),""),0)</f>
        <v>0</v>
      </c>
      <c r="AE27" s="10">
        <f>IF(AC27&lt;&gt;"",(AC27*SUM($I27,$P27,$W27))^2,"")</f>
        <v>0</v>
      </c>
      <c r="AF27" s="10">
        <f>IF(AD27&lt;&gt;"",(AD27*SUM($I27,$P27,$W27))^2,"")</f>
        <v>0</v>
      </c>
      <c r="AG27" s="10">
        <f>IFERROR(ABS(I27),"")</f>
        <v>0</v>
      </c>
      <c r="AH27" s="10">
        <f>IFERROR(ABS(P27),"")</f>
        <v>0</v>
      </c>
      <c r="AI27" s="10">
        <f>IFERROR(ABS(W27),"")</f>
        <v>0</v>
      </c>
    </row>
    <row r="28" spans="2:35">
      <c r="B28">
        <v>24</v>
      </c>
      <c r="C28" t="s">
        <v>79</v>
      </c>
      <c r="D28" t="s">
        <v>64</v>
      </c>
      <c r="H28">
        <f>IF('3-Controllo quantitativo'!J26&lt;&gt;"",'3-Controllo quantitativo'!J26,"")</f>
        <v>0</v>
      </c>
      <c r="I28">
        <f>IF(E28&lt;&gt;"",IF(J28&lt;&gt;"",IF('3-Controllo quantitativo'!O26&lt;&gt;"",'3-Controllo quantitativo'!O26,0),""),"")</f>
        <v>0</v>
      </c>
      <c r="M28">
        <f>ROUND(IF($E28="",IF(J28="",0,0),IF(I28="",0,($E28^2+J28^2)^0.5)),5)</f>
        <v>0</v>
      </c>
      <c r="N28">
        <f>ROUND(IF($F28="",IF(K28="",0,0),IF(K28="",0,($F28^2+K28^2)^0.5)),5)</f>
        <v>0</v>
      </c>
      <c r="O28">
        <f>IF('3-Controllo quantitativo'!P26&lt;&gt;"",'3-Controllo quantitativo'!P26,"")</f>
        <v>0</v>
      </c>
      <c r="T28">
        <f>ROUND(IF($E28="",IF(Q28="",0,0),IF(Q28="",0,($E28^2+Q28^2)^0.5)),5)</f>
        <v>0</v>
      </c>
      <c r="U28">
        <f>ROUND(IF($F28="",IF(R28="",0,0),IF(R28="",0,($F28^2+R28^2)^0.5)),5)</f>
        <v>0</v>
      </c>
      <c r="V28">
        <f>IF('3-Controllo quantitativo'!V26&lt;&gt;"",'3-Controllo quantitativo'!V26,"")</f>
        <v>0</v>
      </c>
      <c r="AA28">
        <f>ROUND(IF($E28="",IF(X28="",0,0),IF(X28="",0,($E28^2+X28^2)^0.5)),5)</f>
        <v>0</v>
      </c>
      <c r="AB28">
        <f>ROUND(IF($F28="",IF(Y28="",0,0),IF(Y28="",0,($F28^2+Y28^2)^0.5)),5)</f>
        <v>0</v>
      </c>
      <c r="AC28">
        <f>IF(SUM($I28,$P28),IF($I28&lt;&gt;"",IF($P28&lt;&gt;"",IF($W28&lt;&gt;"",(($I28*M28)^2+($P28*T28)^2+($W28*AA28)^2)^0.5/SUM($I28,$P28,$W28),(($I28*M28)^2+($P28*T28)^2)^0.5/SUM($I28,$P28)),M28),""),0)</f>
        <v>0</v>
      </c>
      <c r="AD28">
        <f>IF(SUM($I28,$P28),IF($I28&lt;&gt;"",IF($P28&lt;&gt;"",IF($W28&lt;&gt;"",(($I28*N28)^2+($P28*U28)^2+($W28*AB28)^2)^0.5/SUM($I28,$P28,$W28),(($I28*N28)^2+($P28*U28)^2)^0.5/SUM($I28,$P28)),N28),""),0)</f>
        <v>0</v>
      </c>
      <c r="AE28" s="10">
        <f>IF(AC28&lt;&gt;"",(AC28*SUM($I28,$P28,$W28))^2,"")</f>
        <v>0</v>
      </c>
      <c r="AF28" s="10">
        <f>IF(AD28&lt;&gt;"",(AD28*SUM($I28,$P28,$W28))^2,"")</f>
        <v>0</v>
      </c>
      <c r="AG28" s="10">
        <f>IFERROR(ABS(I28),"")</f>
        <v>0</v>
      </c>
      <c r="AH28" s="10">
        <f>IFERROR(ABS(P28),"")</f>
        <v>0</v>
      </c>
      <c r="AI28" s="10">
        <f>IFERROR(ABS(W28),"")</f>
        <v>0</v>
      </c>
    </row>
    <row r="29" spans="2:35">
      <c r="B29">
        <v>25</v>
      </c>
      <c r="C29" t="s">
        <v>80</v>
      </c>
      <c r="D29" t="s">
        <v>40</v>
      </c>
      <c r="H29">
        <f>IF('3-Controllo quantitativo'!J27&lt;&gt;"",'3-Controllo quantitativo'!J27,"")</f>
        <v>0</v>
      </c>
      <c r="I29">
        <f>IF(E29&lt;&gt;"",IF(J29&lt;&gt;"",IF('3-Controllo quantitativo'!O27&lt;&gt;"",'3-Controllo quantitativo'!O27,0),""),"")</f>
        <v>0</v>
      </c>
      <c r="M29">
        <f>ROUND(IF($E29="",IF(J29="",0,0),IF(I29="",0,($E29^2+J29^2)^0.5)),5)</f>
        <v>0</v>
      </c>
      <c r="N29">
        <f>ROUND(IF($F29="",IF(K29="",0,0),IF(K29="",0,($F29^2+K29^2)^0.5)),5)</f>
        <v>0</v>
      </c>
      <c r="O29">
        <f>IF('3-Controllo quantitativo'!P27&lt;&gt;"",'3-Controllo quantitativo'!P27,"")</f>
        <v>0</v>
      </c>
      <c r="T29">
        <f>ROUND(IF($E29="",IF(Q29="",0,0),IF(Q29="",0,($E29^2+Q29^2)^0.5)),5)</f>
        <v>0</v>
      </c>
      <c r="U29">
        <f>ROUND(IF($F29="",IF(R29="",0,0),IF(R29="",0,($F29^2+R29^2)^0.5)),5)</f>
        <v>0</v>
      </c>
      <c r="V29">
        <f>IF('3-Controllo quantitativo'!V27&lt;&gt;"",'3-Controllo quantitativo'!V27,"")</f>
        <v>0</v>
      </c>
      <c r="AA29">
        <f>ROUND(IF($E29="",IF(X29="",0,0),IF(X29="",0,($E29^2+X29^2)^0.5)),5)</f>
        <v>0</v>
      </c>
      <c r="AB29">
        <f>ROUND(IF($F29="",IF(Y29="",0,0),IF(Y29="",0,($F29^2+Y29^2)^0.5)),5)</f>
        <v>0</v>
      </c>
      <c r="AC29">
        <f>IF(SUM($I29,$P29),IF($I29&lt;&gt;"",IF($P29&lt;&gt;"",IF($W29&lt;&gt;"",(($I29*M29)^2+($P29*T29)^2+($W29*AA29)^2)^0.5/SUM($I29,$P29,$W29),(($I29*M29)^2+($P29*T29)^2)^0.5/SUM($I29,$P29)),M29),""),0)</f>
        <v>0</v>
      </c>
      <c r="AD29">
        <f>IF(SUM($I29,$P29),IF($I29&lt;&gt;"",IF($P29&lt;&gt;"",IF($W29&lt;&gt;"",(($I29*N29)^2+($P29*U29)^2+($W29*AB29)^2)^0.5/SUM($I29,$P29,$W29),(($I29*N29)^2+($P29*U29)^2)^0.5/SUM($I29,$P29)),N29),""),0)</f>
        <v>0</v>
      </c>
      <c r="AE29" s="10">
        <f>IF(AC29&lt;&gt;"",(AC29*SUM($I29,$P29,$W29))^2,"")</f>
        <v>0</v>
      </c>
      <c r="AF29" s="10">
        <f>IF(AD29&lt;&gt;"",(AD29*SUM($I29,$P29,$W29))^2,"")</f>
        <v>0</v>
      </c>
      <c r="AG29" s="10">
        <f>IFERROR(ABS(I29),"")</f>
        <v>0</v>
      </c>
      <c r="AH29" s="10">
        <f>IFERROR(ABS(P29),"")</f>
        <v>0</v>
      </c>
      <c r="AI29" s="10">
        <f>IFERROR(ABS(W29),"")</f>
        <v>0</v>
      </c>
    </row>
    <row r="30" spans="2:35">
      <c r="B30">
        <v>26</v>
      </c>
      <c r="C30" t="s">
        <v>81</v>
      </c>
      <c r="D30" t="s">
        <v>40</v>
      </c>
      <c r="H30">
        <f>IF('3-Controllo quantitativo'!J28&lt;&gt;"",'3-Controllo quantitativo'!J28,"")</f>
        <v>0</v>
      </c>
      <c r="I30">
        <f>IF(E30&lt;&gt;"",IF(J30&lt;&gt;"",IF('3-Controllo quantitativo'!O28&lt;&gt;"",'3-Controllo quantitativo'!O28,0),""),"")</f>
        <v>0</v>
      </c>
      <c r="M30">
        <f>ROUND(IF($E30="",IF(J30="",0,0),IF(I30="",0,($E30^2+J30^2)^0.5)),5)</f>
        <v>0</v>
      </c>
      <c r="N30">
        <f>ROUND(IF($F30="",IF(K30="",0,0),IF(K30="",0,($F30^2+K30^2)^0.5)),5)</f>
        <v>0</v>
      </c>
      <c r="O30">
        <f>IF('3-Controllo quantitativo'!P28&lt;&gt;"",'3-Controllo quantitativo'!P28,"")</f>
        <v>0</v>
      </c>
      <c r="T30">
        <f>ROUND(IF($E30="",IF(Q30="",0,0),IF(Q30="",0,($E30^2+Q30^2)^0.5)),5)</f>
        <v>0</v>
      </c>
      <c r="U30">
        <f>ROUND(IF($F30="",IF(R30="",0,0),IF(R30="",0,($F30^2+R30^2)^0.5)),5)</f>
        <v>0</v>
      </c>
      <c r="V30">
        <f>IF('3-Controllo quantitativo'!V28&lt;&gt;"",'3-Controllo quantitativo'!V28,"")</f>
        <v>0</v>
      </c>
      <c r="AA30">
        <f>ROUND(IF($E30="",IF(X30="",0,0),IF(X30="",0,($E30^2+X30^2)^0.5)),5)</f>
        <v>0</v>
      </c>
      <c r="AB30">
        <f>ROUND(IF($F30="",IF(Y30="",0,0),IF(Y30="",0,($F30^2+Y30^2)^0.5)),5)</f>
        <v>0</v>
      </c>
      <c r="AC30">
        <f>IF(SUM($I30,$P30),IF($I30&lt;&gt;"",IF($P30&lt;&gt;"",IF($W30&lt;&gt;"",(($I30*M30)^2+($P30*T30)^2+($W30*AA30)^2)^0.5/SUM($I30,$P30,$W30),(($I30*M30)^2+($P30*T30)^2)^0.5/SUM($I30,$P30)),M30),""),0)</f>
        <v>0</v>
      </c>
      <c r="AD30">
        <f>IF(SUM($I30,$P30),IF($I30&lt;&gt;"",IF($P30&lt;&gt;"",IF($W30&lt;&gt;"",(($I30*N30)^2+($P30*U30)^2+($W30*AB30)^2)^0.5/SUM($I30,$P30,$W30),(($I30*N30)^2+($P30*U30)^2)^0.5/SUM($I30,$P30)),N30),""),0)</f>
        <v>0</v>
      </c>
      <c r="AE30" s="10">
        <f>IF(AC30&lt;&gt;"",(AC30*SUM($I30,$P30,$W30))^2,"")</f>
        <v>0</v>
      </c>
      <c r="AF30" s="10">
        <f>IF(AD30&lt;&gt;"",(AD30*SUM($I30,$P30,$W30))^2,"")</f>
        <v>0</v>
      </c>
      <c r="AG30" s="10">
        <f>IFERROR(ABS(I30),"")</f>
        <v>0</v>
      </c>
      <c r="AH30" s="10">
        <f>IFERROR(ABS(P30),"")</f>
        <v>0</v>
      </c>
      <c r="AI30" s="10">
        <f>IFERROR(ABS(W30),"")</f>
        <v>0</v>
      </c>
    </row>
    <row r="31" spans="2:35">
      <c r="B31">
        <v>27</v>
      </c>
      <c r="C31" t="s">
        <v>79</v>
      </c>
      <c r="D31" t="s">
        <v>64</v>
      </c>
      <c r="H31">
        <f>IF('3-Controllo quantitativo'!J29&lt;&gt;"",'3-Controllo quantitativo'!J29,"")</f>
        <v>0</v>
      </c>
      <c r="I31">
        <f>IF(E31&lt;&gt;"",IF(J31&lt;&gt;"",IF('3-Controllo quantitativo'!O29&lt;&gt;"",'3-Controllo quantitativo'!O29,0),""),"")</f>
        <v>0</v>
      </c>
      <c r="M31">
        <f>ROUND(IF($E31="",IF(J31="",0,0),IF(I31="",0,($E31^2+J31^2)^0.5)),5)</f>
        <v>0</v>
      </c>
      <c r="N31">
        <f>ROUND(IF($F31="",IF(K31="",0,0),IF(K31="",0,($F31^2+K31^2)^0.5)),5)</f>
        <v>0</v>
      </c>
      <c r="O31">
        <f>IF('3-Controllo quantitativo'!P29&lt;&gt;"",'3-Controllo quantitativo'!P29,"")</f>
        <v>0</v>
      </c>
      <c r="T31">
        <f>ROUND(IF($E31="",IF(Q31="",0,0),IF(Q31="",0,($E31^2+Q31^2)^0.5)),5)</f>
        <v>0</v>
      </c>
      <c r="U31">
        <f>ROUND(IF($F31="",IF(R31="",0,0),IF(R31="",0,($F31^2+R31^2)^0.5)),5)</f>
        <v>0</v>
      </c>
      <c r="V31">
        <f>IF('3-Controllo quantitativo'!V29&lt;&gt;"",'3-Controllo quantitativo'!V29,"")</f>
        <v>0</v>
      </c>
      <c r="AA31">
        <f>ROUND(IF($E31="",IF(X31="",0,0),IF(X31="",0,($E31^2+X31^2)^0.5)),5)</f>
        <v>0</v>
      </c>
      <c r="AB31">
        <f>ROUND(IF($F31="",IF(Y31="",0,0),IF(Y31="",0,($F31^2+Y31^2)^0.5)),5)</f>
        <v>0</v>
      </c>
      <c r="AC31">
        <f>IF(SUM($I31,$P31),IF($I31&lt;&gt;"",IF($P31&lt;&gt;"",IF($W31&lt;&gt;"",(($I31*M31)^2+($P31*T31)^2+($W31*AA31)^2)^0.5/SUM($I31,$P31,$W31),(($I31*M31)^2+($P31*T31)^2)^0.5/SUM($I31,$P31)),M31),""),0)</f>
        <v>0</v>
      </c>
      <c r="AD31">
        <f>IF(SUM($I31,$P31),IF($I31&lt;&gt;"",IF($P31&lt;&gt;"",IF($W31&lt;&gt;"",(($I31*N31)^2+($P31*U31)^2+($W31*AB31)^2)^0.5/SUM($I31,$P31,$W31),(($I31*N31)^2+($P31*U31)^2)^0.5/SUM($I31,$P31)),N31),""),0)</f>
        <v>0</v>
      </c>
      <c r="AE31" s="10">
        <f>IF(AC31&lt;&gt;"",(AC31*SUM($I31,$P31,$W31))^2,"")</f>
        <v>0</v>
      </c>
      <c r="AF31" s="10">
        <f>IF(AD31&lt;&gt;"",(AD31*SUM($I31,$P31,$W31))^2,"")</f>
        <v>0</v>
      </c>
      <c r="AG31" s="10">
        <f>IFERROR(ABS(I31),"")</f>
        <v>0</v>
      </c>
      <c r="AH31" s="10">
        <f>IFERROR(ABS(P31),"")</f>
        <v>0</v>
      </c>
      <c r="AI31" s="10">
        <f>IFERROR(ABS(W31),"")</f>
        <v>0</v>
      </c>
    </row>
    <row r="32" spans="2:35">
      <c r="B32">
        <v>28</v>
      </c>
      <c r="C32" t="s">
        <v>63</v>
      </c>
      <c r="D32" t="s">
        <v>64</v>
      </c>
      <c r="H32">
        <f>IF('3-Controllo quantitativo'!J30&lt;&gt;"",'3-Controllo quantitativo'!J30,"")</f>
        <v>0</v>
      </c>
      <c r="I32">
        <f>IF(E32&lt;&gt;"",IF(J32&lt;&gt;"",IF('3-Controllo quantitativo'!O30&lt;&gt;"",'3-Controllo quantitativo'!O30,0),""),"")</f>
        <v>0</v>
      </c>
      <c r="M32">
        <f>ROUND(IF($E32="",IF(J32="",0,0),IF(I32="",0,($E32^2+J32^2)^0.5)),5)</f>
        <v>0</v>
      </c>
      <c r="N32">
        <f>ROUND(IF($F32="",IF(K32="",0,0),IF(K32="",0,($F32^2+K32^2)^0.5)),5)</f>
        <v>0</v>
      </c>
      <c r="O32">
        <f>IF('3-Controllo quantitativo'!P30&lt;&gt;"",'3-Controllo quantitativo'!P30,"")</f>
        <v>0</v>
      </c>
      <c r="T32">
        <f>ROUND(IF($E32="",IF(Q32="",0,0),IF(Q32="",0,($E32^2+Q32^2)^0.5)),5)</f>
        <v>0</v>
      </c>
      <c r="U32">
        <f>ROUND(IF($F32="",IF(R32="",0,0),IF(R32="",0,($F32^2+R32^2)^0.5)),5)</f>
        <v>0</v>
      </c>
      <c r="V32">
        <f>IF('3-Controllo quantitativo'!V30&lt;&gt;"",'3-Controllo quantitativo'!V30,"")</f>
        <v>0</v>
      </c>
      <c r="AA32">
        <f>ROUND(IF($E32="",IF(X32="",0,0),IF(X32="",0,($E32^2+X32^2)^0.5)),5)</f>
        <v>0</v>
      </c>
      <c r="AB32">
        <f>ROUND(IF($F32="",IF(Y32="",0,0),IF(Y32="",0,($F32^2+Y32^2)^0.5)),5)</f>
        <v>0</v>
      </c>
      <c r="AC32">
        <f>IF(SUM($I32,$P32),IF($I32&lt;&gt;"",IF($P32&lt;&gt;"",IF($W32&lt;&gt;"",(($I32*M32)^2+($P32*T32)^2+($W32*AA32)^2)^0.5/SUM($I32,$P32,$W32),(($I32*M32)^2+($P32*T32)^2)^0.5/SUM($I32,$P32)),M32),""),0)</f>
        <v>0</v>
      </c>
      <c r="AD32">
        <f>IF(SUM($I32,$P32),IF($I32&lt;&gt;"",IF($P32&lt;&gt;"",IF($W32&lt;&gt;"",(($I32*N32)^2+($P32*U32)^2+($W32*AB32)^2)^0.5/SUM($I32,$P32,$W32),(($I32*N32)^2+($P32*U32)^2)^0.5/SUM($I32,$P32)),N32),""),0)</f>
        <v>0</v>
      </c>
      <c r="AE32" s="10">
        <f>IF(AC32&lt;&gt;"",(AC32*SUM($I32,$P32,$W32))^2,"")</f>
        <v>0</v>
      </c>
      <c r="AF32" s="10">
        <f>IF(AD32&lt;&gt;"",(AD32*SUM($I32,$P32,$W32))^2,"")</f>
        <v>0</v>
      </c>
      <c r="AG32" s="10">
        <f>IFERROR(ABS(I32),"")</f>
        <v>0</v>
      </c>
      <c r="AH32" s="10">
        <f>IFERROR(ABS(P32),"")</f>
        <v>0</v>
      </c>
      <c r="AI32" s="10">
        <f>IFERROR(ABS(W32),"")</f>
        <v>0</v>
      </c>
    </row>
    <row r="33" spans="2:35">
      <c r="B33">
        <v>29</v>
      </c>
      <c r="C33" t="s">
        <v>82</v>
      </c>
      <c r="D33" t="s">
        <v>40</v>
      </c>
      <c r="H33">
        <f>IF('3-Controllo quantitativo'!J31&lt;&gt;"",'3-Controllo quantitativo'!J31,"")</f>
        <v>0</v>
      </c>
      <c r="I33">
        <f>IF(E33&lt;&gt;"",IF(J33&lt;&gt;"",IF('3-Controllo quantitativo'!O31&lt;&gt;"",'3-Controllo quantitativo'!O31,0),""),"")</f>
        <v>0</v>
      </c>
      <c r="M33">
        <f>ROUND(IF($E33="",IF(J33="",0,0),IF(I33="",0,($E33^2+J33^2)^0.5)),5)</f>
        <v>0</v>
      </c>
      <c r="N33">
        <f>ROUND(IF($F33="",IF(K33="",0,0),IF(K33="",0,($F33^2+K33^2)^0.5)),5)</f>
        <v>0</v>
      </c>
      <c r="O33">
        <f>IF('3-Controllo quantitativo'!P31&lt;&gt;"",'3-Controllo quantitativo'!P31,"")</f>
        <v>0</v>
      </c>
      <c r="T33">
        <f>ROUND(IF($E33="",IF(Q33="",0,0),IF(Q33="",0,($E33^2+Q33^2)^0.5)),5)</f>
        <v>0</v>
      </c>
      <c r="U33">
        <f>ROUND(IF($F33="",IF(R33="",0,0),IF(R33="",0,($F33^2+R33^2)^0.5)),5)</f>
        <v>0</v>
      </c>
      <c r="V33">
        <f>IF('3-Controllo quantitativo'!V31&lt;&gt;"",'3-Controllo quantitativo'!V31,"")</f>
        <v>0</v>
      </c>
      <c r="AA33">
        <f>ROUND(IF($E33="",IF(X33="",0,0),IF(X33="",0,($E33^2+X33^2)^0.5)),5)</f>
        <v>0</v>
      </c>
      <c r="AB33">
        <f>ROUND(IF($F33="",IF(Y33="",0,0),IF(Y33="",0,($F33^2+Y33^2)^0.5)),5)</f>
        <v>0</v>
      </c>
      <c r="AC33">
        <f>IF(SUM($I33,$P33),IF($I33&lt;&gt;"",IF($P33&lt;&gt;"",IF($W33&lt;&gt;"",(($I33*M33)^2+($P33*T33)^2+($W33*AA33)^2)^0.5/SUM($I33,$P33,$W33),(($I33*M33)^2+($P33*T33)^2)^0.5/SUM($I33,$P33)),M33),""),0)</f>
        <v>0</v>
      </c>
      <c r="AD33">
        <f>IF(SUM($I33,$P33),IF($I33&lt;&gt;"",IF($P33&lt;&gt;"",IF($W33&lt;&gt;"",(($I33*N33)^2+($P33*U33)^2+($W33*AB33)^2)^0.5/SUM($I33,$P33,$W33),(($I33*N33)^2+($P33*U33)^2)^0.5/SUM($I33,$P33)),N33),""),0)</f>
        <v>0</v>
      </c>
      <c r="AE33" s="10">
        <f>IF(AC33&lt;&gt;"",(AC33*SUM($I33,$P33,$W33))^2,"")</f>
        <v>0</v>
      </c>
      <c r="AF33" s="10">
        <f>IF(AD33&lt;&gt;"",(AD33*SUM($I33,$P33,$W33))^2,"")</f>
        <v>0</v>
      </c>
      <c r="AG33" s="10">
        <f>IFERROR(ABS(I33),"")</f>
        <v>0</v>
      </c>
      <c r="AH33" s="10">
        <f>IFERROR(ABS(P33),"")</f>
        <v>0</v>
      </c>
      <c r="AI33" s="10">
        <f>IFERROR(ABS(W33),"")</f>
        <v>0</v>
      </c>
    </row>
    <row r="34" spans="2:35">
      <c r="B34">
        <v>30</v>
      </c>
      <c r="C34" t="s">
        <v>83</v>
      </c>
      <c r="D34" t="s">
        <v>64</v>
      </c>
      <c r="H34">
        <f>IF('3-Controllo quantitativo'!J32&lt;&gt;"",'3-Controllo quantitativo'!J32,"")</f>
        <v>0</v>
      </c>
      <c r="I34">
        <f>IF(E34&lt;&gt;"",IF(J34&lt;&gt;"",IF('3-Controllo quantitativo'!O32&lt;&gt;"",'3-Controllo quantitativo'!O32,0),""),"")</f>
        <v>0</v>
      </c>
      <c r="M34">
        <f>ROUND(IF($E34="",IF(J34="",0,0),IF(I34="",0,($E34^2+J34^2)^0.5)),5)</f>
        <v>0</v>
      </c>
      <c r="N34">
        <f>ROUND(IF($F34="",IF(K34="",0,0),IF(K34="",0,($F34^2+K34^2)^0.5)),5)</f>
        <v>0</v>
      </c>
      <c r="O34">
        <f>IF('3-Controllo quantitativo'!P32&lt;&gt;"",'3-Controllo quantitativo'!P32,"")</f>
        <v>0</v>
      </c>
      <c r="T34">
        <f>ROUND(IF($E34="",IF(Q34="",0,0),IF(Q34="",0,($E34^2+Q34^2)^0.5)),5)</f>
        <v>0</v>
      </c>
      <c r="U34">
        <f>ROUND(IF($F34="",IF(R34="",0,0),IF(R34="",0,($F34^2+R34^2)^0.5)),5)</f>
        <v>0</v>
      </c>
      <c r="V34">
        <f>IF('3-Controllo quantitativo'!V32&lt;&gt;"",'3-Controllo quantitativo'!V32,"")</f>
        <v>0</v>
      </c>
      <c r="AA34">
        <f>ROUND(IF($E34="",IF(X34="",0,0),IF(X34="",0,($E34^2+X34^2)^0.5)),5)</f>
        <v>0</v>
      </c>
      <c r="AB34">
        <f>ROUND(IF($F34="",IF(Y34="",0,0),IF(Y34="",0,($F34^2+Y34^2)^0.5)),5)</f>
        <v>0</v>
      </c>
      <c r="AC34">
        <f>IF(SUM($I34,$P34),IF($I34&lt;&gt;"",IF($P34&lt;&gt;"",IF($W34&lt;&gt;"",(($I34*M34)^2+($P34*T34)^2+($W34*AA34)^2)^0.5/SUM($I34,$P34,$W34),(($I34*M34)^2+($P34*T34)^2)^0.5/SUM($I34,$P34)),M34),""),0)</f>
        <v>0</v>
      </c>
      <c r="AD34">
        <f>IF(SUM($I34,$P34),IF($I34&lt;&gt;"",IF($P34&lt;&gt;"",IF($W34&lt;&gt;"",(($I34*N34)^2+($P34*U34)^2+($W34*AB34)^2)^0.5/SUM($I34,$P34,$W34),(($I34*N34)^2+($P34*U34)^2)^0.5/SUM($I34,$P34)),N34),""),0)</f>
        <v>0</v>
      </c>
      <c r="AE34" s="10">
        <f>IF(AC34&lt;&gt;"",(AC34*SUM($I34,$P34,$W34))^2,"")</f>
        <v>0</v>
      </c>
      <c r="AF34" s="10">
        <f>IF(AD34&lt;&gt;"",(AD34*SUM($I34,$P34,$W34))^2,"")</f>
        <v>0</v>
      </c>
      <c r="AG34" s="10">
        <f>IFERROR(ABS(I34),"")</f>
        <v>0</v>
      </c>
      <c r="AH34" s="10">
        <f>IFERROR(ABS(P34),"")</f>
        <v>0</v>
      </c>
      <c r="AI34" s="10">
        <f>IFERROR(ABS(W34),"")</f>
        <v>0</v>
      </c>
    </row>
    <row r="35" spans="2:35">
      <c r="B35">
        <v>31</v>
      </c>
      <c r="C35" t="s">
        <v>84</v>
      </c>
      <c r="D35" t="s">
        <v>64</v>
      </c>
      <c r="H35">
        <f>IF('3-Controllo quantitativo'!J33&lt;&gt;"",'3-Controllo quantitativo'!J33,"")</f>
        <v>0</v>
      </c>
      <c r="I35">
        <f>IF(E35&lt;&gt;"",IF(J35&lt;&gt;"",IF('3-Controllo quantitativo'!O33&lt;&gt;"",'3-Controllo quantitativo'!O33,0),""),"")</f>
        <v>0</v>
      </c>
      <c r="M35">
        <f>ROUND(IF($E35="",IF(J35="",0,0),IF(I35="",0,($E35^2+J35^2)^0.5)),5)</f>
        <v>0</v>
      </c>
      <c r="N35">
        <f>ROUND(IF($F35="",IF(K35="",0,0),IF(K35="",0,($F35^2+K35^2)^0.5)),5)</f>
        <v>0</v>
      </c>
      <c r="O35">
        <f>IF('3-Controllo quantitativo'!P33&lt;&gt;"",'3-Controllo quantitativo'!P33,"")</f>
        <v>0</v>
      </c>
      <c r="T35">
        <f>ROUND(IF($E35="",IF(Q35="",0,0),IF(Q35="",0,($E35^2+Q35^2)^0.5)),5)</f>
        <v>0</v>
      </c>
      <c r="U35">
        <f>ROUND(IF($F35="",IF(R35="",0,0),IF(R35="",0,($F35^2+R35^2)^0.5)),5)</f>
        <v>0</v>
      </c>
      <c r="V35">
        <f>IF('3-Controllo quantitativo'!V33&lt;&gt;"",'3-Controllo quantitativo'!V33,"")</f>
        <v>0</v>
      </c>
      <c r="AA35">
        <f>ROUND(IF($E35="",IF(X35="",0,0),IF(X35="",0,($E35^2+X35^2)^0.5)),5)</f>
        <v>0</v>
      </c>
      <c r="AB35">
        <f>ROUND(IF($F35="",IF(Y35="",0,0),IF(Y35="",0,($F35^2+Y35^2)^0.5)),5)</f>
        <v>0</v>
      </c>
      <c r="AC35">
        <f>IF(SUM($I35,$P35),IF($I35&lt;&gt;"",IF($P35&lt;&gt;"",IF($W35&lt;&gt;"",(($I35*M35)^2+($P35*T35)^2+($W35*AA35)^2)^0.5/SUM($I35,$P35,$W35),(($I35*M35)^2+($P35*T35)^2)^0.5/SUM($I35,$P35)),M35),""),0)</f>
        <v>0</v>
      </c>
      <c r="AD35">
        <f>IF(SUM($I35,$P35),IF($I35&lt;&gt;"",IF($P35&lt;&gt;"",IF($W35&lt;&gt;"",(($I35*N35)^2+($P35*U35)^2+($W35*AB35)^2)^0.5/SUM($I35,$P35,$W35),(($I35*N35)^2+($P35*U35)^2)^0.5/SUM($I35,$P35)),N35),""),0)</f>
        <v>0</v>
      </c>
      <c r="AE35" s="10">
        <f>IF(AC35&lt;&gt;"",(AC35*SUM($I35,$P35,$W35))^2,"")</f>
        <v>0</v>
      </c>
      <c r="AF35" s="10">
        <f>IF(AD35&lt;&gt;"",(AD35*SUM($I35,$P35,$W35))^2,"")</f>
        <v>0</v>
      </c>
      <c r="AG35" s="10">
        <f>IFERROR(ABS(I35),"")</f>
        <v>0</v>
      </c>
      <c r="AH35" s="10">
        <f>IFERROR(ABS(P35),"")</f>
        <v>0</v>
      </c>
      <c r="AI35" s="10">
        <f>IFERROR(ABS(W35),"")</f>
        <v>0</v>
      </c>
    </row>
    <row r="36" spans="2:35">
      <c r="B36">
        <v>32</v>
      </c>
      <c r="C36" t="s">
        <v>85</v>
      </c>
      <c r="D36" t="s">
        <v>40</v>
      </c>
      <c r="H36">
        <f>IF('3-Controllo quantitativo'!J34&lt;&gt;"",'3-Controllo quantitativo'!J34,"")</f>
        <v>0</v>
      </c>
      <c r="I36">
        <f>IF(E36&lt;&gt;"",IF(J36&lt;&gt;"",IF('3-Controllo quantitativo'!O34&lt;&gt;"",'3-Controllo quantitativo'!O34,0),""),"")</f>
        <v>0</v>
      </c>
      <c r="M36">
        <f>ROUND(IF($E36="",IF(J36="",0,0),IF(I36="",0,($E36^2+J36^2)^0.5)),5)</f>
        <v>0</v>
      </c>
      <c r="N36">
        <f>ROUND(IF($F36="",IF(K36="",0,0),IF(K36="",0,($F36^2+K36^2)^0.5)),5)</f>
        <v>0</v>
      </c>
      <c r="O36">
        <f>IF('3-Controllo quantitativo'!P34&lt;&gt;"",'3-Controllo quantitativo'!P34,"")</f>
        <v>0</v>
      </c>
      <c r="T36">
        <f>ROUND(IF($E36="",IF(Q36="",0,0),IF(Q36="",0,($E36^2+Q36^2)^0.5)),5)</f>
        <v>0</v>
      </c>
      <c r="U36">
        <f>ROUND(IF($F36="",IF(R36="",0,0),IF(R36="",0,($F36^2+R36^2)^0.5)),5)</f>
        <v>0</v>
      </c>
      <c r="V36">
        <f>IF('3-Controllo quantitativo'!V34&lt;&gt;"",'3-Controllo quantitativo'!V34,"")</f>
        <v>0</v>
      </c>
      <c r="AA36">
        <f>ROUND(IF($E36="",IF(X36="",0,0),IF(X36="",0,($E36^2+X36^2)^0.5)),5)</f>
        <v>0</v>
      </c>
      <c r="AB36">
        <f>ROUND(IF($F36="",IF(Y36="",0,0),IF(Y36="",0,($F36^2+Y36^2)^0.5)),5)</f>
        <v>0</v>
      </c>
      <c r="AC36">
        <f>IF(SUM($I36,$P36),IF($I36&lt;&gt;"",IF($P36&lt;&gt;"",IF($W36&lt;&gt;"",(($I36*M36)^2+($P36*T36)^2+($W36*AA36)^2)^0.5/SUM($I36,$P36,$W36),(($I36*M36)^2+($P36*T36)^2)^0.5/SUM($I36,$P36)),M36),""),0)</f>
        <v>0</v>
      </c>
      <c r="AD36">
        <f>IF(SUM($I36,$P36),IF($I36&lt;&gt;"",IF($P36&lt;&gt;"",IF($W36&lt;&gt;"",(($I36*N36)^2+($P36*U36)^2+($W36*AB36)^2)^0.5/SUM($I36,$P36,$W36),(($I36*N36)^2+($P36*U36)^2)^0.5/SUM($I36,$P36)),N36),""),0)</f>
        <v>0</v>
      </c>
      <c r="AE36" s="10">
        <f>IF(AC36&lt;&gt;"",(AC36*SUM($I36,$P36,$W36))^2,"")</f>
        <v>0</v>
      </c>
      <c r="AF36" s="10">
        <f>IF(AD36&lt;&gt;"",(AD36*SUM($I36,$P36,$W36))^2,"")</f>
        <v>0</v>
      </c>
      <c r="AG36" s="10">
        <f>IFERROR(ABS(I36),"")</f>
        <v>0</v>
      </c>
      <c r="AH36" s="10">
        <f>IFERROR(ABS(P36),"")</f>
        <v>0</v>
      </c>
      <c r="AI36" s="10">
        <f>IFERROR(ABS(W36),"")</f>
        <v>0</v>
      </c>
    </row>
    <row r="37" spans="2:35">
      <c r="B37">
        <v>33</v>
      </c>
      <c r="C37" t="s">
        <v>86</v>
      </c>
      <c r="D37" t="s">
        <v>64</v>
      </c>
      <c r="H37">
        <f>IF('3-Controllo quantitativo'!J35&lt;&gt;"",'3-Controllo quantitativo'!J35,"")</f>
        <v>0</v>
      </c>
      <c r="I37">
        <f>IF(E37&lt;&gt;"",IF(J37&lt;&gt;"",IF('3-Controllo quantitativo'!O35&lt;&gt;"",'3-Controllo quantitativo'!O35,0),""),"")</f>
        <v>0</v>
      </c>
      <c r="M37">
        <f>ROUND(IF($E37="",IF(J37="",0,0),IF(I37="",0,($E37^2+J37^2)^0.5)),5)</f>
        <v>0</v>
      </c>
      <c r="N37">
        <f>ROUND(IF($F37="",IF(K37="",0,0),IF(K37="",0,($F37^2+K37^2)^0.5)),5)</f>
        <v>0</v>
      </c>
      <c r="O37">
        <f>IF('3-Controllo quantitativo'!P35&lt;&gt;"",'3-Controllo quantitativo'!P35,"")</f>
        <v>0</v>
      </c>
      <c r="T37">
        <f>ROUND(IF($E37="",IF(Q37="",0,0),IF(Q37="",0,($E37^2+Q37^2)^0.5)),5)</f>
        <v>0</v>
      </c>
      <c r="U37">
        <f>ROUND(IF($F37="",IF(R37="",0,0),IF(R37="",0,($F37^2+R37^2)^0.5)),5)</f>
        <v>0</v>
      </c>
      <c r="V37">
        <f>IF('3-Controllo quantitativo'!V35&lt;&gt;"",'3-Controllo quantitativo'!V35,"")</f>
        <v>0</v>
      </c>
      <c r="AA37">
        <f>ROUND(IF($E37="",IF(X37="",0,0),IF(X37="",0,($E37^2+X37^2)^0.5)),5)</f>
        <v>0</v>
      </c>
      <c r="AB37">
        <f>ROUND(IF($F37="",IF(Y37="",0,0),IF(Y37="",0,($F37^2+Y37^2)^0.5)),5)</f>
        <v>0</v>
      </c>
      <c r="AC37">
        <f>IF(SUM($I37,$P37),IF($I37&lt;&gt;"",IF($P37&lt;&gt;"",IF($W37&lt;&gt;"",(($I37*M37)^2+($P37*T37)^2+($W37*AA37)^2)^0.5/SUM($I37,$P37,$W37),(($I37*M37)^2+($P37*T37)^2)^0.5/SUM($I37,$P37)),M37),""),0)</f>
        <v>0</v>
      </c>
      <c r="AD37">
        <f>IF(SUM($I37,$P37),IF($I37&lt;&gt;"",IF($P37&lt;&gt;"",IF($W37&lt;&gt;"",(($I37*N37)^2+($P37*U37)^2+($W37*AB37)^2)^0.5/SUM($I37,$P37,$W37),(($I37*N37)^2+($P37*U37)^2)^0.5/SUM($I37,$P37)),N37),""),0)</f>
        <v>0</v>
      </c>
      <c r="AE37" s="10">
        <f>IF(AC37&lt;&gt;"",(AC37*SUM($I37,$P37,$W37))^2,"")</f>
        <v>0</v>
      </c>
      <c r="AF37" s="10">
        <f>IF(AD37&lt;&gt;"",(AD37*SUM($I37,$P37,$W37))^2,"")</f>
        <v>0</v>
      </c>
      <c r="AG37" s="10">
        <f>IFERROR(ABS(I37),"")</f>
        <v>0</v>
      </c>
      <c r="AH37" s="10">
        <f>IFERROR(ABS(P37),"")</f>
        <v>0</v>
      </c>
      <c r="AI37" s="10">
        <f>IFERROR(ABS(W37),"")</f>
        <v>0</v>
      </c>
    </row>
    <row r="38" spans="2:35">
      <c r="B38">
        <v>34</v>
      </c>
      <c r="C38" t="s">
        <v>79</v>
      </c>
      <c r="D38" t="s">
        <v>64</v>
      </c>
      <c r="H38">
        <f>IF('3-Controllo quantitativo'!J36&lt;&gt;"",'3-Controllo quantitativo'!J36,"")</f>
        <v>0</v>
      </c>
      <c r="I38">
        <f>IF(E38&lt;&gt;"",IF(J38&lt;&gt;"",IF('3-Controllo quantitativo'!O36&lt;&gt;"",'3-Controllo quantitativo'!O36,0),""),"")</f>
        <v>0</v>
      </c>
      <c r="M38">
        <f>ROUND(IF($E38="",IF(J38="",0,0),IF(I38="",0,($E38^2+J38^2)^0.5)),5)</f>
        <v>0</v>
      </c>
      <c r="N38">
        <f>ROUND(IF($F38="",IF(K38="",0,0),IF(K38="",0,($F38^2+K38^2)^0.5)),5)</f>
        <v>0</v>
      </c>
      <c r="O38">
        <f>IF('3-Controllo quantitativo'!P36&lt;&gt;"",'3-Controllo quantitativo'!P36,"")</f>
        <v>0</v>
      </c>
      <c r="T38">
        <f>ROUND(IF($E38="",IF(Q38="",0,0),IF(Q38="",0,($E38^2+Q38^2)^0.5)),5)</f>
        <v>0</v>
      </c>
      <c r="U38">
        <f>ROUND(IF($F38="",IF(R38="",0,0),IF(R38="",0,($F38^2+R38^2)^0.5)),5)</f>
        <v>0</v>
      </c>
      <c r="V38">
        <f>IF('3-Controllo quantitativo'!V36&lt;&gt;"",'3-Controllo quantitativo'!V36,"")</f>
        <v>0</v>
      </c>
      <c r="AA38">
        <f>ROUND(IF($E38="",IF(X38="",0,0),IF(X38="",0,($E38^2+X38^2)^0.5)),5)</f>
        <v>0</v>
      </c>
      <c r="AB38">
        <f>ROUND(IF($F38="",IF(Y38="",0,0),IF(Y38="",0,($F38^2+Y38^2)^0.5)),5)</f>
        <v>0</v>
      </c>
      <c r="AC38">
        <f>IF(SUM($I38,$P38),IF($I38&lt;&gt;"",IF($P38&lt;&gt;"",IF($W38&lt;&gt;"",(($I38*M38)^2+($P38*T38)^2+($W38*AA38)^2)^0.5/SUM($I38,$P38,$W38),(($I38*M38)^2+($P38*T38)^2)^0.5/SUM($I38,$P38)),M38),""),0)</f>
        <v>0</v>
      </c>
      <c r="AD38">
        <f>IF(SUM($I38,$P38),IF($I38&lt;&gt;"",IF($P38&lt;&gt;"",IF($W38&lt;&gt;"",(($I38*N38)^2+($P38*U38)^2+($W38*AB38)^2)^0.5/SUM($I38,$P38,$W38),(($I38*N38)^2+($P38*U38)^2)^0.5/SUM($I38,$P38)),N38),""),0)</f>
        <v>0</v>
      </c>
      <c r="AE38" s="10">
        <f>IF(AC38&lt;&gt;"",(AC38*SUM($I38,$P38,$W38))^2,"")</f>
        <v>0</v>
      </c>
      <c r="AF38" s="10">
        <f>IF(AD38&lt;&gt;"",(AD38*SUM($I38,$P38,$W38))^2,"")</f>
        <v>0</v>
      </c>
      <c r="AG38" s="10">
        <f>IFERROR(ABS(I38),"")</f>
        <v>0</v>
      </c>
      <c r="AH38" s="10">
        <f>IFERROR(ABS(P38),"")</f>
        <v>0</v>
      </c>
      <c r="AI38" s="10">
        <f>IFERROR(ABS(W38),"")</f>
        <v>0</v>
      </c>
    </row>
    <row r="39" spans="2:35">
      <c r="B39">
        <v>35</v>
      </c>
      <c r="C39" t="s">
        <v>63</v>
      </c>
      <c r="D39" t="s">
        <v>64</v>
      </c>
      <c r="H39">
        <f>IF('3-Controllo quantitativo'!J37&lt;&gt;"",'3-Controllo quantitativo'!J37,"")</f>
        <v>0</v>
      </c>
      <c r="I39">
        <f>IF(E39&lt;&gt;"",IF(J39&lt;&gt;"",IF('3-Controllo quantitativo'!O37&lt;&gt;"",'3-Controllo quantitativo'!O37,0),""),"")</f>
        <v>0</v>
      </c>
      <c r="M39">
        <f>ROUND(IF($E39="",IF(J39="",0,0),IF(I39="",0,($E39^2+J39^2)^0.5)),5)</f>
        <v>0</v>
      </c>
      <c r="N39">
        <f>ROUND(IF($F39="",IF(K39="",0,0),IF(K39="",0,($F39^2+K39^2)^0.5)),5)</f>
        <v>0</v>
      </c>
      <c r="O39">
        <f>IF('3-Controllo quantitativo'!P37&lt;&gt;"",'3-Controllo quantitativo'!P37,"")</f>
        <v>0</v>
      </c>
      <c r="T39">
        <f>ROUND(IF($E39="",IF(Q39="",0,0),IF(Q39="",0,($E39^2+Q39^2)^0.5)),5)</f>
        <v>0</v>
      </c>
      <c r="U39">
        <f>ROUND(IF($F39="",IF(R39="",0,0),IF(R39="",0,($F39^2+R39^2)^0.5)),5)</f>
        <v>0</v>
      </c>
      <c r="V39">
        <f>IF('3-Controllo quantitativo'!V37&lt;&gt;"",'3-Controllo quantitativo'!V37,"")</f>
        <v>0</v>
      </c>
      <c r="AA39">
        <f>ROUND(IF($E39="",IF(X39="",0,0),IF(X39="",0,($E39^2+X39^2)^0.5)),5)</f>
        <v>0</v>
      </c>
      <c r="AB39">
        <f>ROUND(IF($F39="",IF(Y39="",0,0),IF(Y39="",0,($F39^2+Y39^2)^0.5)),5)</f>
        <v>0</v>
      </c>
      <c r="AC39">
        <f>IF(SUM($I39,$P39),IF($I39&lt;&gt;"",IF($P39&lt;&gt;"",IF($W39&lt;&gt;"",(($I39*M39)^2+($P39*T39)^2+($W39*AA39)^2)^0.5/SUM($I39,$P39,$W39),(($I39*M39)^2+($P39*T39)^2)^0.5/SUM($I39,$P39)),M39),""),0)</f>
        <v>0</v>
      </c>
      <c r="AD39">
        <f>IF(SUM($I39,$P39),IF($I39&lt;&gt;"",IF($P39&lt;&gt;"",IF($W39&lt;&gt;"",(($I39*N39)^2+($P39*U39)^2+($W39*AB39)^2)^0.5/SUM($I39,$P39,$W39),(($I39*N39)^2+($P39*U39)^2)^0.5/SUM($I39,$P39)),N39),""),0)</f>
        <v>0</v>
      </c>
      <c r="AE39" s="10">
        <f>IF(AC39&lt;&gt;"",(AC39*SUM($I39,$P39,$W39))^2,"")</f>
        <v>0</v>
      </c>
      <c r="AF39" s="10">
        <f>IF(AD39&lt;&gt;"",(AD39*SUM($I39,$P39,$W39))^2,"")</f>
        <v>0</v>
      </c>
      <c r="AG39" s="10">
        <f>IFERROR(ABS(I39),"")</f>
        <v>0</v>
      </c>
      <c r="AH39" s="10">
        <f>IFERROR(ABS(P39),"")</f>
        <v>0</v>
      </c>
      <c r="AI39" s="10">
        <f>IFERROR(ABS(W39),"")</f>
        <v>0</v>
      </c>
    </row>
    <row r="40" spans="2:35">
      <c r="B40">
        <v>36</v>
      </c>
      <c r="C40" t="s">
        <v>87</v>
      </c>
      <c r="D40" t="s">
        <v>40</v>
      </c>
      <c r="H40">
        <f>IF('3-Controllo quantitativo'!J38&lt;&gt;"",'3-Controllo quantitativo'!J38,"")</f>
        <v>0</v>
      </c>
      <c r="I40">
        <f>IF(E40&lt;&gt;"",IF(J40&lt;&gt;"",IF('3-Controllo quantitativo'!O38&lt;&gt;"",'3-Controllo quantitativo'!O38,0),""),"")</f>
        <v>0</v>
      </c>
      <c r="M40">
        <f>ROUND(IF($E40="",IF(J40="",0,0),IF(I40="",0,($E40^2+J40^2)^0.5)),5)</f>
        <v>0</v>
      </c>
      <c r="N40">
        <f>ROUND(IF($F40="",IF(K40="",0,0),IF(K40="",0,($F40^2+K40^2)^0.5)),5)</f>
        <v>0</v>
      </c>
      <c r="O40">
        <f>IF('3-Controllo quantitativo'!P38&lt;&gt;"",'3-Controllo quantitativo'!P38,"")</f>
        <v>0</v>
      </c>
      <c r="T40">
        <f>ROUND(IF($E40="",IF(Q40="",0,0),IF(Q40="",0,($E40^2+Q40^2)^0.5)),5)</f>
        <v>0</v>
      </c>
      <c r="U40">
        <f>ROUND(IF($F40="",IF(R40="",0,0),IF(R40="",0,($F40^2+R40^2)^0.5)),5)</f>
        <v>0</v>
      </c>
      <c r="V40">
        <f>IF('3-Controllo quantitativo'!V38&lt;&gt;"",'3-Controllo quantitativo'!V38,"")</f>
        <v>0</v>
      </c>
      <c r="AA40">
        <f>ROUND(IF($E40="",IF(X40="",0,0),IF(X40="",0,($E40^2+X40^2)^0.5)),5)</f>
        <v>0</v>
      </c>
      <c r="AB40">
        <f>ROUND(IF($F40="",IF(Y40="",0,0),IF(Y40="",0,($F40^2+Y40^2)^0.5)),5)</f>
        <v>0</v>
      </c>
      <c r="AC40">
        <f>IF(SUM($I40,$P40),IF($I40&lt;&gt;"",IF($P40&lt;&gt;"",IF($W40&lt;&gt;"",(($I40*M40)^2+($P40*T40)^2+($W40*AA40)^2)^0.5/SUM($I40,$P40,$W40),(($I40*M40)^2+($P40*T40)^2)^0.5/SUM($I40,$P40)),M40),""),0)</f>
        <v>0</v>
      </c>
      <c r="AD40">
        <f>IF(SUM($I40,$P40),IF($I40&lt;&gt;"",IF($P40&lt;&gt;"",IF($W40&lt;&gt;"",(($I40*N40)^2+($P40*U40)^2+($W40*AB40)^2)^0.5/SUM($I40,$P40,$W40),(($I40*N40)^2+($P40*U40)^2)^0.5/SUM($I40,$P40)),N40),""),0)</f>
        <v>0</v>
      </c>
      <c r="AE40" s="10">
        <f>IF(AC40&lt;&gt;"",(AC40*SUM($I40,$P40,$W40))^2,"")</f>
        <v>0</v>
      </c>
      <c r="AF40" s="10">
        <f>IF(AD40&lt;&gt;"",(AD40*SUM($I40,$P40,$W40))^2,"")</f>
        <v>0</v>
      </c>
      <c r="AG40" s="10">
        <f>IFERROR(ABS(I40),"")</f>
        <v>0</v>
      </c>
      <c r="AH40" s="10">
        <f>IFERROR(ABS(P40),"")</f>
        <v>0</v>
      </c>
      <c r="AI40" s="10">
        <f>IFERROR(ABS(W40),"")</f>
        <v>0</v>
      </c>
    </row>
    <row r="41" spans="2:35">
      <c r="B41">
        <v>37</v>
      </c>
      <c r="C41" t="s">
        <v>88</v>
      </c>
      <c r="D41" t="s">
        <v>89</v>
      </c>
      <c r="H41">
        <f>IF('3-Controllo quantitativo'!J39&lt;&gt;"",'3-Controllo quantitativo'!J39,"")</f>
        <v>0</v>
      </c>
      <c r="I41">
        <f>IF(E41&lt;&gt;"",IF(J41&lt;&gt;"",IF('3-Controllo quantitativo'!O39&lt;&gt;"",'3-Controllo quantitativo'!O39,0),""),"")</f>
        <v>0</v>
      </c>
      <c r="M41">
        <f>ROUND(IF($E41="",IF(J41="",0,0),IF(I41="",0,($E41^2+J41^2)^0.5)),5)</f>
        <v>0</v>
      </c>
      <c r="N41">
        <f>ROUND(IF($F41="",IF(K41="",0,0),IF(K41="",0,($F41^2+K41^2)^0.5)),5)</f>
        <v>0</v>
      </c>
      <c r="O41">
        <f>IF('3-Controllo quantitativo'!P39&lt;&gt;"",'3-Controllo quantitativo'!P39,"")</f>
        <v>0</v>
      </c>
      <c r="T41">
        <f>ROUND(IF($E41="",IF(Q41="",0,0),IF(Q41="",0,($E41^2+Q41^2)^0.5)),5)</f>
        <v>0</v>
      </c>
      <c r="U41">
        <f>ROUND(IF($F41="",IF(R41="",0,0),IF(R41="",0,($F41^2+R41^2)^0.5)),5)</f>
        <v>0</v>
      </c>
      <c r="V41">
        <f>IF('3-Controllo quantitativo'!V39&lt;&gt;"",'3-Controllo quantitativo'!V39,"")</f>
        <v>0</v>
      </c>
      <c r="AA41">
        <f>ROUND(IF($E41="",IF(X41="",0,0),IF(X41="",0,($E41^2+X41^2)^0.5)),5)</f>
        <v>0</v>
      </c>
      <c r="AB41">
        <f>ROUND(IF($F41="",IF(Y41="",0,0),IF(Y41="",0,($F41^2+Y41^2)^0.5)),5)</f>
        <v>0</v>
      </c>
      <c r="AC41">
        <f>IF(SUM($I41,$P41),IF($I41&lt;&gt;"",IF($P41&lt;&gt;"",IF($W41&lt;&gt;"",(($I41*M41)^2+($P41*T41)^2+($W41*AA41)^2)^0.5/SUM($I41,$P41,$W41),(($I41*M41)^2+($P41*T41)^2)^0.5/SUM($I41,$P41)),M41),""),0)</f>
        <v>0</v>
      </c>
      <c r="AD41">
        <f>IF(SUM($I41,$P41),IF($I41&lt;&gt;"",IF($P41&lt;&gt;"",IF($W41&lt;&gt;"",(($I41*N41)^2+($P41*U41)^2+($W41*AB41)^2)^0.5/SUM($I41,$P41,$W41),(($I41*N41)^2+($P41*U41)^2)^0.5/SUM($I41,$P41)),N41),""),0)</f>
        <v>0</v>
      </c>
      <c r="AE41" s="10">
        <f>IF(AC41&lt;&gt;"",(AC41*SUM($I41,$P41,$W41))^2,"")</f>
        <v>0</v>
      </c>
      <c r="AF41" s="10">
        <f>IF(AD41&lt;&gt;"",(AD41*SUM($I41,$P41,$W41))^2,"")</f>
        <v>0</v>
      </c>
      <c r="AG41" s="10">
        <f>IFERROR(ABS(I41),"")</f>
        <v>0</v>
      </c>
      <c r="AH41" s="10">
        <f>IFERROR(ABS(P41),"")</f>
        <v>0</v>
      </c>
      <c r="AI41" s="10">
        <f>IFERROR(ABS(W41),"")</f>
        <v>0</v>
      </c>
    </row>
    <row r="42" spans="2:35">
      <c r="B42">
        <v>38</v>
      </c>
      <c r="C42" t="s">
        <v>91</v>
      </c>
      <c r="D42" t="s">
        <v>92</v>
      </c>
      <c r="H42">
        <f>IF('3-Controllo quantitativo'!J40&lt;&gt;"",'3-Controllo quantitativo'!J40,"")</f>
        <v>0</v>
      </c>
      <c r="I42">
        <f>IF(E42&lt;&gt;"",IF(J42&lt;&gt;"",IF('3-Controllo quantitativo'!O40&lt;&gt;"",'3-Controllo quantitativo'!O40,0),""),"")</f>
        <v>0</v>
      </c>
      <c r="M42">
        <f>ROUND(IF($E42="",IF(J42="",0,0),IF(I42="",0,($E42^2+J42^2)^0.5)),5)</f>
        <v>0</v>
      </c>
      <c r="N42">
        <f>ROUND(IF($F42="",IF(K42="",0,0),IF(K42="",0,($F42^2+K42^2)^0.5)),5)</f>
        <v>0</v>
      </c>
      <c r="O42">
        <f>IF('3-Controllo quantitativo'!P40&lt;&gt;"",'3-Controllo quantitativo'!P40,"")</f>
        <v>0</v>
      </c>
      <c r="T42">
        <f>ROUND(IF($E42="",IF(Q42="",0,0),IF(Q42="",0,($E42^2+Q42^2)^0.5)),5)</f>
        <v>0</v>
      </c>
      <c r="U42">
        <f>ROUND(IF($F42="",IF(R42="",0,0),IF(R42="",0,($F42^2+R42^2)^0.5)),5)</f>
        <v>0</v>
      </c>
      <c r="V42">
        <f>IF('3-Controllo quantitativo'!V40&lt;&gt;"",'3-Controllo quantitativo'!V40,"")</f>
        <v>0</v>
      </c>
      <c r="AA42">
        <f>ROUND(IF($E42="",IF(X42="",0,0),IF(X42="",0,($E42^2+X42^2)^0.5)),5)</f>
        <v>0</v>
      </c>
      <c r="AB42">
        <f>ROUND(IF($F42="",IF(Y42="",0,0),IF(Y42="",0,($F42^2+Y42^2)^0.5)),5)</f>
        <v>0</v>
      </c>
      <c r="AC42">
        <f>IF(SUM($I42,$P42),IF($I42&lt;&gt;"",IF($P42&lt;&gt;"",IF($W42&lt;&gt;"",(($I42*M42)^2+($P42*T42)^2+($W42*AA42)^2)^0.5/SUM($I42,$P42,$W42),(($I42*M42)^2+($P42*T42)^2)^0.5/SUM($I42,$P42)),M42),""),0)</f>
        <v>0</v>
      </c>
      <c r="AD42">
        <f>IF(SUM($I42,$P42),IF($I42&lt;&gt;"",IF($P42&lt;&gt;"",IF($W42&lt;&gt;"",(($I42*N42)^2+($P42*U42)^2+($W42*AB42)^2)^0.5/SUM($I42,$P42,$W42),(($I42*N42)^2+($P42*U42)^2)^0.5/SUM($I42,$P42)),N42),""),0)</f>
        <v>0</v>
      </c>
      <c r="AE42" s="10">
        <f>IF(AC42&lt;&gt;"",(AC42*SUM($I42,$P42,$W42))^2,"")</f>
        <v>0</v>
      </c>
      <c r="AF42" s="10">
        <f>IF(AD42&lt;&gt;"",(AD42*SUM($I42,$P42,$W42))^2,"")</f>
        <v>0</v>
      </c>
      <c r="AG42" s="10">
        <f>IFERROR(ABS(I42),"")</f>
        <v>0</v>
      </c>
      <c r="AH42" s="10">
        <f>IFERROR(ABS(P42),"")</f>
        <v>0</v>
      </c>
      <c r="AI42" s="10">
        <f>IFERROR(ABS(W42),"")</f>
        <v>0</v>
      </c>
    </row>
    <row r="43" spans="2:35">
      <c r="B43">
        <v>39</v>
      </c>
      <c r="C43" t="s">
        <v>94</v>
      </c>
      <c r="D43" t="s">
        <v>92</v>
      </c>
      <c r="H43">
        <f>IF('3-Controllo quantitativo'!J41&lt;&gt;"",'3-Controllo quantitativo'!J41,"")</f>
        <v>0</v>
      </c>
      <c r="I43">
        <f>IF(E43&lt;&gt;"",IF(J43&lt;&gt;"",IF('3-Controllo quantitativo'!O41&lt;&gt;"",'3-Controllo quantitativo'!O41,0),""),"")</f>
        <v>0</v>
      </c>
      <c r="M43">
        <f>ROUND(IF($E43="",IF(J43="",0,0),IF(I43="",0,($E43^2+J43^2)^0.5)),5)</f>
        <v>0</v>
      </c>
      <c r="N43">
        <f>ROUND(IF($F43="",IF(K43="",0,0),IF(K43="",0,($F43^2+K43^2)^0.5)),5)</f>
        <v>0</v>
      </c>
      <c r="O43">
        <f>IF('3-Controllo quantitativo'!P41&lt;&gt;"",'3-Controllo quantitativo'!P41,"")</f>
        <v>0</v>
      </c>
      <c r="T43">
        <f>ROUND(IF($E43="",IF(Q43="",0,0),IF(Q43="",0,($E43^2+Q43^2)^0.5)),5)</f>
        <v>0</v>
      </c>
      <c r="U43">
        <f>ROUND(IF($F43="",IF(R43="",0,0),IF(R43="",0,($F43^2+R43^2)^0.5)),5)</f>
        <v>0</v>
      </c>
      <c r="V43">
        <f>IF('3-Controllo quantitativo'!V41&lt;&gt;"",'3-Controllo quantitativo'!V41,"")</f>
        <v>0</v>
      </c>
      <c r="AA43">
        <f>ROUND(IF($E43="",IF(X43="",0,0),IF(X43="",0,($E43^2+X43^2)^0.5)),5)</f>
        <v>0</v>
      </c>
      <c r="AB43">
        <f>ROUND(IF($F43="",IF(Y43="",0,0),IF(Y43="",0,($F43^2+Y43^2)^0.5)),5)</f>
        <v>0</v>
      </c>
      <c r="AC43">
        <f>IF(SUM($I43,$P43),IF($I43&lt;&gt;"",IF($P43&lt;&gt;"",IF($W43&lt;&gt;"",(($I43*M43)^2+($P43*T43)^2+($W43*AA43)^2)^0.5/SUM($I43,$P43,$W43),(($I43*M43)^2+($P43*T43)^2)^0.5/SUM($I43,$P43)),M43),""),0)</f>
        <v>0</v>
      </c>
      <c r="AD43">
        <f>IF(SUM($I43,$P43),IF($I43&lt;&gt;"",IF($P43&lt;&gt;"",IF($W43&lt;&gt;"",(($I43*N43)^2+($P43*U43)^2+($W43*AB43)^2)^0.5/SUM($I43,$P43,$W43),(($I43*N43)^2+($P43*U43)^2)^0.5/SUM($I43,$P43)),N43),""),0)</f>
        <v>0</v>
      </c>
      <c r="AE43" s="10">
        <f>IF(AC43&lt;&gt;"",(AC43*SUM($I43,$P43,$W43))^2,"")</f>
        <v>0</v>
      </c>
      <c r="AF43" s="10">
        <f>IF(AD43&lt;&gt;"",(AD43*SUM($I43,$P43,$W43))^2,"")</f>
        <v>0</v>
      </c>
      <c r="AG43" s="10">
        <f>IFERROR(ABS(I43),"")</f>
        <v>0</v>
      </c>
      <c r="AH43" s="10">
        <f>IFERROR(ABS(P43),"")</f>
        <v>0</v>
      </c>
      <c r="AI43" s="10">
        <f>IFERROR(ABS(W43),"")</f>
        <v>0</v>
      </c>
    </row>
    <row r="44" spans="2:35">
      <c r="B44">
        <v>40</v>
      </c>
      <c r="C44" t="s">
        <v>94</v>
      </c>
      <c r="H44">
        <f>IF('3-Controllo quantitativo'!J42&lt;&gt;"",'3-Controllo quantitativo'!J42,"")</f>
        <v>0</v>
      </c>
      <c r="I44">
        <f>IF(E44&lt;&gt;"",IF(J44&lt;&gt;"",IF('3-Controllo quantitativo'!O42&lt;&gt;"",'3-Controllo quantitativo'!O42,0),""),"")</f>
        <v>0</v>
      </c>
      <c r="M44">
        <f>ROUND(IF($E44="",IF(J44="",0,0),IF(I44="",0,($E44^2+J44^2)^0.5)),5)</f>
        <v>0</v>
      </c>
      <c r="N44">
        <f>ROUND(IF($F44="",IF(K44="",0,0),IF(K44="",0,($F44^2+K44^2)^0.5)),5)</f>
        <v>0</v>
      </c>
      <c r="O44">
        <f>IF('3-Controllo quantitativo'!P42&lt;&gt;"",'3-Controllo quantitativo'!P42,"")</f>
        <v>0</v>
      </c>
      <c r="T44">
        <f>ROUND(IF($E44="",IF(Q44="",0,0),IF(Q44="",0,($E44^2+Q44^2)^0.5)),5)</f>
        <v>0</v>
      </c>
      <c r="U44">
        <f>ROUND(IF($F44="",IF(R44="",0,0),IF(R44="",0,($F44^2+R44^2)^0.5)),5)</f>
        <v>0</v>
      </c>
      <c r="V44">
        <f>IF('3-Controllo quantitativo'!V42&lt;&gt;"",'3-Controllo quantitativo'!V42,"")</f>
        <v>0</v>
      </c>
      <c r="AA44">
        <f>ROUND(IF($E44="",IF(X44="",0,0),IF(X44="",0,($E44^2+X44^2)^0.5)),5)</f>
        <v>0</v>
      </c>
      <c r="AB44">
        <f>ROUND(IF($F44="",IF(Y44="",0,0),IF(Y44="",0,($F44^2+Y44^2)^0.5)),5)</f>
        <v>0</v>
      </c>
      <c r="AC44">
        <f>IF(SUM($I44,$P44),IF($I44&lt;&gt;"",IF($P44&lt;&gt;"",IF($W44&lt;&gt;"",(($I44*M44)^2+($P44*T44)^2+($W44*AA44)^2)^0.5/SUM($I44,$P44,$W44),(($I44*M44)^2+($P44*T44)^2)^0.5/SUM($I44,$P44)),M44),""),0)</f>
        <v>0</v>
      </c>
      <c r="AD44">
        <f>IF(SUM($I44,$P44),IF($I44&lt;&gt;"",IF($P44&lt;&gt;"",IF($W44&lt;&gt;"",(($I44*N44)^2+($P44*U44)^2+($W44*AB44)^2)^0.5/SUM($I44,$P44,$W44),(($I44*N44)^2+($P44*U44)^2)^0.5/SUM($I44,$P44)),N44),""),0)</f>
        <v>0</v>
      </c>
      <c r="AE44" s="10">
        <f>IF(AC44&lt;&gt;"",(AC44*SUM($I44,$P44,$W44))^2,"")</f>
        <v>0</v>
      </c>
      <c r="AF44" s="10">
        <f>IF(AD44&lt;&gt;"",(AD44*SUM($I44,$P44,$W44))^2,"")</f>
        <v>0</v>
      </c>
      <c r="AG44" s="10">
        <f>IFERROR(ABS(I44),"")</f>
        <v>0</v>
      </c>
      <c r="AH44" s="10">
        <f>IFERROR(ABS(P44),"")</f>
        <v>0</v>
      </c>
      <c r="AI44" s="10">
        <f>IFERROR(ABS(W44),"")</f>
        <v>0</v>
      </c>
    </row>
    <row r="45" spans="2:35">
      <c r="B45">
        <v>41</v>
      </c>
      <c r="C45" t="s">
        <v>95</v>
      </c>
      <c r="D45" t="s">
        <v>96</v>
      </c>
      <c r="H45">
        <f>IF('3-Controllo quantitativo'!J43&lt;&gt;"",'3-Controllo quantitativo'!J43,"")</f>
        <v>0</v>
      </c>
      <c r="I45">
        <f>IF(E45&lt;&gt;"",IF(J45&lt;&gt;"",IF('3-Controllo quantitativo'!O43&lt;&gt;"",'3-Controllo quantitativo'!O43,0),""),"")</f>
        <v>0</v>
      </c>
      <c r="M45">
        <f>ROUND(IF($E45="",IF(J45="",0,0),IF(I45="",0,($E45^2+J45^2)^0.5)),5)</f>
        <v>0</v>
      </c>
      <c r="N45">
        <f>ROUND(IF($F45="",IF(K45="",0,0),IF(K45="",0,($F45^2+K45^2)^0.5)),5)</f>
        <v>0</v>
      </c>
      <c r="O45">
        <f>IF('3-Controllo quantitativo'!P43&lt;&gt;"",'3-Controllo quantitativo'!P43,"")</f>
        <v>0</v>
      </c>
      <c r="T45">
        <f>ROUND(IF($E45="",IF(Q45="",0,0),IF(Q45="",0,($E45^2+Q45^2)^0.5)),5)</f>
        <v>0</v>
      </c>
      <c r="U45">
        <f>ROUND(IF($F45="",IF(R45="",0,0),IF(R45="",0,($F45^2+R45^2)^0.5)),5)</f>
        <v>0</v>
      </c>
      <c r="V45">
        <f>IF('3-Controllo quantitativo'!V43&lt;&gt;"",'3-Controllo quantitativo'!V43,"")</f>
        <v>0</v>
      </c>
      <c r="AA45">
        <f>ROUND(IF($E45="",IF(X45="",0,0),IF(X45="",0,($E45^2+X45^2)^0.5)),5)</f>
        <v>0</v>
      </c>
      <c r="AB45">
        <f>ROUND(IF($F45="",IF(Y45="",0,0),IF(Y45="",0,($F45^2+Y45^2)^0.5)),5)</f>
        <v>0</v>
      </c>
      <c r="AC45">
        <f>IF(SUM($I45,$P45),IF($I45&lt;&gt;"",IF($P45&lt;&gt;"",IF($W45&lt;&gt;"",(($I45*M45)^2+($P45*T45)^2+($W45*AA45)^2)^0.5/SUM($I45,$P45,$W45),(($I45*M45)^2+($P45*T45)^2)^0.5/SUM($I45,$P45)),M45),""),0)</f>
        <v>0</v>
      </c>
      <c r="AD45">
        <f>IF(SUM($I45,$P45),IF($I45&lt;&gt;"",IF($P45&lt;&gt;"",IF($W45&lt;&gt;"",(($I45*N45)^2+($P45*U45)^2+($W45*AB45)^2)^0.5/SUM($I45,$P45,$W45),(($I45*N45)^2+($P45*U45)^2)^0.5/SUM($I45,$P45)),N45),""),0)</f>
        <v>0</v>
      </c>
      <c r="AE45" s="10">
        <f>IF(AC45&lt;&gt;"",(AC45*SUM($I45,$P45,$W45))^2,"")</f>
        <v>0</v>
      </c>
      <c r="AF45" s="10">
        <f>IF(AD45&lt;&gt;"",(AD45*SUM($I45,$P45,$W45))^2,"")</f>
        <v>0</v>
      </c>
      <c r="AG45" s="10">
        <f>IFERROR(ABS(I45),"")</f>
        <v>0</v>
      </c>
      <c r="AH45" s="10">
        <f>IFERROR(ABS(P45),"")</f>
        <v>0</v>
      </c>
      <c r="AI45" s="10">
        <f>IFERROR(ABS(W45),"")</f>
        <v>0</v>
      </c>
    </row>
    <row r="46" spans="2:35">
      <c r="B46">
        <v>42</v>
      </c>
      <c r="C46" t="s">
        <v>98</v>
      </c>
      <c r="D46" t="s">
        <v>96</v>
      </c>
      <c r="H46">
        <f>IF('3-Controllo quantitativo'!J44&lt;&gt;"",'3-Controllo quantitativo'!J44,"")</f>
        <v>0</v>
      </c>
      <c r="I46">
        <f>IF(E46&lt;&gt;"",IF(J46&lt;&gt;"",IF('3-Controllo quantitativo'!O44&lt;&gt;"",'3-Controllo quantitativo'!O44,0),""),"")</f>
        <v>0</v>
      </c>
      <c r="M46">
        <f>ROUND(IF($E46="",IF(J46="",0,0),IF(I46="",0,($E46^2+J46^2)^0.5)),5)</f>
        <v>0</v>
      </c>
      <c r="N46">
        <f>ROUND(IF($F46="",IF(K46="",0,0),IF(K46="",0,($F46^2+K46^2)^0.5)),5)</f>
        <v>0</v>
      </c>
      <c r="O46">
        <f>IF('3-Controllo quantitativo'!P44&lt;&gt;"",'3-Controllo quantitativo'!P44,"")</f>
        <v>0</v>
      </c>
      <c r="T46">
        <f>ROUND(IF($E46="",IF(Q46="",0,0),IF(Q46="",0,($E46^2+Q46^2)^0.5)),5)</f>
        <v>0</v>
      </c>
      <c r="U46">
        <f>ROUND(IF($F46="",IF(R46="",0,0),IF(R46="",0,($F46^2+R46^2)^0.5)),5)</f>
        <v>0</v>
      </c>
      <c r="V46">
        <f>IF('3-Controllo quantitativo'!V44&lt;&gt;"",'3-Controllo quantitativo'!V44,"")</f>
        <v>0</v>
      </c>
      <c r="AA46">
        <f>ROUND(IF($E46="",IF(X46="",0,0),IF(X46="",0,($E46^2+X46^2)^0.5)),5)</f>
        <v>0</v>
      </c>
      <c r="AB46">
        <f>ROUND(IF($F46="",IF(Y46="",0,0),IF(Y46="",0,($F46^2+Y46^2)^0.5)),5)</f>
        <v>0</v>
      </c>
      <c r="AC46">
        <f>IF(SUM($I46,$P46),IF($I46&lt;&gt;"",IF($P46&lt;&gt;"",IF($W46&lt;&gt;"",(($I46*M46)^2+($P46*T46)^2+($W46*AA46)^2)^0.5/SUM($I46,$P46,$W46),(($I46*M46)^2+($P46*T46)^2)^0.5/SUM($I46,$P46)),M46),""),0)</f>
        <v>0</v>
      </c>
      <c r="AD46">
        <f>IF(SUM($I46,$P46),IF($I46&lt;&gt;"",IF($P46&lt;&gt;"",IF($W46&lt;&gt;"",(($I46*N46)^2+($P46*U46)^2+($W46*AB46)^2)^0.5/SUM($I46,$P46,$W46),(($I46*N46)^2+($P46*U46)^2)^0.5/SUM($I46,$P46)),N46),""),0)</f>
        <v>0</v>
      </c>
      <c r="AE46" s="10">
        <f>IF(AC46&lt;&gt;"",(AC46*SUM($I46,$P46,$W46))^2,"")</f>
        <v>0</v>
      </c>
      <c r="AF46" s="10">
        <f>IF(AD46&lt;&gt;"",(AD46*SUM($I46,$P46,$W46))^2,"")</f>
        <v>0</v>
      </c>
      <c r="AG46" s="10">
        <f>IFERROR(ABS(I46),"")</f>
        <v>0</v>
      </c>
      <c r="AH46" s="10">
        <f>IFERROR(ABS(P46),"")</f>
        <v>0</v>
      </c>
      <c r="AI46" s="10">
        <f>IFERROR(ABS(W46),"")</f>
        <v>0</v>
      </c>
    </row>
    <row r="47" spans="2:35">
      <c r="B47">
        <v>43</v>
      </c>
      <c r="C47" t="s">
        <v>99</v>
      </c>
      <c r="D47" t="s">
        <v>96</v>
      </c>
      <c r="H47">
        <f>IF('3-Controllo quantitativo'!J45&lt;&gt;"",'3-Controllo quantitativo'!J45,"")</f>
        <v>0</v>
      </c>
      <c r="I47">
        <f>IF(E47&lt;&gt;"",IF(J47&lt;&gt;"",IF('3-Controllo quantitativo'!O45&lt;&gt;"",'3-Controllo quantitativo'!O45,0),""),"")</f>
        <v>0</v>
      </c>
      <c r="M47">
        <f>ROUND(IF($E47="",IF(J47="",0,0),IF(I47="",0,($E47^2+J47^2)^0.5)),5)</f>
        <v>0</v>
      </c>
      <c r="N47">
        <f>ROUND(IF($F47="",IF(K47="",0,0),IF(K47="",0,($F47^2+K47^2)^0.5)),5)</f>
        <v>0</v>
      </c>
      <c r="O47">
        <f>IF('3-Controllo quantitativo'!P45&lt;&gt;"",'3-Controllo quantitativo'!P45,"")</f>
        <v>0</v>
      </c>
      <c r="T47">
        <f>ROUND(IF($E47="",IF(Q47="",0,0),IF(Q47="",0,($E47^2+Q47^2)^0.5)),5)</f>
        <v>0</v>
      </c>
      <c r="U47">
        <f>ROUND(IF($F47="",IF(R47="",0,0),IF(R47="",0,($F47^2+R47^2)^0.5)),5)</f>
        <v>0</v>
      </c>
      <c r="V47">
        <f>IF('3-Controllo quantitativo'!V45&lt;&gt;"",'3-Controllo quantitativo'!V45,"")</f>
        <v>0</v>
      </c>
      <c r="AA47">
        <f>ROUND(IF($E47="",IF(X47="",0,0),IF(X47="",0,($E47^2+X47^2)^0.5)),5)</f>
        <v>0</v>
      </c>
      <c r="AB47">
        <f>ROUND(IF($F47="",IF(Y47="",0,0),IF(Y47="",0,($F47^2+Y47^2)^0.5)),5)</f>
        <v>0</v>
      </c>
      <c r="AC47">
        <f>IF(SUM($I47,$P47),IF($I47&lt;&gt;"",IF($P47&lt;&gt;"",IF($W47&lt;&gt;"",(($I47*M47)^2+($P47*T47)^2+($W47*AA47)^2)^0.5/SUM($I47,$P47,$W47),(($I47*M47)^2+($P47*T47)^2)^0.5/SUM($I47,$P47)),M47),""),0)</f>
        <v>0</v>
      </c>
      <c r="AD47">
        <f>IF(SUM($I47,$P47),IF($I47&lt;&gt;"",IF($P47&lt;&gt;"",IF($W47&lt;&gt;"",(($I47*N47)^2+($P47*U47)^2+($W47*AB47)^2)^0.5/SUM($I47,$P47,$W47),(($I47*N47)^2+($P47*U47)^2)^0.5/SUM($I47,$P47)),N47),""),0)</f>
        <v>0</v>
      </c>
      <c r="AE47" s="10">
        <f>IF(AC47&lt;&gt;"",(AC47*SUM($I47,$P47,$W47))^2,"")</f>
        <v>0</v>
      </c>
      <c r="AF47" s="10">
        <f>IF(AD47&lt;&gt;"",(AD47*SUM($I47,$P47,$W47))^2,"")</f>
        <v>0</v>
      </c>
      <c r="AG47" s="10">
        <f>IFERROR(ABS(I47),"")</f>
        <v>0</v>
      </c>
      <c r="AH47" s="10">
        <f>IFERROR(ABS(P47),"")</f>
        <v>0</v>
      </c>
      <c r="AI47" s="10">
        <f>IFERROR(ABS(W47),"")</f>
        <v>0</v>
      </c>
    </row>
    <row r="48" spans="2:35">
      <c r="B48">
        <v>44</v>
      </c>
      <c r="C48" t="s">
        <v>100</v>
      </c>
      <c r="D48" t="s">
        <v>96</v>
      </c>
      <c r="H48">
        <f>IF('3-Controllo quantitativo'!J46&lt;&gt;"",'3-Controllo quantitativo'!J46,"")</f>
        <v>0</v>
      </c>
      <c r="I48">
        <f>IF(E48&lt;&gt;"",IF(J48&lt;&gt;"",IF('3-Controllo quantitativo'!O46&lt;&gt;"",'3-Controllo quantitativo'!O46,0),""),"")</f>
        <v>0</v>
      </c>
      <c r="M48">
        <f>ROUND(IF($E48="",IF(J48="",0,0),IF(I48="",0,($E48^2+J48^2)^0.5)),5)</f>
        <v>0</v>
      </c>
      <c r="N48">
        <f>ROUND(IF($F48="",IF(K48="",0,0),IF(K48="",0,($F48^2+K48^2)^0.5)),5)</f>
        <v>0</v>
      </c>
      <c r="O48">
        <f>IF('3-Controllo quantitativo'!P46&lt;&gt;"",'3-Controllo quantitativo'!P46,"")</f>
        <v>0</v>
      </c>
      <c r="T48">
        <f>ROUND(IF($E48="",IF(Q48="",0,0),IF(Q48="",0,($E48^2+Q48^2)^0.5)),5)</f>
        <v>0</v>
      </c>
      <c r="U48">
        <f>ROUND(IF($F48="",IF(R48="",0,0),IF(R48="",0,($F48^2+R48^2)^0.5)),5)</f>
        <v>0</v>
      </c>
      <c r="V48">
        <f>IF('3-Controllo quantitativo'!V46&lt;&gt;"",'3-Controllo quantitativo'!V46,"")</f>
        <v>0</v>
      </c>
      <c r="AA48">
        <f>ROUND(IF($E48="",IF(X48="",0,0),IF(X48="",0,($E48^2+X48^2)^0.5)),5)</f>
        <v>0</v>
      </c>
      <c r="AB48">
        <f>ROUND(IF($F48="",IF(Y48="",0,0),IF(Y48="",0,($F48^2+Y48^2)^0.5)),5)</f>
        <v>0</v>
      </c>
      <c r="AC48">
        <f>IF(SUM($I48,$P48),IF($I48&lt;&gt;"",IF($P48&lt;&gt;"",IF($W48&lt;&gt;"",(($I48*M48)^2+($P48*T48)^2+($W48*AA48)^2)^0.5/SUM($I48,$P48,$W48),(($I48*M48)^2+($P48*T48)^2)^0.5/SUM($I48,$P48)),M48),""),0)</f>
        <v>0</v>
      </c>
      <c r="AD48">
        <f>IF(SUM($I48,$P48),IF($I48&lt;&gt;"",IF($P48&lt;&gt;"",IF($W48&lt;&gt;"",(($I48*N48)^2+($P48*U48)^2+($W48*AB48)^2)^0.5/SUM($I48,$P48,$W48),(($I48*N48)^2+($P48*U48)^2)^0.5/SUM($I48,$P48)),N48),""),0)</f>
        <v>0</v>
      </c>
      <c r="AE48" s="10">
        <f>IF(AC48&lt;&gt;"",(AC48*SUM($I48,$P48,$W48))^2,"")</f>
        <v>0</v>
      </c>
      <c r="AF48" s="10">
        <f>IF(AD48&lt;&gt;"",(AD48*SUM($I48,$P48,$W48))^2,"")</f>
        <v>0</v>
      </c>
      <c r="AG48" s="10">
        <f>IFERROR(ABS(I48),"")</f>
        <v>0</v>
      </c>
      <c r="AH48" s="10">
        <f>IFERROR(ABS(P48),"")</f>
        <v>0</v>
      </c>
      <c r="AI48" s="10">
        <f>IFERROR(ABS(W48),"")</f>
        <v>0</v>
      </c>
    </row>
    <row r="49" spans="2:35">
      <c r="B49">
        <v>45</v>
      </c>
      <c r="C49" t="s">
        <v>101</v>
      </c>
      <c r="D49" t="s">
        <v>102</v>
      </c>
      <c r="H49">
        <f>IF('3-Controllo quantitativo'!J47&lt;&gt;"",'3-Controllo quantitativo'!J47,"")</f>
        <v>0</v>
      </c>
      <c r="I49">
        <f>IF(E49&lt;&gt;"",IF(J49&lt;&gt;"",IF('3-Controllo quantitativo'!O47&lt;&gt;"",'3-Controllo quantitativo'!O47,0),""),"")</f>
        <v>0</v>
      </c>
      <c r="M49">
        <f>ROUND(IF($E49="",IF(J49="",0,0),IF(I49="",0,($E49^2+J49^2)^0.5)),5)</f>
        <v>0</v>
      </c>
      <c r="N49">
        <f>ROUND(IF($F49="",IF(K49="",0,0),IF(K49="",0,($F49^2+K49^2)^0.5)),5)</f>
        <v>0</v>
      </c>
      <c r="O49">
        <f>IF('3-Controllo quantitativo'!P47&lt;&gt;"",'3-Controllo quantitativo'!P47,"")</f>
        <v>0</v>
      </c>
      <c r="T49">
        <f>ROUND(IF($E49="",IF(Q49="",0,0),IF(Q49="",0,($E49^2+Q49^2)^0.5)),5)</f>
        <v>0</v>
      </c>
      <c r="U49">
        <f>ROUND(IF($F49="",IF(R49="",0,0),IF(R49="",0,($F49^2+R49^2)^0.5)),5)</f>
        <v>0</v>
      </c>
      <c r="V49">
        <f>IF('3-Controllo quantitativo'!V47&lt;&gt;"",'3-Controllo quantitativo'!V47,"")</f>
        <v>0</v>
      </c>
      <c r="AA49">
        <f>ROUND(IF($E49="",IF(X49="",0,0),IF(X49="",0,($E49^2+X49^2)^0.5)),5)</f>
        <v>0</v>
      </c>
      <c r="AB49">
        <f>ROUND(IF($F49="",IF(Y49="",0,0),IF(Y49="",0,($F49^2+Y49^2)^0.5)),5)</f>
        <v>0</v>
      </c>
      <c r="AC49">
        <f>IF(SUM($I49,$P49),IF($I49&lt;&gt;"",IF($P49&lt;&gt;"",IF($W49&lt;&gt;"",(($I49*M49)^2+($P49*T49)^2+($W49*AA49)^2)^0.5/SUM($I49,$P49,$W49),(($I49*M49)^2+($P49*T49)^2)^0.5/SUM($I49,$P49)),M49),""),0)</f>
        <v>0</v>
      </c>
      <c r="AD49">
        <f>IF(SUM($I49,$P49),IF($I49&lt;&gt;"",IF($P49&lt;&gt;"",IF($W49&lt;&gt;"",(($I49*N49)^2+($P49*U49)^2+($W49*AB49)^2)^0.5/SUM($I49,$P49,$W49),(($I49*N49)^2+($P49*U49)^2)^0.5/SUM($I49,$P49)),N49),""),0)</f>
        <v>0</v>
      </c>
      <c r="AE49" s="10">
        <f>IF(AC49&lt;&gt;"",(AC49*SUM($I49,$P49,$W49))^2,"")</f>
        <v>0</v>
      </c>
      <c r="AF49" s="10">
        <f>IF(AD49&lt;&gt;"",(AD49*SUM($I49,$P49,$W49))^2,"")</f>
        <v>0</v>
      </c>
      <c r="AG49" s="10">
        <f>IFERROR(ABS(I49),"")</f>
        <v>0</v>
      </c>
      <c r="AH49" s="10">
        <f>IFERROR(ABS(P49),"")</f>
        <v>0</v>
      </c>
      <c r="AI49" s="10">
        <f>IFERROR(ABS(W49),"")</f>
        <v>0</v>
      </c>
    </row>
    <row r="50" spans="2:35">
      <c r="B50">
        <v>46</v>
      </c>
      <c r="C50" t="s">
        <v>103</v>
      </c>
      <c r="D50" t="s">
        <v>104</v>
      </c>
      <c r="H50">
        <f>IF('3-Controllo quantitativo'!J48&lt;&gt;"",'3-Controllo quantitativo'!J48,"")</f>
        <v>0</v>
      </c>
      <c r="I50">
        <f>IF(E50&lt;&gt;"",IF(J50&lt;&gt;"",IF('3-Controllo quantitativo'!O48&lt;&gt;"",'3-Controllo quantitativo'!O48,0),""),"")</f>
        <v>0</v>
      </c>
      <c r="M50">
        <f>ROUND(IF($E50="",IF(J50="",0,0),IF(I50="",0,($E50^2+J50^2)^0.5)),5)</f>
        <v>0</v>
      </c>
      <c r="N50">
        <f>ROUND(IF($F50="",IF(K50="",0,0),IF(K50="",0,($F50^2+K50^2)^0.5)),5)</f>
        <v>0</v>
      </c>
      <c r="O50">
        <f>IF('3-Controllo quantitativo'!P48&lt;&gt;"",'3-Controllo quantitativo'!P48,"")</f>
        <v>0</v>
      </c>
      <c r="T50">
        <f>ROUND(IF($E50="",IF(Q50="",0,0),IF(Q50="",0,($E50^2+Q50^2)^0.5)),5)</f>
        <v>0</v>
      </c>
      <c r="U50">
        <f>ROUND(IF($F50="",IF(R50="",0,0),IF(R50="",0,($F50^2+R50^2)^0.5)),5)</f>
        <v>0</v>
      </c>
      <c r="V50">
        <f>IF('3-Controllo quantitativo'!V48&lt;&gt;"",'3-Controllo quantitativo'!V48,"")</f>
        <v>0</v>
      </c>
      <c r="AA50">
        <f>ROUND(IF($E50="",IF(X50="",0,0),IF(X50="",0,($E50^2+X50^2)^0.5)),5)</f>
        <v>0</v>
      </c>
      <c r="AB50">
        <f>ROUND(IF($F50="",IF(Y50="",0,0),IF(Y50="",0,($F50^2+Y50^2)^0.5)),5)</f>
        <v>0</v>
      </c>
      <c r="AC50">
        <f>IF(SUM($I50,$P50),IF($I50&lt;&gt;"",IF($P50&lt;&gt;"",IF($W50&lt;&gt;"",(($I50*M50)^2+($P50*T50)^2+($W50*AA50)^2)^0.5/SUM($I50,$P50,$W50),(($I50*M50)^2+($P50*T50)^2)^0.5/SUM($I50,$P50)),M50),""),0)</f>
        <v>0</v>
      </c>
      <c r="AD50">
        <f>IF(SUM($I50,$P50),IF($I50&lt;&gt;"",IF($P50&lt;&gt;"",IF($W50&lt;&gt;"",(($I50*N50)^2+($P50*U50)^2+($W50*AB50)^2)^0.5/SUM($I50,$P50,$W50),(($I50*N50)^2+($P50*U50)^2)^0.5/SUM($I50,$P50)),N50),""),0)</f>
        <v>0</v>
      </c>
      <c r="AE50" s="10">
        <f>IF(AC50&lt;&gt;"",(AC50*SUM($I50,$P50,$W50))^2,"")</f>
        <v>0</v>
      </c>
      <c r="AF50" s="10">
        <f>IF(AD50&lt;&gt;"",(AD50*SUM($I50,$P50,$W50))^2,"")</f>
        <v>0</v>
      </c>
      <c r="AG50" s="10">
        <f>IFERROR(ABS(I50),"")</f>
        <v>0</v>
      </c>
      <c r="AH50" s="10">
        <f>IFERROR(ABS(P50),"")</f>
        <v>0</v>
      </c>
      <c r="AI50" s="10">
        <f>IFERROR(ABS(W50),"")</f>
        <v>0</v>
      </c>
    </row>
    <row r="51" spans="2:35">
      <c r="B51">
        <v>47</v>
      </c>
      <c r="C51" t="s">
        <v>105</v>
      </c>
      <c r="D51" t="s">
        <v>104</v>
      </c>
      <c r="H51">
        <f>IF('3-Controllo quantitativo'!J49&lt;&gt;"",'3-Controllo quantitativo'!J49,"")</f>
        <v>0</v>
      </c>
      <c r="I51">
        <f>IF(E51&lt;&gt;"",IF(J51&lt;&gt;"",IF('3-Controllo quantitativo'!O49&lt;&gt;"",'3-Controllo quantitativo'!O49,0),""),"")</f>
        <v>0</v>
      </c>
      <c r="M51">
        <f>ROUND(IF($E51="",IF(J51="",0,0),IF(I51="",0,($E51^2+J51^2)^0.5)),5)</f>
        <v>0</v>
      </c>
      <c r="N51">
        <f>ROUND(IF($F51="",IF(K51="",0,0),IF(K51="",0,($F51^2+K51^2)^0.5)),5)</f>
        <v>0</v>
      </c>
      <c r="O51">
        <f>IF('3-Controllo quantitativo'!P49&lt;&gt;"",'3-Controllo quantitativo'!P49,"")</f>
        <v>0</v>
      </c>
      <c r="T51">
        <f>ROUND(IF($E51="",IF(Q51="",0,0),IF(Q51="",0,($E51^2+Q51^2)^0.5)),5)</f>
        <v>0</v>
      </c>
      <c r="U51">
        <f>ROUND(IF($F51="",IF(R51="",0,0),IF(R51="",0,($F51^2+R51^2)^0.5)),5)</f>
        <v>0</v>
      </c>
      <c r="V51">
        <f>IF('3-Controllo quantitativo'!V49&lt;&gt;"",'3-Controllo quantitativo'!V49,"")</f>
        <v>0</v>
      </c>
      <c r="AA51">
        <f>ROUND(IF($E51="",IF(X51="",0,0),IF(X51="",0,($E51^2+X51^2)^0.5)),5)</f>
        <v>0</v>
      </c>
      <c r="AB51">
        <f>ROUND(IF($F51="",IF(Y51="",0,0),IF(Y51="",0,($F51^2+Y51^2)^0.5)),5)</f>
        <v>0</v>
      </c>
      <c r="AC51">
        <f>IF(SUM($I51,$P51),IF($I51&lt;&gt;"",IF($P51&lt;&gt;"",IF($W51&lt;&gt;"",(($I51*M51)^2+($P51*T51)^2+($W51*AA51)^2)^0.5/SUM($I51,$P51,$W51),(($I51*M51)^2+($P51*T51)^2)^0.5/SUM($I51,$P51)),M51),""),0)</f>
        <v>0</v>
      </c>
      <c r="AD51">
        <f>IF(SUM($I51,$P51),IF($I51&lt;&gt;"",IF($P51&lt;&gt;"",IF($W51&lt;&gt;"",(($I51*N51)^2+($P51*U51)^2+($W51*AB51)^2)^0.5/SUM($I51,$P51,$W51),(($I51*N51)^2+($P51*U51)^2)^0.5/SUM($I51,$P51)),N51),""),0)</f>
        <v>0</v>
      </c>
      <c r="AE51" s="10">
        <f>IF(AC51&lt;&gt;"",(AC51*SUM($I51,$P51,$W51))^2,"")</f>
        <v>0</v>
      </c>
      <c r="AF51" s="10">
        <f>IF(AD51&lt;&gt;"",(AD51*SUM($I51,$P51,$W51))^2,"")</f>
        <v>0</v>
      </c>
      <c r="AG51" s="10">
        <f>IFERROR(ABS(I51),"")</f>
        <v>0</v>
      </c>
      <c r="AH51" s="10">
        <f>IFERROR(ABS(P51),"")</f>
        <v>0</v>
      </c>
      <c r="AI51" s="10">
        <f>IFERROR(ABS(W51),"")</f>
        <v>0</v>
      </c>
    </row>
    <row r="52" spans="2:35">
      <c r="B52">
        <v>48</v>
      </c>
      <c r="C52" t="s">
        <v>106</v>
      </c>
      <c r="D52" t="s">
        <v>104</v>
      </c>
      <c r="H52">
        <f>IF('3-Controllo quantitativo'!J50&lt;&gt;"",'3-Controllo quantitativo'!J50,"")</f>
        <v>0</v>
      </c>
      <c r="I52">
        <f>IF(E52&lt;&gt;"",IF(J52&lt;&gt;"",IF('3-Controllo quantitativo'!O50&lt;&gt;"",'3-Controllo quantitativo'!O50,0),""),"")</f>
        <v>0</v>
      </c>
      <c r="M52">
        <f>ROUND(IF($E52="",IF(J52="",0,0),IF(I52="",0,($E52^2+J52^2)^0.5)),5)</f>
        <v>0</v>
      </c>
      <c r="N52">
        <f>ROUND(IF($F52="",IF(K52="",0,0),IF(K52="",0,($F52^2+K52^2)^0.5)),5)</f>
        <v>0</v>
      </c>
      <c r="O52">
        <f>IF('3-Controllo quantitativo'!P50&lt;&gt;"",'3-Controllo quantitativo'!P50,"")</f>
        <v>0</v>
      </c>
      <c r="T52">
        <f>ROUND(IF($E52="",IF(Q52="",0,0),IF(Q52="",0,($E52^2+Q52^2)^0.5)),5)</f>
        <v>0</v>
      </c>
      <c r="U52">
        <f>ROUND(IF($F52="",IF(R52="",0,0),IF(R52="",0,($F52^2+R52^2)^0.5)),5)</f>
        <v>0</v>
      </c>
      <c r="V52">
        <f>IF('3-Controllo quantitativo'!V50&lt;&gt;"",'3-Controllo quantitativo'!V50,"")</f>
        <v>0</v>
      </c>
      <c r="AA52">
        <f>ROUND(IF($E52="",IF(X52="",0,0),IF(X52="",0,($E52^2+X52^2)^0.5)),5)</f>
        <v>0</v>
      </c>
      <c r="AB52">
        <f>ROUND(IF($F52="",IF(Y52="",0,0),IF(Y52="",0,($F52^2+Y52^2)^0.5)),5)</f>
        <v>0</v>
      </c>
      <c r="AC52">
        <f>IF(SUM($I52,$P52),IF($I52&lt;&gt;"",IF($P52&lt;&gt;"",IF($W52&lt;&gt;"",(($I52*M52)^2+($P52*T52)^2+($W52*AA52)^2)^0.5/SUM($I52,$P52,$W52),(($I52*M52)^2+($P52*T52)^2)^0.5/SUM($I52,$P52)),M52),""),0)</f>
        <v>0</v>
      </c>
      <c r="AD52">
        <f>IF(SUM($I52,$P52),IF($I52&lt;&gt;"",IF($P52&lt;&gt;"",IF($W52&lt;&gt;"",(($I52*N52)^2+($P52*U52)^2+($W52*AB52)^2)^0.5/SUM($I52,$P52,$W52),(($I52*N52)^2+($P52*U52)^2)^0.5/SUM($I52,$P52)),N52),""),0)</f>
        <v>0</v>
      </c>
      <c r="AE52" s="10">
        <f>IF(AC52&lt;&gt;"",(AC52*SUM($I52,$P52,$W52))^2,"")</f>
        <v>0</v>
      </c>
      <c r="AF52" s="10">
        <f>IF(AD52&lt;&gt;"",(AD52*SUM($I52,$P52,$W52))^2,"")</f>
        <v>0</v>
      </c>
      <c r="AG52" s="10">
        <f>IFERROR(ABS(I52),"")</f>
        <v>0</v>
      </c>
      <c r="AH52" s="10">
        <f>IFERROR(ABS(P52),"")</f>
        <v>0</v>
      </c>
      <c r="AI52" s="10">
        <f>IFERROR(ABS(W52),"")</f>
        <v>0</v>
      </c>
    </row>
    <row r="53" spans="2:35">
      <c r="B53">
        <v>49</v>
      </c>
      <c r="C53" t="s">
        <v>107</v>
      </c>
      <c r="D53" t="s">
        <v>96</v>
      </c>
      <c r="H53">
        <f>IF('3-Controllo quantitativo'!J51&lt;&gt;"",'3-Controllo quantitativo'!J51,"")</f>
        <v>0</v>
      </c>
      <c r="I53">
        <f>IF(E53&lt;&gt;"",IF(J53&lt;&gt;"",IF('3-Controllo quantitativo'!O51&lt;&gt;"",'3-Controllo quantitativo'!O51,0),""),"")</f>
        <v>0</v>
      </c>
      <c r="M53">
        <f>ROUND(IF($E53="",IF(J53="",0,0),IF(I53="",0,($E53^2+J53^2)^0.5)),5)</f>
        <v>0</v>
      </c>
      <c r="N53">
        <f>ROUND(IF($F53="",IF(K53="",0,0),IF(K53="",0,($F53^2+K53^2)^0.5)),5)</f>
        <v>0</v>
      </c>
      <c r="O53">
        <f>IF('3-Controllo quantitativo'!P51&lt;&gt;"",'3-Controllo quantitativo'!P51,"")</f>
        <v>0</v>
      </c>
      <c r="T53">
        <f>ROUND(IF($E53="",IF(Q53="",0,0),IF(Q53="",0,($E53^2+Q53^2)^0.5)),5)</f>
        <v>0</v>
      </c>
      <c r="U53">
        <f>ROUND(IF($F53="",IF(R53="",0,0),IF(R53="",0,($F53^2+R53^2)^0.5)),5)</f>
        <v>0</v>
      </c>
      <c r="V53">
        <f>IF('3-Controllo quantitativo'!V51&lt;&gt;"",'3-Controllo quantitativo'!V51,"")</f>
        <v>0</v>
      </c>
      <c r="AA53">
        <f>ROUND(IF($E53="",IF(X53="",0,0),IF(X53="",0,($E53^2+X53^2)^0.5)),5)</f>
        <v>0</v>
      </c>
      <c r="AB53">
        <f>ROUND(IF($F53="",IF(Y53="",0,0),IF(Y53="",0,($F53^2+Y53^2)^0.5)),5)</f>
        <v>0</v>
      </c>
      <c r="AC53">
        <f>IF(SUM($I53,$P53),IF($I53&lt;&gt;"",IF($P53&lt;&gt;"",IF($W53&lt;&gt;"",(($I53*M53)^2+($P53*T53)^2+($W53*AA53)^2)^0.5/SUM($I53,$P53,$W53),(($I53*M53)^2+($P53*T53)^2)^0.5/SUM($I53,$P53)),M53),""),0)</f>
        <v>0</v>
      </c>
      <c r="AD53">
        <f>IF(SUM($I53,$P53),IF($I53&lt;&gt;"",IF($P53&lt;&gt;"",IF($W53&lt;&gt;"",(($I53*N53)^2+($P53*U53)^2+($W53*AB53)^2)^0.5/SUM($I53,$P53,$W53),(($I53*N53)^2+($P53*U53)^2)^0.5/SUM($I53,$P53)),N53),""),0)</f>
        <v>0</v>
      </c>
      <c r="AE53" s="10">
        <f>IF(AC53&lt;&gt;"",(AC53*SUM($I53,$P53,$W53))^2,"")</f>
        <v>0</v>
      </c>
      <c r="AF53" s="10">
        <f>IF(AD53&lt;&gt;"",(AD53*SUM($I53,$P53,$W53))^2,"")</f>
        <v>0</v>
      </c>
      <c r="AG53" s="10">
        <f>IFERROR(ABS(I53),"")</f>
        <v>0</v>
      </c>
      <c r="AH53" s="10">
        <f>IFERROR(ABS(P53),"")</f>
        <v>0</v>
      </c>
      <c r="AI53" s="10">
        <f>IFERROR(ABS(W53),"")</f>
        <v>0</v>
      </c>
    </row>
    <row r="54" spans="2:35">
      <c r="B54">
        <v>50</v>
      </c>
      <c r="C54" t="s">
        <v>108</v>
      </c>
      <c r="D54" t="s">
        <v>96</v>
      </c>
      <c r="H54">
        <f>IF('3-Controllo quantitativo'!J52&lt;&gt;"",'3-Controllo quantitativo'!J52,"")</f>
        <v>0</v>
      </c>
      <c r="I54">
        <f>IF(E54&lt;&gt;"",IF(J54&lt;&gt;"",IF('3-Controllo quantitativo'!O52&lt;&gt;"",'3-Controllo quantitativo'!O52,0),""),"")</f>
        <v>0</v>
      </c>
      <c r="M54">
        <f>ROUND(IF($E54="",IF(J54="",0,0),IF(I54="",0,($E54^2+J54^2)^0.5)),5)</f>
        <v>0</v>
      </c>
      <c r="N54">
        <f>ROUND(IF($F54="",IF(K54="",0,0),IF(K54="",0,($F54^2+K54^2)^0.5)),5)</f>
        <v>0</v>
      </c>
      <c r="O54">
        <f>IF('3-Controllo quantitativo'!P52&lt;&gt;"",'3-Controllo quantitativo'!P52,"")</f>
        <v>0</v>
      </c>
      <c r="T54">
        <f>ROUND(IF($E54="",IF(Q54="",0,0),IF(Q54="",0,($E54^2+Q54^2)^0.5)),5)</f>
        <v>0</v>
      </c>
      <c r="U54">
        <f>ROUND(IF($F54="",IF(R54="",0,0),IF(R54="",0,($F54^2+R54^2)^0.5)),5)</f>
        <v>0</v>
      </c>
      <c r="V54">
        <f>IF('3-Controllo quantitativo'!V52&lt;&gt;"",'3-Controllo quantitativo'!V52,"")</f>
        <v>0</v>
      </c>
      <c r="AA54">
        <f>ROUND(IF($E54="",IF(X54="",0,0),IF(X54="",0,($E54^2+X54^2)^0.5)),5)</f>
        <v>0</v>
      </c>
      <c r="AB54">
        <f>ROUND(IF($F54="",IF(Y54="",0,0),IF(Y54="",0,($F54^2+Y54^2)^0.5)),5)</f>
        <v>0</v>
      </c>
      <c r="AC54">
        <f>IF(SUM($I54,$P54),IF($I54&lt;&gt;"",IF($P54&lt;&gt;"",IF($W54&lt;&gt;"",(($I54*M54)^2+($P54*T54)^2+($W54*AA54)^2)^0.5/SUM($I54,$P54,$W54),(($I54*M54)^2+($P54*T54)^2)^0.5/SUM($I54,$P54)),M54),""),0)</f>
        <v>0</v>
      </c>
      <c r="AD54">
        <f>IF(SUM($I54,$P54),IF($I54&lt;&gt;"",IF($P54&lt;&gt;"",IF($W54&lt;&gt;"",(($I54*N54)^2+($P54*U54)^2+($W54*AB54)^2)^0.5/SUM($I54,$P54,$W54),(($I54*N54)^2+($P54*U54)^2)^0.5/SUM($I54,$P54)),N54),""),0)</f>
        <v>0</v>
      </c>
      <c r="AE54" s="10">
        <f>IF(AC54&lt;&gt;"",(AC54*SUM($I54,$P54,$W54))^2,"")</f>
        <v>0</v>
      </c>
      <c r="AF54" s="10">
        <f>IF(AD54&lt;&gt;"",(AD54*SUM($I54,$P54,$W54))^2,"")</f>
        <v>0</v>
      </c>
      <c r="AG54" s="10">
        <f>IFERROR(ABS(I54),"")</f>
        <v>0</v>
      </c>
      <c r="AH54" s="10">
        <f>IFERROR(ABS(P54),"")</f>
        <v>0</v>
      </c>
      <c r="AI54" s="10">
        <f>IFERROR(ABS(W54),"")</f>
        <v>0</v>
      </c>
    </row>
    <row r="55" spans="2:35">
      <c r="B55">
        <v>51</v>
      </c>
      <c r="C55" t="s">
        <v>109</v>
      </c>
      <c r="D55" t="s">
        <v>96</v>
      </c>
      <c r="H55">
        <f>IF('3-Controllo quantitativo'!J53&lt;&gt;"",'3-Controllo quantitativo'!J53,"")</f>
        <v>0</v>
      </c>
      <c r="I55">
        <f>IF(E55&lt;&gt;"",IF(J55&lt;&gt;"",IF('3-Controllo quantitativo'!O53&lt;&gt;"",'3-Controllo quantitativo'!O53,0),""),"")</f>
        <v>0</v>
      </c>
      <c r="M55">
        <f>ROUND(IF($E55="",IF(J55="",0,0),IF(I55="",0,($E55^2+J55^2)^0.5)),5)</f>
        <v>0</v>
      </c>
      <c r="N55">
        <f>ROUND(IF($F55="",IF(K55="",0,0),IF(K55="",0,($F55^2+K55^2)^0.5)),5)</f>
        <v>0</v>
      </c>
      <c r="O55">
        <f>IF('3-Controllo quantitativo'!P53&lt;&gt;"",'3-Controllo quantitativo'!P53,"")</f>
        <v>0</v>
      </c>
      <c r="T55">
        <f>ROUND(IF($E55="",IF(Q55="",0,0),IF(Q55="",0,($E55^2+Q55^2)^0.5)),5)</f>
        <v>0</v>
      </c>
      <c r="U55">
        <f>ROUND(IF($F55="",IF(R55="",0,0),IF(R55="",0,($F55^2+R55^2)^0.5)),5)</f>
        <v>0</v>
      </c>
      <c r="V55">
        <f>IF('3-Controllo quantitativo'!V53&lt;&gt;"",'3-Controllo quantitativo'!V53,"")</f>
        <v>0</v>
      </c>
      <c r="AA55">
        <f>ROUND(IF($E55="",IF(X55="",0,0),IF(X55="",0,($E55^2+X55^2)^0.5)),5)</f>
        <v>0</v>
      </c>
      <c r="AB55">
        <f>ROUND(IF($F55="",IF(Y55="",0,0),IF(Y55="",0,($F55^2+Y55^2)^0.5)),5)</f>
        <v>0</v>
      </c>
      <c r="AC55">
        <f>IF(SUM($I55,$P55),IF($I55&lt;&gt;"",IF($P55&lt;&gt;"",IF($W55&lt;&gt;"",(($I55*M55)^2+($P55*T55)^2+($W55*AA55)^2)^0.5/SUM($I55,$P55,$W55),(($I55*M55)^2+($P55*T55)^2)^0.5/SUM($I55,$P55)),M55),""),0)</f>
        <v>0</v>
      </c>
      <c r="AD55">
        <f>IF(SUM($I55,$P55),IF($I55&lt;&gt;"",IF($P55&lt;&gt;"",IF($W55&lt;&gt;"",(($I55*N55)^2+($P55*U55)^2+($W55*AB55)^2)^0.5/SUM($I55,$P55,$W55),(($I55*N55)^2+($P55*U55)^2)^0.5/SUM($I55,$P55)),N55),""),0)</f>
        <v>0</v>
      </c>
      <c r="AE55" s="10">
        <f>IF(AC55&lt;&gt;"",(AC55*SUM($I55,$P55,$W55))^2,"")</f>
        <v>0</v>
      </c>
      <c r="AF55" s="10">
        <f>IF(AD55&lt;&gt;"",(AD55*SUM($I55,$P55,$W55))^2,"")</f>
        <v>0</v>
      </c>
      <c r="AG55" s="10">
        <f>IFERROR(ABS(I55),"")</f>
        <v>0</v>
      </c>
      <c r="AH55" s="10">
        <f>IFERROR(ABS(P55),"")</f>
        <v>0</v>
      </c>
      <c r="AI55" s="10">
        <f>IFERROR(ABS(W55),"")</f>
        <v>0</v>
      </c>
    </row>
    <row r="56" spans="2:35">
      <c r="B56">
        <v>52</v>
      </c>
      <c r="C56" t="s">
        <v>110</v>
      </c>
      <c r="D56" t="s">
        <v>96</v>
      </c>
      <c r="H56">
        <f>IF('3-Controllo quantitativo'!J54&lt;&gt;"",'3-Controllo quantitativo'!J54,"")</f>
        <v>0</v>
      </c>
      <c r="I56">
        <f>IF(E56&lt;&gt;"",IF(J56&lt;&gt;"",IF('3-Controllo quantitativo'!O54&lt;&gt;"",'3-Controllo quantitativo'!O54,0),""),"")</f>
        <v>0</v>
      </c>
      <c r="M56">
        <f>ROUND(IF($E56="",IF(J56="",0,0),IF(I56="",0,($E56^2+J56^2)^0.5)),5)</f>
        <v>0</v>
      </c>
      <c r="N56">
        <f>ROUND(IF($F56="",IF(K56="",0,0),IF(K56="",0,($F56^2+K56^2)^0.5)),5)</f>
        <v>0</v>
      </c>
      <c r="O56">
        <f>IF('3-Controllo quantitativo'!P54&lt;&gt;"",'3-Controllo quantitativo'!P54,"")</f>
        <v>0</v>
      </c>
      <c r="T56">
        <f>ROUND(IF($E56="",IF(Q56="",0,0),IF(Q56="",0,($E56^2+Q56^2)^0.5)),5)</f>
        <v>0</v>
      </c>
      <c r="U56">
        <f>ROUND(IF($F56="",IF(R56="",0,0),IF(R56="",0,($F56^2+R56^2)^0.5)),5)</f>
        <v>0</v>
      </c>
      <c r="V56">
        <f>IF('3-Controllo quantitativo'!V54&lt;&gt;"",'3-Controllo quantitativo'!V54,"")</f>
        <v>0</v>
      </c>
      <c r="AA56">
        <f>ROUND(IF($E56="",IF(X56="",0,0),IF(X56="",0,($E56^2+X56^2)^0.5)),5)</f>
        <v>0</v>
      </c>
      <c r="AB56">
        <f>ROUND(IF($F56="",IF(Y56="",0,0),IF(Y56="",0,($F56^2+Y56^2)^0.5)),5)</f>
        <v>0</v>
      </c>
      <c r="AC56">
        <f>IF(SUM($I56,$P56),IF($I56&lt;&gt;"",IF($P56&lt;&gt;"",IF($W56&lt;&gt;"",(($I56*M56)^2+($P56*T56)^2+($W56*AA56)^2)^0.5/SUM($I56,$P56,$W56),(($I56*M56)^2+($P56*T56)^2)^0.5/SUM($I56,$P56)),M56),""),0)</f>
        <v>0</v>
      </c>
      <c r="AD56">
        <f>IF(SUM($I56,$P56),IF($I56&lt;&gt;"",IF($P56&lt;&gt;"",IF($W56&lt;&gt;"",(($I56*N56)^2+($P56*U56)^2+($W56*AB56)^2)^0.5/SUM($I56,$P56,$W56),(($I56*N56)^2+($P56*U56)^2)^0.5/SUM($I56,$P56)),N56),""),0)</f>
        <v>0</v>
      </c>
      <c r="AE56" s="10">
        <f>IF(AC56&lt;&gt;"",(AC56*SUM($I56,$P56,$W56))^2,"")</f>
        <v>0</v>
      </c>
      <c r="AF56" s="10">
        <f>IF(AD56&lt;&gt;"",(AD56*SUM($I56,$P56,$W56))^2,"")</f>
        <v>0</v>
      </c>
      <c r="AG56" s="10">
        <f>IFERROR(ABS(I56),"")</f>
        <v>0</v>
      </c>
      <c r="AH56" s="10">
        <f>IFERROR(ABS(P56),"")</f>
        <v>0</v>
      </c>
      <c r="AI56" s="10">
        <f>IFERROR(ABS(W56),"")</f>
        <v>0</v>
      </c>
    </row>
    <row r="57" spans="2:35">
      <c r="B57">
        <v>53</v>
      </c>
      <c r="C57" t="s">
        <v>111</v>
      </c>
      <c r="D57" t="s">
        <v>112</v>
      </c>
      <c r="H57">
        <f>IF('3-Controllo quantitativo'!J55&lt;&gt;"",'3-Controllo quantitativo'!J55,"")</f>
        <v>0</v>
      </c>
      <c r="I57">
        <f>IF(E57&lt;&gt;"",IF(J57&lt;&gt;"",IF('3-Controllo quantitativo'!O55&lt;&gt;"",'3-Controllo quantitativo'!O55,0),""),"")</f>
        <v>0</v>
      </c>
      <c r="M57">
        <f>ROUND(IF($E57="",IF(J57="",0,0),IF(I57="",0,($E57^2+J57^2)^0.5)),5)</f>
        <v>0</v>
      </c>
      <c r="N57">
        <f>ROUND(IF($F57="",IF(K57="",0,0),IF(K57="",0,($F57^2+K57^2)^0.5)),5)</f>
        <v>0</v>
      </c>
      <c r="O57">
        <f>IF('3-Controllo quantitativo'!P55&lt;&gt;"",'3-Controllo quantitativo'!P55,"")</f>
        <v>0</v>
      </c>
      <c r="T57">
        <f>ROUND(IF($E57="",IF(Q57="",0,0),IF(Q57="",0,($E57^2+Q57^2)^0.5)),5)</f>
        <v>0</v>
      </c>
      <c r="U57">
        <f>ROUND(IF($F57="",IF(R57="",0,0),IF(R57="",0,($F57^2+R57^2)^0.5)),5)</f>
        <v>0</v>
      </c>
      <c r="V57">
        <f>IF('3-Controllo quantitativo'!V55&lt;&gt;"",'3-Controllo quantitativo'!V55,"")</f>
        <v>0</v>
      </c>
      <c r="AA57">
        <f>ROUND(IF($E57="",IF(X57="",0,0),IF(X57="",0,($E57^2+X57^2)^0.5)),5)</f>
        <v>0</v>
      </c>
      <c r="AB57">
        <f>ROUND(IF($F57="",IF(Y57="",0,0),IF(Y57="",0,($F57^2+Y57^2)^0.5)),5)</f>
        <v>0</v>
      </c>
      <c r="AC57">
        <f>IF(SUM($I57,$P57),IF($I57&lt;&gt;"",IF($P57&lt;&gt;"",IF($W57&lt;&gt;"",(($I57*M57)^2+($P57*T57)^2+($W57*AA57)^2)^0.5/SUM($I57,$P57,$W57),(($I57*M57)^2+($P57*T57)^2)^0.5/SUM($I57,$P57)),M57),""),0)</f>
        <v>0</v>
      </c>
      <c r="AD57">
        <f>IF(SUM($I57,$P57),IF($I57&lt;&gt;"",IF($P57&lt;&gt;"",IF($W57&lt;&gt;"",(($I57*N57)^2+($P57*U57)^2+($W57*AB57)^2)^0.5/SUM($I57,$P57,$W57),(($I57*N57)^2+($P57*U57)^2)^0.5/SUM($I57,$P57)),N57),""),0)</f>
        <v>0</v>
      </c>
      <c r="AE57" s="10">
        <f>IF(AC57&lt;&gt;"",(AC57*SUM($I57,$P57,$W57))^2,"")</f>
        <v>0</v>
      </c>
      <c r="AF57" s="10">
        <f>IF(AD57&lt;&gt;"",(AD57*SUM($I57,$P57,$W57))^2,"")</f>
        <v>0</v>
      </c>
      <c r="AG57" s="10">
        <f>IFERROR(ABS(I57),"")</f>
        <v>0</v>
      </c>
      <c r="AH57" s="10">
        <f>IFERROR(ABS(P57),"")</f>
        <v>0</v>
      </c>
      <c r="AI57" s="10">
        <f>IFERROR(ABS(W57),"")</f>
        <v>0</v>
      </c>
    </row>
    <row r="58" spans="2:35">
      <c r="B58">
        <v>54</v>
      </c>
      <c r="C58" t="s">
        <v>113</v>
      </c>
      <c r="D58" t="s">
        <v>96</v>
      </c>
      <c r="H58">
        <f>IF('3-Controllo quantitativo'!J56&lt;&gt;"",'3-Controllo quantitativo'!J56,"")</f>
        <v>0</v>
      </c>
      <c r="I58">
        <f>IF(E58&lt;&gt;"",IF(J58&lt;&gt;"",IF('3-Controllo quantitativo'!O56&lt;&gt;"",'3-Controllo quantitativo'!O56,0),""),"")</f>
        <v>0</v>
      </c>
      <c r="M58">
        <f>ROUND(IF($E58="",IF(J58="",0,0),IF(I58="",0,($E58^2+J58^2)^0.5)),5)</f>
        <v>0</v>
      </c>
      <c r="N58">
        <f>ROUND(IF($F58="",IF(K58="",0,0),IF(K58="",0,($F58^2+K58^2)^0.5)),5)</f>
        <v>0</v>
      </c>
      <c r="O58">
        <f>IF('3-Controllo quantitativo'!P56&lt;&gt;"",'3-Controllo quantitativo'!P56,"")</f>
        <v>0</v>
      </c>
      <c r="T58">
        <f>ROUND(IF($E58="",IF(Q58="",0,0),IF(Q58="",0,($E58^2+Q58^2)^0.5)),5)</f>
        <v>0</v>
      </c>
      <c r="U58">
        <f>ROUND(IF($F58="",IF(R58="",0,0),IF(R58="",0,($F58^2+R58^2)^0.5)),5)</f>
        <v>0</v>
      </c>
      <c r="V58">
        <f>IF('3-Controllo quantitativo'!V56&lt;&gt;"",'3-Controllo quantitativo'!V56,"")</f>
        <v>0</v>
      </c>
      <c r="AA58">
        <f>ROUND(IF($E58="",IF(X58="",0,0),IF(X58="",0,($E58^2+X58^2)^0.5)),5)</f>
        <v>0</v>
      </c>
      <c r="AB58">
        <f>ROUND(IF($F58="",IF(Y58="",0,0),IF(Y58="",0,($F58^2+Y58^2)^0.5)),5)</f>
        <v>0</v>
      </c>
      <c r="AC58">
        <f>IF(SUM($I58,$P58),IF($I58&lt;&gt;"",IF($P58&lt;&gt;"",IF($W58&lt;&gt;"",(($I58*M58)^2+($P58*T58)^2+($W58*AA58)^2)^0.5/SUM($I58,$P58,$W58),(($I58*M58)^2+($P58*T58)^2)^0.5/SUM($I58,$P58)),M58),""),0)</f>
        <v>0</v>
      </c>
      <c r="AD58">
        <f>IF(SUM($I58,$P58),IF($I58&lt;&gt;"",IF($P58&lt;&gt;"",IF($W58&lt;&gt;"",(($I58*N58)^2+($P58*U58)^2+($W58*AB58)^2)^0.5/SUM($I58,$P58,$W58),(($I58*N58)^2+($P58*U58)^2)^0.5/SUM($I58,$P58)),N58),""),0)</f>
        <v>0</v>
      </c>
      <c r="AE58" s="10">
        <f>IF(AC58&lt;&gt;"",(AC58*SUM($I58,$P58,$W58))^2,"")</f>
        <v>0</v>
      </c>
      <c r="AF58" s="10">
        <f>IF(AD58&lt;&gt;"",(AD58*SUM($I58,$P58,$W58))^2,"")</f>
        <v>0</v>
      </c>
      <c r="AG58" s="10">
        <f>IFERROR(ABS(I58),"")</f>
        <v>0</v>
      </c>
      <c r="AH58" s="10">
        <f>IFERROR(ABS(P58),"")</f>
        <v>0</v>
      </c>
      <c r="AI58" s="10">
        <f>IFERROR(ABS(W58),"")</f>
        <v>0</v>
      </c>
    </row>
    <row r="59" spans="2:35">
      <c r="B59">
        <v>55</v>
      </c>
      <c r="C59" t="s">
        <v>114</v>
      </c>
      <c r="D59" t="s">
        <v>115</v>
      </c>
      <c r="H59">
        <f>IF('3-Controllo quantitativo'!J57&lt;&gt;"",'3-Controllo quantitativo'!J57,"")</f>
        <v>0</v>
      </c>
      <c r="I59">
        <f>IF(E59&lt;&gt;"",IF(J59&lt;&gt;"",IF('3-Controllo quantitativo'!O57&lt;&gt;"",'3-Controllo quantitativo'!O57,0),""),"")</f>
        <v>0</v>
      </c>
      <c r="M59">
        <f>ROUND(IF($E59="",IF(J59="",0,0),IF(I59="",0,($E59^2+J59^2)^0.5)),5)</f>
        <v>0</v>
      </c>
      <c r="N59">
        <f>ROUND(IF($F59="",IF(K59="",0,0),IF(K59="",0,($F59^2+K59^2)^0.5)),5)</f>
        <v>0</v>
      </c>
      <c r="O59">
        <f>IF('3-Controllo quantitativo'!P57&lt;&gt;"",'3-Controllo quantitativo'!P57,"")</f>
        <v>0</v>
      </c>
      <c r="T59">
        <f>ROUND(IF($E59="",IF(Q59="",0,0),IF(Q59="",0,($E59^2+Q59^2)^0.5)),5)</f>
        <v>0</v>
      </c>
      <c r="U59">
        <f>ROUND(IF($F59="",IF(R59="",0,0),IF(R59="",0,($F59^2+R59^2)^0.5)),5)</f>
        <v>0</v>
      </c>
      <c r="V59">
        <f>IF('3-Controllo quantitativo'!V57&lt;&gt;"",'3-Controllo quantitativo'!V57,"")</f>
        <v>0</v>
      </c>
      <c r="AA59">
        <f>ROUND(IF($E59="",IF(X59="",0,0),IF(X59="",0,($E59^2+X59^2)^0.5)),5)</f>
        <v>0</v>
      </c>
      <c r="AB59">
        <f>ROUND(IF($F59="",IF(Y59="",0,0),IF(Y59="",0,($F59^2+Y59^2)^0.5)),5)</f>
        <v>0</v>
      </c>
      <c r="AC59">
        <f>IF(SUM($I59,$P59),IF($I59&lt;&gt;"",IF($P59&lt;&gt;"",IF($W59&lt;&gt;"",(($I59*M59)^2+($P59*T59)^2+($W59*AA59)^2)^0.5/SUM($I59,$P59,$W59),(($I59*M59)^2+($P59*T59)^2)^0.5/SUM($I59,$P59)),M59),""),0)</f>
        <v>0</v>
      </c>
      <c r="AD59">
        <f>IF(SUM($I59,$P59),IF($I59&lt;&gt;"",IF($P59&lt;&gt;"",IF($W59&lt;&gt;"",(($I59*N59)^2+($P59*U59)^2+($W59*AB59)^2)^0.5/SUM($I59,$P59,$W59),(($I59*N59)^2+($P59*U59)^2)^0.5/SUM($I59,$P59)),N59),""),0)</f>
        <v>0</v>
      </c>
      <c r="AE59" s="10">
        <f>IF(AC59&lt;&gt;"",(AC59*SUM($I59,$P59,$W59))^2,"")</f>
        <v>0</v>
      </c>
      <c r="AF59" s="10">
        <f>IF(AD59&lt;&gt;"",(AD59*SUM($I59,$P59,$W59))^2,"")</f>
        <v>0</v>
      </c>
      <c r="AG59" s="10">
        <f>IFERROR(ABS(I59),"")</f>
        <v>0</v>
      </c>
      <c r="AH59" s="10">
        <f>IFERROR(ABS(P59),"")</f>
        <v>0</v>
      </c>
      <c r="AI59" s="10">
        <f>IFERROR(ABS(W59),"")</f>
        <v>0</v>
      </c>
    </row>
    <row r="60" spans="2:35">
      <c r="B60">
        <v>56</v>
      </c>
      <c r="C60" t="s">
        <v>116</v>
      </c>
      <c r="D60" t="s">
        <v>117</v>
      </c>
      <c r="H60">
        <f>IF('3-Controllo quantitativo'!J58&lt;&gt;"",'3-Controllo quantitativo'!J58,"")</f>
        <v>0</v>
      </c>
      <c r="I60">
        <f>IF(E60&lt;&gt;"",IF(J60&lt;&gt;"",IF('3-Controllo quantitativo'!O58&lt;&gt;"",'3-Controllo quantitativo'!O58,0),""),"")</f>
        <v>0</v>
      </c>
      <c r="M60">
        <f>ROUND(IF($E60="",IF(J60="",0,0),IF(I60="",0,($E60^2+J60^2)^0.5)),5)</f>
        <v>0</v>
      </c>
      <c r="N60">
        <f>ROUND(IF($F60="",IF(K60="",0,0),IF(K60="",0,($F60^2+K60^2)^0.5)),5)</f>
        <v>0</v>
      </c>
      <c r="O60">
        <f>IF('3-Controllo quantitativo'!P58&lt;&gt;"",'3-Controllo quantitativo'!P58,"")</f>
        <v>0</v>
      </c>
      <c r="T60">
        <f>ROUND(IF($E60="",IF(Q60="",0,0),IF(Q60="",0,($E60^2+Q60^2)^0.5)),5)</f>
        <v>0</v>
      </c>
      <c r="U60">
        <f>ROUND(IF($F60="",IF(R60="",0,0),IF(R60="",0,($F60^2+R60^2)^0.5)),5)</f>
        <v>0</v>
      </c>
      <c r="V60">
        <f>IF('3-Controllo quantitativo'!V58&lt;&gt;"",'3-Controllo quantitativo'!V58,"")</f>
        <v>0</v>
      </c>
      <c r="AA60">
        <f>ROUND(IF($E60="",IF(X60="",0,0),IF(X60="",0,($E60^2+X60^2)^0.5)),5)</f>
        <v>0</v>
      </c>
      <c r="AB60">
        <f>ROUND(IF($F60="",IF(Y60="",0,0),IF(Y60="",0,($F60^2+Y60^2)^0.5)),5)</f>
        <v>0</v>
      </c>
      <c r="AC60">
        <f>IF(SUM($I60,$P60),IF($I60&lt;&gt;"",IF($P60&lt;&gt;"",IF($W60&lt;&gt;"",(($I60*M60)^2+($P60*T60)^2+($W60*AA60)^2)^0.5/SUM($I60,$P60,$W60),(($I60*M60)^2+($P60*T60)^2)^0.5/SUM($I60,$P60)),M60),""),0)</f>
        <v>0</v>
      </c>
      <c r="AD60">
        <f>IF(SUM($I60,$P60),IF($I60&lt;&gt;"",IF($P60&lt;&gt;"",IF($W60&lt;&gt;"",(($I60*N60)^2+($P60*U60)^2+($W60*AB60)^2)^0.5/SUM($I60,$P60,$W60),(($I60*N60)^2+($P60*U60)^2)^0.5/SUM($I60,$P60)),N60),""),0)</f>
        <v>0</v>
      </c>
      <c r="AE60" s="10">
        <f>IF(AC60&lt;&gt;"",(AC60*SUM($I60,$P60,$W60))^2,"")</f>
        <v>0</v>
      </c>
      <c r="AF60" s="10">
        <f>IF(AD60&lt;&gt;"",(AD60*SUM($I60,$P60,$W60))^2,"")</f>
        <v>0</v>
      </c>
      <c r="AG60" s="10">
        <f>IFERROR(ABS(I60),"")</f>
        <v>0</v>
      </c>
      <c r="AH60" s="10">
        <f>IFERROR(ABS(P60),"")</f>
        <v>0</v>
      </c>
      <c r="AI60" s="10">
        <f>IFERROR(ABS(W60),"")</f>
        <v>0</v>
      </c>
    </row>
    <row r="61" spans="2:35">
      <c r="B61">
        <v>57</v>
      </c>
      <c r="C61" t="s">
        <v>119</v>
      </c>
      <c r="D61" t="s">
        <v>120</v>
      </c>
      <c r="H61">
        <f>IF('3-Controllo quantitativo'!J59&lt;&gt;"",'3-Controllo quantitativo'!J59,"")</f>
        <v>0</v>
      </c>
      <c r="I61">
        <f>IF(E61&lt;&gt;"",IF(J61&lt;&gt;"",IF('3-Controllo quantitativo'!O59&lt;&gt;"",'3-Controllo quantitativo'!O59,0),""),"")</f>
        <v>0</v>
      </c>
      <c r="M61">
        <f>ROUND(IF($E61="",IF(J61="",0,0),IF(I61="",0,($E61^2+J61^2)^0.5)),5)</f>
        <v>0</v>
      </c>
      <c r="N61">
        <f>ROUND(IF($F61="",IF(K61="",0,0),IF(K61="",0,($F61^2+K61^2)^0.5)),5)</f>
        <v>0</v>
      </c>
      <c r="O61">
        <f>IF('3-Controllo quantitativo'!P59&lt;&gt;"",'3-Controllo quantitativo'!P59,"")</f>
        <v>0</v>
      </c>
      <c r="T61">
        <f>ROUND(IF($E61="",IF(Q61="",0,0),IF(Q61="",0,($E61^2+Q61^2)^0.5)),5)</f>
        <v>0</v>
      </c>
      <c r="U61">
        <f>ROUND(IF($F61="",IF(R61="",0,0),IF(R61="",0,($F61^2+R61^2)^0.5)),5)</f>
        <v>0</v>
      </c>
      <c r="V61">
        <f>IF('3-Controllo quantitativo'!V59&lt;&gt;"",'3-Controllo quantitativo'!V59,"")</f>
        <v>0</v>
      </c>
      <c r="AA61">
        <f>ROUND(IF($E61="",IF(X61="",0,0),IF(X61="",0,($E61^2+X61^2)^0.5)),5)</f>
        <v>0</v>
      </c>
      <c r="AB61">
        <f>ROUND(IF($F61="",IF(Y61="",0,0),IF(Y61="",0,($F61^2+Y61^2)^0.5)),5)</f>
        <v>0</v>
      </c>
      <c r="AC61">
        <f>IF(SUM($I61,$P61),IF($I61&lt;&gt;"",IF($P61&lt;&gt;"",IF($W61&lt;&gt;"",(($I61*M61)^2+($P61*T61)^2+($W61*AA61)^2)^0.5/SUM($I61,$P61,$W61),(($I61*M61)^2+($P61*T61)^2)^0.5/SUM($I61,$P61)),M61),""),0)</f>
        <v>0</v>
      </c>
      <c r="AD61">
        <f>IF(SUM($I61,$P61),IF($I61&lt;&gt;"",IF($P61&lt;&gt;"",IF($W61&lt;&gt;"",(($I61*N61)^2+($P61*U61)^2+($W61*AB61)^2)^0.5/SUM($I61,$P61,$W61),(($I61*N61)^2+($P61*U61)^2)^0.5/SUM($I61,$P61)),N61),""),0)</f>
        <v>0</v>
      </c>
      <c r="AE61" s="10">
        <f>IF(AC61&lt;&gt;"",(AC61*SUM($I61,$P61,$W61))^2,"")</f>
        <v>0</v>
      </c>
      <c r="AF61" s="10">
        <f>IF(AD61&lt;&gt;"",(AD61*SUM($I61,$P61,$W61))^2,"")</f>
        <v>0</v>
      </c>
      <c r="AG61" s="10">
        <f>IFERROR(ABS(I61),"")</f>
        <v>0</v>
      </c>
      <c r="AH61" s="10">
        <f>IFERROR(ABS(P61),"")</f>
        <v>0</v>
      </c>
      <c r="AI61" s="10">
        <f>IFERROR(ABS(W61),"")</f>
        <v>0</v>
      </c>
    </row>
    <row r="62" spans="2:35">
      <c r="B62">
        <v>58</v>
      </c>
      <c r="C62" t="s">
        <v>122</v>
      </c>
      <c r="D62" t="s">
        <v>123</v>
      </c>
      <c r="H62">
        <f>IF('3-Controllo quantitativo'!J60&lt;&gt;"",'3-Controllo quantitativo'!J60,"")</f>
        <v>0</v>
      </c>
      <c r="I62">
        <f>IF(E62&lt;&gt;"",IF(J62&lt;&gt;"",IF('3-Controllo quantitativo'!O60&lt;&gt;"",'3-Controllo quantitativo'!O60,0),""),"")</f>
        <v>0</v>
      </c>
      <c r="M62">
        <f>ROUND(IF($E62="",IF(J62="",0,0),IF(I62="",0,($E62^2+J62^2)^0.5)),5)</f>
        <v>0</v>
      </c>
      <c r="N62">
        <f>ROUND(IF($F62="",IF(K62="",0,0),IF(K62="",0,($F62^2+K62^2)^0.5)),5)</f>
        <v>0</v>
      </c>
      <c r="O62">
        <f>IF('3-Controllo quantitativo'!P60&lt;&gt;"",'3-Controllo quantitativo'!P60,"")</f>
        <v>0</v>
      </c>
      <c r="T62">
        <f>ROUND(IF($E62="",IF(Q62="",0,0),IF(Q62="",0,($E62^2+Q62^2)^0.5)),5)</f>
        <v>0</v>
      </c>
      <c r="U62">
        <f>ROUND(IF($F62="",IF(R62="",0,0),IF(R62="",0,($F62^2+R62^2)^0.5)),5)</f>
        <v>0</v>
      </c>
      <c r="V62">
        <f>IF('3-Controllo quantitativo'!V60&lt;&gt;"",'3-Controllo quantitativo'!V60,"")</f>
        <v>0</v>
      </c>
      <c r="AA62">
        <f>ROUND(IF($E62="",IF(X62="",0,0),IF(X62="",0,($E62^2+X62^2)^0.5)),5)</f>
        <v>0</v>
      </c>
      <c r="AB62">
        <f>ROUND(IF($F62="",IF(Y62="",0,0),IF(Y62="",0,($F62^2+Y62^2)^0.5)),5)</f>
        <v>0</v>
      </c>
      <c r="AC62">
        <f>IF(SUM($I62,$P62),IF($I62&lt;&gt;"",IF($P62&lt;&gt;"",IF($W62&lt;&gt;"",(($I62*M62)^2+($P62*T62)^2+($W62*AA62)^2)^0.5/SUM($I62,$P62,$W62),(($I62*M62)^2+($P62*T62)^2)^0.5/SUM($I62,$P62)),M62),""),0)</f>
        <v>0</v>
      </c>
      <c r="AD62">
        <f>IF(SUM($I62,$P62),IF($I62&lt;&gt;"",IF($P62&lt;&gt;"",IF($W62&lt;&gt;"",(($I62*N62)^2+($P62*U62)^2+($W62*AB62)^2)^0.5/SUM($I62,$P62,$W62),(($I62*N62)^2+($P62*U62)^2)^0.5/SUM($I62,$P62)),N62),""),0)</f>
        <v>0</v>
      </c>
      <c r="AE62" s="10">
        <f>IF(AC62&lt;&gt;"",(AC62*SUM($I62,$P62,$W62))^2,"")</f>
        <v>0</v>
      </c>
      <c r="AF62" s="10">
        <f>IF(AD62&lt;&gt;"",(AD62*SUM($I62,$P62,$W62))^2,"")</f>
        <v>0</v>
      </c>
      <c r="AG62" s="10">
        <f>IFERROR(ABS(I62),"")</f>
        <v>0</v>
      </c>
      <c r="AH62" s="10">
        <f>IFERROR(ABS(P62),"")</f>
        <v>0</v>
      </c>
      <c r="AI62" s="10">
        <f>IFERROR(ABS(W62),"")</f>
        <v>0</v>
      </c>
    </row>
    <row r="63" spans="2:35">
      <c r="B63">
        <v>59</v>
      </c>
      <c r="C63" t="s">
        <v>124</v>
      </c>
      <c r="D63" t="s">
        <v>120</v>
      </c>
      <c r="H63">
        <f>IF('3-Controllo quantitativo'!J61&lt;&gt;"",'3-Controllo quantitativo'!J61,"")</f>
        <v>0</v>
      </c>
      <c r="I63">
        <f>IF(E63&lt;&gt;"",IF(J63&lt;&gt;"",IF('3-Controllo quantitativo'!O61&lt;&gt;"",'3-Controllo quantitativo'!O61,0),""),"")</f>
        <v>0</v>
      </c>
      <c r="M63">
        <f>ROUND(IF($E63="",IF(J63="",0,0),IF(I63="",0,($E63^2+J63^2)^0.5)),5)</f>
        <v>0</v>
      </c>
      <c r="N63">
        <f>ROUND(IF($F63="",IF(K63="",0,0),IF(K63="",0,($F63^2+K63^2)^0.5)),5)</f>
        <v>0</v>
      </c>
      <c r="O63">
        <f>IF('3-Controllo quantitativo'!P61&lt;&gt;"",'3-Controllo quantitativo'!P61,"")</f>
        <v>0</v>
      </c>
      <c r="T63">
        <f>ROUND(IF($E63="",IF(Q63="",0,0),IF(Q63="",0,($E63^2+Q63^2)^0.5)),5)</f>
        <v>0</v>
      </c>
      <c r="U63">
        <f>ROUND(IF($F63="",IF(R63="",0,0),IF(R63="",0,($F63^2+R63^2)^0.5)),5)</f>
        <v>0</v>
      </c>
      <c r="V63">
        <f>IF('3-Controllo quantitativo'!V61&lt;&gt;"",'3-Controllo quantitativo'!V61,"")</f>
        <v>0</v>
      </c>
      <c r="AA63">
        <f>ROUND(IF($E63="",IF(X63="",0,0),IF(X63="",0,($E63^2+X63^2)^0.5)),5)</f>
        <v>0</v>
      </c>
      <c r="AB63">
        <f>ROUND(IF($F63="",IF(Y63="",0,0),IF(Y63="",0,($F63^2+Y63^2)^0.5)),5)</f>
        <v>0</v>
      </c>
      <c r="AC63">
        <f>IF(SUM($I63,$P63),IF($I63&lt;&gt;"",IF($P63&lt;&gt;"",IF($W63&lt;&gt;"",(($I63*M63)^2+($P63*T63)^2+($W63*AA63)^2)^0.5/SUM($I63,$P63,$W63),(($I63*M63)^2+($P63*T63)^2)^0.5/SUM($I63,$P63)),M63),""),0)</f>
        <v>0</v>
      </c>
      <c r="AD63">
        <f>IF(SUM($I63,$P63),IF($I63&lt;&gt;"",IF($P63&lt;&gt;"",IF($W63&lt;&gt;"",(($I63*N63)^2+($P63*U63)^2+($W63*AB63)^2)^0.5/SUM($I63,$P63,$W63),(($I63*N63)^2+($P63*U63)^2)^0.5/SUM($I63,$P63)),N63),""),0)</f>
        <v>0</v>
      </c>
      <c r="AE63" s="10">
        <f>IF(AC63&lt;&gt;"",(AC63*SUM($I63,$P63,$W63))^2,"")</f>
        <v>0</v>
      </c>
      <c r="AF63" s="10">
        <f>IF(AD63&lt;&gt;"",(AD63*SUM($I63,$P63,$W63))^2,"")</f>
        <v>0</v>
      </c>
      <c r="AG63" s="10">
        <f>IFERROR(ABS(I63),"")</f>
        <v>0</v>
      </c>
      <c r="AH63" s="10">
        <f>IFERROR(ABS(P63),"")</f>
        <v>0</v>
      </c>
      <c r="AI63" s="10">
        <f>IFERROR(ABS(W63),"")</f>
        <v>0</v>
      </c>
    </row>
    <row r="64" spans="2:35">
      <c r="B64">
        <v>60</v>
      </c>
      <c r="C64" t="s">
        <v>125</v>
      </c>
      <c r="D64" t="s">
        <v>120</v>
      </c>
      <c r="H64">
        <f>IF('3-Controllo quantitativo'!J62&lt;&gt;"",'3-Controllo quantitativo'!J62,"")</f>
        <v>0</v>
      </c>
      <c r="I64">
        <f>IF(E64&lt;&gt;"",IF(J64&lt;&gt;"",IF('3-Controllo quantitativo'!O62&lt;&gt;"",'3-Controllo quantitativo'!O62,0),""),"")</f>
        <v>0</v>
      </c>
      <c r="M64">
        <f>ROUND(IF($E64="",IF(J64="",0,0),IF(I64="",0,($E64^2+J64^2)^0.5)),5)</f>
        <v>0</v>
      </c>
      <c r="N64">
        <f>ROUND(IF($F64="",IF(K64="",0,0),IF(K64="",0,($F64^2+K64^2)^0.5)),5)</f>
        <v>0</v>
      </c>
      <c r="O64">
        <f>IF('3-Controllo quantitativo'!P62&lt;&gt;"",'3-Controllo quantitativo'!P62,"")</f>
        <v>0</v>
      </c>
      <c r="T64">
        <f>ROUND(IF($E64="",IF(Q64="",0,0),IF(Q64="",0,($E64^2+Q64^2)^0.5)),5)</f>
        <v>0</v>
      </c>
      <c r="U64">
        <f>ROUND(IF($F64="",IF(R64="",0,0),IF(R64="",0,($F64^2+R64^2)^0.5)),5)</f>
        <v>0</v>
      </c>
      <c r="V64">
        <f>IF('3-Controllo quantitativo'!V62&lt;&gt;"",'3-Controllo quantitativo'!V62,"")</f>
        <v>0</v>
      </c>
      <c r="AA64">
        <f>ROUND(IF($E64="",IF(X64="",0,0),IF(X64="",0,($E64^2+X64^2)^0.5)),5)</f>
        <v>0</v>
      </c>
      <c r="AB64">
        <f>ROUND(IF($F64="",IF(Y64="",0,0),IF(Y64="",0,($F64^2+Y64^2)^0.5)),5)</f>
        <v>0</v>
      </c>
      <c r="AC64">
        <f>IF(SUM($I64,$P64),IF($I64&lt;&gt;"",IF($P64&lt;&gt;"",IF($W64&lt;&gt;"",(($I64*M64)^2+($P64*T64)^2+($W64*AA64)^2)^0.5/SUM($I64,$P64,$W64),(($I64*M64)^2+($P64*T64)^2)^0.5/SUM($I64,$P64)),M64),""),0)</f>
        <v>0</v>
      </c>
      <c r="AD64">
        <f>IF(SUM($I64,$P64),IF($I64&lt;&gt;"",IF($P64&lt;&gt;"",IF($W64&lt;&gt;"",(($I64*N64)^2+($P64*U64)^2+($W64*AB64)^2)^0.5/SUM($I64,$P64,$W64),(($I64*N64)^2+($P64*U64)^2)^0.5/SUM($I64,$P64)),N64),""),0)</f>
        <v>0</v>
      </c>
      <c r="AE64" s="10">
        <f>IF(AC64&lt;&gt;"",(AC64*SUM($I64,$P64,$W64))^2,"")</f>
        <v>0</v>
      </c>
      <c r="AF64" s="10">
        <f>IF(AD64&lt;&gt;"",(AD64*SUM($I64,$P64,$W64))^2,"")</f>
        <v>0</v>
      </c>
      <c r="AG64" s="10">
        <f>IFERROR(ABS(I64),"")</f>
        <v>0</v>
      </c>
      <c r="AH64" s="10">
        <f>IFERROR(ABS(P64),"")</f>
        <v>0</v>
      </c>
      <c r="AI64" s="10">
        <f>IFERROR(ABS(W64),"")</f>
        <v>0</v>
      </c>
    </row>
    <row r="65" spans="2:35">
      <c r="B65">
        <v>61</v>
      </c>
      <c r="C65" t="s">
        <v>126</v>
      </c>
      <c r="D65" t="s">
        <v>120</v>
      </c>
      <c r="H65">
        <f>IF('3-Controllo quantitativo'!J63&lt;&gt;"",'3-Controllo quantitativo'!J63,"")</f>
        <v>0</v>
      </c>
      <c r="I65">
        <f>IF(E65&lt;&gt;"",IF(J65&lt;&gt;"",IF('3-Controllo quantitativo'!O63&lt;&gt;"",'3-Controllo quantitativo'!O63,0),""),"")</f>
        <v>0</v>
      </c>
      <c r="M65">
        <f>ROUND(IF($E65="",IF(J65="",0,0),IF(I65="",0,($E65^2+J65^2)^0.5)),5)</f>
        <v>0</v>
      </c>
      <c r="N65">
        <f>ROUND(IF($F65="",IF(K65="",0,0),IF(K65="",0,($F65^2+K65^2)^0.5)),5)</f>
        <v>0</v>
      </c>
      <c r="O65">
        <f>IF('3-Controllo quantitativo'!P63&lt;&gt;"",'3-Controllo quantitativo'!P63,"")</f>
        <v>0</v>
      </c>
      <c r="T65">
        <f>ROUND(IF($E65="",IF(Q65="",0,0),IF(Q65="",0,($E65^2+Q65^2)^0.5)),5)</f>
        <v>0</v>
      </c>
      <c r="U65">
        <f>ROUND(IF($F65="",IF(R65="",0,0),IF(R65="",0,($F65^2+R65^2)^0.5)),5)</f>
        <v>0</v>
      </c>
      <c r="V65">
        <f>IF('3-Controllo quantitativo'!V63&lt;&gt;"",'3-Controllo quantitativo'!V63,"")</f>
        <v>0</v>
      </c>
      <c r="AA65">
        <f>ROUND(IF($E65="",IF(X65="",0,0),IF(X65="",0,($E65^2+X65^2)^0.5)),5)</f>
        <v>0</v>
      </c>
      <c r="AB65">
        <f>ROUND(IF($F65="",IF(Y65="",0,0),IF(Y65="",0,($F65^2+Y65^2)^0.5)),5)</f>
        <v>0</v>
      </c>
      <c r="AC65">
        <f>IF(SUM($I65,$P65),IF($I65&lt;&gt;"",IF($P65&lt;&gt;"",IF($W65&lt;&gt;"",(($I65*M65)^2+($P65*T65)^2+($W65*AA65)^2)^0.5/SUM($I65,$P65,$W65),(($I65*M65)^2+($P65*T65)^2)^0.5/SUM($I65,$P65)),M65),""),0)</f>
        <v>0</v>
      </c>
      <c r="AD65">
        <f>IF(SUM($I65,$P65),IF($I65&lt;&gt;"",IF($P65&lt;&gt;"",IF($W65&lt;&gt;"",(($I65*N65)^2+($P65*U65)^2+($W65*AB65)^2)^0.5/SUM($I65,$P65,$W65),(($I65*N65)^2+($P65*U65)^2)^0.5/SUM($I65,$P65)),N65),""),0)</f>
        <v>0</v>
      </c>
      <c r="AE65" s="10">
        <f>IF(AC65&lt;&gt;"",(AC65*SUM($I65,$P65,$W65))^2,"")</f>
        <v>0</v>
      </c>
      <c r="AF65" s="10">
        <f>IF(AD65&lt;&gt;"",(AD65*SUM($I65,$P65,$W65))^2,"")</f>
        <v>0</v>
      </c>
      <c r="AG65" s="10">
        <f>IFERROR(ABS(I65),"")</f>
        <v>0</v>
      </c>
      <c r="AH65" s="10">
        <f>IFERROR(ABS(P65),"")</f>
        <v>0</v>
      </c>
      <c r="AI65" s="10">
        <f>IFERROR(ABS(W65),"")</f>
        <v>0</v>
      </c>
    </row>
    <row r="66" spans="2:35">
      <c r="B66">
        <v>62</v>
      </c>
      <c r="C66" t="s">
        <v>127</v>
      </c>
      <c r="D66" t="s">
        <v>120</v>
      </c>
      <c r="H66">
        <f>IF('3-Controllo quantitativo'!J64&lt;&gt;"",'3-Controllo quantitativo'!J64,"")</f>
        <v>0</v>
      </c>
      <c r="I66">
        <f>IF(E66&lt;&gt;"",IF(J66&lt;&gt;"",IF('3-Controllo quantitativo'!O64&lt;&gt;"",'3-Controllo quantitativo'!O64,0),""),"")</f>
        <v>0</v>
      </c>
      <c r="M66">
        <f>ROUND(IF($E66="",IF(J66="",0,0),IF(I66="",0,($E66^2+J66^2)^0.5)),5)</f>
        <v>0</v>
      </c>
      <c r="N66">
        <f>ROUND(IF($F66="",IF(K66="",0,0),IF(K66="",0,($F66^2+K66^2)^0.5)),5)</f>
        <v>0</v>
      </c>
      <c r="O66">
        <f>IF('3-Controllo quantitativo'!P64&lt;&gt;"",'3-Controllo quantitativo'!P64,"")</f>
        <v>0</v>
      </c>
      <c r="T66">
        <f>ROUND(IF($E66="",IF(Q66="",0,0),IF(Q66="",0,($E66^2+Q66^2)^0.5)),5)</f>
        <v>0</v>
      </c>
      <c r="U66">
        <f>ROUND(IF($F66="",IF(R66="",0,0),IF(R66="",0,($F66^2+R66^2)^0.5)),5)</f>
        <v>0</v>
      </c>
      <c r="V66">
        <f>IF('3-Controllo quantitativo'!V64&lt;&gt;"",'3-Controllo quantitativo'!V64,"")</f>
        <v>0</v>
      </c>
      <c r="AA66">
        <f>ROUND(IF($E66="",IF(X66="",0,0),IF(X66="",0,($E66^2+X66^2)^0.5)),5)</f>
        <v>0</v>
      </c>
      <c r="AB66">
        <f>ROUND(IF($F66="",IF(Y66="",0,0),IF(Y66="",0,($F66^2+Y66^2)^0.5)),5)</f>
        <v>0</v>
      </c>
      <c r="AC66">
        <f>IF(SUM($I66,$P66),IF($I66&lt;&gt;"",IF($P66&lt;&gt;"",IF($W66&lt;&gt;"",(($I66*M66)^2+($P66*T66)^2+($W66*AA66)^2)^0.5/SUM($I66,$P66,$W66),(($I66*M66)^2+($P66*T66)^2)^0.5/SUM($I66,$P66)),M66),""),0)</f>
        <v>0</v>
      </c>
      <c r="AD66">
        <f>IF(SUM($I66,$P66),IF($I66&lt;&gt;"",IF($P66&lt;&gt;"",IF($W66&lt;&gt;"",(($I66*N66)^2+($P66*U66)^2+($W66*AB66)^2)^0.5/SUM($I66,$P66,$W66),(($I66*N66)^2+($P66*U66)^2)^0.5/SUM($I66,$P66)),N66),""),0)</f>
        <v>0</v>
      </c>
      <c r="AE66" s="10">
        <f>IF(AC66&lt;&gt;"",(AC66*SUM($I66,$P66,$W66))^2,"")</f>
        <v>0</v>
      </c>
      <c r="AF66" s="10">
        <f>IF(AD66&lt;&gt;"",(AD66*SUM($I66,$P66,$W66))^2,"")</f>
        <v>0</v>
      </c>
      <c r="AG66" s="10">
        <f>IFERROR(ABS(I66),"")</f>
        <v>0</v>
      </c>
      <c r="AH66" s="10">
        <f>IFERROR(ABS(P66),"")</f>
        <v>0</v>
      </c>
      <c r="AI66" s="10">
        <f>IFERROR(ABS(W66),"")</f>
        <v>0</v>
      </c>
    </row>
    <row r="67" spans="2:35">
      <c r="B67">
        <v>63</v>
      </c>
      <c r="C67" t="s">
        <v>128</v>
      </c>
      <c r="D67" t="s">
        <v>123</v>
      </c>
      <c r="H67">
        <f>IF('3-Controllo quantitativo'!J65&lt;&gt;"",'3-Controllo quantitativo'!J65,"")</f>
        <v>0</v>
      </c>
      <c r="I67">
        <f>IF(E67&lt;&gt;"",IF(J67&lt;&gt;"",IF('3-Controllo quantitativo'!O65&lt;&gt;"",'3-Controllo quantitativo'!O65,0),""),"")</f>
        <v>0</v>
      </c>
      <c r="M67">
        <f>ROUND(IF($E67="",IF(J67="",0,0),IF(I67="",0,($E67^2+J67^2)^0.5)),5)</f>
        <v>0</v>
      </c>
      <c r="N67">
        <f>ROUND(IF($F67="",IF(K67="",0,0),IF(K67="",0,($F67^2+K67^2)^0.5)),5)</f>
        <v>0</v>
      </c>
      <c r="O67">
        <f>IF('3-Controllo quantitativo'!P65&lt;&gt;"",'3-Controllo quantitativo'!P65,"")</f>
        <v>0</v>
      </c>
      <c r="T67">
        <f>ROUND(IF($E67="",IF(Q67="",0,0),IF(Q67="",0,($E67^2+Q67^2)^0.5)),5)</f>
        <v>0</v>
      </c>
      <c r="U67">
        <f>ROUND(IF($F67="",IF(R67="",0,0),IF(R67="",0,($F67^2+R67^2)^0.5)),5)</f>
        <v>0</v>
      </c>
      <c r="V67">
        <f>IF('3-Controllo quantitativo'!V65&lt;&gt;"",'3-Controllo quantitativo'!V65,"")</f>
        <v>0</v>
      </c>
      <c r="AA67">
        <f>ROUND(IF($E67="",IF(X67="",0,0),IF(X67="",0,($E67^2+X67^2)^0.5)),5)</f>
        <v>0</v>
      </c>
      <c r="AB67">
        <f>ROUND(IF($F67="",IF(Y67="",0,0),IF(Y67="",0,($F67^2+Y67^2)^0.5)),5)</f>
        <v>0</v>
      </c>
      <c r="AC67">
        <f>IF(SUM($I67,$P67),IF($I67&lt;&gt;"",IF($P67&lt;&gt;"",IF($W67&lt;&gt;"",(($I67*M67)^2+($P67*T67)^2+($W67*AA67)^2)^0.5/SUM($I67,$P67,$W67),(($I67*M67)^2+($P67*T67)^2)^0.5/SUM($I67,$P67)),M67),""),0)</f>
        <v>0</v>
      </c>
      <c r="AD67">
        <f>IF(SUM($I67,$P67),IF($I67&lt;&gt;"",IF($P67&lt;&gt;"",IF($W67&lt;&gt;"",(($I67*N67)^2+($P67*U67)^2+($W67*AB67)^2)^0.5/SUM($I67,$P67,$W67),(($I67*N67)^2+($P67*U67)^2)^0.5/SUM($I67,$P67)),N67),""),0)</f>
        <v>0</v>
      </c>
      <c r="AE67" s="10">
        <f>IF(AC67&lt;&gt;"",(AC67*SUM($I67,$P67,$W67))^2,"")</f>
        <v>0</v>
      </c>
      <c r="AF67" s="10">
        <f>IF(AD67&lt;&gt;"",(AD67*SUM($I67,$P67,$W67))^2,"")</f>
        <v>0</v>
      </c>
      <c r="AG67" s="10">
        <f>IFERROR(ABS(I67),"")</f>
        <v>0</v>
      </c>
      <c r="AH67" s="10">
        <f>IFERROR(ABS(P67),"")</f>
        <v>0</v>
      </c>
      <c r="AI67" s="10">
        <f>IFERROR(ABS(W67),"")</f>
        <v>0</v>
      </c>
    </row>
    <row r="68" spans="2:35">
      <c r="B68">
        <v>64</v>
      </c>
      <c r="C68" t="s">
        <v>129</v>
      </c>
      <c r="D68" t="s">
        <v>130</v>
      </c>
      <c r="H68">
        <f>IF('3-Controllo quantitativo'!J66&lt;&gt;"",'3-Controllo quantitativo'!J66,"")</f>
        <v>0</v>
      </c>
      <c r="I68">
        <f>IF(E68&lt;&gt;"",IF(J68&lt;&gt;"",IF('3-Controllo quantitativo'!O66&lt;&gt;"",'3-Controllo quantitativo'!O66,0),""),"")</f>
        <v>0</v>
      </c>
      <c r="M68">
        <f>ROUND(IF($E68="",IF(J68="",0,0),IF(I68="",0,($E68^2+J68^2)^0.5)),5)</f>
        <v>0</v>
      </c>
      <c r="N68">
        <f>ROUND(IF($F68="",IF(K68="",0,0),IF(K68="",0,($F68^2+K68^2)^0.5)),5)</f>
        <v>0</v>
      </c>
      <c r="O68">
        <f>IF('3-Controllo quantitativo'!P66&lt;&gt;"",'3-Controllo quantitativo'!P66,"")</f>
        <v>0</v>
      </c>
      <c r="T68">
        <f>ROUND(IF($E68="",IF(Q68="",0,0),IF(Q68="",0,($E68^2+Q68^2)^0.5)),5)</f>
        <v>0</v>
      </c>
      <c r="U68">
        <f>ROUND(IF($F68="",IF(R68="",0,0),IF(R68="",0,($F68^2+R68^2)^0.5)),5)</f>
        <v>0</v>
      </c>
      <c r="V68">
        <f>IF('3-Controllo quantitativo'!V66&lt;&gt;"",'3-Controllo quantitativo'!V66,"")</f>
        <v>0</v>
      </c>
      <c r="AA68">
        <f>ROUND(IF($E68="",IF(X68="",0,0),IF(X68="",0,($E68^2+X68^2)^0.5)),5)</f>
        <v>0</v>
      </c>
      <c r="AB68">
        <f>ROUND(IF($F68="",IF(Y68="",0,0),IF(Y68="",0,($F68^2+Y68^2)^0.5)),5)</f>
        <v>0</v>
      </c>
      <c r="AC68">
        <f>IF(SUM($I68,$P68),IF($I68&lt;&gt;"",IF($P68&lt;&gt;"",IF($W68&lt;&gt;"",(($I68*M68)^2+($P68*T68)^2+($W68*AA68)^2)^0.5/SUM($I68,$P68,$W68),(($I68*M68)^2+($P68*T68)^2)^0.5/SUM($I68,$P68)),M68),""),0)</f>
        <v>0</v>
      </c>
      <c r="AD68">
        <f>IF(SUM($I68,$P68),IF($I68&lt;&gt;"",IF($P68&lt;&gt;"",IF($W68&lt;&gt;"",(($I68*N68)^2+($P68*U68)^2+($W68*AB68)^2)^0.5/SUM($I68,$P68,$W68),(($I68*N68)^2+($P68*U68)^2)^0.5/SUM($I68,$P68)),N68),""),0)</f>
        <v>0</v>
      </c>
      <c r="AE68" s="10">
        <f>IF(AC68&lt;&gt;"",(AC68*SUM($I68,$P68,$W68))^2,"")</f>
        <v>0</v>
      </c>
      <c r="AF68" s="10">
        <f>IF(AD68&lt;&gt;"",(AD68*SUM($I68,$P68,$W68))^2,"")</f>
        <v>0</v>
      </c>
      <c r="AG68" s="10">
        <f>IFERROR(ABS(I68),"")</f>
        <v>0</v>
      </c>
      <c r="AH68" s="10">
        <f>IFERROR(ABS(P68),"")</f>
        <v>0</v>
      </c>
      <c r="AI68" s="10">
        <f>IFERROR(ABS(W68),"")</f>
        <v>0</v>
      </c>
    </row>
    <row r="69" spans="2:35">
      <c r="B69">
        <v>65</v>
      </c>
      <c r="C69" t="s">
        <v>131</v>
      </c>
      <c r="D69" t="s">
        <v>130</v>
      </c>
      <c r="H69">
        <f>IF('3-Controllo quantitativo'!J67&lt;&gt;"",'3-Controllo quantitativo'!J67,"")</f>
        <v>0</v>
      </c>
      <c r="I69">
        <f>IF(E69&lt;&gt;"",IF(J69&lt;&gt;"",IF('3-Controllo quantitativo'!O67&lt;&gt;"",'3-Controllo quantitativo'!O67,0),""),"")</f>
        <v>0</v>
      </c>
      <c r="M69">
        <f>ROUND(IF($E69="",IF(J69="",0,0),IF(I69="",0,($E69^2+J69^2)^0.5)),5)</f>
        <v>0</v>
      </c>
      <c r="N69">
        <f>ROUND(IF($F69="",IF(K69="",0,0),IF(K69="",0,($F69^2+K69^2)^0.5)),5)</f>
        <v>0</v>
      </c>
      <c r="O69">
        <f>IF('3-Controllo quantitativo'!P67&lt;&gt;"",'3-Controllo quantitativo'!P67,"")</f>
        <v>0</v>
      </c>
      <c r="T69">
        <f>ROUND(IF($E69="",IF(Q69="",0,0),IF(Q69="",0,($E69^2+Q69^2)^0.5)),5)</f>
        <v>0</v>
      </c>
      <c r="U69">
        <f>ROUND(IF($F69="",IF(R69="",0,0),IF(R69="",0,($F69^2+R69^2)^0.5)),5)</f>
        <v>0</v>
      </c>
      <c r="V69">
        <f>IF('3-Controllo quantitativo'!V67&lt;&gt;"",'3-Controllo quantitativo'!V67,"")</f>
        <v>0</v>
      </c>
      <c r="AA69">
        <f>ROUND(IF($E69="",IF(X69="",0,0),IF(X69="",0,($E69^2+X69^2)^0.5)),5)</f>
        <v>0</v>
      </c>
      <c r="AB69">
        <f>ROUND(IF($F69="",IF(Y69="",0,0),IF(Y69="",0,($F69^2+Y69^2)^0.5)),5)</f>
        <v>0</v>
      </c>
      <c r="AC69">
        <f>IF(SUM($I69,$P69),IF($I69&lt;&gt;"",IF($P69&lt;&gt;"",IF($W69&lt;&gt;"",(($I69*M69)^2+($P69*T69)^2+($W69*AA69)^2)^0.5/SUM($I69,$P69,$W69),(($I69*M69)^2+($P69*T69)^2)^0.5/SUM($I69,$P69)),M69),""),0)</f>
        <v>0</v>
      </c>
      <c r="AD69">
        <f>IF(SUM($I69,$P69),IF($I69&lt;&gt;"",IF($P69&lt;&gt;"",IF($W69&lt;&gt;"",(($I69*N69)^2+($P69*U69)^2+($W69*AB69)^2)^0.5/SUM($I69,$P69,$W69),(($I69*N69)^2+($P69*U69)^2)^0.5/SUM($I69,$P69)),N69),""),0)</f>
        <v>0</v>
      </c>
      <c r="AE69" s="10">
        <f>IF(AC69&lt;&gt;"",(AC69*SUM($I69,$P69,$W69))^2,"")</f>
        <v>0</v>
      </c>
      <c r="AF69" s="10">
        <f>IF(AD69&lt;&gt;"",(AD69*SUM($I69,$P69,$W69))^2,"")</f>
        <v>0</v>
      </c>
      <c r="AG69" s="10">
        <f>IFERROR(ABS(I69),"")</f>
        <v>0</v>
      </c>
      <c r="AH69" s="10">
        <f>IFERROR(ABS(P69),"")</f>
        <v>0</v>
      </c>
      <c r="AI69" s="10">
        <f>IFERROR(ABS(W69),"")</f>
        <v>0</v>
      </c>
    </row>
    <row r="70" spans="2:35">
      <c r="B70">
        <v>66</v>
      </c>
      <c r="C70" t="s">
        <v>132</v>
      </c>
      <c r="D70" t="s">
        <v>133</v>
      </c>
      <c r="H70">
        <f>IF('3-Controllo quantitativo'!J68&lt;&gt;"",'3-Controllo quantitativo'!J68,"")</f>
        <v>0</v>
      </c>
      <c r="I70">
        <f>IF(E70&lt;&gt;"",IF(J70&lt;&gt;"",IF('3-Controllo quantitativo'!O68&lt;&gt;"",'3-Controllo quantitativo'!O68,0),""),"")</f>
        <v>0</v>
      </c>
      <c r="M70">
        <f>ROUND(IF($E70="",IF(J70="",0,0),IF(I70="",0,($E70^2+J70^2)^0.5)),5)</f>
        <v>0</v>
      </c>
      <c r="N70">
        <f>ROUND(IF($F70="",IF(K70="",0,0),IF(K70="",0,($F70^2+K70^2)^0.5)),5)</f>
        <v>0</v>
      </c>
      <c r="O70">
        <f>IF('3-Controllo quantitativo'!P68&lt;&gt;"",'3-Controllo quantitativo'!P68,"")</f>
        <v>0</v>
      </c>
      <c r="T70">
        <f>ROUND(IF($E70="",IF(Q70="",0,0),IF(Q70="",0,($E70^2+Q70^2)^0.5)),5)</f>
        <v>0</v>
      </c>
      <c r="U70">
        <f>ROUND(IF($F70="",IF(R70="",0,0),IF(R70="",0,($F70^2+R70^2)^0.5)),5)</f>
        <v>0</v>
      </c>
      <c r="V70">
        <f>IF('3-Controllo quantitativo'!V68&lt;&gt;"",'3-Controllo quantitativo'!V68,"")</f>
        <v>0</v>
      </c>
      <c r="AA70">
        <f>ROUND(IF($E70="",IF(X70="",0,0),IF(X70="",0,($E70^2+X70^2)^0.5)),5)</f>
        <v>0</v>
      </c>
      <c r="AB70">
        <f>ROUND(IF($F70="",IF(Y70="",0,0),IF(Y70="",0,($F70^2+Y70^2)^0.5)),5)</f>
        <v>0</v>
      </c>
      <c r="AC70">
        <f>IF(SUM($I70,$P70),IF($I70&lt;&gt;"",IF($P70&lt;&gt;"",IF($W70&lt;&gt;"",(($I70*M70)^2+($P70*T70)^2+($W70*AA70)^2)^0.5/SUM($I70,$P70,$W70),(($I70*M70)^2+($P70*T70)^2)^0.5/SUM($I70,$P70)),M70),""),0)</f>
        <v>0</v>
      </c>
      <c r="AD70">
        <f>IF(SUM($I70,$P70),IF($I70&lt;&gt;"",IF($P70&lt;&gt;"",IF($W70&lt;&gt;"",(($I70*N70)^2+($P70*U70)^2+($W70*AB70)^2)^0.5/SUM($I70,$P70,$W70),(($I70*N70)^2+($P70*U70)^2)^0.5/SUM($I70,$P70)),N70),""),0)</f>
        <v>0</v>
      </c>
      <c r="AE70" s="10">
        <f>IF(AC70&lt;&gt;"",(AC70*SUM($I70,$P70,$W70))^2,"")</f>
        <v>0</v>
      </c>
      <c r="AF70" s="10">
        <f>IF(AD70&lt;&gt;"",(AD70*SUM($I70,$P70,$W70))^2,"")</f>
        <v>0</v>
      </c>
      <c r="AG70" s="10">
        <f>IFERROR(ABS(I70),"")</f>
        <v>0</v>
      </c>
      <c r="AH70" s="10">
        <f>IFERROR(ABS(P70),"")</f>
        <v>0</v>
      </c>
      <c r="AI70" s="10">
        <f>IFERROR(ABS(W70),"")</f>
        <v>0</v>
      </c>
    </row>
    <row r="71" spans="2:35">
      <c r="B71">
        <v>67</v>
      </c>
      <c r="C71" t="s">
        <v>134</v>
      </c>
      <c r="D71" t="s">
        <v>133</v>
      </c>
      <c r="H71">
        <f>IF('3-Controllo quantitativo'!J69&lt;&gt;"",'3-Controllo quantitativo'!J69,"")</f>
        <v>0</v>
      </c>
      <c r="I71">
        <f>IF(E71&lt;&gt;"",IF(J71&lt;&gt;"",IF('3-Controllo quantitativo'!O69&lt;&gt;"",'3-Controllo quantitativo'!O69,0),""),"")</f>
        <v>0</v>
      </c>
      <c r="M71">
        <f>ROUND(IF($E71="",IF(J71="",0,0),IF(I71="",0,($E71^2+J71^2)^0.5)),5)</f>
        <v>0</v>
      </c>
      <c r="N71">
        <f>ROUND(IF($F71="",IF(K71="",0,0),IF(K71="",0,($F71^2+K71^2)^0.5)),5)</f>
        <v>0</v>
      </c>
      <c r="O71">
        <f>IF('3-Controllo quantitativo'!P69&lt;&gt;"",'3-Controllo quantitativo'!P69,"")</f>
        <v>0</v>
      </c>
      <c r="T71">
        <f>ROUND(IF($E71="",IF(Q71="",0,0),IF(Q71="",0,($E71^2+Q71^2)^0.5)),5)</f>
        <v>0</v>
      </c>
      <c r="U71">
        <f>ROUND(IF($F71="",IF(R71="",0,0),IF(R71="",0,($F71^2+R71^2)^0.5)),5)</f>
        <v>0</v>
      </c>
      <c r="V71">
        <f>IF('3-Controllo quantitativo'!V69&lt;&gt;"",'3-Controllo quantitativo'!V69,"")</f>
        <v>0</v>
      </c>
      <c r="AA71">
        <f>ROUND(IF($E71="",IF(X71="",0,0),IF(X71="",0,($E71^2+X71^2)^0.5)),5)</f>
        <v>0</v>
      </c>
      <c r="AB71">
        <f>ROUND(IF($F71="",IF(Y71="",0,0),IF(Y71="",0,($F71^2+Y71^2)^0.5)),5)</f>
        <v>0</v>
      </c>
      <c r="AC71">
        <f>IF(SUM($I71,$P71),IF($I71&lt;&gt;"",IF($P71&lt;&gt;"",IF($W71&lt;&gt;"",(($I71*M71)^2+($P71*T71)^2+($W71*AA71)^2)^0.5/SUM($I71,$P71,$W71),(($I71*M71)^2+($P71*T71)^2)^0.5/SUM($I71,$P71)),M71),""),0)</f>
        <v>0</v>
      </c>
      <c r="AD71">
        <f>IF(SUM($I71,$P71),IF($I71&lt;&gt;"",IF($P71&lt;&gt;"",IF($W71&lt;&gt;"",(($I71*N71)^2+($P71*U71)^2+($W71*AB71)^2)^0.5/SUM($I71,$P71,$W71),(($I71*N71)^2+($P71*U71)^2)^0.5/SUM($I71,$P71)),N71),""),0)</f>
        <v>0</v>
      </c>
      <c r="AE71" s="10">
        <f>IF(AC71&lt;&gt;"",(AC71*SUM($I71,$P71,$W71))^2,"")</f>
        <v>0</v>
      </c>
      <c r="AF71" s="10">
        <f>IF(AD71&lt;&gt;"",(AD71*SUM($I71,$P71,$W71))^2,"")</f>
        <v>0</v>
      </c>
      <c r="AG71" s="10">
        <f>IFERROR(ABS(I71),"")</f>
        <v>0</v>
      </c>
      <c r="AH71" s="10">
        <f>IFERROR(ABS(P71),"")</f>
        <v>0</v>
      </c>
      <c r="AI71" s="10">
        <f>IFERROR(ABS(W71),"")</f>
        <v>0</v>
      </c>
    </row>
    <row r="72" spans="2:35">
      <c r="B72">
        <v>68</v>
      </c>
      <c r="C72" t="s">
        <v>135</v>
      </c>
      <c r="D72" t="s">
        <v>120</v>
      </c>
      <c r="H72">
        <f>IF('3-Controllo quantitativo'!J70&lt;&gt;"",'3-Controllo quantitativo'!J70,"")</f>
        <v>0</v>
      </c>
      <c r="I72">
        <f>IF(E72&lt;&gt;"",IF(J72&lt;&gt;"",IF('3-Controllo quantitativo'!O70&lt;&gt;"",'3-Controllo quantitativo'!O70,0),""),"")</f>
        <v>0</v>
      </c>
      <c r="M72">
        <f>ROUND(IF($E72="",IF(J72="",0,0),IF(I72="",0,($E72^2+J72^2)^0.5)),5)</f>
        <v>0</v>
      </c>
      <c r="N72">
        <f>ROUND(IF($F72="",IF(K72="",0,0),IF(K72="",0,($F72^2+K72^2)^0.5)),5)</f>
        <v>0</v>
      </c>
      <c r="O72">
        <f>IF('3-Controllo quantitativo'!P70&lt;&gt;"",'3-Controllo quantitativo'!P70,"")</f>
        <v>0</v>
      </c>
      <c r="T72">
        <f>ROUND(IF($E72="",IF(Q72="",0,0),IF(Q72="",0,($E72^2+Q72^2)^0.5)),5)</f>
        <v>0</v>
      </c>
      <c r="U72">
        <f>ROUND(IF($F72="",IF(R72="",0,0),IF(R72="",0,($F72^2+R72^2)^0.5)),5)</f>
        <v>0</v>
      </c>
      <c r="V72">
        <f>IF('3-Controllo quantitativo'!V70&lt;&gt;"",'3-Controllo quantitativo'!V70,"")</f>
        <v>0</v>
      </c>
      <c r="AA72">
        <f>ROUND(IF($E72="",IF(X72="",0,0),IF(X72="",0,($E72^2+X72^2)^0.5)),5)</f>
        <v>0</v>
      </c>
      <c r="AB72">
        <f>ROUND(IF($F72="",IF(Y72="",0,0),IF(Y72="",0,($F72^2+Y72^2)^0.5)),5)</f>
        <v>0</v>
      </c>
      <c r="AC72">
        <f>IF(SUM($I72,$P72),IF($I72&lt;&gt;"",IF($P72&lt;&gt;"",IF($W72&lt;&gt;"",(($I72*M72)^2+($P72*T72)^2+($W72*AA72)^2)^0.5/SUM($I72,$P72,$W72),(($I72*M72)^2+($P72*T72)^2)^0.5/SUM($I72,$P72)),M72),""),0)</f>
        <v>0</v>
      </c>
      <c r="AD72">
        <f>IF(SUM($I72,$P72),IF($I72&lt;&gt;"",IF($P72&lt;&gt;"",IF($W72&lt;&gt;"",(($I72*N72)^2+($P72*U72)^2+($W72*AB72)^2)^0.5/SUM($I72,$P72,$W72),(($I72*N72)^2+($P72*U72)^2)^0.5/SUM($I72,$P72)),N72),""),0)</f>
        <v>0</v>
      </c>
      <c r="AE72" s="10">
        <f>IF(AC72&lt;&gt;"",(AC72*SUM($I72,$P72,$W72))^2,"")</f>
        <v>0</v>
      </c>
      <c r="AF72" s="10">
        <f>IF(AD72&lt;&gt;"",(AD72*SUM($I72,$P72,$W72))^2,"")</f>
        <v>0</v>
      </c>
      <c r="AG72" s="10">
        <f>IFERROR(ABS(I72),"")</f>
        <v>0</v>
      </c>
      <c r="AH72" s="10">
        <f>IFERROR(ABS(P72),"")</f>
        <v>0</v>
      </c>
      <c r="AI72" s="10">
        <f>IFERROR(ABS(W72),"")</f>
        <v>0</v>
      </c>
    </row>
    <row r="73" spans="2:35">
      <c r="B73">
        <v>69</v>
      </c>
      <c r="C73" t="s">
        <v>136</v>
      </c>
      <c r="D73" t="s">
        <v>120</v>
      </c>
      <c r="H73">
        <f>IF('3-Controllo quantitativo'!J71&lt;&gt;"",'3-Controllo quantitativo'!J71,"")</f>
        <v>0</v>
      </c>
      <c r="I73">
        <f>IF(E73&lt;&gt;"",IF(J73&lt;&gt;"",IF('3-Controllo quantitativo'!O71&lt;&gt;"",'3-Controllo quantitativo'!O71,0),""),"")</f>
        <v>0</v>
      </c>
      <c r="M73">
        <f>ROUND(IF($E73="",IF(J73="",0,0),IF(I73="",0,($E73^2+J73^2)^0.5)),5)</f>
        <v>0</v>
      </c>
      <c r="N73">
        <f>ROUND(IF($F73="",IF(K73="",0,0),IF(K73="",0,($F73^2+K73^2)^0.5)),5)</f>
        <v>0</v>
      </c>
      <c r="O73">
        <f>IF('3-Controllo quantitativo'!P71&lt;&gt;"",'3-Controllo quantitativo'!P71,"")</f>
        <v>0</v>
      </c>
      <c r="T73">
        <f>ROUND(IF($E73="",IF(Q73="",0,0),IF(Q73="",0,($E73^2+Q73^2)^0.5)),5)</f>
        <v>0</v>
      </c>
      <c r="U73">
        <f>ROUND(IF($F73="",IF(R73="",0,0),IF(R73="",0,($F73^2+R73^2)^0.5)),5)</f>
        <v>0</v>
      </c>
      <c r="V73">
        <f>IF('3-Controllo quantitativo'!V71&lt;&gt;"",'3-Controllo quantitativo'!V71,"")</f>
        <v>0</v>
      </c>
      <c r="AA73">
        <f>ROUND(IF($E73="",IF(X73="",0,0),IF(X73="",0,($E73^2+X73^2)^0.5)),5)</f>
        <v>0</v>
      </c>
      <c r="AB73">
        <f>ROUND(IF($F73="",IF(Y73="",0,0),IF(Y73="",0,($F73^2+Y73^2)^0.5)),5)</f>
        <v>0</v>
      </c>
      <c r="AC73">
        <f>IF(SUM($I73,$P73),IF($I73&lt;&gt;"",IF($P73&lt;&gt;"",IF($W73&lt;&gt;"",(($I73*M73)^2+($P73*T73)^2+($W73*AA73)^2)^0.5/SUM($I73,$P73,$W73),(($I73*M73)^2+($P73*T73)^2)^0.5/SUM($I73,$P73)),M73),""),0)</f>
        <v>0</v>
      </c>
      <c r="AD73">
        <f>IF(SUM($I73,$P73),IF($I73&lt;&gt;"",IF($P73&lt;&gt;"",IF($W73&lt;&gt;"",(($I73*N73)^2+($P73*U73)^2+($W73*AB73)^2)^0.5/SUM($I73,$P73,$W73),(($I73*N73)^2+($P73*U73)^2)^0.5/SUM($I73,$P73)),N73),""),0)</f>
        <v>0</v>
      </c>
      <c r="AE73" s="10">
        <f>IF(AC73&lt;&gt;"",(AC73*SUM($I73,$P73,$W73))^2,"")</f>
        <v>0</v>
      </c>
      <c r="AF73" s="10">
        <f>IF(AD73&lt;&gt;"",(AD73*SUM($I73,$P73,$W73))^2,"")</f>
        <v>0</v>
      </c>
      <c r="AG73" s="10">
        <f>IFERROR(ABS(I73),"")</f>
        <v>0</v>
      </c>
      <c r="AH73" s="10">
        <f>IFERROR(ABS(P73),"")</f>
        <v>0</v>
      </c>
      <c r="AI73" s="10">
        <f>IFERROR(ABS(W73),"")</f>
        <v>0</v>
      </c>
    </row>
    <row r="74" spans="2:35">
      <c r="B74">
        <v>70</v>
      </c>
      <c r="C74" t="s">
        <v>137</v>
      </c>
      <c r="D74" t="s">
        <v>120</v>
      </c>
      <c r="H74">
        <f>IF('3-Controllo quantitativo'!J72&lt;&gt;"",'3-Controllo quantitativo'!J72,"")</f>
        <v>0</v>
      </c>
      <c r="I74">
        <f>IF(E74&lt;&gt;"",IF(J74&lt;&gt;"",IF('3-Controllo quantitativo'!O72&lt;&gt;"",'3-Controllo quantitativo'!O72,0),""),"")</f>
        <v>0</v>
      </c>
      <c r="M74">
        <f>ROUND(IF($E74="",IF(J74="",0,0),IF(I74="",0,($E74^2+J74^2)^0.5)),5)</f>
        <v>0</v>
      </c>
      <c r="N74">
        <f>ROUND(IF($F74="",IF(K74="",0,0),IF(K74="",0,($F74^2+K74^2)^0.5)),5)</f>
        <v>0</v>
      </c>
      <c r="O74">
        <f>IF('3-Controllo quantitativo'!P72&lt;&gt;"",'3-Controllo quantitativo'!P72,"")</f>
        <v>0</v>
      </c>
      <c r="T74">
        <f>ROUND(IF($E74="",IF(Q74="",0,0),IF(Q74="",0,($E74^2+Q74^2)^0.5)),5)</f>
        <v>0</v>
      </c>
      <c r="U74">
        <f>ROUND(IF($F74="",IF(R74="",0,0),IF(R74="",0,($F74^2+R74^2)^0.5)),5)</f>
        <v>0</v>
      </c>
      <c r="V74">
        <f>IF('3-Controllo quantitativo'!V72&lt;&gt;"",'3-Controllo quantitativo'!V72,"")</f>
        <v>0</v>
      </c>
      <c r="AA74">
        <f>ROUND(IF($E74="",IF(X74="",0,0),IF(X74="",0,($E74^2+X74^2)^0.5)),5)</f>
        <v>0</v>
      </c>
      <c r="AB74">
        <f>ROUND(IF($F74="",IF(Y74="",0,0),IF(Y74="",0,($F74^2+Y74^2)^0.5)),5)</f>
        <v>0</v>
      </c>
      <c r="AC74">
        <f>IF(SUM($I74,$P74),IF($I74&lt;&gt;"",IF($P74&lt;&gt;"",IF($W74&lt;&gt;"",(($I74*M74)^2+($P74*T74)^2+($W74*AA74)^2)^0.5/SUM($I74,$P74,$W74),(($I74*M74)^2+($P74*T74)^2)^0.5/SUM($I74,$P74)),M74),""),0)</f>
        <v>0</v>
      </c>
      <c r="AD74">
        <f>IF(SUM($I74,$P74),IF($I74&lt;&gt;"",IF($P74&lt;&gt;"",IF($W74&lt;&gt;"",(($I74*N74)^2+($P74*U74)^2+($W74*AB74)^2)^0.5/SUM($I74,$P74,$W74),(($I74*N74)^2+($P74*U74)^2)^0.5/SUM($I74,$P74)),N74),""),0)</f>
        <v>0</v>
      </c>
      <c r="AE74" s="10">
        <f>IF(AC74&lt;&gt;"",(AC74*SUM($I74,$P74,$W74))^2,"")</f>
        <v>0</v>
      </c>
      <c r="AF74" s="10">
        <f>IF(AD74&lt;&gt;"",(AD74*SUM($I74,$P74,$W74))^2,"")</f>
        <v>0</v>
      </c>
      <c r="AG74" s="10">
        <f>IFERROR(ABS(I74),"")</f>
        <v>0</v>
      </c>
      <c r="AH74" s="10">
        <f>IFERROR(ABS(P74),"")</f>
        <v>0</v>
      </c>
      <c r="AI74" s="10">
        <f>IFERROR(ABS(W74),"")</f>
        <v>0</v>
      </c>
    </row>
    <row r="75" spans="2:35">
      <c r="B75">
        <v>71</v>
      </c>
      <c r="C75" t="s">
        <v>127</v>
      </c>
      <c r="D75" t="s">
        <v>120</v>
      </c>
      <c r="H75">
        <f>IF('3-Controllo quantitativo'!J73&lt;&gt;"",'3-Controllo quantitativo'!J73,"")</f>
        <v>0</v>
      </c>
      <c r="I75">
        <f>IF(E75&lt;&gt;"",IF(J75&lt;&gt;"",IF('3-Controllo quantitativo'!O73&lt;&gt;"",'3-Controllo quantitativo'!O73,0),""),"")</f>
        <v>0</v>
      </c>
      <c r="M75">
        <f>ROUND(IF($E75="",IF(J75="",0,0),IF(I75="",0,($E75^2+J75^2)^0.5)),5)</f>
        <v>0</v>
      </c>
      <c r="N75">
        <f>ROUND(IF($F75="",IF(K75="",0,0),IF(K75="",0,($F75^2+K75^2)^0.5)),5)</f>
        <v>0</v>
      </c>
      <c r="O75">
        <f>IF('3-Controllo quantitativo'!P73&lt;&gt;"",'3-Controllo quantitativo'!P73,"")</f>
        <v>0</v>
      </c>
      <c r="T75">
        <f>ROUND(IF($E75="",IF(Q75="",0,0),IF(Q75="",0,($E75^2+Q75^2)^0.5)),5)</f>
        <v>0</v>
      </c>
      <c r="U75">
        <f>ROUND(IF($F75="",IF(R75="",0,0),IF(R75="",0,($F75^2+R75^2)^0.5)),5)</f>
        <v>0</v>
      </c>
      <c r="V75">
        <f>IF('3-Controllo quantitativo'!V73&lt;&gt;"",'3-Controllo quantitativo'!V73,"")</f>
        <v>0</v>
      </c>
      <c r="AA75">
        <f>ROUND(IF($E75="",IF(X75="",0,0),IF(X75="",0,($E75^2+X75^2)^0.5)),5)</f>
        <v>0</v>
      </c>
      <c r="AB75">
        <f>ROUND(IF($F75="",IF(Y75="",0,0),IF(Y75="",0,($F75^2+Y75^2)^0.5)),5)</f>
        <v>0</v>
      </c>
      <c r="AC75">
        <f>IF(SUM($I75,$P75),IF($I75&lt;&gt;"",IF($P75&lt;&gt;"",IF($W75&lt;&gt;"",(($I75*M75)^2+($P75*T75)^2+($W75*AA75)^2)^0.5/SUM($I75,$P75,$W75),(($I75*M75)^2+($P75*T75)^2)^0.5/SUM($I75,$P75)),M75),""),0)</f>
        <v>0</v>
      </c>
      <c r="AD75">
        <f>IF(SUM($I75,$P75),IF($I75&lt;&gt;"",IF($P75&lt;&gt;"",IF($W75&lt;&gt;"",(($I75*N75)^2+($P75*U75)^2+($W75*AB75)^2)^0.5/SUM($I75,$P75,$W75),(($I75*N75)^2+($P75*U75)^2)^0.5/SUM($I75,$P75)),N75),""),0)</f>
        <v>0</v>
      </c>
      <c r="AE75" s="10">
        <f>IF(AC75&lt;&gt;"",(AC75*SUM($I75,$P75,$W75))^2,"")</f>
        <v>0</v>
      </c>
      <c r="AF75" s="10">
        <f>IF(AD75&lt;&gt;"",(AD75*SUM($I75,$P75,$W75))^2,"")</f>
        <v>0</v>
      </c>
      <c r="AG75" s="10">
        <f>IFERROR(ABS(I75),"")</f>
        <v>0</v>
      </c>
      <c r="AH75" s="10">
        <f>IFERROR(ABS(P75),"")</f>
        <v>0</v>
      </c>
      <c r="AI75" s="10">
        <f>IFERROR(ABS(W75),"")</f>
        <v>0</v>
      </c>
    </row>
    <row r="76" spans="2:35">
      <c r="B76">
        <v>72</v>
      </c>
      <c r="C76" t="s">
        <v>127</v>
      </c>
      <c r="D76" t="s">
        <v>120</v>
      </c>
      <c r="H76">
        <f>IF('3-Controllo quantitativo'!J74&lt;&gt;"",'3-Controllo quantitativo'!J74,"")</f>
        <v>0</v>
      </c>
      <c r="I76">
        <f>IF(E76&lt;&gt;"",IF(J76&lt;&gt;"",IF('3-Controllo quantitativo'!O74&lt;&gt;"",'3-Controllo quantitativo'!O74,0),""),"")</f>
        <v>0</v>
      </c>
      <c r="M76">
        <f>ROUND(IF($E76="",IF(J76="",0,0),IF(I76="",0,($E76^2+J76^2)^0.5)),5)</f>
        <v>0</v>
      </c>
      <c r="N76">
        <f>ROUND(IF($F76="",IF(K76="",0,0),IF(K76="",0,($F76^2+K76^2)^0.5)),5)</f>
        <v>0</v>
      </c>
      <c r="O76">
        <f>IF('3-Controllo quantitativo'!P74&lt;&gt;"",'3-Controllo quantitativo'!P74,"")</f>
        <v>0</v>
      </c>
      <c r="T76">
        <f>ROUND(IF($E76="",IF(Q76="",0,0),IF(Q76="",0,($E76^2+Q76^2)^0.5)),5)</f>
        <v>0</v>
      </c>
      <c r="U76">
        <f>ROUND(IF($F76="",IF(R76="",0,0),IF(R76="",0,($F76^2+R76^2)^0.5)),5)</f>
        <v>0</v>
      </c>
      <c r="V76">
        <f>IF('3-Controllo quantitativo'!V74&lt;&gt;"",'3-Controllo quantitativo'!V74,"")</f>
        <v>0</v>
      </c>
      <c r="AA76">
        <f>ROUND(IF($E76="",IF(X76="",0,0),IF(X76="",0,($E76^2+X76^2)^0.5)),5)</f>
        <v>0</v>
      </c>
      <c r="AB76">
        <f>ROUND(IF($F76="",IF(Y76="",0,0),IF(Y76="",0,($F76^2+Y76^2)^0.5)),5)</f>
        <v>0</v>
      </c>
      <c r="AC76">
        <f>IF(SUM($I76,$P76),IF($I76&lt;&gt;"",IF($P76&lt;&gt;"",IF($W76&lt;&gt;"",(($I76*M76)^2+($P76*T76)^2+($W76*AA76)^2)^0.5/SUM($I76,$P76,$W76),(($I76*M76)^2+($P76*T76)^2)^0.5/SUM($I76,$P76)),M76),""),0)</f>
        <v>0</v>
      </c>
      <c r="AD76">
        <f>IF(SUM($I76,$P76),IF($I76&lt;&gt;"",IF($P76&lt;&gt;"",IF($W76&lt;&gt;"",(($I76*N76)^2+($P76*U76)^2+($W76*AB76)^2)^0.5/SUM($I76,$P76,$W76),(($I76*N76)^2+($P76*U76)^2)^0.5/SUM($I76,$P76)),N76),""),0)</f>
        <v>0</v>
      </c>
      <c r="AE76" s="10">
        <f>IF(AC76&lt;&gt;"",(AC76*SUM($I76,$P76,$W76))^2,"")</f>
        <v>0</v>
      </c>
      <c r="AF76" s="10">
        <f>IF(AD76&lt;&gt;"",(AD76*SUM($I76,$P76,$W76))^2,"")</f>
        <v>0</v>
      </c>
      <c r="AG76" s="10">
        <f>IFERROR(ABS(I76),"")</f>
        <v>0</v>
      </c>
      <c r="AH76" s="10">
        <f>IFERROR(ABS(P76),"")</f>
        <v>0</v>
      </c>
      <c r="AI76" s="10">
        <f>IFERROR(ABS(W76),"")</f>
        <v>0</v>
      </c>
    </row>
    <row r="77" spans="2:35">
      <c r="B77">
        <v>73</v>
      </c>
      <c r="C77" t="s">
        <v>126</v>
      </c>
      <c r="D77" t="s">
        <v>120</v>
      </c>
      <c r="H77">
        <f>IF('3-Controllo quantitativo'!J75&lt;&gt;"",'3-Controllo quantitativo'!J75,"")</f>
        <v>0</v>
      </c>
      <c r="I77">
        <f>IF(E77&lt;&gt;"",IF(J77&lt;&gt;"",IF('3-Controllo quantitativo'!O75&lt;&gt;"",'3-Controllo quantitativo'!O75,0),""),"")</f>
        <v>0</v>
      </c>
      <c r="M77">
        <f>ROUND(IF($E77="",IF(J77="",0,0),IF(I77="",0,($E77^2+J77^2)^0.5)),5)</f>
        <v>0</v>
      </c>
      <c r="N77">
        <f>ROUND(IF($F77="",IF(K77="",0,0),IF(K77="",0,($F77^2+K77^2)^0.5)),5)</f>
        <v>0</v>
      </c>
      <c r="O77">
        <f>IF('3-Controllo quantitativo'!P75&lt;&gt;"",'3-Controllo quantitativo'!P75,"")</f>
        <v>0</v>
      </c>
      <c r="T77">
        <f>ROUND(IF($E77="",IF(Q77="",0,0),IF(Q77="",0,($E77^2+Q77^2)^0.5)),5)</f>
        <v>0</v>
      </c>
      <c r="U77">
        <f>ROUND(IF($F77="",IF(R77="",0,0),IF(R77="",0,($F77^2+R77^2)^0.5)),5)</f>
        <v>0</v>
      </c>
      <c r="V77">
        <f>IF('3-Controllo quantitativo'!V75&lt;&gt;"",'3-Controllo quantitativo'!V75,"")</f>
        <v>0</v>
      </c>
      <c r="AA77">
        <f>ROUND(IF($E77="",IF(X77="",0,0),IF(X77="",0,($E77^2+X77^2)^0.5)),5)</f>
        <v>0</v>
      </c>
      <c r="AB77">
        <f>ROUND(IF($F77="",IF(Y77="",0,0),IF(Y77="",0,($F77^2+Y77^2)^0.5)),5)</f>
        <v>0</v>
      </c>
      <c r="AC77">
        <f>IF(SUM($I77,$P77),IF($I77&lt;&gt;"",IF($P77&lt;&gt;"",IF($W77&lt;&gt;"",(($I77*M77)^2+($P77*T77)^2+($W77*AA77)^2)^0.5/SUM($I77,$P77,$W77),(($I77*M77)^2+($P77*T77)^2)^0.5/SUM($I77,$P77)),M77),""),0)</f>
        <v>0</v>
      </c>
      <c r="AD77">
        <f>IF(SUM($I77,$P77),IF($I77&lt;&gt;"",IF($P77&lt;&gt;"",IF($W77&lt;&gt;"",(($I77*N77)^2+($P77*U77)^2+($W77*AB77)^2)^0.5/SUM($I77,$P77,$W77),(($I77*N77)^2+($P77*U77)^2)^0.5/SUM($I77,$P77)),N77),""),0)</f>
        <v>0</v>
      </c>
      <c r="AE77" s="10">
        <f>IF(AC77&lt;&gt;"",(AC77*SUM($I77,$P77,$W77))^2,"")</f>
        <v>0</v>
      </c>
      <c r="AF77" s="10">
        <f>IF(AD77&lt;&gt;"",(AD77*SUM($I77,$P77,$W77))^2,"")</f>
        <v>0</v>
      </c>
      <c r="AG77" s="10">
        <f>IFERROR(ABS(I77),"")</f>
        <v>0</v>
      </c>
      <c r="AH77" s="10">
        <f>IFERROR(ABS(P77),"")</f>
        <v>0</v>
      </c>
      <c r="AI77" s="10">
        <f>IFERROR(ABS(W77),"")</f>
        <v>0</v>
      </c>
    </row>
    <row r="78" spans="2:35">
      <c r="B78">
        <v>74</v>
      </c>
      <c r="C78" t="s">
        <v>125</v>
      </c>
      <c r="D78" t="s">
        <v>120</v>
      </c>
      <c r="H78">
        <f>IF('3-Controllo quantitativo'!J76&lt;&gt;"",'3-Controllo quantitativo'!J76,"")</f>
        <v>0</v>
      </c>
      <c r="I78">
        <f>IF(E78&lt;&gt;"",IF(J78&lt;&gt;"",IF('3-Controllo quantitativo'!O76&lt;&gt;"",'3-Controllo quantitativo'!O76,0),""),"")</f>
        <v>0</v>
      </c>
      <c r="M78">
        <f>ROUND(IF($E78="",IF(J78="",0,0),IF(I78="",0,($E78^2+J78^2)^0.5)),5)</f>
        <v>0</v>
      </c>
      <c r="N78">
        <f>ROUND(IF($F78="",IF(K78="",0,0),IF(K78="",0,($F78^2+K78^2)^0.5)),5)</f>
        <v>0</v>
      </c>
      <c r="O78">
        <f>IF('3-Controllo quantitativo'!P76&lt;&gt;"",'3-Controllo quantitativo'!P76,"")</f>
        <v>0</v>
      </c>
      <c r="T78">
        <f>ROUND(IF($E78="",IF(Q78="",0,0),IF(Q78="",0,($E78^2+Q78^2)^0.5)),5)</f>
        <v>0</v>
      </c>
      <c r="U78">
        <f>ROUND(IF($F78="",IF(R78="",0,0),IF(R78="",0,($F78^2+R78^2)^0.5)),5)</f>
        <v>0</v>
      </c>
      <c r="V78">
        <f>IF('3-Controllo quantitativo'!V76&lt;&gt;"",'3-Controllo quantitativo'!V76,"")</f>
        <v>0</v>
      </c>
      <c r="AA78">
        <f>ROUND(IF($E78="",IF(X78="",0,0),IF(X78="",0,($E78^2+X78^2)^0.5)),5)</f>
        <v>0</v>
      </c>
      <c r="AB78">
        <f>ROUND(IF($F78="",IF(Y78="",0,0),IF(Y78="",0,($F78^2+Y78^2)^0.5)),5)</f>
        <v>0</v>
      </c>
      <c r="AC78">
        <f>IF(SUM($I78,$P78),IF($I78&lt;&gt;"",IF($P78&lt;&gt;"",IF($W78&lt;&gt;"",(($I78*M78)^2+($P78*T78)^2+($W78*AA78)^2)^0.5/SUM($I78,$P78,$W78),(($I78*M78)^2+($P78*T78)^2)^0.5/SUM($I78,$P78)),M78),""),0)</f>
        <v>0</v>
      </c>
      <c r="AD78">
        <f>IF(SUM($I78,$P78),IF($I78&lt;&gt;"",IF($P78&lt;&gt;"",IF($W78&lt;&gt;"",(($I78*N78)^2+($P78*U78)^2+($W78*AB78)^2)^0.5/SUM($I78,$P78,$W78),(($I78*N78)^2+($P78*U78)^2)^0.5/SUM($I78,$P78)),N78),""),0)</f>
        <v>0</v>
      </c>
      <c r="AE78" s="10">
        <f>IF(AC78&lt;&gt;"",(AC78*SUM($I78,$P78,$W78))^2,"")</f>
        <v>0</v>
      </c>
      <c r="AF78" s="10">
        <f>IF(AD78&lt;&gt;"",(AD78*SUM($I78,$P78,$W78))^2,"")</f>
        <v>0</v>
      </c>
      <c r="AG78" s="10">
        <f>IFERROR(ABS(I78),"")</f>
        <v>0</v>
      </c>
      <c r="AH78" s="10">
        <f>IFERROR(ABS(P78),"")</f>
        <v>0</v>
      </c>
      <c r="AI78" s="10">
        <f>IFERROR(ABS(W78),"")</f>
        <v>0</v>
      </c>
    </row>
    <row r="79" spans="2:35">
      <c r="B79">
        <v>75</v>
      </c>
      <c r="C79" t="s">
        <v>124</v>
      </c>
      <c r="D79" t="s">
        <v>120</v>
      </c>
      <c r="H79">
        <f>IF('3-Controllo quantitativo'!J77&lt;&gt;"",'3-Controllo quantitativo'!J77,"")</f>
        <v>0</v>
      </c>
      <c r="I79">
        <f>IF(E79&lt;&gt;"",IF(J79&lt;&gt;"",IF('3-Controllo quantitativo'!O77&lt;&gt;"",'3-Controllo quantitativo'!O77,0),""),"")</f>
        <v>0</v>
      </c>
      <c r="M79">
        <f>ROUND(IF($E79="",IF(J79="",0,0),IF(I79="",0,($E79^2+J79^2)^0.5)),5)</f>
        <v>0</v>
      </c>
      <c r="N79">
        <f>ROUND(IF($F79="",IF(K79="",0,0),IF(K79="",0,($F79^2+K79^2)^0.5)),5)</f>
        <v>0</v>
      </c>
      <c r="O79">
        <f>IF('3-Controllo quantitativo'!P77&lt;&gt;"",'3-Controllo quantitativo'!P77,"")</f>
        <v>0</v>
      </c>
      <c r="T79">
        <f>ROUND(IF($E79="",IF(Q79="",0,0),IF(Q79="",0,($E79^2+Q79^2)^0.5)),5)</f>
        <v>0</v>
      </c>
      <c r="U79">
        <f>ROUND(IF($F79="",IF(R79="",0,0),IF(R79="",0,($F79^2+R79^2)^0.5)),5)</f>
        <v>0</v>
      </c>
      <c r="V79">
        <f>IF('3-Controllo quantitativo'!V77&lt;&gt;"",'3-Controllo quantitativo'!V77,"")</f>
        <v>0</v>
      </c>
      <c r="AA79">
        <f>ROUND(IF($E79="",IF(X79="",0,0),IF(X79="",0,($E79^2+X79^2)^0.5)),5)</f>
        <v>0</v>
      </c>
      <c r="AB79">
        <f>ROUND(IF($F79="",IF(Y79="",0,0),IF(Y79="",0,($F79^2+Y79^2)^0.5)),5)</f>
        <v>0</v>
      </c>
      <c r="AC79">
        <f>IF(SUM($I79,$P79),IF($I79&lt;&gt;"",IF($P79&lt;&gt;"",IF($W79&lt;&gt;"",(($I79*M79)^2+($P79*T79)^2+($W79*AA79)^2)^0.5/SUM($I79,$P79,$W79),(($I79*M79)^2+($P79*T79)^2)^0.5/SUM($I79,$P79)),M79),""),0)</f>
        <v>0</v>
      </c>
      <c r="AD79">
        <f>IF(SUM($I79,$P79),IF($I79&lt;&gt;"",IF($P79&lt;&gt;"",IF($W79&lt;&gt;"",(($I79*N79)^2+($P79*U79)^2+($W79*AB79)^2)^0.5/SUM($I79,$P79,$W79),(($I79*N79)^2+($P79*U79)^2)^0.5/SUM($I79,$P79)),N79),""),0)</f>
        <v>0</v>
      </c>
      <c r="AE79" s="10">
        <f>IF(AC79&lt;&gt;"",(AC79*SUM($I79,$P79,$W79))^2,"")</f>
        <v>0</v>
      </c>
      <c r="AF79" s="10">
        <f>IF(AD79&lt;&gt;"",(AD79*SUM($I79,$P79,$W79))^2,"")</f>
        <v>0</v>
      </c>
      <c r="AG79" s="10">
        <f>IFERROR(ABS(I79),"")</f>
        <v>0</v>
      </c>
      <c r="AH79" s="10">
        <f>IFERROR(ABS(P79),"")</f>
        <v>0</v>
      </c>
      <c r="AI79" s="10">
        <f>IFERROR(ABS(W79),"")</f>
        <v>0</v>
      </c>
    </row>
    <row r="80" spans="2:35">
      <c r="B80">
        <v>76</v>
      </c>
      <c r="C80" t="s">
        <v>138</v>
      </c>
      <c r="D80" t="s">
        <v>123</v>
      </c>
      <c r="H80">
        <f>IF('3-Controllo quantitativo'!J78&lt;&gt;"",'3-Controllo quantitativo'!J78,"")</f>
        <v>0</v>
      </c>
      <c r="I80">
        <f>IF(E80&lt;&gt;"",IF(J80&lt;&gt;"",IF('3-Controllo quantitativo'!O78&lt;&gt;"",'3-Controllo quantitativo'!O78,0),""),"")</f>
        <v>0</v>
      </c>
      <c r="M80">
        <f>ROUND(IF($E80="",IF(J80="",0,0),IF(I80="",0,($E80^2+J80^2)^0.5)),5)</f>
        <v>0</v>
      </c>
      <c r="N80">
        <f>ROUND(IF($F80="",IF(K80="",0,0),IF(K80="",0,($F80^2+K80^2)^0.5)),5)</f>
        <v>0</v>
      </c>
      <c r="O80">
        <f>IF('3-Controllo quantitativo'!P78&lt;&gt;"",'3-Controllo quantitativo'!P78,"")</f>
        <v>0</v>
      </c>
      <c r="T80">
        <f>ROUND(IF($E80="",IF(Q80="",0,0),IF(Q80="",0,($E80^2+Q80^2)^0.5)),5)</f>
        <v>0</v>
      </c>
      <c r="U80">
        <f>ROUND(IF($F80="",IF(R80="",0,0),IF(R80="",0,($F80^2+R80^2)^0.5)),5)</f>
        <v>0</v>
      </c>
      <c r="V80">
        <f>IF('3-Controllo quantitativo'!V78&lt;&gt;"",'3-Controllo quantitativo'!V78,"")</f>
        <v>0</v>
      </c>
      <c r="AA80">
        <f>ROUND(IF($E80="",IF(X80="",0,0),IF(X80="",0,($E80^2+X80^2)^0.5)),5)</f>
        <v>0</v>
      </c>
      <c r="AB80">
        <f>ROUND(IF($F80="",IF(Y80="",0,0),IF(Y80="",0,($F80^2+Y80^2)^0.5)),5)</f>
        <v>0</v>
      </c>
      <c r="AC80">
        <f>IF(SUM($I80,$P80),IF($I80&lt;&gt;"",IF($P80&lt;&gt;"",IF($W80&lt;&gt;"",(($I80*M80)^2+($P80*T80)^2+($W80*AA80)^2)^0.5/SUM($I80,$P80,$W80),(($I80*M80)^2+($P80*T80)^2)^0.5/SUM($I80,$P80)),M80),""),0)</f>
        <v>0</v>
      </c>
      <c r="AD80">
        <f>IF(SUM($I80,$P80),IF($I80&lt;&gt;"",IF($P80&lt;&gt;"",IF($W80&lt;&gt;"",(($I80*N80)^2+($P80*U80)^2+($W80*AB80)^2)^0.5/SUM($I80,$P80,$W80),(($I80*N80)^2+($P80*U80)^2)^0.5/SUM($I80,$P80)),N80),""),0)</f>
        <v>0</v>
      </c>
      <c r="AE80" s="10">
        <f>IF(AC80&lt;&gt;"",(AC80*SUM($I80,$P80,$W80))^2,"")</f>
        <v>0</v>
      </c>
      <c r="AF80" s="10">
        <f>IF(AD80&lt;&gt;"",(AD80*SUM($I80,$P80,$W80))^2,"")</f>
        <v>0</v>
      </c>
      <c r="AG80" s="10">
        <f>IFERROR(ABS(I80),"")</f>
        <v>0</v>
      </c>
      <c r="AH80" s="10">
        <f>IFERROR(ABS(P80),"")</f>
        <v>0</v>
      </c>
      <c r="AI80" s="10">
        <f>IFERROR(ABS(W80),"")</f>
        <v>0</v>
      </c>
    </row>
    <row r="81" spans="2:35">
      <c r="B81">
        <v>77</v>
      </c>
      <c r="C81" t="s">
        <v>139</v>
      </c>
      <c r="D81" t="s">
        <v>140</v>
      </c>
      <c r="H81">
        <f>IF('3-Controllo quantitativo'!J79&lt;&gt;"",'3-Controllo quantitativo'!J79,"")</f>
        <v>0</v>
      </c>
      <c r="I81">
        <f>IF(E81&lt;&gt;"",IF(J81&lt;&gt;"",IF('3-Controllo quantitativo'!O79&lt;&gt;"",'3-Controllo quantitativo'!O79,0),""),"")</f>
        <v>0</v>
      </c>
      <c r="M81">
        <f>ROUND(IF($E81="",IF(J81="",0,0),IF(I81="",0,($E81^2+J81^2)^0.5)),5)</f>
        <v>0</v>
      </c>
      <c r="N81">
        <f>ROUND(IF($F81="",IF(K81="",0,0),IF(K81="",0,($F81^2+K81^2)^0.5)),5)</f>
        <v>0</v>
      </c>
      <c r="O81">
        <f>IF('3-Controllo quantitativo'!P79&lt;&gt;"",'3-Controllo quantitativo'!P79,"")</f>
        <v>0</v>
      </c>
      <c r="T81">
        <f>ROUND(IF($E81="",IF(Q81="",0,0),IF(Q81="",0,($E81^2+Q81^2)^0.5)),5)</f>
        <v>0</v>
      </c>
      <c r="U81">
        <f>ROUND(IF($F81="",IF(R81="",0,0),IF(R81="",0,($F81^2+R81^2)^0.5)),5)</f>
        <v>0</v>
      </c>
      <c r="V81">
        <f>IF('3-Controllo quantitativo'!V79&lt;&gt;"",'3-Controllo quantitativo'!V79,"")</f>
        <v>0</v>
      </c>
      <c r="AA81">
        <f>ROUND(IF($E81="",IF(X81="",0,0),IF(X81="",0,($E81^2+X81^2)^0.5)),5)</f>
        <v>0</v>
      </c>
      <c r="AB81">
        <f>ROUND(IF($F81="",IF(Y81="",0,0),IF(Y81="",0,($F81^2+Y81^2)^0.5)),5)</f>
        <v>0</v>
      </c>
      <c r="AC81">
        <f>IF(SUM($I81,$P81),IF($I81&lt;&gt;"",IF($P81&lt;&gt;"",IF($W81&lt;&gt;"",(($I81*M81)^2+($P81*T81)^2+($W81*AA81)^2)^0.5/SUM($I81,$P81,$W81),(($I81*M81)^2+($P81*T81)^2)^0.5/SUM($I81,$P81)),M81),""),0)</f>
        <v>0</v>
      </c>
      <c r="AD81">
        <f>IF(SUM($I81,$P81),IF($I81&lt;&gt;"",IF($P81&lt;&gt;"",IF($W81&lt;&gt;"",(($I81*N81)^2+($P81*U81)^2+($W81*AB81)^2)^0.5/SUM($I81,$P81,$W81),(($I81*N81)^2+($P81*U81)^2)^0.5/SUM($I81,$P81)),N81),""),0)</f>
        <v>0</v>
      </c>
      <c r="AE81" s="10">
        <f>IF(AC81&lt;&gt;"",(AC81*SUM($I81,$P81,$W81))^2,"")</f>
        <v>0</v>
      </c>
      <c r="AF81" s="10">
        <f>IF(AD81&lt;&gt;"",(AD81*SUM($I81,$P81,$W81))^2,"")</f>
        <v>0</v>
      </c>
      <c r="AG81" s="10">
        <f>IFERROR(ABS(I81),"")</f>
        <v>0</v>
      </c>
      <c r="AH81" s="10">
        <f>IFERROR(ABS(P81),"")</f>
        <v>0</v>
      </c>
      <c r="AI81" s="10">
        <f>IFERROR(ABS(W81),"")</f>
        <v>0</v>
      </c>
    </row>
    <row r="82" spans="2:35">
      <c r="B82">
        <v>78</v>
      </c>
      <c r="C82" t="s">
        <v>141</v>
      </c>
      <c r="D82" t="s">
        <v>123</v>
      </c>
      <c r="H82">
        <f>IF('3-Controllo quantitativo'!J80&lt;&gt;"",'3-Controllo quantitativo'!J80,"")</f>
        <v>0</v>
      </c>
      <c r="I82">
        <f>IF(E82&lt;&gt;"",IF(J82&lt;&gt;"",IF('3-Controllo quantitativo'!O80&lt;&gt;"",'3-Controllo quantitativo'!O80,0),""),"")</f>
        <v>0</v>
      </c>
      <c r="M82">
        <f>ROUND(IF($E82="",IF(J82="",0,0),IF(I82="",0,($E82^2+J82^2)^0.5)),5)</f>
        <v>0</v>
      </c>
      <c r="N82">
        <f>ROUND(IF($F82="",IF(K82="",0,0),IF(K82="",0,($F82^2+K82^2)^0.5)),5)</f>
        <v>0</v>
      </c>
      <c r="O82">
        <f>IF('3-Controllo quantitativo'!P80&lt;&gt;"",'3-Controllo quantitativo'!P80,"")</f>
        <v>0</v>
      </c>
      <c r="T82">
        <f>ROUND(IF($E82="",IF(Q82="",0,0),IF(Q82="",0,($E82^2+Q82^2)^0.5)),5)</f>
        <v>0</v>
      </c>
      <c r="U82">
        <f>ROUND(IF($F82="",IF(R82="",0,0),IF(R82="",0,($F82^2+R82^2)^0.5)),5)</f>
        <v>0</v>
      </c>
      <c r="V82">
        <f>IF('3-Controllo quantitativo'!V80&lt;&gt;"",'3-Controllo quantitativo'!V80,"")</f>
        <v>0</v>
      </c>
      <c r="AA82">
        <f>ROUND(IF($E82="",IF(X82="",0,0),IF(X82="",0,($E82^2+X82^2)^0.5)),5)</f>
        <v>0</v>
      </c>
      <c r="AB82">
        <f>ROUND(IF($F82="",IF(Y82="",0,0),IF(Y82="",0,($F82^2+Y82^2)^0.5)),5)</f>
        <v>0</v>
      </c>
      <c r="AC82">
        <f>IF(SUM($I82,$P82),IF($I82&lt;&gt;"",IF($P82&lt;&gt;"",IF($W82&lt;&gt;"",(($I82*M82)^2+($P82*T82)^2+($W82*AA82)^2)^0.5/SUM($I82,$P82,$W82),(($I82*M82)^2+($P82*T82)^2)^0.5/SUM($I82,$P82)),M82),""),0)</f>
        <v>0</v>
      </c>
      <c r="AD82">
        <f>IF(SUM($I82,$P82),IF($I82&lt;&gt;"",IF($P82&lt;&gt;"",IF($W82&lt;&gt;"",(($I82*N82)^2+($P82*U82)^2+($W82*AB82)^2)^0.5/SUM($I82,$P82,$W82),(($I82*N82)^2+($P82*U82)^2)^0.5/SUM($I82,$P82)),N82),""),0)</f>
        <v>0</v>
      </c>
      <c r="AE82" s="10">
        <f>IF(AC82&lt;&gt;"",(AC82*SUM($I82,$P82,$W82))^2,"")</f>
        <v>0</v>
      </c>
      <c r="AF82" s="10">
        <f>IF(AD82&lt;&gt;"",(AD82*SUM($I82,$P82,$W82))^2,"")</f>
        <v>0</v>
      </c>
      <c r="AG82" s="10">
        <f>IFERROR(ABS(I82),"")</f>
        <v>0</v>
      </c>
      <c r="AH82" s="10">
        <f>IFERROR(ABS(P82),"")</f>
        <v>0</v>
      </c>
      <c r="AI82" s="10">
        <f>IFERROR(ABS(W82),"")</f>
        <v>0</v>
      </c>
    </row>
    <row r="83" spans="2:35">
      <c r="B83">
        <v>79</v>
      </c>
      <c r="C83" t="s">
        <v>142</v>
      </c>
      <c r="D83" t="s">
        <v>130</v>
      </c>
      <c r="H83">
        <f>IF('3-Controllo quantitativo'!J81&lt;&gt;"",'3-Controllo quantitativo'!J81,"")</f>
        <v>0</v>
      </c>
      <c r="I83">
        <f>IF(E83&lt;&gt;"",IF(J83&lt;&gt;"",IF('3-Controllo quantitativo'!O81&lt;&gt;"",'3-Controllo quantitativo'!O81,0),""),"")</f>
        <v>0</v>
      </c>
      <c r="M83">
        <f>ROUND(IF($E83="",IF(J83="",0,0),IF(I83="",0,($E83^2+J83^2)^0.5)),5)</f>
        <v>0</v>
      </c>
      <c r="N83">
        <f>ROUND(IF($F83="",IF(K83="",0,0),IF(K83="",0,($F83^2+K83^2)^0.5)),5)</f>
        <v>0</v>
      </c>
      <c r="O83">
        <f>IF('3-Controllo quantitativo'!P81&lt;&gt;"",'3-Controllo quantitativo'!P81,"")</f>
        <v>0</v>
      </c>
      <c r="T83">
        <f>ROUND(IF($E83="",IF(Q83="",0,0),IF(Q83="",0,($E83^2+Q83^2)^0.5)),5)</f>
        <v>0</v>
      </c>
      <c r="U83">
        <f>ROUND(IF($F83="",IF(R83="",0,0),IF(R83="",0,($F83^2+R83^2)^0.5)),5)</f>
        <v>0</v>
      </c>
      <c r="V83">
        <f>IF('3-Controllo quantitativo'!V81&lt;&gt;"",'3-Controllo quantitativo'!V81,"")</f>
        <v>0</v>
      </c>
      <c r="AA83">
        <f>ROUND(IF($E83="",IF(X83="",0,0),IF(X83="",0,($E83^2+X83^2)^0.5)),5)</f>
        <v>0</v>
      </c>
      <c r="AB83">
        <f>ROUND(IF($F83="",IF(Y83="",0,0),IF(Y83="",0,($F83^2+Y83^2)^0.5)),5)</f>
        <v>0</v>
      </c>
      <c r="AC83">
        <f>IF(SUM($I83,$P83),IF($I83&lt;&gt;"",IF($P83&lt;&gt;"",IF($W83&lt;&gt;"",(($I83*M83)^2+($P83*T83)^2+($W83*AA83)^2)^0.5/SUM($I83,$P83,$W83),(($I83*M83)^2+($P83*T83)^2)^0.5/SUM($I83,$P83)),M83),""),0)</f>
        <v>0</v>
      </c>
      <c r="AD83">
        <f>IF(SUM($I83,$P83),IF($I83&lt;&gt;"",IF($P83&lt;&gt;"",IF($W83&lt;&gt;"",(($I83*N83)^2+($P83*U83)^2+($W83*AB83)^2)^0.5/SUM($I83,$P83,$W83),(($I83*N83)^2+($P83*U83)^2)^0.5/SUM($I83,$P83)),N83),""),0)</f>
        <v>0</v>
      </c>
      <c r="AE83" s="10">
        <f>IF(AC83&lt;&gt;"",(AC83*SUM($I83,$P83,$W83))^2,"")</f>
        <v>0</v>
      </c>
      <c r="AF83" s="10">
        <f>IF(AD83&lt;&gt;"",(AD83*SUM($I83,$P83,$W83))^2,"")</f>
        <v>0</v>
      </c>
      <c r="AG83" s="10">
        <f>IFERROR(ABS(I83),"")</f>
        <v>0</v>
      </c>
      <c r="AH83" s="10">
        <f>IFERROR(ABS(P83),"")</f>
        <v>0</v>
      </c>
      <c r="AI83" s="10">
        <f>IFERROR(ABS(W83),"")</f>
        <v>0</v>
      </c>
    </row>
    <row r="84" spans="2:35">
      <c r="B84">
        <v>80</v>
      </c>
      <c r="C84" t="s">
        <v>143</v>
      </c>
      <c r="D84" t="s">
        <v>130</v>
      </c>
      <c r="H84">
        <f>IF('3-Controllo quantitativo'!J82&lt;&gt;"",'3-Controllo quantitativo'!J82,"")</f>
        <v>0</v>
      </c>
      <c r="I84">
        <f>IF(E84&lt;&gt;"",IF(J84&lt;&gt;"",IF('3-Controllo quantitativo'!O82&lt;&gt;"",'3-Controllo quantitativo'!O82,0),""),"")</f>
        <v>0</v>
      </c>
      <c r="M84">
        <f>ROUND(IF($E84="",IF(J84="",0,0),IF(I84="",0,($E84^2+J84^2)^0.5)),5)</f>
        <v>0</v>
      </c>
      <c r="N84">
        <f>ROUND(IF($F84="",IF(K84="",0,0),IF(K84="",0,($F84^2+K84^2)^0.5)),5)</f>
        <v>0</v>
      </c>
      <c r="O84">
        <f>IF('3-Controllo quantitativo'!P82&lt;&gt;"",'3-Controllo quantitativo'!P82,"")</f>
        <v>0</v>
      </c>
      <c r="T84">
        <f>ROUND(IF($E84="",IF(Q84="",0,0),IF(Q84="",0,($E84^2+Q84^2)^0.5)),5)</f>
        <v>0</v>
      </c>
      <c r="U84">
        <f>ROUND(IF($F84="",IF(R84="",0,0),IF(R84="",0,($F84^2+R84^2)^0.5)),5)</f>
        <v>0</v>
      </c>
      <c r="V84">
        <f>IF('3-Controllo quantitativo'!V82&lt;&gt;"",'3-Controllo quantitativo'!V82,"")</f>
        <v>0</v>
      </c>
      <c r="AA84">
        <f>ROUND(IF($E84="",IF(X84="",0,0),IF(X84="",0,($E84^2+X84^2)^0.5)),5)</f>
        <v>0</v>
      </c>
      <c r="AB84">
        <f>ROUND(IF($F84="",IF(Y84="",0,0),IF(Y84="",0,($F84^2+Y84^2)^0.5)),5)</f>
        <v>0</v>
      </c>
      <c r="AC84">
        <f>IF(SUM($I84,$P84),IF($I84&lt;&gt;"",IF($P84&lt;&gt;"",IF($W84&lt;&gt;"",(($I84*M84)^2+($P84*T84)^2+($W84*AA84)^2)^0.5/SUM($I84,$P84,$W84),(($I84*M84)^2+($P84*T84)^2)^0.5/SUM($I84,$P84)),M84),""),0)</f>
        <v>0</v>
      </c>
      <c r="AD84">
        <f>IF(SUM($I84,$P84),IF($I84&lt;&gt;"",IF($P84&lt;&gt;"",IF($W84&lt;&gt;"",(($I84*N84)^2+($P84*U84)^2+($W84*AB84)^2)^0.5/SUM($I84,$P84,$W84),(($I84*N84)^2+($P84*U84)^2)^0.5/SUM($I84,$P84)),N84),""),0)</f>
        <v>0</v>
      </c>
      <c r="AE84" s="10">
        <f>IF(AC84&lt;&gt;"",(AC84*SUM($I84,$P84,$W84))^2,"")</f>
        <v>0</v>
      </c>
      <c r="AF84" s="10">
        <f>IF(AD84&lt;&gt;"",(AD84*SUM($I84,$P84,$W84))^2,"")</f>
        <v>0</v>
      </c>
      <c r="AG84" s="10">
        <f>IFERROR(ABS(I84),"")</f>
        <v>0</v>
      </c>
      <c r="AH84" s="10">
        <f>IFERROR(ABS(P84),"")</f>
        <v>0</v>
      </c>
      <c r="AI84" s="10">
        <f>IFERROR(ABS(W84),"")</f>
        <v>0</v>
      </c>
    </row>
    <row r="85" spans="2:35">
      <c r="B85">
        <v>81</v>
      </c>
      <c r="C85" t="s">
        <v>144</v>
      </c>
      <c r="D85" t="s">
        <v>130</v>
      </c>
      <c r="H85">
        <f>IF('3-Controllo quantitativo'!J83&lt;&gt;"",'3-Controllo quantitativo'!J83,"")</f>
        <v>0</v>
      </c>
      <c r="I85">
        <f>IF(E85&lt;&gt;"",IF(J85&lt;&gt;"",IF('3-Controllo quantitativo'!O83&lt;&gt;"",'3-Controllo quantitativo'!O83,0),""),"")</f>
        <v>0</v>
      </c>
      <c r="M85">
        <f>ROUND(IF($E85="",IF(J85="",0,0),IF(I85="",0,($E85^2+J85^2)^0.5)),5)</f>
        <v>0</v>
      </c>
      <c r="N85">
        <f>ROUND(IF($F85="",IF(K85="",0,0),IF(K85="",0,($F85^2+K85^2)^0.5)),5)</f>
        <v>0</v>
      </c>
      <c r="O85">
        <f>IF('3-Controllo quantitativo'!P83&lt;&gt;"",'3-Controllo quantitativo'!P83,"")</f>
        <v>0</v>
      </c>
      <c r="T85">
        <f>ROUND(IF($E85="",IF(Q85="",0,0),IF(Q85="",0,($E85^2+Q85^2)^0.5)),5)</f>
        <v>0</v>
      </c>
      <c r="U85">
        <f>ROUND(IF($F85="",IF(R85="",0,0),IF(R85="",0,($F85^2+R85^2)^0.5)),5)</f>
        <v>0</v>
      </c>
      <c r="V85">
        <f>IF('3-Controllo quantitativo'!V83&lt;&gt;"",'3-Controllo quantitativo'!V83,"")</f>
        <v>0</v>
      </c>
      <c r="AA85">
        <f>ROUND(IF($E85="",IF(X85="",0,0),IF(X85="",0,($E85^2+X85^2)^0.5)),5)</f>
        <v>0</v>
      </c>
      <c r="AB85">
        <f>ROUND(IF($F85="",IF(Y85="",0,0),IF(Y85="",0,($F85^2+Y85^2)^0.5)),5)</f>
        <v>0</v>
      </c>
      <c r="AC85">
        <f>IF(SUM($I85,$P85),IF($I85&lt;&gt;"",IF($P85&lt;&gt;"",IF($W85&lt;&gt;"",(($I85*M85)^2+($P85*T85)^2+($W85*AA85)^2)^0.5/SUM($I85,$P85,$W85),(($I85*M85)^2+($P85*T85)^2)^0.5/SUM($I85,$P85)),M85),""),0)</f>
        <v>0</v>
      </c>
      <c r="AD85">
        <f>IF(SUM($I85,$P85),IF($I85&lt;&gt;"",IF($P85&lt;&gt;"",IF($W85&lt;&gt;"",(($I85*N85)^2+($P85*U85)^2+($W85*AB85)^2)^0.5/SUM($I85,$P85,$W85),(($I85*N85)^2+($P85*U85)^2)^0.5/SUM($I85,$P85)),N85),""),0)</f>
        <v>0</v>
      </c>
      <c r="AE85" s="10">
        <f>IF(AC85&lt;&gt;"",(AC85*SUM($I85,$P85,$W85))^2,"")</f>
        <v>0</v>
      </c>
      <c r="AF85" s="10">
        <f>IF(AD85&lt;&gt;"",(AD85*SUM($I85,$P85,$W85))^2,"")</f>
        <v>0</v>
      </c>
      <c r="AG85" s="10">
        <f>IFERROR(ABS(I85),"")</f>
        <v>0</v>
      </c>
      <c r="AH85" s="10">
        <f>IFERROR(ABS(P85),"")</f>
        <v>0</v>
      </c>
      <c r="AI85" s="10">
        <f>IFERROR(ABS(W85),"")</f>
        <v>0</v>
      </c>
    </row>
    <row r="86" spans="2:35">
      <c r="B86">
        <v>82</v>
      </c>
      <c r="C86" t="s">
        <v>145</v>
      </c>
      <c r="D86" t="s">
        <v>130</v>
      </c>
      <c r="H86">
        <f>IF('3-Controllo quantitativo'!J84&lt;&gt;"",'3-Controllo quantitativo'!J84,"")</f>
        <v>0</v>
      </c>
      <c r="I86">
        <f>IF(E86&lt;&gt;"",IF(J86&lt;&gt;"",IF('3-Controllo quantitativo'!O84&lt;&gt;"",'3-Controllo quantitativo'!O84,0),""),"")</f>
        <v>0</v>
      </c>
      <c r="M86">
        <f>ROUND(IF($E86="",IF(J86="",0,0),IF(I86="",0,($E86^2+J86^2)^0.5)),5)</f>
        <v>0</v>
      </c>
      <c r="N86">
        <f>ROUND(IF($F86="",IF(K86="",0,0),IF(K86="",0,($F86^2+K86^2)^0.5)),5)</f>
        <v>0</v>
      </c>
      <c r="O86">
        <f>IF('3-Controllo quantitativo'!P84&lt;&gt;"",'3-Controllo quantitativo'!P84,"")</f>
        <v>0</v>
      </c>
      <c r="T86">
        <f>ROUND(IF($E86="",IF(Q86="",0,0),IF(Q86="",0,($E86^2+Q86^2)^0.5)),5)</f>
        <v>0</v>
      </c>
      <c r="U86">
        <f>ROUND(IF($F86="",IF(R86="",0,0),IF(R86="",0,($F86^2+R86^2)^0.5)),5)</f>
        <v>0</v>
      </c>
      <c r="V86">
        <f>IF('3-Controllo quantitativo'!V84&lt;&gt;"",'3-Controllo quantitativo'!V84,"")</f>
        <v>0</v>
      </c>
      <c r="AA86">
        <f>ROUND(IF($E86="",IF(X86="",0,0),IF(X86="",0,($E86^2+X86^2)^0.5)),5)</f>
        <v>0</v>
      </c>
      <c r="AB86">
        <f>ROUND(IF($F86="",IF(Y86="",0,0),IF(Y86="",0,($F86^2+Y86^2)^0.5)),5)</f>
        <v>0</v>
      </c>
      <c r="AC86">
        <f>IF(SUM($I86,$P86),IF($I86&lt;&gt;"",IF($P86&lt;&gt;"",IF($W86&lt;&gt;"",(($I86*M86)^2+($P86*T86)^2+($W86*AA86)^2)^0.5/SUM($I86,$P86,$W86),(($I86*M86)^2+($P86*T86)^2)^0.5/SUM($I86,$P86)),M86),""),0)</f>
        <v>0</v>
      </c>
      <c r="AD86">
        <f>IF(SUM($I86,$P86),IF($I86&lt;&gt;"",IF($P86&lt;&gt;"",IF($W86&lt;&gt;"",(($I86*N86)^2+($P86*U86)^2+($W86*AB86)^2)^0.5/SUM($I86,$P86,$W86),(($I86*N86)^2+($P86*U86)^2)^0.5/SUM($I86,$P86)),N86),""),0)</f>
        <v>0</v>
      </c>
      <c r="AE86" s="10">
        <f>IF(AC86&lt;&gt;"",(AC86*SUM($I86,$P86,$W86))^2,"")</f>
        <v>0</v>
      </c>
      <c r="AF86" s="10">
        <f>IF(AD86&lt;&gt;"",(AD86*SUM($I86,$P86,$W86))^2,"")</f>
        <v>0</v>
      </c>
      <c r="AG86" s="10">
        <f>IFERROR(ABS(I86),"")</f>
        <v>0</v>
      </c>
      <c r="AH86" s="10">
        <f>IFERROR(ABS(P86),"")</f>
        <v>0</v>
      </c>
      <c r="AI86" s="10">
        <f>IFERROR(ABS(W86),"")</f>
        <v>0</v>
      </c>
    </row>
    <row r="87" spans="2:35">
      <c r="B87">
        <v>83</v>
      </c>
      <c r="C87" t="s">
        <v>146</v>
      </c>
      <c r="D87" t="s">
        <v>130</v>
      </c>
      <c r="H87">
        <f>IF('3-Controllo quantitativo'!J85&lt;&gt;"",'3-Controllo quantitativo'!J85,"")</f>
        <v>0</v>
      </c>
      <c r="I87">
        <f>IF(E87&lt;&gt;"",IF(J87&lt;&gt;"",IF('3-Controllo quantitativo'!O85&lt;&gt;"",'3-Controllo quantitativo'!O85,0),""),"")</f>
        <v>0</v>
      </c>
      <c r="M87">
        <f>ROUND(IF($E87="",IF(J87="",0,0),IF(I87="",0,($E87^2+J87^2)^0.5)),5)</f>
        <v>0</v>
      </c>
      <c r="N87">
        <f>ROUND(IF($F87="",IF(K87="",0,0),IF(K87="",0,($F87^2+K87^2)^0.5)),5)</f>
        <v>0</v>
      </c>
      <c r="O87">
        <f>IF('3-Controllo quantitativo'!P85&lt;&gt;"",'3-Controllo quantitativo'!P85,"")</f>
        <v>0</v>
      </c>
      <c r="T87">
        <f>ROUND(IF($E87="",IF(Q87="",0,0),IF(Q87="",0,($E87^2+Q87^2)^0.5)),5)</f>
        <v>0</v>
      </c>
      <c r="U87">
        <f>ROUND(IF($F87="",IF(R87="",0,0),IF(R87="",0,($F87^2+R87^2)^0.5)),5)</f>
        <v>0</v>
      </c>
      <c r="V87">
        <f>IF('3-Controllo quantitativo'!V85&lt;&gt;"",'3-Controllo quantitativo'!V85,"")</f>
        <v>0</v>
      </c>
      <c r="AA87">
        <f>ROUND(IF($E87="",IF(X87="",0,0),IF(X87="",0,($E87^2+X87^2)^0.5)),5)</f>
        <v>0</v>
      </c>
      <c r="AB87">
        <f>ROUND(IF($F87="",IF(Y87="",0,0),IF(Y87="",0,($F87^2+Y87^2)^0.5)),5)</f>
        <v>0</v>
      </c>
      <c r="AC87">
        <f>IF(SUM($I87,$P87),IF($I87&lt;&gt;"",IF($P87&lt;&gt;"",IF($W87&lt;&gt;"",(($I87*M87)^2+($P87*T87)^2+($W87*AA87)^2)^0.5/SUM($I87,$P87,$W87),(($I87*M87)^2+($P87*T87)^2)^0.5/SUM($I87,$P87)),M87),""),0)</f>
        <v>0</v>
      </c>
      <c r="AD87">
        <f>IF(SUM($I87,$P87),IF($I87&lt;&gt;"",IF($P87&lt;&gt;"",IF($W87&lt;&gt;"",(($I87*N87)^2+($P87*U87)^2+($W87*AB87)^2)^0.5/SUM($I87,$P87,$W87),(($I87*N87)^2+($P87*U87)^2)^0.5/SUM($I87,$P87)),N87),""),0)</f>
        <v>0</v>
      </c>
      <c r="AE87" s="10">
        <f>IF(AC87&lt;&gt;"",(AC87*SUM($I87,$P87,$W87))^2,"")</f>
        <v>0</v>
      </c>
      <c r="AF87" s="10">
        <f>IF(AD87&lt;&gt;"",(AD87*SUM($I87,$P87,$W87))^2,"")</f>
        <v>0</v>
      </c>
      <c r="AG87" s="10">
        <f>IFERROR(ABS(I87),"")</f>
        <v>0</v>
      </c>
      <c r="AH87" s="10">
        <f>IFERROR(ABS(P87),"")</f>
        <v>0</v>
      </c>
      <c r="AI87" s="10">
        <f>IFERROR(ABS(W87),"")</f>
        <v>0</v>
      </c>
    </row>
    <row r="88" spans="2:35">
      <c r="B88">
        <v>84</v>
      </c>
      <c r="C88" t="s">
        <v>147</v>
      </c>
      <c r="D88" t="s">
        <v>148</v>
      </c>
      <c r="H88">
        <f>IF('3-Controllo quantitativo'!J86&lt;&gt;"",'3-Controllo quantitativo'!J86,"")</f>
        <v>0</v>
      </c>
      <c r="I88">
        <f>IF(E88&lt;&gt;"",IF(J88&lt;&gt;"",IF('3-Controllo quantitativo'!O86&lt;&gt;"",'3-Controllo quantitativo'!O86,0),""),"")</f>
        <v>0</v>
      </c>
      <c r="M88">
        <f>ROUND(IF($E88="",IF(J88="",0,0),IF(I88="",0,($E88^2+J88^2)^0.5)),5)</f>
        <v>0</v>
      </c>
      <c r="N88">
        <f>ROUND(IF($F88="",IF(K88="",0,0),IF(K88="",0,($F88^2+K88^2)^0.5)),5)</f>
        <v>0</v>
      </c>
      <c r="O88">
        <f>IF('3-Controllo quantitativo'!P86&lt;&gt;"",'3-Controllo quantitativo'!P86,"")</f>
        <v>0</v>
      </c>
      <c r="T88">
        <f>ROUND(IF($E88="",IF(Q88="",0,0),IF(Q88="",0,($E88^2+Q88^2)^0.5)),5)</f>
        <v>0</v>
      </c>
      <c r="U88">
        <f>ROUND(IF($F88="",IF(R88="",0,0),IF(R88="",0,($F88^2+R88^2)^0.5)),5)</f>
        <v>0</v>
      </c>
      <c r="V88">
        <f>IF('3-Controllo quantitativo'!V86&lt;&gt;"",'3-Controllo quantitativo'!V86,"")</f>
        <v>0</v>
      </c>
      <c r="AA88">
        <f>ROUND(IF($E88="",IF(X88="",0,0),IF(X88="",0,($E88^2+X88^2)^0.5)),5)</f>
        <v>0</v>
      </c>
      <c r="AB88">
        <f>ROUND(IF($F88="",IF(Y88="",0,0),IF(Y88="",0,($F88^2+Y88^2)^0.5)),5)</f>
        <v>0</v>
      </c>
      <c r="AC88">
        <f>IF(SUM($I88,$P88),IF($I88&lt;&gt;"",IF($P88&lt;&gt;"",IF($W88&lt;&gt;"",(($I88*M88)^2+($P88*T88)^2+($W88*AA88)^2)^0.5/SUM($I88,$P88,$W88),(($I88*M88)^2+($P88*T88)^2)^0.5/SUM($I88,$P88)),M88),""),0)</f>
        <v>0</v>
      </c>
      <c r="AD88">
        <f>IF(SUM($I88,$P88),IF($I88&lt;&gt;"",IF($P88&lt;&gt;"",IF($W88&lt;&gt;"",(($I88*N88)^2+($P88*U88)^2+($W88*AB88)^2)^0.5/SUM($I88,$P88,$W88),(($I88*N88)^2+($P88*U88)^2)^0.5/SUM($I88,$P88)),N88),""),0)</f>
        <v>0</v>
      </c>
      <c r="AE88" s="10">
        <f>IF(AC88&lt;&gt;"",(AC88*SUM($I88,$P88,$W88))^2,"")</f>
        <v>0</v>
      </c>
      <c r="AF88" s="10">
        <f>IF(AD88&lt;&gt;"",(AD88*SUM($I88,$P88,$W88))^2,"")</f>
        <v>0</v>
      </c>
      <c r="AG88" s="10">
        <f>IFERROR(ABS(I88),"")</f>
        <v>0</v>
      </c>
      <c r="AH88" s="10">
        <f>IFERROR(ABS(P88),"")</f>
        <v>0</v>
      </c>
      <c r="AI88" s="10">
        <f>IFERROR(ABS(W88),"")</f>
        <v>0</v>
      </c>
    </row>
    <row r="89" spans="2:35">
      <c r="B89">
        <v>85</v>
      </c>
      <c r="C89" t="s">
        <v>149</v>
      </c>
      <c r="D89" t="s">
        <v>148</v>
      </c>
      <c r="H89">
        <f>IF('3-Controllo quantitativo'!J87&lt;&gt;"",'3-Controllo quantitativo'!J87,"")</f>
        <v>0</v>
      </c>
      <c r="I89">
        <f>IF(E89&lt;&gt;"",IF(J89&lt;&gt;"",IF('3-Controllo quantitativo'!O87&lt;&gt;"",'3-Controllo quantitativo'!O87,0),""),"")</f>
        <v>0</v>
      </c>
      <c r="M89">
        <f>ROUND(IF($E89="",IF(J89="",0,0),IF(I89="",0,($E89^2+J89^2)^0.5)),5)</f>
        <v>0</v>
      </c>
      <c r="N89">
        <f>ROUND(IF($F89="",IF(K89="",0,0),IF(K89="",0,($F89^2+K89^2)^0.5)),5)</f>
        <v>0</v>
      </c>
      <c r="O89">
        <f>IF('3-Controllo quantitativo'!P87&lt;&gt;"",'3-Controllo quantitativo'!P87,"")</f>
        <v>0</v>
      </c>
      <c r="T89">
        <f>ROUND(IF($E89="",IF(Q89="",0,0),IF(Q89="",0,($E89^2+Q89^2)^0.5)),5)</f>
        <v>0</v>
      </c>
      <c r="U89">
        <f>ROUND(IF($F89="",IF(R89="",0,0),IF(R89="",0,($F89^2+R89^2)^0.5)),5)</f>
        <v>0</v>
      </c>
      <c r="V89">
        <f>IF('3-Controllo quantitativo'!V87&lt;&gt;"",'3-Controllo quantitativo'!V87,"")</f>
        <v>0</v>
      </c>
      <c r="AA89">
        <f>ROUND(IF($E89="",IF(X89="",0,0),IF(X89="",0,($E89^2+X89^2)^0.5)),5)</f>
        <v>0</v>
      </c>
      <c r="AB89">
        <f>ROUND(IF($F89="",IF(Y89="",0,0),IF(Y89="",0,($F89^2+Y89^2)^0.5)),5)</f>
        <v>0</v>
      </c>
      <c r="AC89">
        <f>IF(SUM($I89,$P89),IF($I89&lt;&gt;"",IF($P89&lt;&gt;"",IF($W89&lt;&gt;"",(($I89*M89)^2+($P89*T89)^2+($W89*AA89)^2)^0.5/SUM($I89,$P89,$W89),(($I89*M89)^2+($P89*T89)^2)^0.5/SUM($I89,$P89)),M89),""),0)</f>
        <v>0</v>
      </c>
      <c r="AD89">
        <f>IF(SUM($I89,$P89),IF($I89&lt;&gt;"",IF($P89&lt;&gt;"",IF($W89&lt;&gt;"",(($I89*N89)^2+($P89*U89)^2+($W89*AB89)^2)^0.5/SUM($I89,$P89,$W89),(($I89*N89)^2+($P89*U89)^2)^0.5/SUM($I89,$P89)),N89),""),0)</f>
        <v>0</v>
      </c>
      <c r="AE89" s="10">
        <f>IF(AC89&lt;&gt;"",(AC89*SUM($I89,$P89,$W89))^2,"")</f>
        <v>0</v>
      </c>
      <c r="AF89" s="10">
        <f>IF(AD89&lt;&gt;"",(AD89*SUM($I89,$P89,$W89))^2,"")</f>
        <v>0</v>
      </c>
      <c r="AG89" s="10">
        <f>IFERROR(ABS(I89),"")</f>
        <v>0</v>
      </c>
      <c r="AH89" s="10">
        <f>IFERROR(ABS(P89),"")</f>
        <v>0</v>
      </c>
      <c r="AI89" s="10">
        <f>IFERROR(ABS(W89),"")</f>
        <v>0</v>
      </c>
    </row>
    <row r="90" spans="2:35">
      <c r="B90">
        <v>86</v>
      </c>
      <c r="C90" t="s">
        <v>150</v>
      </c>
      <c r="D90" t="s">
        <v>123</v>
      </c>
      <c r="H90">
        <f>IF('3-Controllo quantitativo'!J88&lt;&gt;"",'3-Controllo quantitativo'!J88,"")</f>
        <v>0</v>
      </c>
      <c r="I90">
        <f>IF(E90&lt;&gt;"",IF(J90&lt;&gt;"",IF('3-Controllo quantitativo'!O88&lt;&gt;"",'3-Controllo quantitativo'!O88,0),""),"")</f>
        <v>0</v>
      </c>
      <c r="M90">
        <f>ROUND(IF($E90="",IF(J90="",0,0),IF(I90="",0,($E90^2+J90^2)^0.5)),5)</f>
        <v>0</v>
      </c>
      <c r="N90">
        <f>ROUND(IF($F90="",IF(K90="",0,0),IF(K90="",0,($F90^2+K90^2)^0.5)),5)</f>
        <v>0</v>
      </c>
      <c r="O90">
        <f>IF('3-Controllo quantitativo'!P88&lt;&gt;"",'3-Controllo quantitativo'!P88,"")</f>
        <v>0</v>
      </c>
      <c r="T90">
        <f>ROUND(IF($E90="",IF(Q90="",0,0),IF(Q90="",0,($E90^2+Q90^2)^0.5)),5)</f>
        <v>0</v>
      </c>
      <c r="U90">
        <f>ROUND(IF($F90="",IF(R90="",0,0),IF(R90="",0,($F90^2+R90^2)^0.5)),5)</f>
        <v>0</v>
      </c>
      <c r="V90">
        <f>IF('3-Controllo quantitativo'!V88&lt;&gt;"",'3-Controllo quantitativo'!V88,"")</f>
        <v>0</v>
      </c>
      <c r="AA90">
        <f>ROUND(IF($E90="",IF(X90="",0,0),IF(X90="",0,($E90^2+X90^2)^0.5)),5)</f>
        <v>0</v>
      </c>
      <c r="AB90">
        <f>ROUND(IF($F90="",IF(Y90="",0,0),IF(Y90="",0,($F90^2+Y90^2)^0.5)),5)</f>
        <v>0</v>
      </c>
      <c r="AC90">
        <f>IF(SUM($I90,$P90),IF($I90&lt;&gt;"",IF($P90&lt;&gt;"",IF($W90&lt;&gt;"",(($I90*M90)^2+($P90*T90)^2+($W90*AA90)^2)^0.5/SUM($I90,$P90,$W90),(($I90*M90)^2+($P90*T90)^2)^0.5/SUM($I90,$P90)),M90),""),0)</f>
        <v>0</v>
      </c>
      <c r="AD90">
        <f>IF(SUM($I90,$P90),IF($I90&lt;&gt;"",IF($P90&lt;&gt;"",IF($W90&lt;&gt;"",(($I90*N90)^2+($P90*U90)^2+($W90*AB90)^2)^0.5/SUM($I90,$P90,$W90),(($I90*N90)^2+($P90*U90)^2)^0.5/SUM($I90,$P90)),N90),""),0)</f>
        <v>0</v>
      </c>
      <c r="AE90" s="10">
        <f>IF(AC90&lt;&gt;"",(AC90*SUM($I90,$P90,$W90))^2,"")</f>
        <v>0</v>
      </c>
      <c r="AF90" s="10">
        <f>IF(AD90&lt;&gt;"",(AD90*SUM($I90,$P90,$W90))^2,"")</f>
        <v>0</v>
      </c>
      <c r="AG90" s="10">
        <f>IFERROR(ABS(I90),"")</f>
        <v>0</v>
      </c>
      <c r="AH90" s="10">
        <f>IFERROR(ABS(P90),"")</f>
        <v>0</v>
      </c>
      <c r="AI90" s="10">
        <f>IFERROR(ABS(W90),"")</f>
        <v>0</v>
      </c>
    </row>
    <row r="91" spans="2:35">
      <c r="B91">
        <v>87</v>
      </c>
      <c r="C91" t="s">
        <v>151</v>
      </c>
      <c r="D91" t="s">
        <v>123</v>
      </c>
      <c r="H91">
        <f>IF('3-Controllo quantitativo'!J89&lt;&gt;"",'3-Controllo quantitativo'!J89,"")</f>
        <v>0</v>
      </c>
      <c r="I91">
        <f>IF(E91&lt;&gt;"",IF(J91&lt;&gt;"",IF('3-Controllo quantitativo'!O89&lt;&gt;"",'3-Controllo quantitativo'!O89,0),""),"")</f>
        <v>0</v>
      </c>
      <c r="M91">
        <f>ROUND(IF($E91="",IF(J91="",0,0),IF(I91="",0,($E91^2+J91^2)^0.5)),5)</f>
        <v>0</v>
      </c>
      <c r="N91">
        <f>ROUND(IF($F91="",IF(K91="",0,0),IF(K91="",0,($F91^2+K91^2)^0.5)),5)</f>
        <v>0</v>
      </c>
      <c r="O91">
        <f>IF('3-Controllo quantitativo'!P89&lt;&gt;"",'3-Controllo quantitativo'!P89,"")</f>
        <v>0</v>
      </c>
      <c r="T91">
        <f>ROUND(IF($E91="",IF(Q91="",0,0),IF(Q91="",0,($E91^2+Q91^2)^0.5)),5)</f>
        <v>0</v>
      </c>
      <c r="U91">
        <f>ROUND(IF($F91="",IF(R91="",0,0),IF(R91="",0,($F91^2+R91^2)^0.5)),5)</f>
        <v>0</v>
      </c>
      <c r="V91">
        <f>IF('3-Controllo quantitativo'!V89&lt;&gt;"",'3-Controllo quantitativo'!V89,"")</f>
        <v>0</v>
      </c>
      <c r="AA91">
        <f>ROUND(IF($E91="",IF(X91="",0,0),IF(X91="",0,($E91^2+X91^2)^0.5)),5)</f>
        <v>0</v>
      </c>
      <c r="AB91">
        <f>ROUND(IF($F91="",IF(Y91="",0,0),IF(Y91="",0,($F91^2+Y91^2)^0.5)),5)</f>
        <v>0</v>
      </c>
      <c r="AC91">
        <f>IF(SUM($I91,$P91),IF($I91&lt;&gt;"",IF($P91&lt;&gt;"",IF($W91&lt;&gt;"",(($I91*M91)^2+($P91*T91)^2+($W91*AA91)^2)^0.5/SUM($I91,$P91,$W91),(($I91*M91)^2+($P91*T91)^2)^0.5/SUM($I91,$P91)),M91),""),0)</f>
        <v>0</v>
      </c>
      <c r="AD91">
        <f>IF(SUM($I91,$P91),IF($I91&lt;&gt;"",IF($P91&lt;&gt;"",IF($W91&lt;&gt;"",(($I91*N91)^2+($P91*U91)^2+($W91*AB91)^2)^0.5/SUM($I91,$P91,$W91),(($I91*N91)^2+($P91*U91)^2)^0.5/SUM($I91,$P91)),N91),""),0)</f>
        <v>0</v>
      </c>
      <c r="AE91" s="10">
        <f>IF(AC91&lt;&gt;"",(AC91*SUM($I91,$P91,$W91))^2,"")</f>
        <v>0</v>
      </c>
      <c r="AF91" s="10">
        <f>IF(AD91&lt;&gt;"",(AD91*SUM($I91,$P91,$W91))^2,"")</f>
        <v>0</v>
      </c>
      <c r="AG91" s="10">
        <f>IFERROR(ABS(I91),"")</f>
        <v>0</v>
      </c>
      <c r="AH91" s="10">
        <f>IFERROR(ABS(P91),"")</f>
        <v>0</v>
      </c>
      <c r="AI91" s="10">
        <f>IFERROR(ABS(W91),"")</f>
        <v>0</v>
      </c>
    </row>
    <row r="92" spans="2:35">
      <c r="B92">
        <v>88</v>
      </c>
      <c r="C92" t="s">
        <v>152</v>
      </c>
      <c r="D92" t="s">
        <v>133</v>
      </c>
      <c r="H92">
        <f>IF('3-Controllo quantitativo'!J90&lt;&gt;"",'3-Controllo quantitativo'!J90,"")</f>
        <v>0</v>
      </c>
      <c r="I92">
        <f>IF(E92&lt;&gt;"",IF(J92&lt;&gt;"",IF('3-Controllo quantitativo'!O90&lt;&gt;"",'3-Controllo quantitativo'!O90,0),""),"")</f>
        <v>0</v>
      </c>
      <c r="M92">
        <f>ROUND(IF($E92="",IF(J92="",0,0),IF(I92="",0,($E92^2+J92^2)^0.5)),5)</f>
        <v>0</v>
      </c>
      <c r="N92">
        <f>ROUND(IF($F92="",IF(K92="",0,0),IF(K92="",0,($F92^2+K92^2)^0.5)),5)</f>
        <v>0</v>
      </c>
      <c r="O92">
        <f>IF('3-Controllo quantitativo'!P90&lt;&gt;"",'3-Controllo quantitativo'!P90,"")</f>
        <v>0</v>
      </c>
      <c r="T92">
        <f>ROUND(IF($E92="",IF(Q92="",0,0),IF(Q92="",0,($E92^2+Q92^2)^0.5)),5)</f>
        <v>0</v>
      </c>
      <c r="U92">
        <f>ROUND(IF($F92="",IF(R92="",0,0),IF(R92="",0,($F92^2+R92^2)^0.5)),5)</f>
        <v>0</v>
      </c>
      <c r="V92">
        <f>IF('3-Controllo quantitativo'!V90&lt;&gt;"",'3-Controllo quantitativo'!V90,"")</f>
        <v>0</v>
      </c>
      <c r="AA92">
        <f>ROUND(IF($E92="",IF(X92="",0,0),IF(X92="",0,($E92^2+X92^2)^0.5)),5)</f>
        <v>0</v>
      </c>
      <c r="AB92">
        <f>ROUND(IF($F92="",IF(Y92="",0,0),IF(Y92="",0,($F92^2+Y92^2)^0.5)),5)</f>
        <v>0</v>
      </c>
      <c r="AC92">
        <f>IF(SUM($I92,$P92),IF($I92&lt;&gt;"",IF($P92&lt;&gt;"",IF($W92&lt;&gt;"",(($I92*M92)^2+($P92*T92)^2+($W92*AA92)^2)^0.5/SUM($I92,$P92,$W92),(($I92*M92)^2+($P92*T92)^2)^0.5/SUM($I92,$P92)),M92),""),0)</f>
        <v>0</v>
      </c>
      <c r="AD92">
        <f>IF(SUM($I92,$P92),IF($I92&lt;&gt;"",IF($P92&lt;&gt;"",IF($W92&lt;&gt;"",(($I92*N92)^2+($P92*U92)^2+($W92*AB92)^2)^0.5/SUM($I92,$P92,$W92),(($I92*N92)^2+($P92*U92)^2)^0.5/SUM($I92,$P92)),N92),""),0)</f>
        <v>0</v>
      </c>
      <c r="AE92" s="10">
        <f>IF(AC92&lt;&gt;"",(AC92*SUM($I92,$P92,$W92))^2,"")</f>
        <v>0</v>
      </c>
      <c r="AF92" s="10">
        <f>IF(AD92&lt;&gt;"",(AD92*SUM($I92,$P92,$W92))^2,"")</f>
        <v>0</v>
      </c>
      <c r="AG92" s="10">
        <f>IFERROR(ABS(I92),"")</f>
        <v>0</v>
      </c>
      <c r="AH92" s="10">
        <f>IFERROR(ABS(P92),"")</f>
        <v>0</v>
      </c>
      <c r="AI92" s="10">
        <f>IFERROR(ABS(W92),"")</f>
        <v>0</v>
      </c>
    </row>
    <row r="93" spans="2:35">
      <c r="B93">
        <v>89</v>
      </c>
      <c r="C93" t="s">
        <v>153</v>
      </c>
      <c r="D93" t="s">
        <v>133</v>
      </c>
      <c r="H93">
        <f>IF('3-Controllo quantitativo'!J91&lt;&gt;"",'3-Controllo quantitativo'!J91,"")</f>
        <v>0</v>
      </c>
      <c r="I93">
        <f>IF(E93&lt;&gt;"",IF(J93&lt;&gt;"",IF('3-Controllo quantitativo'!O91&lt;&gt;"",'3-Controllo quantitativo'!O91,0),""),"")</f>
        <v>0</v>
      </c>
      <c r="M93">
        <f>ROUND(IF($E93="",IF(J93="",0,0),IF(I93="",0,($E93^2+J93^2)^0.5)),5)</f>
        <v>0</v>
      </c>
      <c r="N93">
        <f>ROUND(IF($F93="",IF(K93="",0,0),IF(K93="",0,($F93^2+K93^2)^0.5)),5)</f>
        <v>0</v>
      </c>
      <c r="O93">
        <f>IF('3-Controllo quantitativo'!P91&lt;&gt;"",'3-Controllo quantitativo'!P91,"")</f>
        <v>0</v>
      </c>
      <c r="T93">
        <f>ROUND(IF($E93="",IF(Q93="",0,0),IF(Q93="",0,($E93^2+Q93^2)^0.5)),5)</f>
        <v>0</v>
      </c>
      <c r="U93">
        <f>ROUND(IF($F93="",IF(R93="",0,0),IF(R93="",0,($F93^2+R93^2)^0.5)),5)</f>
        <v>0</v>
      </c>
      <c r="V93">
        <f>IF('3-Controllo quantitativo'!V91&lt;&gt;"",'3-Controllo quantitativo'!V91,"")</f>
        <v>0</v>
      </c>
      <c r="AA93">
        <f>ROUND(IF($E93="",IF(X93="",0,0),IF(X93="",0,($E93^2+X93^2)^0.5)),5)</f>
        <v>0</v>
      </c>
      <c r="AB93">
        <f>ROUND(IF($F93="",IF(Y93="",0,0),IF(Y93="",0,($F93^2+Y93^2)^0.5)),5)</f>
        <v>0</v>
      </c>
      <c r="AC93">
        <f>IF(SUM($I93,$P93),IF($I93&lt;&gt;"",IF($P93&lt;&gt;"",IF($W93&lt;&gt;"",(($I93*M93)^2+($P93*T93)^2+($W93*AA93)^2)^0.5/SUM($I93,$P93,$W93),(($I93*M93)^2+($P93*T93)^2)^0.5/SUM($I93,$P93)),M93),""),0)</f>
        <v>0</v>
      </c>
      <c r="AD93">
        <f>IF(SUM($I93,$P93),IF($I93&lt;&gt;"",IF($P93&lt;&gt;"",IF($W93&lt;&gt;"",(($I93*N93)^2+($P93*U93)^2+($W93*AB93)^2)^0.5/SUM($I93,$P93,$W93),(($I93*N93)^2+($P93*U93)^2)^0.5/SUM($I93,$P93)),N93),""),0)</f>
        <v>0</v>
      </c>
      <c r="AE93" s="10">
        <f>IF(AC93&lt;&gt;"",(AC93*SUM($I93,$P93,$W93))^2,"")</f>
        <v>0</v>
      </c>
      <c r="AF93" s="10">
        <f>IF(AD93&lt;&gt;"",(AD93*SUM($I93,$P93,$W93))^2,"")</f>
        <v>0</v>
      </c>
      <c r="AG93" s="10">
        <f>IFERROR(ABS(I93),"")</f>
        <v>0</v>
      </c>
      <c r="AH93" s="10">
        <f>IFERROR(ABS(P93),"")</f>
        <v>0</v>
      </c>
      <c r="AI93" s="10">
        <f>IFERROR(ABS(W93),"")</f>
        <v>0</v>
      </c>
    </row>
    <row r="94" spans="2:35">
      <c r="B94">
        <v>90</v>
      </c>
      <c r="C94" t="s">
        <v>154</v>
      </c>
      <c r="D94" t="s">
        <v>130</v>
      </c>
      <c r="H94">
        <f>IF('3-Controllo quantitativo'!J92&lt;&gt;"",'3-Controllo quantitativo'!J92,"")</f>
        <v>0</v>
      </c>
      <c r="I94">
        <f>IF(E94&lt;&gt;"",IF(J94&lt;&gt;"",IF('3-Controllo quantitativo'!O92&lt;&gt;"",'3-Controllo quantitativo'!O92,0),""),"")</f>
        <v>0</v>
      </c>
      <c r="M94">
        <f>ROUND(IF($E94="",IF(J94="",0,0),IF(I94="",0,($E94^2+J94^2)^0.5)),5)</f>
        <v>0</v>
      </c>
      <c r="N94">
        <f>ROUND(IF($F94="",IF(K94="",0,0),IF(K94="",0,($F94^2+K94^2)^0.5)),5)</f>
        <v>0</v>
      </c>
      <c r="O94">
        <f>IF('3-Controllo quantitativo'!P92&lt;&gt;"",'3-Controllo quantitativo'!P92,"")</f>
        <v>0</v>
      </c>
      <c r="T94">
        <f>ROUND(IF($E94="",IF(Q94="",0,0),IF(Q94="",0,($E94^2+Q94^2)^0.5)),5)</f>
        <v>0</v>
      </c>
      <c r="U94">
        <f>ROUND(IF($F94="",IF(R94="",0,0),IF(R94="",0,($F94^2+R94^2)^0.5)),5)</f>
        <v>0</v>
      </c>
      <c r="V94">
        <f>IF('3-Controllo quantitativo'!V92&lt;&gt;"",'3-Controllo quantitativo'!V92,"")</f>
        <v>0</v>
      </c>
      <c r="AA94">
        <f>ROUND(IF($E94="",IF(X94="",0,0),IF(X94="",0,($E94^2+X94^2)^0.5)),5)</f>
        <v>0</v>
      </c>
      <c r="AB94">
        <f>ROUND(IF($F94="",IF(Y94="",0,0),IF(Y94="",0,($F94^2+Y94^2)^0.5)),5)</f>
        <v>0</v>
      </c>
      <c r="AC94">
        <f>IF(SUM($I94,$P94),IF($I94&lt;&gt;"",IF($P94&lt;&gt;"",IF($W94&lt;&gt;"",(($I94*M94)^2+($P94*T94)^2+($W94*AA94)^2)^0.5/SUM($I94,$P94,$W94),(($I94*M94)^2+($P94*T94)^2)^0.5/SUM($I94,$P94)),M94),""),0)</f>
        <v>0</v>
      </c>
      <c r="AD94">
        <f>IF(SUM($I94,$P94),IF($I94&lt;&gt;"",IF($P94&lt;&gt;"",IF($W94&lt;&gt;"",(($I94*N94)^2+($P94*U94)^2+($W94*AB94)^2)^0.5/SUM($I94,$P94,$W94),(($I94*N94)^2+($P94*U94)^2)^0.5/SUM($I94,$P94)),N94),""),0)</f>
        <v>0</v>
      </c>
      <c r="AE94" s="10">
        <f>IF(AC94&lt;&gt;"",(AC94*SUM($I94,$P94,$W94))^2,"")</f>
        <v>0</v>
      </c>
      <c r="AF94" s="10">
        <f>IF(AD94&lt;&gt;"",(AD94*SUM($I94,$P94,$W94))^2,"")</f>
        <v>0</v>
      </c>
      <c r="AG94" s="10">
        <f>IFERROR(ABS(I94),"")</f>
        <v>0</v>
      </c>
      <c r="AH94" s="10">
        <f>IFERROR(ABS(P94),"")</f>
        <v>0</v>
      </c>
      <c r="AI94" s="10">
        <f>IFERROR(ABS(W94),"")</f>
        <v>0</v>
      </c>
    </row>
    <row r="95" spans="2:35">
      <c r="B95">
        <v>91</v>
      </c>
      <c r="C95" t="s">
        <v>155</v>
      </c>
      <c r="D95" t="s">
        <v>130</v>
      </c>
      <c r="H95">
        <f>IF('3-Controllo quantitativo'!J93&lt;&gt;"",'3-Controllo quantitativo'!J93,"")</f>
        <v>0</v>
      </c>
      <c r="I95">
        <f>IF(E95&lt;&gt;"",IF(J95&lt;&gt;"",IF('3-Controllo quantitativo'!O93&lt;&gt;"",'3-Controllo quantitativo'!O93,0),""),"")</f>
        <v>0</v>
      </c>
      <c r="M95">
        <f>ROUND(IF($E95="",IF(J95="",0,0),IF(I95="",0,($E95^2+J95^2)^0.5)),5)</f>
        <v>0</v>
      </c>
      <c r="N95">
        <f>ROUND(IF($F95="",IF(K95="",0,0),IF(K95="",0,($F95^2+K95^2)^0.5)),5)</f>
        <v>0</v>
      </c>
      <c r="O95">
        <f>IF('3-Controllo quantitativo'!P93&lt;&gt;"",'3-Controllo quantitativo'!P93,"")</f>
        <v>0</v>
      </c>
      <c r="T95">
        <f>ROUND(IF($E95="",IF(Q95="",0,0),IF(Q95="",0,($E95^2+Q95^2)^0.5)),5)</f>
        <v>0</v>
      </c>
      <c r="U95">
        <f>ROUND(IF($F95="",IF(R95="",0,0),IF(R95="",0,($F95^2+R95^2)^0.5)),5)</f>
        <v>0</v>
      </c>
      <c r="V95">
        <f>IF('3-Controllo quantitativo'!V93&lt;&gt;"",'3-Controllo quantitativo'!V93,"")</f>
        <v>0</v>
      </c>
      <c r="AA95">
        <f>ROUND(IF($E95="",IF(X95="",0,0),IF(X95="",0,($E95^2+X95^2)^0.5)),5)</f>
        <v>0</v>
      </c>
      <c r="AB95">
        <f>ROUND(IF($F95="",IF(Y95="",0,0),IF(Y95="",0,($F95^2+Y95^2)^0.5)),5)</f>
        <v>0</v>
      </c>
      <c r="AC95">
        <f>IF(SUM($I95,$P95),IF($I95&lt;&gt;"",IF($P95&lt;&gt;"",IF($W95&lt;&gt;"",(($I95*M95)^2+($P95*T95)^2+($W95*AA95)^2)^0.5/SUM($I95,$P95,$W95),(($I95*M95)^2+($P95*T95)^2)^0.5/SUM($I95,$P95)),M95),""),0)</f>
        <v>0</v>
      </c>
      <c r="AD95">
        <f>IF(SUM($I95,$P95),IF($I95&lt;&gt;"",IF($P95&lt;&gt;"",IF($W95&lt;&gt;"",(($I95*N95)^2+($P95*U95)^2+($W95*AB95)^2)^0.5/SUM($I95,$P95,$W95),(($I95*N95)^2+($P95*U95)^2)^0.5/SUM($I95,$P95)),N95),""),0)</f>
        <v>0</v>
      </c>
      <c r="AE95" s="10">
        <f>IF(AC95&lt;&gt;"",(AC95*SUM($I95,$P95,$W95))^2,"")</f>
        <v>0</v>
      </c>
      <c r="AF95" s="10">
        <f>IF(AD95&lt;&gt;"",(AD95*SUM($I95,$P95,$W95))^2,"")</f>
        <v>0</v>
      </c>
      <c r="AG95" s="10">
        <f>IFERROR(ABS(I95),"")</f>
        <v>0</v>
      </c>
      <c r="AH95" s="10">
        <f>IFERROR(ABS(P95),"")</f>
        <v>0</v>
      </c>
      <c r="AI95" s="10">
        <f>IFERROR(ABS(W95),"")</f>
        <v>0</v>
      </c>
    </row>
    <row r="96" spans="2:35">
      <c r="B96">
        <v>92</v>
      </c>
      <c r="C96" t="s">
        <v>156</v>
      </c>
      <c r="D96" t="s">
        <v>130</v>
      </c>
      <c r="H96">
        <f>IF('3-Controllo quantitativo'!J94&lt;&gt;"",'3-Controllo quantitativo'!J94,"")</f>
        <v>0</v>
      </c>
      <c r="I96">
        <f>IF(E96&lt;&gt;"",IF(J96&lt;&gt;"",IF('3-Controllo quantitativo'!O94&lt;&gt;"",'3-Controllo quantitativo'!O94,0),""),"")</f>
        <v>0</v>
      </c>
      <c r="M96">
        <f>ROUND(IF($E96="",IF(J96="",0,0),IF(I96="",0,($E96^2+J96^2)^0.5)),5)</f>
        <v>0</v>
      </c>
      <c r="N96">
        <f>ROUND(IF($F96="",IF(K96="",0,0),IF(K96="",0,($F96^2+K96^2)^0.5)),5)</f>
        <v>0</v>
      </c>
      <c r="O96">
        <f>IF('3-Controllo quantitativo'!P94&lt;&gt;"",'3-Controllo quantitativo'!P94,"")</f>
        <v>0</v>
      </c>
      <c r="T96">
        <f>ROUND(IF($E96="",IF(Q96="",0,0),IF(Q96="",0,($E96^2+Q96^2)^0.5)),5)</f>
        <v>0</v>
      </c>
      <c r="U96">
        <f>ROUND(IF($F96="",IF(R96="",0,0),IF(R96="",0,($F96^2+R96^2)^0.5)),5)</f>
        <v>0</v>
      </c>
      <c r="V96">
        <f>IF('3-Controllo quantitativo'!V94&lt;&gt;"",'3-Controllo quantitativo'!V94,"")</f>
        <v>0</v>
      </c>
      <c r="AA96">
        <f>ROUND(IF($E96="",IF(X96="",0,0),IF(X96="",0,($E96^2+X96^2)^0.5)),5)</f>
        <v>0</v>
      </c>
      <c r="AB96">
        <f>ROUND(IF($F96="",IF(Y96="",0,0),IF(Y96="",0,($F96^2+Y96^2)^0.5)),5)</f>
        <v>0</v>
      </c>
      <c r="AC96">
        <f>IF(SUM($I96,$P96),IF($I96&lt;&gt;"",IF($P96&lt;&gt;"",IF($W96&lt;&gt;"",(($I96*M96)^2+($P96*T96)^2+($W96*AA96)^2)^0.5/SUM($I96,$P96,$W96),(($I96*M96)^2+($P96*T96)^2)^0.5/SUM($I96,$P96)),M96),""),0)</f>
        <v>0</v>
      </c>
      <c r="AD96">
        <f>IF(SUM($I96,$P96),IF($I96&lt;&gt;"",IF($P96&lt;&gt;"",IF($W96&lt;&gt;"",(($I96*N96)^2+($P96*U96)^2+($W96*AB96)^2)^0.5/SUM($I96,$P96,$W96),(($I96*N96)^2+($P96*U96)^2)^0.5/SUM($I96,$P96)),N96),""),0)</f>
        <v>0</v>
      </c>
      <c r="AE96" s="10">
        <f>IF(AC96&lt;&gt;"",(AC96*SUM($I96,$P96,$W96))^2,"")</f>
        <v>0</v>
      </c>
      <c r="AF96" s="10">
        <f>IF(AD96&lt;&gt;"",(AD96*SUM($I96,$P96,$W96))^2,"")</f>
        <v>0</v>
      </c>
      <c r="AG96" s="10">
        <f>IFERROR(ABS(I96),"")</f>
        <v>0</v>
      </c>
      <c r="AH96" s="10">
        <f>IFERROR(ABS(P96),"")</f>
        <v>0</v>
      </c>
      <c r="AI96" s="10">
        <f>IFERROR(ABS(W96),"")</f>
        <v>0</v>
      </c>
    </row>
    <row r="97" spans="2:35">
      <c r="B97">
        <v>93</v>
      </c>
      <c r="C97" t="s">
        <v>157</v>
      </c>
      <c r="D97" t="s">
        <v>130</v>
      </c>
      <c r="H97">
        <f>IF('3-Controllo quantitativo'!J95&lt;&gt;"",'3-Controllo quantitativo'!J95,"")</f>
        <v>0</v>
      </c>
      <c r="I97">
        <f>IF(E97&lt;&gt;"",IF(J97&lt;&gt;"",IF('3-Controllo quantitativo'!O95&lt;&gt;"",'3-Controllo quantitativo'!O95,0),""),"")</f>
        <v>0</v>
      </c>
      <c r="M97">
        <f>ROUND(IF($E97="",IF(J97="",0,0),IF(I97="",0,($E97^2+J97^2)^0.5)),5)</f>
        <v>0</v>
      </c>
      <c r="N97">
        <f>ROUND(IF($F97="",IF(K97="",0,0),IF(K97="",0,($F97^2+K97^2)^0.5)),5)</f>
        <v>0</v>
      </c>
      <c r="O97">
        <f>IF('3-Controllo quantitativo'!P95&lt;&gt;"",'3-Controllo quantitativo'!P95,"")</f>
        <v>0</v>
      </c>
      <c r="T97">
        <f>ROUND(IF($E97="",IF(Q97="",0,0),IF(Q97="",0,($E97^2+Q97^2)^0.5)),5)</f>
        <v>0</v>
      </c>
      <c r="U97">
        <f>ROUND(IF($F97="",IF(R97="",0,0),IF(R97="",0,($F97^2+R97^2)^0.5)),5)</f>
        <v>0</v>
      </c>
      <c r="V97">
        <f>IF('3-Controllo quantitativo'!V95&lt;&gt;"",'3-Controllo quantitativo'!V95,"")</f>
        <v>0</v>
      </c>
      <c r="AA97">
        <f>ROUND(IF($E97="",IF(X97="",0,0),IF(X97="",0,($E97^2+X97^2)^0.5)),5)</f>
        <v>0</v>
      </c>
      <c r="AB97">
        <f>ROUND(IF($F97="",IF(Y97="",0,0),IF(Y97="",0,($F97^2+Y97^2)^0.5)),5)</f>
        <v>0</v>
      </c>
      <c r="AC97">
        <f>IF(SUM($I97,$P97),IF($I97&lt;&gt;"",IF($P97&lt;&gt;"",IF($W97&lt;&gt;"",(($I97*M97)^2+($P97*T97)^2+($W97*AA97)^2)^0.5/SUM($I97,$P97,$W97),(($I97*M97)^2+($P97*T97)^2)^0.5/SUM($I97,$P97)),M97),""),0)</f>
        <v>0</v>
      </c>
      <c r="AD97">
        <f>IF(SUM($I97,$P97),IF($I97&lt;&gt;"",IF($P97&lt;&gt;"",IF($W97&lt;&gt;"",(($I97*N97)^2+($P97*U97)^2+($W97*AB97)^2)^0.5/SUM($I97,$P97,$W97),(($I97*N97)^2+($P97*U97)^2)^0.5/SUM($I97,$P97)),N97),""),0)</f>
        <v>0</v>
      </c>
      <c r="AE97" s="10">
        <f>IF(AC97&lt;&gt;"",(AC97*SUM($I97,$P97,$W97))^2,"")</f>
        <v>0</v>
      </c>
      <c r="AF97" s="10">
        <f>IF(AD97&lt;&gt;"",(AD97*SUM($I97,$P97,$W97))^2,"")</f>
        <v>0</v>
      </c>
      <c r="AG97" s="10">
        <f>IFERROR(ABS(I97),"")</f>
        <v>0</v>
      </c>
      <c r="AH97" s="10">
        <f>IFERROR(ABS(P97),"")</f>
        <v>0</v>
      </c>
      <c r="AI97" s="10">
        <f>IFERROR(ABS(W97),"")</f>
        <v>0</v>
      </c>
    </row>
    <row r="98" spans="2:35">
      <c r="B98">
        <v>94</v>
      </c>
      <c r="C98" t="s">
        <v>158</v>
      </c>
      <c r="D98" t="s">
        <v>130</v>
      </c>
      <c r="H98">
        <f>IF('3-Controllo quantitativo'!J96&lt;&gt;"",'3-Controllo quantitativo'!J96,"")</f>
        <v>0</v>
      </c>
      <c r="I98">
        <f>IF(E98&lt;&gt;"",IF(J98&lt;&gt;"",IF('3-Controllo quantitativo'!O96&lt;&gt;"",'3-Controllo quantitativo'!O96,0),""),"")</f>
        <v>0</v>
      </c>
      <c r="M98">
        <f>ROUND(IF($E98="",IF(J98="",0,0),IF(I98="",0,($E98^2+J98^2)^0.5)),5)</f>
        <v>0</v>
      </c>
      <c r="N98">
        <f>ROUND(IF($F98="",IF(K98="",0,0),IF(K98="",0,($F98^2+K98^2)^0.5)),5)</f>
        <v>0</v>
      </c>
      <c r="O98">
        <f>IF('3-Controllo quantitativo'!P96&lt;&gt;"",'3-Controllo quantitativo'!P96,"")</f>
        <v>0</v>
      </c>
      <c r="T98">
        <f>ROUND(IF($E98="",IF(Q98="",0,0),IF(Q98="",0,($E98^2+Q98^2)^0.5)),5)</f>
        <v>0</v>
      </c>
      <c r="U98">
        <f>ROUND(IF($F98="",IF(R98="",0,0),IF(R98="",0,($F98^2+R98^2)^0.5)),5)</f>
        <v>0</v>
      </c>
      <c r="V98">
        <f>IF('3-Controllo quantitativo'!V96&lt;&gt;"",'3-Controllo quantitativo'!V96,"")</f>
        <v>0</v>
      </c>
      <c r="AA98">
        <f>ROUND(IF($E98="",IF(X98="",0,0),IF(X98="",0,($E98^2+X98^2)^0.5)),5)</f>
        <v>0</v>
      </c>
      <c r="AB98">
        <f>ROUND(IF($F98="",IF(Y98="",0,0),IF(Y98="",0,($F98^2+Y98^2)^0.5)),5)</f>
        <v>0</v>
      </c>
      <c r="AC98">
        <f>IF(SUM($I98,$P98),IF($I98&lt;&gt;"",IF($P98&lt;&gt;"",IF($W98&lt;&gt;"",(($I98*M98)^2+($P98*T98)^2+($W98*AA98)^2)^0.5/SUM($I98,$P98,$W98),(($I98*M98)^2+($P98*T98)^2)^0.5/SUM($I98,$P98)),M98),""),0)</f>
        <v>0</v>
      </c>
      <c r="AD98">
        <f>IF(SUM($I98,$P98),IF($I98&lt;&gt;"",IF($P98&lt;&gt;"",IF($W98&lt;&gt;"",(($I98*N98)^2+($P98*U98)^2+($W98*AB98)^2)^0.5/SUM($I98,$P98,$W98),(($I98*N98)^2+($P98*U98)^2)^0.5/SUM($I98,$P98)),N98),""),0)</f>
        <v>0</v>
      </c>
      <c r="AE98" s="10">
        <f>IF(AC98&lt;&gt;"",(AC98*SUM($I98,$P98,$W98))^2,"")</f>
        <v>0</v>
      </c>
      <c r="AF98" s="10">
        <f>IF(AD98&lt;&gt;"",(AD98*SUM($I98,$P98,$W98))^2,"")</f>
        <v>0</v>
      </c>
      <c r="AG98" s="10">
        <f>IFERROR(ABS(I98),"")</f>
        <v>0</v>
      </c>
      <c r="AH98" s="10">
        <f>IFERROR(ABS(P98),"")</f>
        <v>0</v>
      </c>
      <c r="AI98" s="10">
        <f>IFERROR(ABS(W98),"")</f>
        <v>0</v>
      </c>
    </row>
    <row r="99" spans="2:35">
      <c r="B99">
        <v>95</v>
      </c>
      <c r="C99" t="s">
        <v>159</v>
      </c>
      <c r="D99" t="s">
        <v>130</v>
      </c>
      <c r="H99">
        <f>IF('3-Controllo quantitativo'!J97&lt;&gt;"",'3-Controllo quantitativo'!J97,"")</f>
        <v>0</v>
      </c>
      <c r="I99">
        <f>IF(E99&lt;&gt;"",IF(J99&lt;&gt;"",IF('3-Controllo quantitativo'!O97&lt;&gt;"",'3-Controllo quantitativo'!O97,0),""),"")</f>
        <v>0</v>
      </c>
      <c r="M99">
        <f>ROUND(IF($E99="",IF(J99="",0,0),IF(I99="",0,($E99^2+J99^2)^0.5)),5)</f>
        <v>0</v>
      </c>
      <c r="N99">
        <f>ROUND(IF($F99="",IF(K99="",0,0),IF(K99="",0,($F99^2+K99^2)^0.5)),5)</f>
        <v>0</v>
      </c>
      <c r="O99">
        <f>IF('3-Controllo quantitativo'!P97&lt;&gt;"",'3-Controllo quantitativo'!P97,"")</f>
        <v>0</v>
      </c>
      <c r="T99">
        <f>ROUND(IF($E99="",IF(Q99="",0,0),IF(Q99="",0,($E99^2+Q99^2)^0.5)),5)</f>
        <v>0</v>
      </c>
      <c r="U99">
        <f>ROUND(IF($F99="",IF(R99="",0,0),IF(R99="",0,($F99^2+R99^2)^0.5)),5)</f>
        <v>0</v>
      </c>
      <c r="V99">
        <f>IF('3-Controllo quantitativo'!V97&lt;&gt;"",'3-Controllo quantitativo'!V97,"")</f>
        <v>0</v>
      </c>
      <c r="AA99">
        <f>ROUND(IF($E99="",IF(X99="",0,0),IF(X99="",0,($E99^2+X99^2)^0.5)),5)</f>
        <v>0</v>
      </c>
      <c r="AB99">
        <f>ROUND(IF($F99="",IF(Y99="",0,0),IF(Y99="",0,($F99^2+Y99^2)^0.5)),5)</f>
        <v>0</v>
      </c>
      <c r="AC99">
        <f>IF(SUM($I99,$P99),IF($I99&lt;&gt;"",IF($P99&lt;&gt;"",IF($W99&lt;&gt;"",(($I99*M99)^2+($P99*T99)^2+($W99*AA99)^2)^0.5/SUM($I99,$P99,$W99),(($I99*M99)^2+($P99*T99)^2)^0.5/SUM($I99,$P99)),M99),""),0)</f>
        <v>0</v>
      </c>
      <c r="AD99">
        <f>IF(SUM($I99,$P99),IF($I99&lt;&gt;"",IF($P99&lt;&gt;"",IF($W99&lt;&gt;"",(($I99*N99)^2+($P99*U99)^2+($W99*AB99)^2)^0.5/SUM($I99,$P99,$W99),(($I99*N99)^2+($P99*U99)^2)^0.5/SUM($I99,$P99)),N99),""),0)</f>
        <v>0</v>
      </c>
      <c r="AE99" s="10">
        <f>IF(AC99&lt;&gt;"",(AC99*SUM($I99,$P99,$W99))^2,"")</f>
        <v>0</v>
      </c>
      <c r="AF99" s="10">
        <f>IF(AD99&lt;&gt;"",(AD99*SUM($I99,$P99,$W99))^2,"")</f>
        <v>0</v>
      </c>
      <c r="AG99" s="10">
        <f>IFERROR(ABS(I99),"")</f>
        <v>0</v>
      </c>
      <c r="AH99" s="10">
        <f>IFERROR(ABS(P99),"")</f>
        <v>0</v>
      </c>
      <c r="AI99" s="10">
        <f>IFERROR(ABS(W99),"")</f>
        <v>0</v>
      </c>
    </row>
    <row r="100" spans="2:35">
      <c r="B100">
        <v>96</v>
      </c>
      <c r="C100" t="s">
        <v>160</v>
      </c>
      <c r="D100" t="s">
        <v>130</v>
      </c>
      <c r="H100">
        <f>IF('3-Controllo quantitativo'!J98&lt;&gt;"",'3-Controllo quantitativo'!J98,"")</f>
        <v>0</v>
      </c>
      <c r="I100">
        <f>IF(E100&lt;&gt;"",IF(J100&lt;&gt;"",IF('3-Controllo quantitativo'!O98&lt;&gt;"",'3-Controllo quantitativo'!O98,0),""),"")</f>
        <v>0</v>
      </c>
      <c r="M100">
        <f>ROUND(IF($E100="",IF(J100="",0,0),IF(I100="",0,($E100^2+J100^2)^0.5)),5)</f>
        <v>0</v>
      </c>
      <c r="N100">
        <f>ROUND(IF($F100="",IF(K100="",0,0),IF(K100="",0,($F100^2+K100^2)^0.5)),5)</f>
        <v>0</v>
      </c>
      <c r="O100">
        <f>IF('3-Controllo quantitativo'!P98&lt;&gt;"",'3-Controllo quantitativo'!P98,"")</f>
        <v>0</v>
      </c>
      <c r="T100">
        <f>ROUND(IF($E100="",IF(Q100="",0,0),IF(Q100="",0,($E100^2+Q100^2)^0.5)),5)</f>
        <v>0</v>
      </c>
      <c r="U100">
        <f>ROUND(IF($F100="",IF(R100="",0,0),IF(R100="",0,($F100^2+R100^2)^0.5)),5)</f>
        <v>0</v>
      </c>
      <c r="V100">
        <f>IF('3-Controllo quantitativo'!V98&lt;&gt;"",'3-Controllo quantitativo'!V98,"")</f>
        <v>0</v>
      </c>
      <c r="AA100">
        <f>ROUND(IF($E100="",IF(X100="",0,0),IF(X100="",0,($E100^2+X100^2)^0.5)),5)</f>
        <v>0</v>
      </c>
      <c r="AB100">
        <f>ROUND(IF($F100="",IF(Y100="",0,0),IF(Y100="",0,($F100^2+Y100^2)^0.5)),5)</f>
        <v>0</v>
      </c>
      <c r="AC100">
        <f>IF(SUM($I100,$P100),IF($I100&lt;&gt;"",IF($P100&lt;&gt;"",IF($W100&lt;&gt;"",(($I100*M100)^2+($P100*T100)^2+($W100*AA100)^2)^0.5/SUM($I100,$P100,$W100),(($I100*M100)^2+($P100*T100)^2)^0.5/SUM($I100,$P100)),M100),""),0)</f>
        <v>0</v>
      </c>
      <c r="AD100">
        <f>IF(SUM($I100,$P100),IF($I100&lt;&gt;"",IF($P100&lt;&gt;"",IF($W100&lt;&gt;"",(($I100*N100)^2+($P100*U100)^2+($W100*AB100)^2)^0.5/SUM($I100,$P100,$W100),(($I100*N100)^2+($P100*U100)^2)^0.5/SUM($I100,$P100)),N100),""),0)</f>
        <v>0</v>
      </c>
      <c r="AE100" s="10">
        <f>IF(AC100&lt;&gt;"",(AC100*SUM($I100,$P100,$W100))^2,"")</f>
        <v>0</v>
      </c>
      <c r="AF100" s="10">
        <f>IF(AD100&lt;&gt;"",(AD100*SUM($I100,$P100,$W100))^2,"")</f>
        <v>0</v>
      </c>
      <c r="AG100" s="10">
        <f>IFERROR(ABS(I100),"")</f>
        <v>0</v>
      </c>
      <c r="AH100" s="10">
        <f>IFERROR(ABS(P100),"")</f>
        <v>0</v>
      </c>
      <c r="AI100" s="10">
        <f>IFERROR(ABS(W100),"")</f>
        <v>0</v>
      </c>
    </row>
    <row r="101" spans="2:35">
      <c r="B101">
        <v>97</v>
      </c>
      <c r="C101" t="s">
        <v>161</v>
      </c>
      <c r="D101" t="s">
        <v>130</v>
      </c>
      <c r="H101">
        <f>IF('3-Controllo quantitativo'!J99&lt;&gt;"",'3-Controllo quantitativo'!J99,"")</f>
        <v>0</v>
      </c>
      <c r="I101">
        <f>IF(E101&lt;&gt;"",IF(J101&lt;&gt;"",IF('3-Controllo quantitativo'!O99&lt;&gt;"",'3-Controllo quantitativo'!O99,0),""),"")</f>
        <v>0</v>
      </c>
      <c r="M101">
        <f>ROUND(IF($E101="",IF(J101="",0,0),IF(I101="",0,($E101^2+J101^2)^0.5)),5)</f>
        <v>0</v>
      </c>
      <c r="N101">
        <f>ROUND(IF($F101="",IF(K101="",0,0),IF(K101="",0,($F101^2+K101^2)^0.5)),5)</f>
        <v>0</v>
      </c>
      <c r="O101">
        <f>IF('3-Controllo quantitativo'!P99&lt;&gt;"",'3-Controllo quantitativo'!P99,"")</f>
        <v>0</v>
      </c>
      <c r="T101">
        <f>ROUND(IF($E101="",IF(Q101="",0,0),IF(Q101="",0,($E101^2+Q101^2)^0.5)),5)</f>
        <v>0</v>
      </c>
      <c r="U101">
        <f>ROUND(IF($F101="",IF(R101="",0,0),IF(R101="",0,($F101^2+R101^2)^0.5)),5)</f>
        <v>0</v>
      </c>
      <c r="V101">
        <f>IF('3-Controllo quantitativo'!V99&lt;&gt;"",'3-Controllo quantitativo'!V99,"")</f>
        <v>0</v>
      </c>
      <c r="AA101">
        <f>ROUND(IF($E101="",IF(X101="",0,0),IF(X101="",0,($E101^2+X101^2)^0.5)),5)</f>
        <v>0</v>
      </c>
      <c r="AB101">
        <f>ROUND(IF($F101="",IF(Y101="",0,0),IF(Y101="",0,($F101^2+Y101^2)^0.5)),5)</f>
        <v>0</v>
      </c>
      <c r="AC101">
        <f>IF(SUM($I101,$P101),IF($I101&lt;&gt;"",IF($P101&lt;&gt;"",IF($W101&lt;&gt;"",(($I101*M101)^2+($P101*T101)^2+($W101*AA101)^2)^0.5/SUM($I101,$P101,$W101),(($I101*M101)^2+($P101*T101)^2)^0.5/SUM($I101,$P101)),M101),""),0)</f>
        <v>0</v>
      </c>
      <c r="AD101">
        <f>IF(SUM($I101,$P101),IF($I101&lt;&gt;"",IF($P101&lt;&gt;"",IF($W101&lt;&gt;"",(($I101*N101)^2+($P101*U101)^2+($W101*AB101)^2)^0.5/SUM($I101,$P101,$W101),(($I101*N101)^2+($P101*U101)^2)^0.5/SUM($I101,$P101)),N101),""),0)</f>
        <v>0</v>
      </c>
      <c r="AE101" s="10">
        <f>IF(AC101&lt;&gt;"",(AC101*SUM($I101,$P101,$W101))^2,"")</f>
        <v>0</v>
      </c>
      <c r="AF101" s="10">
        <f>IF(AD101&lt;&gt;"",(AD101*SUM($I101,$P101,$W101))^2,"")</f>
        <v>0</v>
      </c>
      <c r="AG101" s="10">
        <f>IFERROR(ABS(I101),"")</f>
        <v>0</v>
      </c>
      <c r="AH101" s="10">
        <f>IFERROR(ABS(P101),"")</f>
        <v>0</v>
      </c>
      <c r="AI101" s="10">
        <f>IFERROR(ABS(W101),"")</f>
        <v>0</v>
      </c>
    </row>
    <row r="102" spans="2:35">
      <c r="B102">
        <v>98</v>
      </c>
      <c r="C102" t="s">
        <v>162</v>
      </c>
      <c r="D102" t="s">
        <v>130</v>
      </c>
      <c r="H102">
        <f>IF('3-Controllo quantitativo'!J100&lt;&gt;"",'3-Controllo quantitativo'!J100,"")</f>
        <v>0</v>
      </c>
      <c r="I102">
        <f>IF(E102&lt;&gt;"",IF(J102&lt;&gt;"",IF('3-Controllo quantitativo'!O100&lt;&gt;"",'3-Controllo quantitativo'!O100,0),""),"")</f>
        <v>0</v>
      </c>
      <c r="M102">
        <f>ROUND(IF($E102="",IF(J102="",0,0),IF(I102="",0,($E102^2+J102^2)^0.5)),5)</f>
        <v>0</v>
      </c>
      <c r="N102">
        <f>ROUND(IF($F102="",IF(K102="",0,0),IF(K102="",0,($F102^2+K102^2)^0.5)),5)</f>
        <v>0</v>
      </c>
      <c r="O102">
        <f>IF('3-Controllo quantitativo'!P100&lt;&gt;"",'3-Controllo quantitativo'!P100,"")</f>
        <v>0</v>
      </c>
      <c r="T102">
        <f>ROUND(IF($E102="",IF(Q102="",0,0),IF(Q102="",0,($E102^2+Q102^2)^0.5)),5)</f>
        <v>0</v>
      </c>
      <c r="U102">
        <f>ROUND(IF($F102="",IF(R102="",0,0),IF(R102="",0,($F102^2+R102^2)^0.5)),5)</f>
        <v>0</v>
      </c>
      <c r="V102">
        <f>IF('3-Controllo quantitativo'!V100&lt;&gt;"",'3-Controllo quantitativo'!V100,"")</f>
        <v>0</v>
      </c>
      <c r="AA102">
        <f>ROUND(IF($E102="",IF(X102="",0,0),IF(X102="",0,($E102^2+X102^2)^0.5)),5)</f>
        <v>0</v>
      </c>
      <c r="AB102">
        <f>ROUND(IF($F102="",IF(Y102="",0,0),IF(Y102="",0,($F102^2+Y102^2)^0.5)),5)</f>
        <v>0</v>
      </c>
      <c r="AC102">
        <f>IF(SUM($I102,$P102),IF($I102&lt;&gt;"",IF($P102&lt;&gt;"",IF($W102&lt;&gt;"",(($I102*M102)^2+($P102*T102)^2+($W102*AA102)^2)^0.5/SUM($I102,$P102,$W102),(($I102*M102)^2+($P102*T102)^2)^0.5/SUM($I102,$P102)),M102),""),0)</f>
        <v>0</v>
      </c>
      <c r="AD102">
        <f>IF(SUM($I102,$P102),IF($I102&lt;&gt;"",IF($P102&lt;&gt;"",IF($W102&lt;&gt;"",(($I102*N102)^2+($P102*U102)^2+($W102*AB102)^2)^0.5/SUM($I102,$P102,$W102),(($I102*N102)^2+($P102*U102)^2)^0.5/SUM($I102,$P102)),N102),""),0)</f>
        <v>0</v>
      </c>
      <c r="AE102" s="10">
        <f>IF(AC102&lt;&gt;"",(AC102*SUM($I102,$P102,$W102))^2,"")</f>
        <v>0</v>
      </c>
      <c r="AF102" s="10">
        <f>IF(AD102&lt;&gt;"",(AD102*SUM($I102,$P102,$W102))^2,"")</f>
        <v>0</v>
      </c>
      <c r="AG102" s="10">
        <f>IFERROR(ABS(I102),"")</f>
        <v>0</v>
      </c>
      <c r="AH102" s="10">
        <f>IFERROR(ABS(P102),"")</f>
        <v>0</v>
      </c>
      <c r="AI102" s="10">
        <f>IFERROR(ABS(W102),"")</f>
        <v>0</v>
      </c>
    </row>
    <row r="103" spans="2:35">
      <c r="B103">
        <v>99</v>
      </c>
      <c r="C103" t="s">
        <v>106</v>
      </c>
      <c r="D103" t="s">
        <v>104</v>
      </c>
      <c r="H103">
        <f>IF('3-Controllo quantitativo'!J101&lt;&gt;"",'3-Controllo quantitativo'!J101,"")</f>
        <v>0</v>
      </c>
      <c r="I103">
        <f>IF(E103&lt;&gt;"",IF(J103&lt;&gt;"",IF('3-Controllo quantitativo'!O101&lt;&gt;"",'3-Controllo quantitativo'!O101,0),""),"")</f>
        <v>0</v>
      </c>
      <c r="M103">
        <f>ROUND(IF($E103="",IF(J103="",0,0),IF(I103="",0,($E103^2+J103^2)^0.5)),5)</f>
        <v>0</v>
      </c>
      <c r="N103">
        <f>ROUND(IF($F103="",IF(K103="",0,0),IF(K103="",0,($F103^2+K103^2)^0.5)),5)</f>
        <v>0</v>
      </c>
      <c r="O103">
        <f>IF('3-Controllo quantitativo'!P101&lt;&gt;"",'3-Controllo quantitativo'!P101,"")</f>
        <v>0</v>
      </c>
      <c r="T103">
        <f>ROUND(IF($E103="",IF(Q103="",0,0),IF(Q103="",0,($E103^2+Q103^2)^0.5)),5)</f>
        <v>0</v>
      </c>
      <c r="U103">
        <f>ROUND(IF($F103="",IF(R103="",0,0),IF(R103="",0,($F103^2+R103^2)^0.5)),5)</f>
        <v>0</v>
      </c>
      <c r="V103">
        <f>IF('3-Controllo quantitativo'!V101&lt;&gt;"",'3-Controllo quantitativo'!V101,"")</f>
        <v>0</v>
      </c>
      <c r="AA103">
        <f>ROUND(IF($E103="",IF(X103="",0,0),IF(X103="",0,($E103^2+X103^2)^0.5)),5)</f>
        <v>0</v>
      </c>
      <c r="AB103">
        <f>ROUND(IF($F103="",IF(Y103="",0,0),IF(Y103="",0,($F103^2+Y103^2)^0.5)),5)</f>
        <v>0</v>
      </c>
      <c r="AC103">
        <f>IF(SUM($I103,$P103),IF($I103&lt;&gt;"",IF($P103&lt;&gt;"",IF($W103&lt;&gt;"",(($I103*M103)^2+($P103*T103)^2+($W103*AA103)^2)^0.5/SUM($I103,$P103,$W103),(($I103*M103)^2+($P103*T103)^2)^0.5/SUM($I103,$P103)),M103),""),0)</f>
        <v>0</v>
      </c>
      <c r="AD103">
        <f>IF(SUM($I103,$P103),IF($I103&lt;&gt;"",IF($P103&lt;&gt;"",IF($W103&lt;&gt;"",(($I103*N103)^2+($P103*U103)^2+($W103*AB103)^2)^0.5/SUM($I103,$P103,$W103),(($I103*N103)^2+($P103*U103)^2)^0.5/SUM($I103,$P103)),N103),""),0)</f>
        <v>0</v>
      </c>
      <c r="AE103" s="10">
        <f>IF(AC103&lt;&gt;"",(AC103*SUM($I103,$P103,$W103))^2,"")</f>
        <v>0</v>
      </c>
      <c r="AF103" s="10">
        <f>IF(AD103&lt;&gt;"",(AD103*SUM($I103,$P103,$W103))^2,"")</f>
        <v>0</v>
      </c>
      <c r="AG103" s="10">
        <f>IFERROR(ABS(I103),"")</f>
        <v>0</v>
      </c>
      <c r="AH103" s="10">
        <f>IFERROR(ABS(P103),"")</f>
        <v>0</v>
      </c>
      <c r="AI103" s="10">
        <f>IFERROR(ABS(W103),"")</f>
        <v>0</v>
      </c>
    </row>
    <row r="104" spans="2:35">
      <c r="B104">
        <v>100</v>
      </c>
      <c r="C104" t="s">
        <v>105</v>
      </c>
      <c r="D104" t="s">
        <v>104</v>
      </c>
      <c r="H104">
        <f>IF('3-Controllo quantitativo'!J102&lt;&gt;"",'3-Controllo quantitativo'!J102,"")</f>
        <v>0</v>
      </c>
      <c r="I104">
        <f>IF(E104&lt;&gt;"",IF(J104&lt;&gt;"",IF('3-Controllo quantitativo'!O102&lt;&gt;"",'3-Controllo quantitativo'!O102,0),""),"")</f>
        <v>0</v>
      </c>
      <c r="M104">
        <f>ROUND(IF($E104="",IF(J104="",0,0),IF(I104="",0,($E104^2+J104^2)^0.5)),5)</f>
        <v>0</v>
      </c>
      <c r="N104">
        <f>ROUND(IF($F104="",IF(K104="",0,0),IF(K104="",0,($F104^2+K104^2)^0.5)),5)</f>
        <v>0</v>
      </c>
      <c r="O104">
        <f>IF('3-Controllo quantitativo'!P102&lt;&gt;"",'3-Controllo quantitativo'!P102,"")</f>
        <v>0</v>
      </c>
      <c r="T104">
        <f>ROUND(IF($E104="",IF(Q104="",0,0),IF(Q104="",0,($E104^2+Q104^2)^0.5)),5)</f>
        <v>0</v>
      </c>
      <c r="U104">
        <f>ROUND(IF($F104="",IF(R104="",0,0),IF(R104="",0,($F104^2+R104^2)^0.5)),5)</f>
        <v>0</v>
      </c>
      <c r="V104">
        <f>IF('3-Controllo quantitativo'!V102&lt;&gt;"",'3-Controllo quantitativo'!V102,"")</f>
        <v>0</v>
      </c>
      <c r="AA104">
        <f>ROUND(IF($E104="",IF(X104="",0,0),IF(X104="",0,($E104^2+X104^2)^0.5)),5)</f>
        <v>0</v>
      </c>
      <c r="AB104">
        <f>ROUND(IF($F104="",IF(Y104="",0,0),IF(Y104="",0,($F104^2+Y104^2)^0.5)),5)</f>
        <v>0</v>
      </c>
      <c r="AC104">
        <f>IF(SUM($I104,$P104),IF($I104&lt;&gt;"",IF($P104&lt;&gt;"",IF($W104&lt;&gt;"",(($I104*M104)^2+($P104*T104)^2+($W104*AA104)^2)^0.5/SUM($I104,$P104,$W104),(($I104*M104)^2+($P104*T104)^2)^0.5/SUM($I104,$P104)),M104),""),0)</f>
        <v>0</v>
      </c>
      <c r="AD104">
        <f>IF(SUM($I104,$P104),IF($I104&lt;&gt;"",IF($P104&lt;&gt;"",IF($W104&lt;&gt;"",(($I104*N104)^2+($P104*U104)^2+($W104*AB104)^2)^0.5/SUM($I104,$P104,$W104),(($I104*N104)^2+($P104*U104)^2)^0.5/SUM($I104,$P104)),N104),""),0)</f>
        <v>0</v>
      </c>
      <c r="AE104" s="10">
        <f>IF(AC104&lt;&gt;"",(AC104*SUM($I104,$P104,$W104))^2,"")</f>
        <v>0</v>
      </c>
      <c r="AF104" s="10">
        <f>IF(AD104&lt;&gt;"",(AD104*SUM($I104,$P104,$W104))^2,"")</f>
        <v>0</v>
      </c>
      <c r="AG104" s="10">
        <f>IFERROR(ABS(I104),"")</f>
        <v>0</v>
      </c>
      <c r="AH104" s="10">
        <f>IFERROR(ABS(P104),"")</f>
        <v>0</v>
      </c>
      <c r="AI104" s="10">
        <f>IFERROR(ABS(W104),"")</f>
        <v>0</v>
      </c>
    </row>
    <row r="105" spans="2:35">
      <c r="B105">
        <v>101</v>
      </c>
      <c r="C105" t="s">
        <v>103</v>
      </c>
      <c r="D105" t="s">
        <v>104</v>
      </c>
      <c r="H105">
        <f>IF('3-Controllo quantitativo'!J103&lt;&gt;"",'3-Controllo quantitativo'!J103,"")</f>
        <v>0</v>
      </c>
      <c r="I105">
        <f>IF(E105&lt;&gt;"",IF(J105&lt;&gt;"",IF('3-Controllo quantitativo'!O103&lt;&gt;"",'3-Controllo quantitativo'!O103,0),""),"")</f>
        <v>0</v>
      </c>
      <c r="M105">
        <f>ROUND(IF($E105="",IF(J105="",0,0),IF(I105="",0,($E105^2+J105^2)^0.5)),5)</f>
        <v>0</v>
      </c>
      <c r="N105">
        <f>ROUND(IF($F105="",IF(K105="",0,0),IF(K105="",0,($F105^2+K105^2)^0.5)),5)</f>
        <v>0</v>
      </c>
      <c r="O105">
        <f>IF('3-Controllo quantitativo'!P103&lt;&gt;"",'3-Controllo quantitativo'!P103,"")</f>
        <v>0</v>
      </c>
      <c r="T105">
        <f>ROUND(IF($E105="",IF(Q105="",0,0),IF(Q105="",0,($E105^2+Q105^2)^0.5)),5)</f>
        <v>0</v>
      </c>
      <c r="U105">
        <f>ROUND(IF($F105="",IF(R105="",0,0),IF(R105="",0,($F105^2+R105^2)^0.5)),5)</f>
        <v>0</v>
      </c>
      <c r="V105">
        <f>IF('3-Controllo quantitativo'!V103&lt;&gt;"",'3-Controllo quantitativo'!V103,"")</f>
        <v>0</v>
      </c>
      <c r="AA105">
        <f>ROUND(IF($E105="",IF(X105="",0,0),IF(X105="",0,($E105^2+X105^2)^0.5)),5)</f>
        <v>0</v>
      </c>
      <c r="AB105">
        <f>ROUND(IF($F105="",IF(Y105="",0,0),IF(Y105="",0,($F105^2+Y105^2)^0.5)),5)</f>
        <v>0</v>
      </c>
      <c r="AC105">
        <f>IF(SUM($I105,$P105),IF($I105&lt;&gt;"",IF($P105&lt;&gt;"",IF($W105&lt;&gt;"",(($I105*M105)^2+($P105*T105)^2+($W105*AA105)^2)^0.5/SUM($I105,$P105,$W105),(($I105*M105)^2+($P105*T105)^2)^0.5/SUM($I105,$P105)),M105),""),0)</f>
        <v>0</v>
      </c>
      <c r="AD105">
        <f>IF(SUM($I105,$P105),IF($I105&lt;&gt;"",IF($P105&lt;&gt;"",IF($W105&lt;&gt;"",(($I105*N105)^2+($P105*U105)^2+($W105*AB105)^2)^0.5/SUM($I105,$P105,$W105),(($I105*N105)^2+($P105*U105)^2)^0.5/SUM($I105,$P105)),N105),""),0)</f>
        <v>0</v>
      </c>
      <c r="AE105" s="10">
        <f>IF(AC105&lt;&gt;"",(AC105*SUM($I105,$P105,$W105))^2,"")</f>
        <v>0</v>
      </c>
      <c r="AF105" s="10">
        <f>IF(AD105&lt;&gt;"",(AD105*SUM($I105,$P105,$W105))^2,"")</f>
        <v>0</v>
      </c>
      <c r="AG105" s="10">
        <f>IFERROR(ABS(I105),"")</f>
        <v>0</v>
      </c>
      <c r="AH105" s="10">
        <f>IFERROR(ABS(P105),"")</f>
        <v>0</v>
      </c>
      <c r="AI105" s="10">
        <f>IFERROR(ABS(W105),"")</f>
        <v>0</v>
      </c>
    </row>
    <row r="106" spans="2:35">
      <c r="B106">
        <v>102</v>
      </c>
      <c r="C106" t="s">
        <v>101</v>
      </c>
      <c r="D106" t="s">
        <v>102</v>
      </c>
      <c r="H106">
        <f>IF('3-Controllo quantitativo'!J104&lt;&gt;"",'3-Controllo quantitativo'!J104,"")</f>
        <v>0</v>
      </c>
      <c r="I106">
        <f>IF(E106&lt;&gt;"",IF(J106&lt;&gt;"",IF('3-Controllo quantitativo'!O104&lt;&gt;"",'3-Controllo quantitativo'!O104,0),""),"")</f>
        <v>0</v>
      </c>
      <c r="M106">
        <f>ROUND(IF($E106="",IF(J106="",0,0),IF(I106="",0,($E106^2+J106^2)^0.5)),5)</f>
        <v>0</v>
      </c>
      <c r="N106">
        <f>ROUND(IF($F106="",IF(K106="",0,0),IF(K106="",0,($F106^2+K106^2)^0.5)),5)</f>
        <v>0</v>
      </c>
      <c r="O106">
        <f>IF('3-Controllo quantitativo'!P104&lt;&gt;"",'3-Controllo quantitativo'!P104,"")</f>
        <v>0</v>
      </c>
      <c r="T106">
        <f>ROUND(IF($E106="",IF(Q106="",0,0),IF(Q106="",0,($E106^2+Q106^2)^0.5)),5)</f>
        <v>0</v>
      </c>
      <c r="U106">
        <f>ROUND(IF($F106="",IF(R106="",0,0),IF(R106="",0,($F106^2+R106^2)^0.5)),5)</f>
        <v>0</v>
      </c>
      <c r="V106">
        <f>IF('3-Controllo quantitativo'!V104&lt;&gt;"",'3-Controllo quantitativo'!V104,"")</f>
        <v>0</v>
      </c>
      <c r="AA106">
        <f>ROUND(IF($E106="",IF(X106="",0,0),IF(X106="",0,($E106^2+X106^2)^0.5)),5)</f>
        <v>0</v>
      </c>
      <c r="AB106">
        <f>ROUND(IF($F106="",IF(Y106="",0,0),IF(Y106="",0,($F106^2+Y106^2)^0.5)),5)</f>
        <v>0</v>
      </c>
      <c r="AC106">
        <f>IF(SUM($I106,$P106),IF($I106&lt;&gt;"",IF($P106&lt;&gt;"",IF($W106&lt;&gt;"",(($I106*M106)^2+($P106*T106)^2+($W106*AA106)^2)^0.5/SUM($I106,$P106,$W106),(($I106*M106)^2+($P106*T106)^2)^0.5/SUM($I106,$P106)),M106),""),0)</f>
        <v>0</v>
      </c>
      <c r="AD106">
        <f>IF(SUM($I106,$P106),IF($I106&lt;&gt;"",IF($P106&lt;&gt;"",IF($W106&lt;&gt;"",(($I106*N106)^2+($P106*U106)^2+($W106*AB106)^2)^0.5/SUM($I106,$P106,$W106),(($I106*N106)^2+($P106*U106)^2)^0.5/SUM($I106,$P106)),N106),""),0)</f>
        <v>0</v>
      </c>
      <c r="AE106" s="10">
        <f>IF(AC106&lt;&gt;"",(AC106*SUM($I106,$P106,$W106))^2,"")</f>
        <v>0</v>
      </c>
      <c r="AF106" s="10">
        <f>IF(AD106&lt;&gt;"",(AD106*SUM($I106,$P106,$W106))^2,"")</f>
        <v>0</v>
      </c>
      <c r="AG106" s="10">
        <f>IFERROR(ABS(I106),"")</f>
        <v>0</v>
      </c>
      <c r="AH106" s="10">
        <f>IFERROR(ABS(P106),"")</f>
        <v>0</v>
      </c>
      <c r="AI106" s="10">
        <f>IFERROR(ABS(W106),"")</f>
        <v>0</v>
      </c>
    </row>
    <row r="107" spans="2:35">
      <c r="B107">
        <v>103</v>
      </c>
      <c r="C107" t="s">
        <v>100</v>
      </c>
      <c r="D107" t="s">
        <v>130</v>
      </c>
      <c r="H107">
        <f>IF('3-Controllo quantitativo'!J105&lt;&gt;"",'3-Controllo quantitativo'!J105,"")</f>
        <v>0</v>
      </c>
      <c r="I107">
        <f>IF(E107&lt;&gt;"",IF(J107&lt;&gt;"",IF('3-Controllo quantitativo'!O105&lt;&gt;"",'3-Controllo quantitativo'!O105,0),""),"")</f>
        <v>0</v>
      </c>
      <c r="M107">
        <f>ROUND(IF($E107="",IF(J107="",0,0),IF(I107="",0,($E107^2+J107^2)^0.5)),5)</f>
        <v>0</v>
      </c>
      <c r="N107">
        <f>ROUND(IF($F107="",IF(K107="",0,0),IF(K107="",0,($F107^2+K107^2)^0.5)),5)</f>
        <v>0</v>
      </c>
      <c r="O107">
        <f>IF('3-Controllo quantitativo'!P105&lt;&gt;"",'3-Controllo quantitativo'!P105,"")</f>
        <v>0</v>
      </c>
      <c r="T107">
        <f>ROUND(IF($E107="",IF(Q107="",0,0),IF(Q107="",0,($E107^2+Q107^2)^0.5)),5)</f>
        <v>0</v>
      </c>
      <c r="U107">
        <f>ROUND(IF($F107="",IF(R107="",0,0),IF(R107="",0,($F107^2+R107^2)^0.5)),5)</f>
        <v>0</v>
      </c>
      <c r="V107">
        <f>IF('3-Controllo quantitativo'!V105&lt;&gt;"",'3-Controllo quantitativo'!V105,"")</f>
        <v>0</v>
      </c>
      <c r="AA107">
        <f>ROUND(IF($E107="",IF(X107="",0,0),IF(X107="",0,($E107^2+X107^2)^0.5)),5)</f>
        <v>0</v>
      </c>
      <c r="AB107">
        <f>ROUND(IF($F107="",IF(Y107="",0,0),IF(Y107="",0,($F107^2+Y107^2)^0.5)),5)</f>
        <v>0</v>
      </c>
      <c r="AC107">
        <f>IF(SUM($I107,$P107),IF($I107&lt;&gt;"",IF($P107&lt;&gt;"",IF($W107&lt;&gt;"",(($I107*M107)^2+($P107*T107)^2+($W107*AA107)^2)^0.5/SUM($I107,$P107,$W107),(($I107*M107)^2+($P107*T107)^2)^0.5/SUM($I107,$P107)),M107),""),0)</f>
        <v>0</v>
      </c>
      <c r="AD107">
        <f>IF(SUM($I107,$P107),IF($I107&lt;&gt;"",IF($P107&lt;&gt;"",IF($W107&lt;&gt;"",(($I107*N107)^2+($P107*U107)^2+($W107*AB107)^2)^0.5/SUM($I107,$P107,$W107),(($I107*N107)^2+($P107*U107)^2)^0.5/SUM($I107,$P107)),N107),""),0)</f>
        <v>0</v>
      </c>
      <c r="AE107" s="10">
        <f>IF(AC107&lt;&gt;"",(AC107*SUM($I107,$P107,$W107))^2,"")</f>
        <v>0</v>
      </c>
      <c r="AF107" s="10">
        <f>IF(AD107&lt;&gt;"",(AD107*SUM($I107,$P107,$W107))^2,"")</f>
        <v>0</v>
      </c>
      <c r="AG107" s="10">
        <f>IFERROR(ABS(I107),"")</f>
        <v>0</v>
      </c>
      <c r="AH107" s="10">
        <f>IFERROR(ABS(P107),"")</f>
        <v>0</v>
      </c>
      <c r="AI107" s="10">
        <f>IFERROR(ABS(W107),"")</f>
        <v>0</v>
      </c>
    </row>
    <row r="108" spans="2:35">
      <c r="B108">
        <v>104</v>
      </c>
      <c r="C108" t="s">
        <v>99</v>
      </c>
      <c r="D108" t="s">
        <v>130</v>
      </c>
      <c r="H108">
        <f>IF('3-Controllo quantitativo'!J106&lt;&gt;"",'3-Controllo quantitativo'!J106,"")</f>
        <v>0</v>
      </c>
      <c r="I108">
        <f>IF(E108&lt;&gt;"",IF(J108&lt;&gt;"",IF('3-Controllo quantitativo'!O106&lt;&gt;"",'3-Controllo quantitativo'!O106,0),""),"")</f>
        <v>0</v>
      </c>
      <c r="M108">
        <f>ROUND(IF($E108="",IF(J108="",0,0),IF(I108="",0,($E108^2+J108^2)^0.5)),5)</f>
        <v>0</v>
      </c>
      <c r="N108">
        <f>ROUND(IF($F108="",IF(K108="",0,0),IF(K108="",0,($F108^2+K108^2)^0.5)),5)</f>
        <v>0</v>
      </c>
      <c r="O108">
        <f>IF('3-Controllo quantitativo'!P106&lt;&gt;"",'3-Controllo quantitativo'!P106,"")</f>
        <v>0</v>
      </c>
      <c r="T108">
        <f>ROUND(IF($E108="",IF(Q108="",0,0),IF(Q108="",0,($E108^2+Q108^2)^0.5)),5)</f>
        <v>0</v>
      </c>
      <c r="U108">
        <f>ROUND(IF($F108="",IF(R108="",0,0),IF(R108="",0,($F108^2+R108^2)^0.5)),5)</f>
        <v>0</v>
      </c>
      <c r="V108">
        <f>IF('3-Controllo quantitativo'!V106&lt;&gt;"",'3-Controllo quantitativo'!V106,"")</f>
        <v>0</v>
      </c>
      <c r="AA108">
        <f>ROUND(IF($E108="",IF(X108="",0,0),IF(X108="",0,($E108^2+X108^2)^0.5)),5)</f>
        <v>0</v>
      </c>
      <c r="AB108">
        <f>ROUND(IF($F108="",IF(Y108="",0,0),IF(Y108="",0,($F108^2+Y108^2)^0.5)),5)</f>
        <v>0</v>
      </c>
      <c r="AC108">
        <f>IF(SUM($I108,$P108),IF($I108&lt;&gt;"",IF($P108&lt;&gt;"",IF($W108&lt;&gt;"",(($I108*M108)^2+($P108*T108)^2+($W108*AA108)^2)^0.5/SUM($I108,$P108,$W108),(($I108*M108)^2+($P108*T108)^2)^0.5/SUM($I108,$P108)),M108),""),0)</f>
        <v>0</v>
      </c>
      <c r="AD108">
        <f>IF(SUM($I108,$P108),IF($I108&lt;&gt;"",IF($P108&lt;&gt;"",IF($W108&lt;&gt;"",(($I108*N108)^2+($P108*U108)^2+($W108*AB108)^2)^0.5/SUM($I108,$P108,$W108),(($I108*N108)^2+($P108*U108)^2)^0.5/SUM($I108,$P108)),N108),""),0)</f>
        <v>0</v>
      </c>
      <c r="AE108" s="10">
        <f>IF(AC108&lt;&gt;"",(AC108*SUM($I108,$P108,$W108))^2,"")</f>
        <v>0</v>
      </c>
      <c r="AF108" s="10">
        <f>IF(AD108&lt;&gt;"",(AD108*SUM($I108,$P108,$W108))^2,"")</f>
        <v>0</v>
      </c>
      <c r="AG108" s="10">
        <f>IFERROR(ABS(I108),"")</f>
        <v>0</v>
      </c>
      <c r="AH108" s="10">
        <f>IFERROR(ABS(P108),"")</f>
        <v>0</v>
      </c>
      <c r="AI108" s="10">
        <f>IFERROR(ABS(W108),"")</f>
        <v>0</v>
      </c>
    </row>
    <row r="109" spans="2:35">
      <c r="B109">
        <v>105</v>
      </c>
      <c r="C109" t="s">
        <v>95</v>
      </c>
      <c r="D109" t="s">
        <v>130</v>
      </c>
      <c r="H109">
        <f>IF('3-Controllo quantitativo'!J107&lt;&gt;"",'3-Controllo quantitativo'!J107,"")</f>
        <v>0</v>
      </c>
      <c r="I109">
        <f>IF(E109&lt;&gt;"",IF(J109&lt;&gt;"",IF('3-Controllo quantitativo'!O107&lt;&gt;"",'3-Controllo quantitativo'!O107,0),""),"")</f>
        <v>0</v>
      </c>
      <c r="M109">
        <f>ROUND(IF($E109="",IF(J109="",0,0),IF(I109="",0,($E109^2+J109^2)^0.5)),5)</f>
        <v>0</v>
      </c>
      <c r="N109">
        <f>ROUND(IF($F109="",IF(K109="",0,0),IF(K109="",0,($F109^2+K109^2)^0.5)),5)</f>
        <v>0</v>
      </c>
      <c r="O109">
        <f>IF('3-Controllo quantitativo'!P107&lt;&gt;"",'3-Controllo quantitativo'!P107,"")</f>
        <v>0</v>
      </c>
      <c r="T109">
        <f>ROUND(IF($E109="",IF(Q109="",0,0),IF(Q109="",0,($E109^2+Q109^2)^0.5)),5)</f>
        <v>0</v>
      </c>
      <c r="U109">
        <f>ROUND(IF($F109="",IF(R109="",0,0),IF(R109="",0,($F109^2+R109^2)^0.5)),5)</f>
        <v>0</v>
      </c>
      <c r="V109">
        <f>IF('3-Controllo quantitativo'!V107&lt;&gt;"",'3-Controllo quantitativo'!V107,"")</f>
        <v>0</v>
      </c>
      <c r="AA109">
        <f>ROUND(IF($E109="",IF(X109="",0,0),IF(X109="",0,($E109^2+X109^2)^0.5)),5)</f>
        <v>0</v>
      </c>
      <c r="AB109">
        <f>ROUND(IF($F109="",IF(Y109="",0,0),IF(Y109="",0,($F109^2+Y109^2)^0.5)),5)</f>
        <v>0</v>
      </c>
      <c r="AC109">
        <f>IF(SUM($I109,$P109),IF($I109&lt;&gt;"",IF($P109&lt;&gt;"",IF($W109&lt;&gt;"",(($I109*M109)^2+($P109*T109)^2+($W109*AA109)^2)^0.5/SUM($I109,$P109,$W109),(($I109*M109)^2+($P109*T109)^2)^0.5/SUM($I109,$P109)),M109),""),0)</f>
        <v>0</v>
      </c>
      <c r="AD109">
        <f>IF(SUM($I109,$P109),IF($I109&lt;&gt;"",IF($P109&lt;&gt;"",IF($W109&lt;&gt;"",(($I109*N109)^2+($P109*U109)^2+($W109*AB109)^2)^0.5/SUM($I109,$P109,$W109),(($I109*N109)^2+($P109*U109)^2)^0.5/SUM($I109,$P109)),N109),""),0)</f>
        <v>0</v>
      </c>
      <c r="AE109" s="10">
        <f>IF(AC109&lt;&gt;"",(AC109*SUM($I109,$P109,$W109))^2,"")</f>
        <v>0</v>
      </c>
      <c r="AF109" s="10">
        <f>IF(AD109&lt;&gt;"",(AD109*SUM($I109,$P109,$W109))^2,"")</f>
        <v>0</v>
      </c>
      <c r="AG109" s="10">
        <f>IFERROR(ABS(I109),"")</f>
        <v>0</v>
      </c>
      <c r="AH109" s="10">
        <f>IFERROR(ABS(P109),"")</f>
        <v>0</v>
      </c>
      <c r="AI109" s="10">
        <f>IFERROR(ABS(W109),"")</f>
        <v>0</v>
      </c>
    </row>
    <row r="110" spans="2:35">
      <c r="B110">
        <v>106</v>
      </c>
      <c r="C110" t="s">
        <v>98</v>
      </c>
      <c r="D110" t="s">
        <v>130</v>
      </c>
      <c r="H110">
        <f>IF('3-Controllo quantitativo'!J108&lt;&gt;"",'3-Controllo quantitativo'!J108,"")</f>
        <v>0</v>
      </c>
      <c r="I110">
        <f>IF(E110&lt;&gt;"",IF(J110&lt;&gt;"",IF('3-Controllo quantitativo'!O108&lt;&gt;"",'3-Controllo quantitativo'!O108,0),""),"")</f>
        <v>0</v>
      </c>
      <c r="M110">
        <f>ROUND(IF($E110="",IF(J110="",0,0),IF(I110="",0,($E110^2+J110^2)^0.5)),5)</f>
        <v>0</v>
      </c>
      <c r="N110">
        <f>ROUND(IF($F110="",IF(K110="",0,0),IF(K110="",0,($F110^2+K110^2)^0.5)),5)</f>
        <v>0</v>
      </c>
      <c r="O110">
        <f>IF('3-Controllo quantitativo'!P108&lt;&gt;"",'3-Controllo quantitativo'!P108,"")</f>
        <v>0</v>
      </c>
      <c r="T110">
        <f>ROUND(IF($E110="",IF(Q110="",0,0),IF(Q110="",0,($E110^2+Q110^2)^0.5)),5)</f>
        <v>0</v>
      </c>
      <c r="U110">
        <f>ROUND(IF($F110="",IF(R110="",0,0),IF(R110="",0,($F110^2+R110^2)^0.5)),5)</f>
        <v>0</v>
      </c>
      <c r="V110">
        <f>IF('3-Controllo quantitativo'!V108&lt;&gt;"",'3-Controllo quantitativo'!V108,"")</f>
        <v>0</v>
      </c>
      <c r="AA110">
        <f>ROUND(IF($E110="",IF(X110="",0,0),IF(X110="",0,($E110^2+X110^2)^0.5)),5)</f>
        <v>0</v>
      </c>
      <c r="AB110">
        <f>ROUND(IF($F110="",IF(Y110="",0,0),IF(Y110="",0,($F110^2+Y110^2)^0.5)),5)</f>
        <v>0</v>
      </c>
      <c r="AC110">
        <f>IF(SUM($I110,$P110),IF($I110&lt;&gt;"",IF($P110&lt;&gt;"",IF($W110&lt;&gt;"",(($I110*M110)^2+($P110*T110)^2+($W110*AA110)^2)^0.5/SUM($I110,$P110,$W110),(($I110*M110)^2+($P110*T110)^2)^0.5/SUM($I110,$P110)),M110),""),0)</f>
        <v>0</v>
      </c>
      <c r="AD110">
        <f>IF(SUM($I110,$P110),IF($I110&lt;&gt;"",IF($P110&lt;&gt;"",IF($W110&lt;&gt;"",(($I110*N110)^2+($P110*U110)^2+($W110*AB110)^2)^0.5/SUM($I110,$P110,$W110),(($I110*N110)^2+($P110*U110)^2)^0.5/SUM($I110,$P110)),N110),""),0)</f>
        <v>0</v>
      </c>
      <c r="AE110" s="10">
        <f>IF(AC110&lt;&gt;"",(AC110*SUM($I110,$P110,$W110))^2,"")</f>
        <v>0</v>
      </c>
      <c r="AF110" s="10">
        <f>IF(AD110&lt;&gt;"",(AD110*SUM($I110,$P110,$W110))^2,"")</f>
        <v>0</v>
      </c>
      <c r="AG110" s="10">
        <f>IFERROR(ABS(I110),"")</f>
        <v>0</v>
      </c>
      <c r="AH110" s="10">
        <f>IFERROR(ABS(P110),"")</f>
        <v>0</v>
      </c>
      <c r="AI110" s="10">
        <f>IFERROR(ABS(W110),"")</f>
        <v>0</v>
      </c>
    </row>
    <row r="111" spans="2:35">
      <c r="B111">
        <v>107</v>
      </c>
      <c r="C111" t="s">
        <v>113</v>
      </c>
      <c r="D111" t="s">
        <v>130</v>
      </c>
      <c r="H111">
        <f>IF('3-Controllo quantitativo'!J109&lt;&gt;"",'3-Controllo quantitativo'!J109,"")</f>
        <v>0</v>
      </c>
      <c r="I111">
        <f>IF(E111&lt;&gt;"",IF(J111&lt;&gt;"",IF('3-Controllo quantitativo'!O109&lt;&gt;"",'3-Controllo quantitativo'!O109,0),""),"")</f>
        <v>0</v>
      </c>
      <c r="M111">
        <f>ROUND(IF($E111="",IF(J111="",0,0),IF(I111="",0,($E111^2+J111^2)^0.5)),5)</f>
        <v>0</v>
      </c>
      <c r="N111">
        <f>ROUND(IF($F111="",IF(K111="",0,0),IF(K111="",0,($F111^2+K111^2)^0.5)),5)</f>
        <v>0</v>
      </c>
      <c r="O111">
        <f>IF('3-Controllo quantitativo'!P109&lt;&gt;"",'3-Controllo quantitativo'!P109,"")</f>
        <v>0</v>
      </c>
      <c r="T111">
        <f>ROUND(IF($E111="",IF(Q111="",0,0),IF(Q111="",0,($E111^2+Q111^2)^0.5)),5)</f>
        <v>0</v>
      </c>
      <c r="U111">
        <f>ROUND(IF($F111="",IF(R111="",0,0),IF(R111="",0,($F111^2+R111^2)^0.5)),5)</f>
        <v>0</v>
      </c>
      <c r="V111">
        <f>IF('3-Controllo quantitativo'!V109&lt;&gt;"",'3-Controllo quantitativo'!V109,"")</f>
        <v>0</v>
      </c>
      <c r="AA111">
        <f>ROUND(IF($E111="",IF(X111="",0,0),IF(X111="",0,($E111^2+X111^2)^0.5)),5)</f>
        <v>0</v>
      </c>
      <c r="AB111">
        <f>ROUND(IF($F111="",IF(Y111="",0,0),IF(Y111="",0,($F111^2+Y111^2)^0.5)),5)</f>
        <v>0</v>
      </c>
      <c r="AC111">
        <f>IF(SUM($I111,$P111),IF($I111&lt;&gt;"",IF($P111&lt;&gt;"",IF($W111&lt;&gt;"",(($I111*M111)^2+($P111*T111)^2+($W111*AA111)^2)^0.5/SUM($I111,$P111,$W111),(($I111*M111)^2+($P111*T111)^2)^0.5/SUM($I111,$P111)),M111),""),0)</f>
        <v>0</v>
      </c>
      <c r="AD111">
        <f>IF(SUM($I111,$P111),IF($I111&lt;&gt;"",IF($P111&lt;&gt;"",IF($W111&lt;&gt;"",(($I111*N111)^2+($P111*U111)^2+($W111*AB111)^2)^0.5/SUM($I111,$P111,$W111),(($I111*N111)^2+($P111*U111)^2)^0.5/SUM($I111,$P111)),N111),""),0)</f>
        <v>0</v>
      </c>
      <c r="AE111" s="10">
        <f>IF(AC111&lt;&gt;"",(AC111*SUM($I111,$P111,$W111))^2,"")</f>
        <v>0</v>
      </c>
      <c r="AF111" s="10">
        <f>IF(AD111&lt;&gt;"",(AD111*SUM($I111,$P111,$W111))^2,"")</f>
        <v>0</v>
      </c>
      <c r="AG111" s="10">
        <f>IFERROR(ABS(I111),"")</f>
        <v>0</v>
      </c>
      <c r="AH111" s="10">
        <f>IFERROR(ABS(P111),"")</f>
        <v>0</v>
      </c>
      <c r="AI111" s="10">
        <f>IFERROR(ABS(W111),"")</f>
        <v>0</v>
      </c>
    </row>
    <row r="112" spans="2:35">
      <c r="B112">
        <v>108</v>
      </c>
      <c r="C112" t="s">
        <v>110</v>
      </c>
      <c r="D112" t="s">
        <v>130</v>
      </c>
      <c r="H112">
        <f>IF('3-Controllo quantitativo'!J110&lt;&gt;"",'3-Controllo quantitativo'!J110,"")</f>
        <v>0</v>
      </c>
      <c r="I112">
        <f>IF(E112&lt;&gt;"",IF(J112&lt;&gt;"",IF('3-Controllo quantitativo'!O110&lt;&gt;"",'3-Controllo quantitativo'!O110,0),""),"")</f>
        <v>0</v>
      </c>
      <c r="M112">
        <f>ROUND(IF($E112="",IF(J112="",0,0),IF(I112="",0,($E112^2+J112^2)^0.5)),5)</f>
        <v>0</v>
      </c>
      <c r="N112">
        <f>ROUND(IF($F112="",IF(K112="",0,0),IF(K112="",0,($F112^2+K112^2)^0.5)),5)</f>
        <v>0</v>
      </c>
      <c r="O112">
        <f>IF('3-Controllo quantitativo'!P110&lt;&gt;"",'3-Controllo quantitativo'!P110,"")</f>
        <v>0</v>
      </c>
      <c r="T112">
        <f>ROUND(IF($E112="",IF(Q112="",0,0),IF(Q112="",0,($E112^2+Q112^2)^0.5)),5)</f>
        <v>0</v>
      </c>
      <c r="U112">
        <f>ROUND(IF($F112="",IF(R112="",0,0),IF(R112="",0,($F112^2+R112^2)^0.5)),5)</f>
        <v>0</v>
      </c>
      <c r="V112">
        <f>IF('3-Controllo quantitativo'!V110&lt;&gt;"",'3-Controllo quantitativo'!V110,"")</f>
        <v>0</v>
      </c>
      <c r="AA112">
        <f>ROUND(IF($E112="",IF(X112="",0,0),IF(X112="",0,($E112^2+X112^2)^0.5)),5)</f>
        <v>0</v>
      </c>
      <c r="AB112">
        <f>ROUND(IF($F112="",IF(Y112="",0,0),IF(Y112="",0,($F112^2+Y112^2)^0.5)),5)</f>
        <v>0</v>
      </c>
      <c r="AC112">
        <f>IF(SUM($I112,$P112),IF($I112&lt;&gt;"",IF($P112&lt;&gt;"",IF($W112&lt;&gt;"",(($I112*M112)^2+($P112*T112)^2+($W112*AA112)^2)^0.5/SUM($I112,$P112,$W112),(($I112*M112)^2+($P112*T112)^2)^0.5/SUM($I112,$P112)),M112),""),0)</f>
        <v>0</v>
      </c>
      <c r="AD112">
        <f>IF(SUM($I112,$P112),IF($I112&lt;&gt;"",IF($P112&lt;&gt;"",IF($W112&lt;&gt;"",(($I112*N112)^2+($P112*U112)^2+($W112*AB112)^2)^0.5/SUM($I112,$P112,$W112),(($I112*N112)^2+($P112*U112)^2)^0.5/SUM($I112,$P112)),N112),""),0)</f>
        <v>0</v>
      </c>
      <c r="AE112" s="10">
        <f>IF(AC112&lt;&gt;"",(AC112*SUM($I112,$P112,$W112))^2,"")</f>
        <v>0</v>
      </c>
      <c r="AF112" s="10">
        <f>IF(AD112&lt;&gt;"",(AD112*SUM($I112,$P112,$W112))^2,"")</f>
        <v>0</v>
      </c>
      <c r="AG112" s="10">
        <f>IFERROR(ABS(I112),"")</f>
        <v>0</v>
      </c>
      <c r="AH112" s="10">
        <f>IFERROR(ABS(P112),"")</f>
        <v>0</v>
      </c>
      <c r="AI112" s="10">
        <f>IFERROR(ABS(W112),"")</f>
        <v>0</v>
      </c>
    </row>
    <row r="113" spans="2:35">
      <c r="B113">
        <v>109</v>
      </c>
      <c r="C113" t="s">
        <v>109</v>
      </c>
      <c r="D113" t="s">
        <v>130</v>
      </c>
      <c r="H113">
        <f>IF('3-Controllo quantitativo'!J111&lt;&gt;"",'3-Controllo quantitativo'!J111,"")</f>
        <v>0</v>
      </c>
      <c r="I113">
        <f>IF(E113&lt;&gt;"",IF(J113&lt;&gt;"",IF('3-Controllo quantitativo'!O111&lt;&gt;"",'3-Controllo quantitativo'!O111,0),""),"")</f>
        <v>0</v>
      </c>
      <c r="M113">
        <f>ROUND(IF($E113="",IF(J113="",0,0),IF(I113="",0,($E113^2+J113^2)^0.5)),5)</f>
        <v>0</v>
      </c>
      <c r="N113">
        <f>ROUND(IF($F113="",IF(K113="",0,0),IF(K113="",0,($F113^2+K113^2)^0.5)),5)</f>
        <v>0</v>
      </c>
      <c r="O113">
        <f>IF('3-Controllo quantitativo'!P111&lt;&gt;"",'3-Controllo quantitativo'!P111,"")</f>
        <v>0</v>
      </c>
      <c r="T113">
        <f>ROUND(IF($E113="",IF(Q113="",0,0),IF(Q113="",0,($E113^2+Q113^2)^0.5)),5)</f>
        <v>0</v>
      </c>
      <c r="U113">
        <f>ROUND(IF($F113="",IF(R113="",0,0),IF(R113="",0,($F113^2+R113^2)^0.5)),5)</f>
        <v>0</v>
      </c>
      <c r="V113">
        <f>IF('3-Controllo quantitativo'!V111&lt;&gt;"",'3-Controllo quantitativo'!V111,"")</f>
        <v>0</v>
      </c>
      <c r="AA113">
        <f>ROUND(IF($E113="",IF(X113="",0,0),IF(X113="",0,($E113^2+X113^2)^0.5)),5)</f>
        <v>0</v>
      </c>
      <c r="AB113">
        <f>ROUND(IF($F113="",IF(Y113="",0,0),IF(Y113="",0,($F113^2+Y113^2)^0.5)),5)</f>
        <v>0</v>
      </c>
      <c r="AC113">
        <f>IF(SUM($I113,$P113),IF($I113&lt;&gt;"",IF($P113&lt;&gt;"",IF($W113&lt;&gt;"",(($I113*M113)^2+($P113*T113)^2+($W113*AA113)^2)^0.5/SUM($I113,$P113,$W113),(($I113*M113)^2+($P113*T113)^2)^0.5/SUM($I113,$P113)),M113),""),0)</f>
        <v>0</v>
      </c>
      <c r="AD113">
        <f>IF(SUM($I113,$P113),IF($I113&lt;&gt;"",IF($P113&lt;&gt;"",IF($W113&lt;&gt;"",(($I113*N113)^2+($P113*U113)^2+($W113*AB113)^2)^0.5/SUM($I113,$P113,$W113),(($I113*N113)^2+($P113*U113)^2)^0.5/SUM($I113,$P113)),N113),""),0)</f>
        <v>0</v>
      </c>
      <c r="AE113" s="10">
        <f>IF(AC113&lt;&gt;"",(AC113*SUM($I113,$P113,$W113))^2,"")</f>
        <v>0</v>
      </c>
      <c r="AF113" s="10">
        <f>IF(AD113&lt;&gt;"",(AD113*SUM($I113,$P113,$W113))^2,"")</f>
        <v>0</v>
      </c>
      <c r="AG113" s="10">
        <f>IFERROR(ABS(I113),"")</f>
        <v>0</v>
      </c>
      <c r="AH113" s="10">
        <f>IFERROR(ABS(P113),"")</f>
        <v>0</v>
      </c>
      <c r="AI113" s="10">
        <f>IFERROR(ABS(W113),"")</f>
        <v>0</v>
      </c>
    </row>
    <row r="114" spans="2:35">
      <c r="B114">
        <v>110</v>
      </c>
      <c r="C114" t="s">
        <v>126</v>
      </c>
      <c r="D114" t="s">
        <v>120</v>
      </c>
      <c r="H114">
        <f>IF('3-Controllo quantitativo'!J112&lt;&gt;"",'3-Controllo quantitativo'!J112,"")</f>
        <v>0</v>
      </c>
      <c r="I114">
        <f>IF(E114&lt;&gt;"",IF(J114&lt;&gt;"",IF('3-Controllo quantitativo'!O112&lt;&gt;"",'3-Controllo quantitativo'!O112,0),""),"")</f>
        <v>0</v>
      </c>
      <c r="M114">
        <f>ROUND(IF($E114="",IF(J114="",0,0),IF(I114="",0,($E114^2+J114^2)^0.5)),5)</f>
        <v>0</v>
      </c>
      <c r="N114">
        <f>ROUND(IF($F114="",IF(K114="",0,0),IF(K114="",0,($F114^2+K114^2)^0.5)),5)</f>
        <v>0</v>
      </c>
      <c r="O114">
        <f>IF('3-Controllo quantitativo'!P112&lt;&gt;"",'3-Controllo quantitativo'!P112,"")</f>
        <v>0</v>
      </c>
      <c r="T114">
        <f>ROUND(IF($E114="",IF(Q114="",0,0),IF(Q114="",0,($E114^2+Q114^2)^0.5)),5)</f>
        <v>0</v>
      </c>
      <c r="U114">
        <f>ROUND(IF($F114="",IF(R114="",0,0),IF(R114="",0,($F114^2+R114^2)^0.5)),5)</f>
        <v>0</v>
      </c>
      <c r="V114">
        <f>IF('3-Controllo quantitativo'!V112&lt;&gt;"",'3-Controllo quantitativo'!V112,"")</f>
        <v>0</v>
      </c>
      <c r="AA114">
        <f>ROUND(IF($E114="",IF(X114="",0,0),IF(X114="",0,($E114^2+X114^2)^0.5)),5)</f>
        <v>0</v>
      </c>
      <c r="AB114">
        <f>ROUND(IF($F114="",IF(Y114="",0,0),IF(Y114="",0,($F114^2+Y114^2)^0.5)),5)</f>
        <v>0</v>
      </c>
      <c r="AC114">
        <f>IF(SUM($I114,$P114),IF($I114&lt;&gt;"",IF($P114&lt;&gt;"",IF($W114&lt;&gt;"",(($I114*M114)^2+($P114*T114)^2+($W114*AA114)^2)^0.5/SUM($I114,$P114,$W114),(($I114*M114)^2+($P114*T114)^2)^0.5/SUM($I114,$P114)),M114),""),0)</f>
        <v>0</v>
      </c>
      <c r="AD114">
        <f>IF(SUM($I114,$P114),IF($I114&lt;&gt;"",IF($P114&lt;&gt;"",IF($W114&lt;&gt;"",(($I114*N114)^2+($P114*U114)^2+($W114*AB114)^2)^0.5/SUM($I114,$P114,$W114),(($I114*N114)^2+($P114*U114)^2)^0.5/SUM($I114,$P114)),N114),""),0)</f>
        <v>0</v>
      </c>
      <c r="AE114" s="10">
        <f>IF(AC114&lt;&gt;"",(AC114*SUM($I114,$P114,$W114))^2,"")</f>
        <v>0</v>
      </c>
      <c r="AF114" s="10">
        <f>IF(AD114&lt;&gt;"",(AD114*SUM($I114,$P114,$W114))^2,"")</f>
        <v>0</v>
      </c>
      <c r="AG114" s="10">
        <f>IFERROR(ABS(I114),"")</f>
        <v>0</v>
      </c>
      <c r="AH114" s="10">
        <f>IFERROR(ABS(P114),"")</f>
        <v>0</v>
      </c>
      <c r="AI114" s="10">
        <f>IFERROR(ABS(W114),"")</f>
        <v>0</v>
      </c>
    </row>
    <row r="115" spans="2:35">
      <c r="B115">
        <v>111</v>
      </c>
      <c r="C115" t="s">
        <v>127</v>
      </c>
      <c r="D115" t="s">
        <v>120</v>
      </c>
      <c r="H115">
        <f>IF('3-Controllo quantitativo'!J113&lt;&gt;"",'3-Controllo quantitativo'!J113,"")</f>
        <v>0</v>
      </c>
      <c r="I115">
        <f>IF(E115&lt;&gt;"",IF(J115&lt;&gt;"",IF('3-Controllo quantitativo'!O113&lt;&gt;"",'3-Controllo quantitativo'!O113,0),""),"")</f>
        <v>0</v>
      </c>
      <c r="M115">
        <f>ROUND(IF($E115="",IF(J115="",0,0),IF(I115="",0,($E115^2+J115^2)^0.5)),5)</f>
        <v>0</v>
      </c>
      <c r="N115">
        <f>ROUND(IF($F115="",IF(K115="",0,0),IF(K115="",0,($F115^2+K115^2)^0.5)),5)</f>
        <v>0</v>
      </c>
      <c r="O115">
        <f>IF('3-Controllo quantitativo'!P113&lt;&gt;"",'3-Controllo quantitativo'!P113,"")</f>
        <v>0</v>
      </c>
      <c r="T115">
        <f>ROUND(IF($E115="",IF(Q115="",0,0),IF(Q115="",0,($E115^2+Q115^2)^0.5)),5)</f>
        <v>0</v>
      </c>
      <c r="U115">
        <f>ROUND(IF($F115="",IF(R115="",0,0),IF(R115="",0,($F115^2+R115^2)^0.5)),5)</f>
        <v>0</v>
      </c>
      <c r="V115">
        <f>IF('3-Controllo quantitativo'!V113&lt;&gt;"",'3-Controllo quantitativo'!V113,"")</f>
        <v>0</v>
      </c>
      <c r="AA115">
        <f>ROUND(IF($E115="",IF(X115="",0,0),IF(X115="",0,($E115^2+X115^2)^0.5)),5)</f>
        <v>0</v>
      </c>
      <c r="AB115">
        <f>ROUND(IF($F115="",IF(Y115="",0,0),IF(Y115="",0,($F115^2+Y115^2)^0.5)),5)</f>
        <v>0</v>
      </c>
      <c r="AC115">
        <f>IF(SUM($I115,$P115),IF($I115&lt;&gt;"",IF($P115&lt;&gt;"",IF($W115&lt;&gt;"",(($I115*M115)^2+($P115*T115)^2+($W115*AA115)^2)^0.5/SUM($I115,$P115,$W115),(($I115*M115)^2+($P115*T115)^2)^0.5/SUM($I115,$P115)),M115),""),0)</f>
        <v>0</v>
      </c>
      <c r="AD115">
        <f>IF(SUM($I115,$P115),IF($I115&lt;&gt;"",IF($P115&lt;&gt;"",IF($W115&lt;&gt;"",(($I115*N115)^2+($P115*U115)^2+($W115*AB115)^2)^0.5/SUM($I115,$P115,$W115),(($I115*N115)^2+($P115*U115)^2)^0.5/SUM($I115,$P115)),N115),""),0)</f>
        <v>0</v>
      </c>
      <c r="AE115" s="10">
        <f>IF(AC115&lt;&gt;"",(AC115*SUM($I115,$P115,$W115))^2,"")</f>
        <v>0</v>
      </c>
      <c r="AF115" s="10">
        <f>IF(AD115&lt;&gt;"",(AD115*SUM($I115,$P115,$W115))^2,"")</f>
        <v>0</v>
      </c>
      <c r="AG115" s="10">
        <f>IFERROR(ABS(I115),"")</f>
        <v>0</v>
      </c>
      <c r="AH115" s="10">
        <f>IFERROR(ABS(P115),"")</f>
        <v>0</v>
      </c>
      <c r="AI115" s="10">
        <f>IFERROR(ABS(W115),"")</f>
        <v>0</v>
      </c>
    </row>
    <row r="116" spans="2:35">
      <c r="B116">
        <v>112</v>
      </c>
      <c r="C116" t="s">
        <v>111</v>
      </c>
      <c r="D116" t="s">
        <v>148</v>
      </c>
      <c r="H116">
        <f>IF('3-Controllo quantitativo'!J114&lt;&gt;"",'3-Controllo quantitativo'!J114,"")</f>
        <v>0</v>
      </c>
      <c r="I116">
        <f>IF(E116&lt;&gt;"",IF(J116&lt;&gt;"",IF('3-Controllo quantitativo'!O114&lt;&gt;"",'3-Controllo quantitativo'!O114,0),""),"")</f>
        <v>0</v>
      </c>
      <c r="M116">
        <f>ROUND(IF($E116="",IF(J116="",0,0),IF(I116="",0,($E116^2+J116^2)^0.5)),5)</f>
        <v>0</v>
      </c>
      <c r="N116">
        <f>ROUND(IF($F116="",IF(K116="",0,0),IF(K116="",0,($F116^2+K116^2)^0.5)),5)</f>
        <v>0</v>
      </c>
      <c r="O116">
        <f>IF('3-Controllo quantitativo'!P114&lt;&gt;"",'3-Controllo quantitativo'!P114,"")</f>
        <v>0</v>
      </c>
      <c r="T116">
        <f>ROUND(IF($E116="",IF(Q116="",0,0),IF(Q116="",0,($E116^2+Q116^2)^0.5)),5)</f>
        <v>0</v>
      </c>
      <c r="U116">
        <f>ROUND(IF($F116="",IF(R116="",0,0),IF(R116="",0,($F116^2+R116^2)^0.5)),5)</f>
        <v>0</v>
      </c>
      <c r="V116">
        <f>IF('3-Controllo quantitativo'!V114&lt;&gt;"",'3-Controllo quantitativo'!V114,"")</f>
        <v>0</v>
      </c>
      <c r="AA116">
        <f>ROUND(IF($E116="",IF(X116="",0,0),IF(X116="",0,($E116^2+X116^2)^0.5)),5)</f>
        <v>0</v>
      </c>
      <c r="AB116">
        <f>ROUND(IF($F116="",IF(Y116="",0,0),IF(Y116="",0,($F116^2+Y116^2)^0.5)),5)</f>
        <v>0</v>
      </c>
      <c r="AC116">
        <f>IF(SUM($I116,$P116),IF($I116&lt;&gt;"",IF($P116&lt;&gt;"",IF($W116&lt;&gt;"",(($I116*M116)^2+($P116*T116)^2+($W116*AA116)^2)^0.5/SUM($I116,$P116,$W116),(($I116*M116)^2+($P116*T116)^2)^0.5/SUM($I116,$P116)),M116),""),0)</f>
        <v>0</v>
      </c>
      <c r="AD116">
        <f>IF(SUM($I116,$P116),IF($I116&lt;&gt;"",IF($P116&lt;&gt;"",IF($W116&lt;&gt;"",(($I116*N116)^2+($P116*U116)^2+($W116*AB116)^2)^0.5/SUM($I116,$P116,$W116),(($I116*N116)^2+($P116*U116)^2)^0.5/SUM($I116,$P116)),N116),""),0)</f>
        <v>0</v>
      </c>
      <c r="AE116" s="10">
        <f>IF(AC116&lt;&gt;"",(AC116*SUM($I116,$P116,$W116))^2,"")</f>
        <v>0</v>
      </c>
      <c r="AF116" s="10">
        <f>IF(AD116&lt;&gt;"",(AD116*SUM($I116,$P116,$W116))^2,"")</f>
        <v>0</v>
      </c>
      <c r="AG116" s="10">
        <f>IFERROR(ABS(I116),"")</f>
        <v>0</v>
      </c>
      <c r="AH116" s="10">
        <f>IFERROR(ABS(P116),"")</f>
        <v>0</v>
      </c>
      <c r="AI116" s="10">
        <f>IFERROR(ABS(W116),"")</f>
        <v>0</v>
      </c>
    </row>
    <row r="117" spans="2:35">
      <c r="B117">
        <v>113</v>
      </c>
      <c r="C117" t="s">
        <v>163</v>
      </c>
      <c r="D117" t="s">
        <v>120</v>
      </c>
      <c r="H117">
        <f>IF('3-Controllo quantitativo'!J115&lt;&gt;"",'3-Controllo quantitativo'!J115,"")</f>
        <v>0</v>
      </c>
      <c r="I117">
        <f>IF(E117&lt;&gt;"",IF(J117&lt;&gt;"",IF('3-Controllo quantitativo'!O115&lt;&gt;"",'3-Controllo quantitativo'!O115,0),""),"")</f>
        <v>0</v>
      </c>
      <c r="M117">
        <f>ROUND(IF($E117="",IF(J117="",0,0),IF(I117="",0,($E117^2+J117^2)^0.5)),5)</f>
        <v>0</v>
      </c>
      <c r="N117">
        <f>ROUND(IF($F117="",IF(K117="",0,0),IF(K117="",0,($F117^2+K117^2)^0.5)),5)</f>
        <v>0</v>
      </c>
      <c r="O117">
        <f>IF('3-Controllo quantitativo'!P115&lt;&gt;"",'3-Controllo quantitativo'!P115,"")</f>
        <v>0</v>
      </c>
      <c r="T117">
        <f>ROUND(IF($E117="",IF(Q117="",0,0),IF(Q117="",0,($E117^2+Q117^2)^0.5)),5)</f>
        <v>0</v>
      </c>
      <c r="U117">
        <f>ROUND(IF($F117="",IF(R117="",0,0),IF(R117="",0,($F117^2+R117^2)^0.5)),5)</f>
        <v>0</v>
      </c>
      <c r="V117">
        <f>IF('3-Controllo quantitativo'!V115&lt;&gt;"",'3-Controllo quantitativo'!V115,"")</f>
        <v>0</v>
      </c>
      <c r="AA117">
        <f>ROUND(IF($E117="",IF(X117="",0,0),IF(X117="",0,($E117^2+X117^2)^0.5)),5)</f>
        <v>0</v>
      </c>
      <c r="AB117">
        <f>ROUND(IF($F117="",IF(Y117="",0,0),IF(Y117="",0,($F117^2+Y117^2)^0.5)),5)</f>
        <v>0</v>
      </c>
      <c r="AC117">
        <f>IF(SUM($I117,$P117),IF($I117&lt;&gt;"",IF($P117&lt;&gt;"",IF($W117&lt;&gt;"",(($I117*M117)^2+($P117*T117)^2+($W117*AA117)^2)^0.5/SUM($I117,$P117,$W117),(($I117*M117)^2+($P117*T117)^2)^0.5/SUM($I117,$P117)),M117),""),0)</f>
        <v>0</v>
      </c>
      <c r="AD117">
        <f>IF(SUM($I117,$P117),IF($I117&lt;&gt;"",IF($P117&lt;&gt;"",IF($W117&lt;&gt;"",(($I117*N117)^2+($P117*U117)^2+($W117*AB117)^2)^0.5/SUM($I117,$P117,$W117),(($I117*N117)^2+($P117*U117)^2)^0.5/SUM($I117,$P117)),N117),""),0)</f>
        <v>0</v>
      </c>
      <c r="AE117" s="10">
        <f>IF(AC117&lt;&gt;"",(AC117*SUM($I117,$P117,$W117))^2,"")</f>
        <v>0</v>
      </c>
      <c r="AF117" s="10">
        <f>IF(AD117&lt;&gt;"",(AD117*SUM($I117,$P117,$W117))^2,"")</f>
        <v>0</v>
      </c>
      <c r="AG117" s="10">
        <f>IFERROR(ABS(I117),"")</f>
        <v>0</v>
      </c>
      <c r="AH117" s="10">
        <f>IFERROR(ABS(P117),"")</f>
        <v>0</v>
      </c>
      <c r="AI117" s="10">
        <f>IFERROR(ABS(W117),"")</f>
        <v>0</v>
      </c>
    </row>
    <row r="118" spans="2:35">
      <c r="B118">
        <v>114</v>
      </c>
      <c r="C118" t="s">
        <v>164</v>
      </c>
      <c r="D118" t="s">
        <v>120</v>
      </c>
      <c r="H118">
        <f>IF('3-Controllo quantitativo'!J116&lt;&gt;"",'3-Controllo quantitativo'!J116,"")</f>
        <v>0</v>
      </c>
      <c r="I118">
        <f>IF(E118&lt;&gt;"",IF(J118&lt;&gt;"",IF('3-Controllo quantitativo'!O116&lt;&gt;"",'3-Controllo quantitativo'!O116,0),""),"")</f>
        <v>0</v>
      </c>
      <c r="M118">
        <f>ROUND(IF($E118="",IF(J118="",0,0),IF(I118="",0,($E118^2+J118^2)^0.5)),5)</f>
        <v>0</v>
      </c>
      <c r="N118">
        <f>ROUND(IF($F118="",IF(K118="",0,0),IF(K118="",0,($F118^2+K118^2)^0.5)),5)</f>
        <v>0</v>
      </c>
      <c r="O118">
        <f>IF('3-Controllo quantitativo'!P116&lt;&gt;"",'3-Controllo quantitativo'!P116,"")</f>
        <v>0</v>
      </c>
      <c r="T118">
        <f>ROUND(IF($E118="",IF(Q118="",0,0),IF(Q118="",0,($E118^2+Q118^2)^0.5)),5)</f>
        <v>0</v>
      </c>
      <c r="U118">
        <f>ROUND(IF($F118="",IF(R118="",0,0),IF(R118="",0,($F118^2+R118^2)^0.5)),5)</f>
        <v>0</v>
      </c>
      <c r="V118">
        <f>IF('3-Controllo quantitativo'!V116&lt;&gt;"",'3-Controllo quantitativo'!V116,"")</f>
        <v>0</v>
      </c>
      <c r="AA118">
        <f>ROUND(IF($E118="",IF(X118="",0,0),IF(X118="",0,($E118^2+X118^2)^0.5)),5)</f>
        <v>0</v>
      </c>
      <c r="AB118">
        <f>ROUND(IF($F118="",IF(Y118="",0,0),IF(Y118="",0,($F118^2+Y118^2)^0.5)),5)</f>
        <v>0</v>
      </c>
      <c r="AC118">
        <f>IF(SUM($I118,$P118),IF($I118&lt;&gt;"",IF($P118&lt;&gt;"",IF($W118&lt;&gt;"",(($I118*M118)^2+($P118*T118)^2+($W118*AA118)^2)^0.5/SUM($I118,$P118,$W118),(($I118*M118)^2+($P118*T118)^2)^0.5/SUM($I118,$P118)),M118),""),0)</f>
        <v>0</v>
      </c>
      <c r="AD118">
        <f>IF(SUM($I118,$P118),IF($I118&lt;&gt;"",IF($P118&lt;&gt;"",IF($W118&lt;&gt;"",(($I118*N118)^2+($P118*U118)^2+($W118*AB118)^2)^0.5/SUM($I118,$P118,$W118),(($I118*N118)^2+($P118*U118)^2)^0.5/SUM($I118,$P118)),N118),""),0)</f>
        <v>0</v>
      </c>
      <c r="AE118" s="10">
        <f>IF(AC118&lt;&gt;"",(AC118*SUM($I118,$P118,$W118))^2,"")</f>
        <v>0</v>
      </c>
      <c r="AF118" s="10">
        <f>IF(AD118&lt;&gt;"",(AD118*SUM($I118,$P118,$W118))^2,"")</f>
        <v>0</v>
      </c>
      <c r="AG118" s="10">
        <f>IFERROR(ABS(I118),"")</f>
        <v>0</v>
      </c>
      <c r="AH118" s="10">
        <f>IFERROR(ABS(P118),"")</f>
        <v>0</v>
      </c>
      <c r="AI118" s="10">
        <f>IFERROR(ABS(W118),"")</f>
        <v>0</v>
      </c>
    </row>
    <row r="119" spans="2:35">
      <c r="B119">
        <v>115</v>
      </c>
      <c r="C119" t="s">
        <v>88</v>
      </c>
      <c r="D119" t="s">
        <v>133</v>
      </c>
      <c r="H119">
        <f>IF('3-Controllo quantitativo'!J117&lt;&gt;"",'3-Controllo quantitativo'!J117,"")</f>
        <v>0</v>
      </c>
      <c r="I119">
        <f>IF(E119&lt;&gt;"",IF(J119&lt;&gt;"",IF('3-Controllo quantitativo'!O117&lt;&gt;"",'3-Controllo quantitativo'!O117,0),""),"")</f>
        <v>0</v>
      </c>
      <c r="M119">
        <f>ROUND(IF($E119="",IF(J119="",0,0),IF(I119="",0,($E119^2+J119^2)^0.5)),5)</f>
        <v>0</v>
      </c>
      <c r="N119">
        <f>ROUND(IF($F119="",IF(K119="",0,0),IF(K119="",0,($F119^2+K119^2)^0.5)),5)</f>
        <v>0</v>
      </c>
      <c r="O119">
        <f>IF('3-Controllo quantitativo'!P117&lt;&gt;"",'3-Controllo quantitativo'!P117,"")</f>
        <v>0</v>
      </c>
      <c r="T119">
        <f>ROUND(IF($E119="",IF(Q119="",0,0),IF(Q119="",0,($E119^2+Q119^2)^0.5)),5)</f>
        <v>0</v>
      </c>
      <c r="U119">
        <f>ROUND(IF($F119="",IF(R119="",0,0),IF(R119="",0,($F119^2+R119^2)^0.5)),5)</f>
        <v>0</v>
      </c>
      <c r="V119">
        <f>IF('3-Controllo quantitativo'!V117&lt;&gt;"",'3-Controllo quantitativo'!V117,"")</f>
        <v>0</v>
      </c>
      <c r="AA119">
        <f>ROUND(IF($E119="",IF(X119="",0,0),IF(X119="",0,($E119^2+X119^2)^0.5)),5)</f>
        <v>0</v>
      </c>
      <c r="AB119">
        <f>ROUND(IF($F119="",IF(Y119="",0,0),IF(Y119="",0,($F119^2+Y119^2)^0.5)),5)</f>
        <v>0</v>
      </c>
      <c r="AC119">
        <f>IF(SUM($I119,$P119),IF($I119&lt;&gt;"",IF($P119&lt;&gt;"",IF($W119&lt;&gt;"",(($I119*M119)^2+($P119*T119)^2+($W119*AA119)^2)^0.5/SUM($I119,$P119,$W119),(($I119*M119)^2+($P119*T119)^2)^0.5/SUM($I119,$P119)),M119),""),0)</f>
        <v>0</v>
      </c>
      <c r="AD119">
        <f>IF(SUM($I119,$P119),IF($I119&lt;&gt;"",IF($P119&lt;&gt;"",IF($W119&lt;&gt;"",(($I119*N119)^2+($P119*U119)^2+($W119*AB119)^2)^0.5/SUM($I119,$P119,$W119),(($I119*N119)^2+($P119*U119)^2)^0.5/SUM($I119,$P119)),N119),""),0)</f>
        <v>0</v>
      </c>
      <c r="AE119" s="10">
        <f>IF(AC119&lt;&gt;"",(AC119*SUM($I119,$P119,$W119))^2,"")</f>
        <v>0</v>
      </c>
      <c r="AF119" s="10">
        <f>IF(AD119&lt;&gt;"",(AD119*SUM($I119,$P119,$W119))^2,"")</f>
        <v>0</v>
      </c>
      <c r="AG119" s="10">
        <f>IFERROR(ABS(I119),"")</f>
        <v>0</v>
      </c>
      <c r="AH119" s="10">
        <f>IFERROR(ABS(P119),"")</f>
        <v>0</v>
      </c>
      <c r="AI119" s="10">
        <f>IFERROR(ABS(W119),"")</f>
        <v>0</v>
      </c>
    </row>
    <row r="120" spans="2:35">
      <c r="B120">
        <v>116</v>
      </c>
      <c r="C120" t="s">
        <v>132</v>
      </c>
      <c r="D120" t="s">
        <v>133</v>
      </c>
      <c r="H120">
        <f>IF('3-Controllo quantitativo'!J118&lt;&gt;"",'3-Controllo quantitativo'!J118,"")</f>
        <v>0</v>
      </c>
      <c r="I120">
        <f>IF(E120&lt;&gt;"",IF(J120&lt;&gt;"",IF('3-Controllo quantitativo'!O118&lt;&gt;"",'3-Controllo quantitativo'!O118,0),""),"")</f>
        <v>0</v>
      </c>
      <c r="M120">
        <f>ROUND(IF($E120="",IF(J120="",0,0),IF(I120="",0,($E120^2+J120^2)^0.5)),5)</f>
        <v>0</v>
      </c>
      <c r="N120">
        <f>ROUND(IF($F120="",IF(K120="",0,0),IF(K120="",0,($F120^2+K120^2)^0.5)),5)</f>
        <v>0</v>
      </c>
      <c r="O120">
        <f>IF('3-Controllo quantitativo'!P118&lt;&gt;"",'3-Controllo quantitativo'!P118,"")</f>
        <v>0</v>
      </c>
      <c r="T120">
        <f>ROUND(IF($E120="",IF(Q120="",0,0),IF(Q120="",0,($E120^2+Q120^2)^0.5)),5)</f>
        <v>0</v>
      </c>
      <c r="U120">
        <f>ROUND(IF($F120="",IF(R120="",0,0),IF(R120="",0,($F120^2+R120^2)^0.5)),5)</f>
        <v>0</v>
      </c>
      <c r="V120">
        <f>IF('3-Controllo quantitativo'!V118&lt;&gt;"",'3-Controllo quantitativo'!V118,"")</f>
        <v>0</v>
      </c>
      <c r="AA120">
        <f>ROUND(IF($E120="",IF(X120="",0,0),IF(X120="",0,($E120^2+X120^2)^0.5)),5)</f>
        <v>0</v>
      </c>
      <c r="AB120">
        <f>ROUND(IF($F120="",IF(Y120="",0,0),IF(Y120="",0,($F120^2+Y120^2)^0.5)),5)</f>
        <v>0</v>
      </c>
      <c r="AC120">
        <f>IF(SUM($I120,$P120),IF($I120&lt;&gt;"",IF($P120&lt;&gt;"",IF($W120&lt;&gt;"",(($I120*M120)^2+($P120*T120)^2+($W120*AA120)^2)^0.5/SUM($I120,$P120,$W120),(($I120*M120)^2+($P120*T120)^2)^0.5/SUM($I120,$P120)),M120),""),0)</f>
        <v>0</v>
      </c>
      <c r="AD120">
        <f>IF(SUM($I120,$P120),IF($I120&lt;&gt;"",IF($P120&lt;&gt;"",IF($W120&lt;&gt;"",(($I120*N120)^2+($P120*U120)^2+($W120*AB120)^2)^0.5/SUM($I120,$P120,$W120),(($I120*N120)^2+($P120*U120)^2)^0.5/SUM($I120,$P120)),N120),""),0)</f>
        <v>0</v>
      </c>
      <c r="AE120" s="10">
        <f>IF(AC120&lt;&gt;"",(AC120*SUM($I120,$P120,$W120))^2,"")</f>
        <v>0</v>
      </c>
      <c r="AF120" s="10">
        <f>IF(AD120&lt;&gt;"",(AD120*SUM($I120,$P120,$W120))^2,"")</f>
        <v>0</v>
      </c>
      <c r="AG120" s="10">
        <f>IFERROR(ABS(I120),"")</f>
        <v>0</v>
      </c>
      <c r="AH120" s="10">
        <f>IFERROR(ABS(P120),"")</f>
        <v>0</v>
      </c>
      <c r="AI120" s="10">
        <f>IFERROR(ABS(W120),"")</f>
        <v>0</v>
      </c>
    </row>
    <row r="121" spans="2:35">
      <c r="B121">
        <v>117</v>
      </c>
      <c r="C121" t="s">
        <v>165</v>
      </c>
      <c r="D121" t="s">
        <v>104</v>
      </c>
      <c r="H121">
        <f>IF('3-Controllo quantitativo'!J119&lt;&gt;"",'3-Controllo quantitativo'!J119,"")</f>
        <v>0</v>
      </c>
      <c r="I121">
        <f>IF(E121&lt;&gt;"",IF(J121&lt;&gt;"",IF('3-Controllo quantitativo'!O119&lt;&gt;"",'3-Controllo quantitativo'!O119,0),""),"")</f>
        <v>0</v>
      </c>
      <c r="M121">
        <f>ROUND(IF($E121="",IF(J121="",0,0),IF(I121="",0,($E121^2+J121^2)^0.5)),5)</f>
        <v>0</v>
      </c>
      <c r="N121">
        <f>ROUND(IF($F121="",IF(K121="",0,0),IF(K121="",0,($F121^2+K121^2)^0.5)),5)</f>
        <v>0</v>
      </c>
      <c r="O121">
        <f>IF('3-Controllo quantitativo'!P119&lt;&gt;"",'3-Controllo quantitativo'!P119,"")</f>
        <v>0</v>
      </c>
      <c r="T121">
        <f>ROUND(IF($E121="",IF(Q121="",0,0),IF(Q121="",0,($E121^2+Q121^2)^0.5)),5)</f>
        <v>0</v>
      </c>
      <c r="U121">
        <f>ROUND(IF($F121="",IF(R121="",0,0),IF(R121="",0,($F121^2+R121^2)^0.5)),5)</f>
        <v>0</v>
      </c>
      <c r="V121">
        <f>IF('3-Controllo quantitativo'!V119&lt;&gt;"",'3-Controllo quantitativo'!V119,"")</f>
        <v>0</v>
      </c>
      <c r="AA121">
        <f>ROUND(IF($E121="",IF(X121="",0,0),IF(X121="",0,($E121^2+X121^2)^0.5)),5)</f>
        <v>0</v>
      </c>
      <c r="AB121">
        <f>ROUND(IF($F121="",IF(Y121="",0,0),IF(Y121="",0,($F121^2+Y121^2)^0.5)),5)</f>
        <v>0</v>
      </c>
      <c r="AC121">
        <f>IF(SUM($I121,$P121),IF($I121&lt;&gt;"",IF($P121&lt;&gt;"",IF($W121&lt;&gt;"",(($I121*M121)^2+($P121*T121)^2+($W121*AA121)^2)^0.5/SUM($I121,$P121,$W121),(($I121*M121)^2+($P121*T121)^2)^0.5/SUM($I121,$P121)),M121),""),0)</f>
        <v>0</v>
      </c>
      <c r="AD121">
        <f>IF(SUM($I121,$P121),IF($I121&lt;&gt;"",IF($P121&lt;&gt;"",IF($W121&lt;&gt;"",(($I121*N121)^2+($P121*U121)^2+($W121*AB121)^2)^0.5/SUM($I121,$P121,$W121),(($I121*N121)^2+($P121*U121)^2)^0.5/SUM($I121,$P121)),N121),""),0)</f>
        <v>0</v>
      </c>
      <c r="AE121" s="10">
        <f>IF(AC121&lt;&gt;"",(AC121*SUM($I121,$P121,$W121))^2,"")</f>
        <v>0</v>
      </c>
      <c r="AF121" s="10">
        <f>IF(AD121&lt;&gt;"",(AD121*SUM($I121,$P121,$W121))^2,"")</f>
        <v>0</v>
      </c>
      <c r="AG121" s="10">
        <f>IFERROR(ABS(I121),"")</f>
        <v>0</v>
      </c>
      <c r="AH121" s="10">
        <f>IFERROR(ABS(P121),"")</f>
        <v>0</v>
      </c>
      <c r="AI121" s="10">
        <f>IFERROR(ABS(W121),"")</f>
        <v>0</v>
      </c>
    </row>
    <row r="122" spans="2:35">
      <c r="B122">
        <v>118</v>
      </c>
      <c r="C122" t="s">
        <v>166</v>
      </c>
      <c r="D122" t="s">
        <v>104</v>
      </c>
      <c r="H122">
        <f>IF('3-Controllo quantitativo'!J120&lt;&gt;"",'3-Controllo quantitativo'!J120,"")</f>
        <v>0</v>
      </c>
      <c r="I122">
        <f>IF(E122&lt;&gt;"",IF(J122&lt;&gt;"",IF('3-Controllo quantitativo'!O120&lt;&gt;"",'3-Controllo quantitativo'!O120,0),""),"")</f>
        <v>0</v>
      </c>
      <c r="M122">
        <f>ROUND(IF($E122="",IF(J122="",0,0),IF(I122="",0,($E122^2+J122^2)^0.5)),5)</f>
        <v>0</v>
      </c>
      <c r="N122">
        <f>ROUND(IF($F122="",IF(K122="",0,0),IF(K122="",0,($F122^2+K122^2)^0.5)),5)</f>
        <v>0</v>
      </c>
      <c r="O122">
        <f>IF('3-Controllo quantitativo'!P120&lt;&gt;"",'3-Controllo quantitativo'!P120,"")</f>
        <v>0</v>
      </c>
      <c r="T122">
        <f>ROUND(IF($E122="",IF(Q122="",0,0),IF(Q122="",0,($E122^2+Q122^2)^0.5)),5)</f>
        <v>0</v>
      </c>
      <c r="U122">
        <f>ROUND(IF($F122="",IF(R122="",0,0),IF(R122="",0,($F122^2+R122^2)^0.5)),5)</f>
        <v>0</v>
      </c>
      <c r="V122">
        <f>IF('3-Controllo quantitativo'!V120&lt;&gt;"",'3-Controllo quantitativo'!V120,"")</f>
        <v>0</v>
      </c>
      <c r="AA122">
        <f>ROUND(IF($E122="",IF(X122="",0,0),IF(X122="",0,($E122^2+X122^2)^0.5)),5)</f>
        <v>0</v>
      </c>
      <c r="AB122">
        <f>ROUND(IF($F122="",IF(Y122="",0,0),IF(Y122="",0,($F122^2+Y122^2)^0.5)),5)</f>
        <v>0</v>
      </c>
      <c r="AC122">
        <f>IF(SUM($I122,$P122),IF($I122&lt;&gt;"",IF($P122&lt;&gt;"",IF($W122&lt;&gt;"",(($I122*M122)^2+($P122*T122)^2+($W122*AA122)^2)^0.5/SUM($I122,$P122,$W122),(($I122*M122)^2+($P122*T122)^2)^0.5/SUM($I122,$P122)),M122),""),0)</f>
        <v>0</v>
      </c>
      <c r="AD122">
        <f>IF(SUM($I122,$P122),IF($I122&lt;&gt;"",IF($P122&lt;&gt;"",IF($W122&lt;&gt;"",(($I122*N122)^2+($P122*U122)^2+($W122*AB122)^2)^0.5/SUM($I122,$P122,$W122),(($I122*N122)^2+($P122*U122)^2)^0.5/SUM($I122,$P122)),N122),""),0)</f>
        <v>0</v>
      </c>
      <c r="AE122" s="10">
        <f>IF(AC122&lt;&gt;"",(AC122*SUM($I122,$P122,$W122))^2,"")</f>
        <v>0</v>
      </c>
      <c r="AF122" s="10">
        <f>IF(AD122&lt;&gt;"",(AD122*SUM($I122,$P122,$W122))^2,"")</f>
        <v>0</v>
      </c>
      <c r="AG122" s="10">
        <f>IFERROR(ABS(I122),"")</f>
        <v>0</v>
      </c>
      <c r="AH122" s="10">
        <f>IFERROR(ABS(P122),"")</f>
        <v>0</v>
      </c>
      <c r="AI122" s="10">
        <f>IFERROR(ABS(W122),"")</f>
        <v>0</v>
      </c>
    </row>
    <row r="123" spans="2:35">
      <c r="B123">
        <v>119</v>
      </c>
      <c r="C123" t="s">
        <v>167</v>
      </c>
      <c r="D123" t="s">
        <v>104</v>
      </c>
      <c r="H123">
        <f>IF('3-Controllo quantitativo'!J121&lt;&gt;"",'3-Controllo quantitativo'!J121,"")</f>
        <v>0</v>
      </c>
      <c r="I123">
        <f>IF(E123&lt;&gt;"",IF(J123&lt;&gt;"",IF('3-Controllo quantitativo'!O121&lt;&gt;"",'3-Controllo quantitativo'!O121,0),""),"")</f>
        <v>0</v>
      </c>
      <c r="M123">
        <f>ROUND(IF($E123="",IF(J123="",0,0),IF(I123="",0,($E123^2+J123^2)^0.5)),5)</f>
        <v>0</v>
      </c>
      <c r="N123">
        <f>ROUND(IF($F123="",IF(K123="",0,0),IF(K123="",0,($F123^2+K123^2)^0.5)),5)</f>
        <v>0</v>
      </c>
      <c r="O123">
        <f>IF('3-Controllo quantitativo'!P121&lt;&gt;"",'3-Controllo quantitativo'!P121,"")</f>
        <v>0</v>
      </c>
      <c r="T123">
        <f>ROUND(IF($E123="",IF(Q123="",0,0),IF(Q123="",0,($E123^2+Q123^2)^0.5)),5)</f>
        <v>0</v>
      </c>
      <c r="U123">
        <f>ROUND(IF($F123="",IF(R123="",0,0),IF(R123="",0,($F123^2+R123^2)^0.5)),5)</f>
        <v>0</v>
      </c>
      <c r="V123">
        <f>IF('3-Controllo quantitativo'!V121&lt;&gt;"",'3-Controllo quantitativo'!V121,"")</f>
        <v>0</v>
      </c>
      <c r="AA123">
        <f>ROUND(IF($E123="",IF(X123="",0,0),IF(X123="",0,($E123^2+X123^2)^0.5)),5)</f>
        <v>0</v>
      </c>
      <c r="AB123">
        <f>ROUND(IF($F123="",IF(Y123="",0,0),IF(Y123="",0,($F123^2+Y123^2)^0.5)),5)</f>
        <v>0</v>
      </c>
      <c r="AC123">
        <f>IF(SUM($I123,$P123),IF($I123&lt;&gt;"",IF($P123&lt;&gt;"",IF($W123&lt;&gt;"",(($I123*M123)^2+($P123*T123)^2+($W123*AA123)^2)^0.5/SUM($I123,$P123,$W123),(($I123*M123)^2+($P123*T123)^2)^0.5/SUM($I123,$P123)),M123),""),0)</f>
        <v>0</v>
      </c>
      <c r="AD123">
        <f>IF(SUM($I123,$P123),IF($I123&lt;&gt;"",IF($P123&lt;&gt;"",IF($W123&lt;&gt;"",(($I123*N123)^2+($P123*U123)^2+($W123*AB123)^2)^0.5/SUM($I123,$P123,$W123),(($I123*N123)^2+($P123*U123)^2)^0.5/SUM($I123,$P123)),N123),""),0)</f>
        <v>0</v>
      </c>
      <c r="AE123" s="10">
        <f>IF(AC123&lt;&gt;"",(AC123*SUM($I123,$P123,$W123))^2,"")</f>
        <v>0</v>
      </c>
      <c r="AF123" s="10">
        <f>IF(AD123&lt;&gt;"",(AD123*SUM($I123,$P123,$W123))^2,"")</f>
        <v>0</v>
      </c>
      <c r="AG123" s="10">
        <f>IFERROR(ABS(I123),"")</f>
        <v>0</v>
      </c>
      <c r="AH123" s="10">
        <f>IFERROR(ABS(P123),"")</f>
        <v>0</v>
      </c>
      <c r="AI123" s="10">
        <f>IFERROR(ABS(W123),"")</f>
        <v>0</v>
      </c>
    </row>
    <row r="124" spans="2:35">
      <c r="B124">
        <v>120</v>
      </c>
      <c r="C124" t="s">
        <v>168</v>
      </c>
      <c r="D124" t="s">
        <v>104</v>
      </c>
      <c r="H124">
        <f>IF('3-Controllo quantitativo'!J122&lt;&gt;"",'3-Controllo quantitativo'!J122,"")</f>
        <v>0</v>
      </c>
      <c r="I124">
        <f>IF(E124&lt;&gt;"",IF(J124&lt;&gt;"",IF('3-Controllo quantitativo'!O122&lt;&gt;"",'3-Controllo quantitativo'!O122,0),""),"")</f>
        <v>0</v>
      </c>
      <c r="M124">
        <f>ROUND(IF($E124="",IF(J124="",0,0),IF(I124="",0,($E124^2+J124^2)^0.5)),5)</f>
        <v>0</v>
      </c>
      <c r="N124">
        <f>ROUND(IF($F124="",IF(K124="",0,0),IF(K124="",0,($F124^2+K124^2)^0.5)),5)</f>
        <v>0</v>
      </c>
      <c r="O124">
        <f>IF('3-Controllo quantitativo'!P122&lt;&gt;"",'3-Controllo quantitativo'!P122,"")</f>
        <v>0</v>
      </c>
      <c r="T124">
        <f>ROUND(IF($E124="",IF(Q124="",0,0),IF(Q124="",0,($E124^2+Q124^2)^0.5)),5)</f>
        <v>0</v>
      </c>
      <c r="U124">
        <f>ROUND(IF($F124="",IF(R124="",0,0),IF(R124="",0,($F124^2+R124^2)^0.5)),5)</f>
        <v>0</v>
      </c>
      <c r="V124">
        <f>IF('3-Controllo quantitativo'!V122&lt;&gt;"",'3-Controllo quantitativo'!V122,"")</f>
        <v>0</v>
      </c>
      <c r="AA124">
        <f>ROUND(IF($E124="",IF(X124="",0,0),IF(X124="",0,($E124^2+X124^2)^0.5)),5)</f>
        <v>0</v>
      </c>
      <c r="AB124">
        <f>ROUND(IF($F124="",IF(Y124="",0,0),IF(Y124="",0,($F124^2+Y124^2)^0.5)),5)</f>
        <v>0</v>
      </c>
      <c r="AC124">
        <f>IF(SUM($I124,$P124),IF($I124&lt;&gt;"",IF($P124&lt;&gt;"",IF($W124&lt;&gt;"",(($I124*M124)^2+($P124*T124)^2+($W124*AA124)^2)^0.5/SUM($I124,$P124,$W124),(($I124*M124)^2+($P124*T124)^2)^0.5/SUM($I124,$P124)),M124),""),0)</f>
        <v>0</v>
      </c>
      <c r="AD124">
        <f>IF(SUM($I124,$P124),IF($I124&lt;&gt;"",IF($P124&lt;&gt;"",IF($W124&lt;&gt;"",(($I124*N124)^2+($P124*U124)^2+($W124*AB124)^2)^0.5/SUM($I124,$P124,$W124),(($I124*N124)^2+($P124*U124)^2)^0.5/SUM($I124,$P124)),N124),""),0)</f>
        <v>0</v>
      </c>
      <c r="AE124" s="10">
        <f>IF(AC124&lt;&gt;"",(AC124*SUM($I124,$P124,$W124))^2,"")</f>
        <v>0</v>
      </c>
      <c r="AF124" s="10">
        <f>IF(AD124&lt;&gt;"",(AD124*SUM($I124,$P124,$W124))^2,"")</f>
        <v>0</v>
      </c>
      <c r="AG124" s="10">
        <f>IFERROR(ABS(I124),"")</f>
        <v>0</v>
      </c>
      <c r="AH124" s="10">
        <f>IFERROR(ABS(P124),"")</f>
        <v>0</v>
      </c>
      <c r="AI124" s="10">
        <f>IFERROR(ABS(W124),"")</f>
        <v>0</v>
      </c>
    </row>
    <row r="125" spans="2:35">
      <c r="B125">
        <v>121</v>
      </c>
      <c r="C125" t="s">
        <v>169</v>
      </c>
      <c r="D125" t="s">
        <v>104</v>
      </c>
      <c r="H125">
        <f>IF('3-Controllo quantitativo'!J123&lt;&gt;"",'3-Controllo quantitativo'!J123,"")</f>
        <v>0</v>
      </c>
      <c r="I125">
        <f>IF(E125&lt;&gt;"",IF(J125&lt;&gt;"",IF('3-Controllo quantitativo'!O123&lt;&gt;"",'3-Controllo quantitativo'!O123,0),""),"")</f>
        <v>0</v>
      </c>
      <c r="M125">
        <f>ROUND(IF($E125="",IF(J125="",0,0),IF(I125="",0,($E125^2+J125^2)^0.5)),5)</f>
        <v>0</v>
      </c>
      <c r="N125">
        <f>ROUND(IF($F125="",IF(K125="",0,0),IF(K125="",0,($F125^2+K125^2)^0.5)),5)</f>
        <v>0</v>
      </c>
      <c r="O125">
        <f>IF('3-Controllo quantitativo'!P123&lt;&gt;"",'3-Controllo quantitativo'!P123,"")</f>
        <v>0</v>
      </c>
      <c r="T125">
        <f>ROUND(IF($E125="",IF(Q125="",0,0),IF(Q125="",0,($E125^2+Q125^2)^0.5)),5)</f>
        <v>0</v>
      </c>
      <c r="U125">
        <f>ROUND(IF($F125="",IF(R125="",0,0),IF(R125="",0,($F125^2+R125^2)^0.5)),5)</f>
        <v>0</v>
      </c>
      <c r="V125">
        <f>IF('3-Controllo quantitativo'!V123&lt;&gt;"",'3-Controllo quantitativo'!V123,"")</f>
        <v>0</v>
      </c>
      <c r="AA125">
        <f>ROUND(IF($E125="",IF(X125="",0,0),IF(X125="",0,($E125^2+X125^2)^0.5)),5)</f>
        <v>0</v>
      </c>
      <c r="AB125">
        <f>ROUND(IF($F125="",IF(Y125="",0,0),IF(Y125="",0,($F125^2+Y125^2)^0.5)),5)</f>
        <v>0</v>
      </c>
      <c r="AC125">
        <f>IF(SUM($I125,$P125),IF($I125&lt;&gt;"",IF($P125&lt;&gt;"",IF($W125&lt;&gt;"",(($I125*M125)^2+($P125*T125)^2+($W125*AA125)^2)^0.5/SUM($I125,$P125,$W125),(($I125*M125)^2+($P125*T125)^2)^0.5/SUM($I125,$P125)),M125),""),0)</f>
        <v>0</v>
      </c>
      <c r="AD125">
        <f>IF(SUM($I125,$P125),IF($I125&lt;&gt;"",IF($P125&lt;&gt;"",IF($W125&lt;&gt;"",(($I125*N125)^2+($P125*U125)^2+($W125*AB125)^2)^0.5/SUM($I125,$P125,$W125),(($I125*N125)^2+($P125*U125)^2)^0.5/SUM($I125,$P125)),N125),""),0)</f>
        <v>0</v>
      </c>
      <c r="AE125" s="10">
        <f>IF(AC125&lt;&gt;"",(AC125*SUM($I125,$P125,$W125))^2,"")</f>
        <v>0</v>
      </c>
      <c r="AF125" s="10">
        <f>IF(AD125&lt;&gt;"",(AD125*SUM($I125,$P125,$W125))^2,"")</f>
        <v>0</v>
      </c>
      <c r="AG125" s="10">
        <f>IFERROR(ABS(I125),"")</f>
        <v>0</v>
      </c>
      <c r="AH125" s="10">
        <f>IFERROR(ABS(P125),"")</f>
        <v>0</v>
      </c>
      <c r="AI125" s="10">
        <f>IFERROR(ABS(W125),"")</f>
        <v>0</v>
      </c>
    </row>
    <row r="126" spans="2:35">
      <c r="B126">
        <v>122</v>
      </c>
      <c r="C126" t="s">
        <v>170</v>
      </c>
      <c r="D126" t="s">
        <v>130</v>
      </c>
      <c r="H126">
        <f>IF('3-Controllo quantitativo'!J124&lt;&gt;"",'3-Controllo quantitativo'!J124,"")</f>
        <v>0</v>
      </c>
      <c r="I126">
        <f>IF(E126&lt;&gt;"",IF(J126&lt;&gt;"",IF('3-Controllo quantitativo'!O124&lt;&gt;"",'3-Controllo quantitativo'!O124,0),""),"")</f>
        <v>0</v>
      </c>
      <c r="M126">
        <f>ROUND(IF($E126="",IF(J126="",0,0),IF(I126="",0,($E126^2+J126^2)^0.5)),5)</f>
        <v>0</v>
      </c>
      <c r="N126">
        <f>ROUND(IF($F126="",IF(K126="",0,0),IF(K126="",0,($F126^2+K126^2)^0.5)),5)</f>
        <v>0</v>
      </c>
      <c r="O126">
        <f>IF('3-Controllo quantitativo'!P124&lt;&gt;"",'3-Controllo quantitativo'!P124,"")</f>
        <v>0</v>
      </c>
      <c r="T126">
        <f>ROUND(IF($E126="",IF(Q126="",0,0),IF(Q126="",0,($E126^2+Q126^2)^0.5)),5)</f>
        <v>0</v>
      </c>
      <c r="U126">
        <f>ROUND(IF($F126="",IF(R126="",0,0),IF(R126="",0,($F126^2+R126^2)^0.5)),5)</f>
        <v>0</v>
      </c>
      <c r="V126">
        <f>IF('3-Controllo quantitativo'!V124&lt;&gt;"",'3-Controllo quantitativo'!V124,"")</f>
        <v>0</v>
      </c>
      <c r="AA126">
        <f>ROUND(IF($E126="",IF(X126="",0,0),IF(X126="",0,($E126^2+X126^2)^0.5)),5)</f>
        <v>0</v>
      </c>
      <c r="AB126">
        <f>ROUND(IF($F126="",IF(Y126="",0,0),IF(Y126="",0,($F126^2+Y126^2)^0.5)),5)</f>
        <v>0</v>
      </c>
      <c r="AC126">
        <f>IF(SUM($I126,$P126),IF($I126&lt;&gt;"",IF($P126&lt;&gt;"",IF($W126&lt;&gt;"",(($I126*M126)^2+($P126*T126)^2+($W126*AA126)^2)^0.5/SUM($I126,$P126,$W126),(($I126*M126)^2+($P126*T126)^2)^0.5/SUM($I126,$P126)),M126),""),0)</f>
        <v>0</v>
      </c>
      <c r="AD126">
        <f>IF(SUM($I126,$P126),IF($I126&lt;&gt;"",IF($P126&lt;&gt;"",IF($W126&lt;&gt;"",(($I126*N126)^2+($P126*U126)^2+($W126*AB126)^2)^0.5/SUM($I126,$P126,$W126),(($I126*N126)^2+($P126*U126)^2)^0.5/SUM($I126,$P126)),N126),""),0)</f>
        <v>0</v>
      </c>
      <c r="AE126" s="10">
        <f>IF(AC126&lt;&gt;"",(AC126*SUM($I126,$P126,$W126))^2,"")</f>
        <v>0</v>
      </c>
      <c r="AF126" s="10">
        <f>IF(AD126&lt;&gt;"",(AD126*SUM($I126,$P126,$W126))^2,"")</f>
        <v>0</v>
      </c>
      <c r="AG126" s="10">
        <f>IFERROR(ABS(I126),"")</f>
        <v>0</v>
      </c>
      <c r="AH126" s="10">
        <f>IFERROR(ABS(P126),"")</f>
        <v>0</v>
      </c>
      <c r="AI126" s="10">
        <f>IFERROR(ABS(W126),"")</f>
        <v>0</v>
      </c>
    </row>
    <row r="127" spans="2:35">
      <c r="B127">
        <v>123</v>
      </c>
      <c r="C127" t="s">
        <v>171</v>
      </c>
      <c r="D127" t="s">
        <v>130</v>
      </c>
      <c r="H127">
        <f>IF('3-Controllo quantitativo'!J125&lt;&gt;"",'3-Controllo quantitativo'!J125,"")</f>
        <v>0</v>
      </c>
      <c r="I127">
        <f>IF(E127&lt;&gt;"",IF(J127&lt;&gt;"",IF('3-Controllo quantitativo'!O125&lt;&gt;"",'3-Controllo quantitativo'!O125,0),""),"")</f>
        <v>0</v>
      </c>
      <c r="M127">
        <f>ROUND(IF($E127="",IF(J127="",0,0),IF(I127="",0,($E127^2+J127^2)^0.5)),5)</f>
        <v>0</v>
      </c>
      <c r="N127">
        <f>ROUND(IF($F127="",IF(K127="",0,0),IF(K127="",0,($F127^2+K127^2)^0.5)),5)</f>
        <v>0</v>
      </c>
      <c r="O127">
        <f>IF('3-Controllo quantitativo'!P125&lt;&gt;"",'3-Controllo quantitativo'!P125,"")</f>
        <v>0</v>
      </c>
      <c r="T127">
        <f>ROUND(IF($E127="",IF(Q127="",0,0),IF(Q127="",0,($E127^2+Q127^2)^0.5)),5)</f>
        <v>0</v>
      </c>
      <c r="U127">
        <f>ROUND(IF($F127="",IF(R127="",0,0),IF(R127="",0,($F127^2+R127^2)^0.5)),5)</f>
        <v>0</v>
      </c>
      <c r="V127">
        <f>IF('3-Controllo quantitativo'!V125&lt;&gt;"",'3-Controllo quantitativo'!V125,"")</f>
        <v>0</v>
      </c>
      <c r="AA127">
        <f>ROUND(IF($E127="",IF(X127="",0,0),IF(X127="",0,($E127^2+X127^2)^0.5)),5)</f>
        <v>0</v>
      </c>
      <c r="AB127">
        <f>ROUND(IF($F127="",IF(Y127="",0,0),IF(Y127="",0,($F127^2+Y127^2)^0.5)),5)</f>
        <v>0</v>
      </c>
      <c r="AC127">
        <f>IF(SUM($I127,$P127),IF($I127&lt;&gt;"",IF($P127&lt;&gt;"",IF($W127&lt;&gt;"",(($I127*M127)^2+($P127*T127)^2+($W127*AA127)^2)^0.5/SUM($I127,$P127,$W127),(($I127*M127)^2+($P127*T127)^2)^0.5/SUM($I127,$P127)),M127),""),0)</f>
        <v>0</v>
      </c>
      <c r="AD127">
        <f>IF(SUM($I127,$P127),IF($I127&lt;&gt;"",IF($P127&lt;&gt;"",IF($W127&lt;&gt;"",(($I127*N127)^2+($P127*U127)^2+($W127*AB127)^2)^0.5/SUM($I127,$P127,$W127),(($I127*N127)^2+($P127*U127)^2)^0.5/SUM($I127,$P127)),N127),""),0)</f>
        <v>0</v>
      </c>
      <c r="AE127" s="10">
        <f>IF(AC127&lt;&gt;"",(AC127*SUM($I127,$P127,$W127))^2,"")</f>
        <v>0</v>
      </c>
      <c r="AF127" s="10">
        <f>IF(AD127&lt;&gt;"",(AD127*SUM($I127,$P127,$W127))^2,"")</f>
        <v>0</v>
      </c>
      <c r="AG127" s="10">
        <f>IFERROR(ABS(I127),"")</f>
        <v>0</v>
      </c>
      <c r="AH127" s="10">
        <f>IFERROR(ABS(P127),"")</f>
        <v>0</v>
      </c>
      <c r="AI127" s="10">
        <f>IFERROR(ABS(W127),"")</f>
        <v>0</v>
      </c>
    </row>
    <row r="128" spans="2:35">
      <c r="B128">
        <v>124</v>
      </c>
      <c r="C128" t="s">
        <v>172</v>
      </c>
      <c r="D128" t="s">
        <v>130</v>
      </c>
      <c r="H128">
        <f>IF('3-Controllo quantitativo'!J126&lt;&gt;"",'3-Controllo quantitativo'!J126,"")</f>
        <v>0</v>
      </c>
      <c r="I128">
        <f>IF(E128&lt;&gt;"",IF(J128&lt;&gt;"",IF('3-Controllo quantitativo'!O126&lt;&gt;"",'3-Controllo quantitativo'!O126,0),""),"")</f>
        <v>0</v>
      </c>
      <c r="M128">
        <f>ROUND(IF($E128="",IF(J128="",0,0),IF(I128="",0,($E128^2+J128^2)^0.5)),5)</f>
        <v>0</v>
      </c>
      <c r="N128">
        <f>ROUND(IF($F128="",IF(K128="",0,0),IF(K128="",0,($F128^2+K128^2)^0.5)),5)</f>
        <v>0</v>
      </c>
      <c r="O128">
        <f>IF('3-Controllo quantitativo'!P126&lt;&gt;"",'3-Controllo quantitativo'!P126,"")</f>
        <v>0</v>
      </c>
      <c r="T128">
        <f>ROUND(IF($E128="",IF(Q128="",0,0),IF(Q128="",0,($E128^2+Q128^2)^0.5)),5)</f>
        <v>0</v>
      </c>
      <c r="U128">
        <f>ROUND(IF($F128="",IF(R128="",0,0),IF(R128="",0,($F128^2+R128^2)^0.5)),5)</f>
        <v>0</v>
      </c>
      <c r="V128">
        <f>IF('3-Controllo quantitativo'!V126&lt;&gt;"",'3-Controllo quantitativo'!V126,"")</f>
        <v>0</v>
      </c>
      <c r="AA128">
        <f>ROUND(IF($E128="",IF(X128="",0,0),IF(X128="",0,($E128^2+X128^2)^0.5)),5)</f>
        <v>0</v>
      </c>
      <c r="AB128">
        <f>ROUND(IF($F128="",IF(Y128="",0,0),IF(Y128="",0,($F128^2+Y128^2)^0.5)),5)</f>
        <v>0</v>
      </c>
      <c r="AC128">
        <f>IF(SUM($I128,$P128),IF($I128&lt;&gt;"",IF($P128&lt;&gt;"",IF($W128&lt;&gt;"",(($I128*M128)^2+($P128*T128)^2+($W128*AA128)^2)^0.5/SUM($I128,$P128,$W128),(($I128*M128)^2+($P128*T128)^2)^0.5/SUM($I128,$P128)),M128),""),0)</f>
        <v>0</v>
      </c>
      <c r="AD128">
        <f>IF(SUM($I128,$P128),IF($I128&lt;&gt;"",IF($P128&lt;&gt;"",IF($W128&lt;&gt;"",(($I128*N128)^2+($P128*U128)^2+($W128*AB128)^2)^0.5/SUM($I128,$P128,$W128),(($I128*N128)^2+($P128*U128)^2)^0.5/SUM($I128,$P128)),N128),""),0)</f>
        <v>0</v>
      </c>
      <c r="AE128" s="10">
        <f>IF(AC128&lt;&gt;"",(AC128*SUM($I128,$P128,$W128))^2,"")</f>
        <v>0</v>
      </c>
      <c r="AF128" s="10">
        <f>IF(AD128&lt;&gt;"",(AD128*SUM($I128,$P128,$W128))^2,"")</f>
        <v>0</v>
      </c>
      <c r="AG128" s="10">
        <f>IFERROR(ABS(I128),"")</f>
        <v>0</v>
      </c>
      <c r="AH128" s="10">
        <f>IFERROR(ABS(P128),"")</f>
        <v>0</v>
      </c>
      <c r="AI128" s="10">
        <f>IFERROR(ABS(W128),"")</f>
        <v>0</v>
      </c>
    </row>
    <row r="129" spans="2:35">
      <c r="B129">
        <v>125</v>
      </c>
      <c r="C129" t="s">
        <v>173</v>
      </c>
      <c r="D129" t="s">
        <v>130</v>
      </c>
      <c r="H129">
        <f>IF('3-Controllo quantitativo'!J127&lt;&gt;"",'3-Controllo quantitativo'!J127,"")</f>
        <v>0</v>
      </c>
      <c r="I129">
        <f>IF(E129&lt;&gt;"",IF(J129&lt;&gt;"",IF('3-Controllo quantitativo'!O127&lt;&gt;"",'3-Controllo quantitativo'!O127,0),""),"")</f>
        <v>0</v>
      </c>
      <c r="M129">
        <f>ROUND(IF($E129="",IF(J129="",0,0),IF(I129="",0,($E129^2+J129^2)^0.5)),5)</f>
        <v>0</v>
      </c>
      <c r="N129">
        <f>ROUND(IF($F129="",IF(K129="",0,0),IF(K129="",0,($F129^2+K129^2)^0.5)),5)</f>
        <v>0</v>
      </c>
      <c r="O129">
        <f>IF('3-Controllo quantitativo'!P127&lt;&gt;"",'3-Controllo quantitativo'!P127,"")</f>
        <v>0</v>
      </c>
      <c r="T129">
        <f>ROUND(IF($E129="",IF(Q129="",0,0),IF(Q129="",0,($E129^2+Q129^2)^0.5)),5)</f>
        <v>0</v>
      </c>
      <c r="U129">
        <f>ROUND(IF($F129="",IF(R129="",0,0),IF(R129="",0,($F129^2+R129^2)^0.5)),5)</f>
        <v>0</v>
      </c>
      <c r="V129">
        <f>IF('3-Controllo quantitativo'!V127&lt;&gt;"",'3-Controllo quantitativo'!V127,"")</f>
        <v>0</v>
      </c>
      <c r="AA129">
        <f>ROUND(IF($E129="",IF(X129="",0,0),IF(X129="",0,($E129^2+X129^2)^0.5)),5)</f>
        <v>0</v>
      </c>
      <c r="AB129">
        <f>ROUND(IF($F129="",IF(Y129="",0,0),IF(Y129="",0,($F129^2+Y129^2)^0.5)),5)</f>
        <v>0</v>
      </c>
      <c r="AC129">
        <f>IF(SUM($I129,$P129),IF($I129&lt;&gt;"",IF($P129&lt;&gt;"",IF($W129&lt;&gt;"",(($I129*M129)^2+($P129*T129)^2+($W129*AA129)^2)^0.5/SUM($I129,$P129,$W129),(($I129*M129)^2+($P129*T129)^2)^0.5/SUM($I129,$P129)),M129),""),0)</f>
        <v>0</v>
      </c>
      <c r="AD129">
        <f>IF(SUM($I129,$P129),IF($I129&lt;&gt;"",IF($P129&lt;&gt;"",IF($W129&lt;&gt;"",(($I129*N129)^2+($P129*U129)^2+($W129*AB129)^2)^0.5/SUM($I129,$P129,$W129),(($I129*N129)^2+($P129*U129)^2)^0.5/SUM($I129,$P129)),N129),""),0)</f>
        <v>0</v>
      </c>
      <c r="AE129" s="10">
        <f>IF(AC129&lt;&gt;"",(AC129*SUM($I129,$P129,$W129))^2,"")</f>
        <v>0</v>
      </c>
      <c r="AF129" s="10">
        <f>IF(AD129&lt;&gt;"",(AD129*SUM($I129,$P129,$W129))^2,"")</f>
        <v>0</v>
      </c>
      <c r="AG129" s="10">
        <f>IFERROR(ABS(I129),"")</f>
        <v>0</v>
      </c>
      <c r="AH129" s="10">
        <f>IFERROR(ABS(P129),"")</f>
        <v>0</v>
      </c>
      <c r="AI129" s="10">
        <f>IFERROR(ABS(W129),"")</f>
        <v>0</v>
      </c>
    </row>
    <row r="130" spans="2:35">
      <c r="B130">
        <v>126</v>
      </c>
      <c r="C130" t="s">
        <v>174</v>
      </c>
      <c r="D130" t="s">
        <v>130</v>
      </c>
      <c r="H130">
        <f>IF('3-Controllo quantitativo'!J128&lt;&gt;"",'3-Controllo quantitativo'!J128,"")</f>
        <v>0</v>
      </c>
      <c r="I130">
        <f>IF(E130&lt;&gt;"",IF(J130&lt;&gt;"",IF('3-Controllo quantitativo'!O128&lt;&gt;"",'3-Controllo quantitativo'!O128,0),""),"")</f>
        <v>0</v>
      </c>
      <c r="M130">
        <f>ROUND(IF($E130="",IF(J130="",0,0),IF(I130="",0,($E130^2+J130^2)^0.5)),5)</f>
        <v>0</v>
      </c>
      <c r="N130">
        <f>ROUND(IF($F130="",IF(K130="",0,0),IF(K130="",0,($F130^2+K130^2)^0.5)),5)</f>
        <v>0</v>
      </c>
      <c r="O130">
        <f>IF('3-Controllo quantitativo'!P128&lt;&gt;"",'3-Controllo quantitativo'!P128,"")</f>
        <v>0</v>
      </c>
      <c r="T130">
        <f>ROUND(IF($E130="",IF(Q130="",0,0),IF(Q130="",0,($E130^2+Q130^2)^0.5)),5)</f>
        <v>0</v>
      </c>
      <c r="U130">
        <f>ROUND(IF($F130="",IF(R130="",0,0),IF(R130="",0,($F130^2+R130^2)^0.5)),5)</f>
        <v>0</v>
      </c>
      <c r="V130">
        <f>IF('3-Controllo quantitativo'!V128&lt;&gt;"",'3-Controllo quantitativo'!V128,"")</f>
        <v>0</v>
      </c>
      <c r="AA130">
        <f>ROUND(IF($E130="",IF(X130="",0,0),IF(X130="",0,($E130^2+X130^2)^0.5)),5)</f>
        <v>0</v>
      </c>
      <c r="AB130">
        <f>ROUND(IF($F130="",IF(Y130="",0,0),IF(Y130="",0,($F130^2+Y130^2)^0.5)),5)</f>
        <v>0</v>
      </c>
      <c r="AC130">
        <f>IF(SUM($I130,$P130),IF($I130&lt;&gt;"",IF($P130&lt;&gt;"",IF($W130&lt;&gt;"",(($I130*M130)^2+($P130*T130)^2+($W130*AA130)^2)^0.5/SUM($I130,$P130,$W130),(($I130*M130)^2+($P130*T130)^2)^0.5/SUM($I130,$P130)),M130),""),0)</f>
        <v>0</v>
      </c>
      <c r="AD130">
        <f>IF(SUM($I130,$P130),IF($I130&lt;&gt;"",IF($P130&lt;&gt;"",IF($W130&lt;&gt;"",(($I130*N130)^2+($P130*U130)^2+($W130*AB130)^2)^0.5/SUM($I130,$P130,$W130),(($I130*N130)^2+($P130*U130)^2)^0.5/SUM($I130,$P130)),N130),""),0)</f>
        <v>0</v>
      </c>
      <c r="AE130" s="10">
        <f>IF(AC130&lt;&gt;"",(AC130*SUM($I130,$P130,$W130))^2,"")</f>
        <v>0</v>
      </c>
      <c r="AF130" s="10">
        <f>IF(AD130&lt;&gt;"",(AD130*SUM($I130,$P130,$W130))^2,"")</f>
        <v>0</v>
      </c>
      <c r="AG130" s="10">
        <f>IFERROR(ABS(I130),"")</f>
        <v>0</v>
      </c>
      <c r="AH130" s="10">
        <f>IFERROR(ABS(P130),"")</f>
        <v>0</v>
      </c>
      <c r="AI130" s="10">
        <f>IFERROR(ABS(W130),"")</f>
        <v>0</v>
      </c>
    </row>
    <row r="131" spans="2:35">
      <c r="B131">
        <v>127</v>
      </c>
      <c r="C131" t="s">
        <v>175</v>
      </c>
      <c r="D131" t="s">
        <v>130</v>
      </c>
      <c r="H131">
        <f>IF('3-Controllo quantitativo'!J129&lt;&gt;"",'3-Controllo quantitativo'!J129,"")</f>
        <v>0</v>
      </c>
      <c r="I131">
        <f>IF(E131&lt;&gt;"",IF(J131&lt;&gt;"",IF('3-Controllo quantitativo'!O129&lt;&gt;"",'3-Controllo quantitativo'!O129,0),""),"")</f>
        <v>0</v>
      </c>
      <c r="M131">
        <f>ROUND(IF($E131="",IF(J131="",0,0),IF(I131="",0,($E131^2+J131^2)^0.5)),5)</f>
        <v>0</v>
      </c>
      <c r="N131">
        <f>ROUND(IF($F131="",IF(K131="",0,0),IF(K131="",0,($F131^2+K131^2)^0.5)),5)</f>
        <v>0</v>
      </c>
      <c r="O131">
        <f>IF('3-Controllo quantitativo'!P129&lt;&gt;"",'3-Controllo quantitativo'!P129,"")</f>
        <v>0</v>
      </c>
      <c r="T131">
        <f>ROUND(IF($E131="",IF(Q131="",0,0),IF(Q131="",0,($E131^2+Q131^2)^0.5)),5)</f>
        <v>0</v>
      </c>
      <c r="U131">
        <f>ROUND(IF($F131="",IF(R131="",0,0),IF(R131="",0,($F131^2+R131^2)^0.5)),5)</f>
        <v>0</v>
      </c>
      <c r="V131">
        <f>IF('3-Controllo quantitativo'!V129&lt;&gt;"",'3-Controllo quantitativo'!V129,"")</f>
        <v>0</v>
      </c>
      <c r="AA131">
        <f>ROUND(IF($E131="",IF(X131="",0,0),IF(X131="",0,($E131^2+X131^2)^0.5)),5)</f>
        <v>0</v>
      </c>
      <c r="AB131">
        <f>ROUND(IF($F131="",IF(Y131="",0,0),IF(Y131="",0,($F131^2+Y131^2)^0.5)),5)</f>
        <v>0</v>
      </c>
      <c r="AC131">
        <f>IF(SUM($I131,$P131),IF($I131&lt;&gt;"",IF($P131&lt;&gt;"",IF($W131&lt;&gt;"",(($I131*M131)^2+($P131*T131)^2+($W131*AA131)^2)^0.5/SUM($I131,$P131,$W131),(($I131*M131)^2+($P131*T131)^2)^0.5/SUM($I131,$P131)),M131),""),0)</f>
        <v>0</v>
      </c>
      <c r="AD131">
        <f>IF(SUM($I131,$P131),IF($I131&lt;&gt;"",IF($P131&lt;&gt;"",IF($W131&lt;&gt;"",(($I131*N131)^2+($P131*U131)^2+($W131*AB131)^2)^0.5/SUM($I131,$P131,$W131),(($I131*N131)^2+($P131*U131)^2)^0.5/SUM($I131,$P131)),N131),""),0)</f>
        <v>0</v>
      </c>
      <c r="AE131" s="10">
        <f>IF(AC131&lt;&gt;"",(AC131*SUM($I131,$P131,$W131))^2,"")</f>
        <v>0</v>
      </c>
      <c r="AF131" s="10">
        <f>IF(AD131&lt;&gt;"",(AD131*SUM($I131,$P131,$W131))^2,"")</f>
        <v>0</v>
      </c>
      <c r="AG131" s="10">
        <f>IFERROR(ABS(I131),"")</f>
        <v>0</v>
      </c>
      <c r="AH131" s="10">
        <f>IFERROR(ABS(P131),"")</f>
        <v>0</v>
      </c>
      <c r="AI131" s="10">
        <f>IFERROR(ABS(W131),"")</f>
        <v>0</v>
      </c>
    </row>
    <row r="132" spans="2:35">
      <c r="B132">
        <v>128</v>
      </c>
      <c r="C132" t="s">
        <v>176</v>
      </c>
      <c r="D132" t="s">
        <v>130</v>
      </c>
      <c r="H132">
        <f>IF('3-Controllo quantitativo'!J130&lt;&gt;"",'3-Controllo quantitativo'!J130,"")</f>
        <v>0</v>
      </c>
      <c r="I132">
        <f>IF(E132&lt;&gt;"",IF(J132&lt;&gt;"",IF('3-Controllo quantitativo'!O130&lt;&gt;"",'3-Controllo quantitativo'!O130,0),""),"")</f>
        <v>0</v>
      </c>
      <c r="M132">
        <f>ROUND(IF($E132="",IF(J132="",0,0),IF(I132="",0,($E132^2+J132^2)^0.5)),5)</f>
        <v>0</v>
      </c>
      <c r="N132">
        <f>ROUND(IF($F132="",IF(K132="",0,0),IF(K132="",0,($F132^2+K132^2)^0.5)),5)</f>
        <v>0</v>
      </c>
      <c r="O132">
        <f>IF('3-Controllo quantitativo'!P130&lt;&gt;"",'3-Controllo quantitativo'!P130,"")</f>
        <v>0</v>
      </c>
      <c r="T132">
        <f>ROUND(IF($E132="",IF(Q132="",0,0),IF(Q132="",0,($E132^2+Q132^2)^0.5)),5)</f>
        <v>0</v>
      </c>
      <c r="U132">
        <f>ROUND(IF($F132="",IF(R132="",0,0),IF(R132="",0,($F132^2+R132^2)^0.5)),5)</f>
        <v>0</v>
      </c>
      <c r="V132">
        <f>IF('3-Controllo quantitativo'!V130&lt;&gt;"",'3-Controllo quantitativo'!V130,"")</f>
        <v>0</v>
      </c>
      <c r="AA132">
        <f>ROUND(IF($E132="",IF(X132="",0,0),IF(X132="",0,($E132^2+X132^2)^0.5)),5)</f>
        <v>0</v>
      </c>
      <c r="AB132">
        <f>ROUND(IF($F132="",IF(Y132="",0,0),IF(Y132="",0,($F132^2+Y132^2)^0.5)),5)</f>
        <v>0</v>
      </c>
      <c r="AC132">
        <f>IF(SUM($I132,$P132),IF($I132&lt;&gt;"",IF($P132&lt;&gt;"",IF($W132&lt;&gt;"",(($I132*M132)^2+($P132*T132)^2+($W132*AA132)^2)^0.5/SUM($I132,$P132,$W132),(($I132*M132)^2+($P132*T132)^2)^0.5/SUM($I132,$P132)),M132),""),0)</f>
        <v>0</v>
      </c>
      <c r="AD132">
        <f>IF(SUM($I132,$P132),IF($I132&lt;&gt;"",IF($P132&lt;&gt;"",IF($W132&lt;&gt;"",(($I132*N132)^2+($P132*U132)^2+($W132*AB132)^2)^0.5/SUM($I132,$P132,$W132),(($I132*N132)^2+($P132*U132)^2)^0.5/SUM($I132,$P132)),N132),""),0)</f>
        <v>0</v>
      </c>
      <c r="AE132" s="10">
        <f>IF(AC132&lt;&gt;"",(AC132*SUM($I132,$P132,$W132))^2,"")</f>
        <v>0</v>
      </c>
      <c r="AF132" s="10">
        <f>IF(AD132&lt;&gt;"",(AD132*SUM($I132,$P132,$W132))^2,"")</f>
        <v>0</v>
      </c>
      <c r="AG132" s="10">
        <f>IFERROR(ABS(I132),"")</f>
        <v>0</v>
      </c>
      <c r="AH132" s="10">
        <f>IFERROR(ABS(P132),"")</f>
        <v>0</v>
      </c>
      <c r="AI132" s="10">
        <f>IFERROR(ABS(W132),"")</f>
        <v>0</v>
      </c>
    </row>
    <row r="133" spans="2:35">
      <c r="B133">
        <v>129</v>
      </c>
      <c r="C133" t="s">
        <v>177</v>
      </c>
      <c r="D133" t="s">
        <v>130</v>
      </c>
      <c r="H133">
        <f>IF('3-Controllo quantitativo'!J131&lt;&gt;"",'3-Controllo quantitativo'!J131,"")</f>
        <v>0</v>
      </c>
      <c r="I133">
        <f>IF(E133&lt;&gt;"",IF(J133&lt;&gt;"",IF('3-Controllo quantitativo'!O131&lt;&gt;"",'3-Controllo quantitativo'!O131,0),""),"")</f>
        <v>0</v>
      </c>
      <c r="M133">
        <f>ROUND(IF($E133="",IF(J133="",0,0),IF(I133="",0,($E133^2+J133^2)^0.5)),5)</f>
        <v>0</v>
      </c>
      <c r="N133">
        <f>ROUND(IF($F133="",IF(K133="",0,0),IF(K133="",0,($F133^2+K133^2)^0.5)),5)</f>
        <v>0</v>
      </c>
      <c r="O133">
        <f>IF('3-Controllo quantitativo'!P131&lt;&gt;"",'3-Controllo quantitativo'!P131,"")</f>
        <v>0</v>
      </c>
      <c r="T133">
        <f>ROUND(IF($E133="",IF(Q133="",0,0),IF(Q133="",0,($E133^2+Q133^2)^0.5)),5)</f>
        <v>0</v>
      </c>
      <c r="U133">
        <f>ROUND(IF($F133="",IF(R133="",0,0),IF(R133="",0,($F133^2+R133^2)^0.5)),5)</f>
        <v>0</v>
      </c>
      <c r="V133">
        <f>IF('3-Controllo quantitativo'!V131&lt;&gt;"",'3-Controllo quantitativo'!V131,"")</f>
        <v>0</v>
      </c>
      <c r="AA133">
        <f>ROUND(IF($E133="",IF(X133="",0,0),IF(X133="",0,($E133^2+X133^2)^0.5)),5)</f>
        <v>0</v>
      </c>
      <c r="AB133">
        <f>ROUND(IF($F133="",IF(Y133="",0,0),IF(Y133="",0,($F133^2+Y133^2)^0.5)),5)</f>
        <v>0</v>
      </c>
      <c r="AC133">
        <f>IF(SUM($I133,$P133),IF($I133&lt;&gt;"",IF($P133&lt;&gt;"",IF($W133&lt;&gt;"",(($I133*M133)^2+($P133*T133)^2+($W133*AA133)^2)^0.5/SUM($I133,$P133,$W133),(($I133*M133)^2+($P133*T133)^2)^0.5/SUM($I133,$P133)),M133),""),0)</f>
        <v>0</v>
      </c>
      <c r="AD133">
        <f>IF(SUM($I133,$P133),IF($I133&lt;&gt;"",IF($P133&lt;&gt;"",IF($W133&lt;&gt;"",(($I133*N133)^2+($P133*U133)^2+($W133*AB133)^2)^0.5/SUM($I133,$P133,$W133),(($I133*N133)^2+($P133*U133)^2)^0.5/SUM($I133,$P133)),N133),""),0)</f>
        <v>0</v>
      </c>
      <c r="AE133" s="10">
        <f>IF(AC133&lt;&gt;"",(AC133*SUM($I133,$P133,$W133))^2,"")</f>
        <v>0</v>
      </c>
      <c r="AF133" s="10">
        <f>IF(AD133&lt;&gt;"",(AD133*SUM($I133,$P133,$W133))^2,"")</f>
        <v>0</v>
      </c>
      <c r="AG133" s="10">
        <f>IFERROR(ABS(I133),"")</f>
        <v>0</v>
      </c>
      <c r="AH133" s="10">
        <f>IFERROR(ABS(P133),"")</f>
        <v>0</v>
      </c>
      <c r="AI133" s="10">
        <f>IFERROR(ABS(W133),"")</f>
        <v>0</v>
      </c>
    </row>
    <row r="134" spans="2:35">
      <c r="B134">
        <v>130</v>
      </c>
      <c r="C134" t="s">
        <v>178</v>
      </c>
      <c r="D134" t="s">
        <v>130</v>
      </c>
      <c r="H134">
        <f>IF('3-Controllo quantitativo'!J132&lt;&gt;"",'3-Controllo quantitativo'!J132,"")</f>
        <v>0</v>
      </c>
      <c r="I134">
        <f>IF(E134&lt;&gt;"",IF(J134&lt;&gt;"",IF('3-Controllo quantitativo'!O132&lt;&gt;"",'3-Controllo quantitativo'!O132,0),""),"")</f>
        <v>0</v>
      </c>
      <c r="M134">
        <f>ROUND(IF($E134="",IF(J134="",0,0),IF(I134="",0,($E134^2+J134^2)^0.5)),5)</f>
        <v>0</v>
      </c>
      <c r="N134">
        <f>ROUND(IF($F134="",IF(K134="",0,0),IF(K134="",0,($F134^2+K134^2)^0.5)),5)</f>
        <v>0</v>
      </c>
      <c r="O134">
        <f>IF('3-Controllo quantitativo'!P132&lt;&gt;"",'3-Controllo quantitativo'!P132,"")</f>
        <v>0</v>
      </c>
      <c r="T134">
        <f>ROUND(IF($E134="",IF(Q134="",0,0),IF(Q134="",0,($E134^2+Q134^2)^0.5)),5)</f>
        <v>0</v>
      </c>
      <c r="U134">
        <f>ROUND(IF($F134="",IF(R134="",0,0),IF(R134="",0,($F134^2+R134^2)^0.5)),5)</f>
        <v>0</v>
      </c>
      <c r="V134">
        <f>IF('3-Controllo quantitativo'!V132&lt;&gt;"",'3-Controllo quantitativo'!V132,"")</f>
        <v>0</v>
      </c>
      <c r="AA134">
        <f>ROUND(IF($E134="",IF(X134="",0,0),IF(X134="",0,($E134^2+X134^2)^0.5)),5)</f>
        <v>0</v>
      </c>
      <c r="AB134">
        <f>ROUND(IF($F134="",IF(Y134="",0,0),IF(Y134="",0,($F134^2+Y134^2)^0.5)),5)</f>
        <v>0</v>
      </c>
      <c r="AC134">
        <f>IF(SUM($I134,$P134),IF($I134&lt;&gt;"",IF($P134&lt;&gt;"",IF($W134&lt;&gt;"",(($I134*M134)^2+($P134*T134)^2+($W134*AA134)^2)^0.5/SUM($I134,$P134,$W134),(($I134*M134)^2+($P134*T134)^2)^0.5/SUM($I134,$P134)),M134),""),0)</f>
        <v>0</v>
      </c>
      <c r="AD134">
        <f>IF(SUM($I134,$P134),IF($I134&lt;&gt;"",IF($P134&lt;&gt;"",IF($W134&lt;&gt;"",(($I134*N134)^2+($P134*U134)^2+($W134*AB134)^2)^0.5/SUM($I134,$P134,$W134),(($I134*N134)^2+($P134*U134)^2)^0.5/SUM($I134,$P134)),N134),""),0)</f>
        <v>0</v>
      </c>
      <c r="AE134" s="10">
        <f>IF(AC134&lt;&gt;"",(AC134*SUM($I134,$P134,$W134))^2,"")</f>
        <v>0</v>
      </c>
      <c r="AF134" s="10">
        <f>IF(AD134&lt;&gt;"",(AD134*SUM($I134,$P134,$W134))^2,"")</f>
        <v>0</v>
      </c>
      <c r="AG134" s="10">
        <f>IFERROR(ABS(I134),"")</f>
        <v>0</v>
      </c>
      <c r="AH134" s="10">
        <f>IFERROR(ABS(P134),"")</f>
        <v>0</v>
      </c>
      <c r="AI134" s="10">
        <f>IFERROR(ABS(W134),"")</f>
        <v>0</v>
      </c>
    </row>
    <row r="135" spans="2:35">
      <c r="B135">
        <v>131</v>
      </c>
      <c r="C135" t="s">
        <v>179</v>
      </c>
      <c r="D135" t="s">
        <v>120</v>
      </c>
      <c r="H135">
        <f>IF('3-Controllo quantitativo'!J133&lt;&gt;"",'3-Controllo quantitativo'!J133,"")</f>
        <v>0</v>
      </c>
      <c r="I135">
        <f>IF(E135&lt;&gt;"",IF(J135&lt;&gt;"",IF('3-Controllo quantitativo'!O133&lt;&gt;"",'3-Controllo quantitativo'!O133,0),""),"")</f>
        <v>0</v>
      </c>
      <c r="M135">
        <f>ROUND(IF($E135="",IF(J135="",0,0),IF(I135="",0,($E135^2+J135^2)^0.5)),5)</f>
        <v>0</v>
      </c>
      <c r="N135">
        <f>ROUND(IF($F135="",IF(K135="",0,0),IF(K135="",0,($F135^2+K135^2)^0.5)),5)</f>
        <v>0</v>
      </c>
      <c r="O135">
        <f>IF('3-Controllo quantitativo'!P133&lt;&gt;"",'3-Controllo quantitativo'!P133,"")</f>
        <v>0</v>
      </c>
      <c r="T135">
        <f>ROUND(IF($E135="",IF(Q135="",0,0),IF(Q135="",0,($E135^2+Q135^2)^0.5)),5)</f>
        <v>0</v>
      </c>
      <c r="U135">
        <f>ROUND(IF($F135="",IF(R135="",0,0),IF(R135="",0,($F135^2+R135^2)^0.5)),5)</f>
        <v>0</v>
      </c>
      <c r="V135">
        <f>IF('3-Controllo quantitativo'!V133&lt;&gt;"",'3-Controllo quantitativo'!V133,"")</f>
        <v>0</v>
      </c>
      <c r="AA135">
        <f>ROUND(IF($E135="",IF(X135="",0,0),IF(X135="",0,($E135^2+X135^2)^0.5)),5)</f>
        <v>0</v>
      </c>
      <c r="AB135">
        <f>ROUND(IF($F135="",IF(Y135="",0,0),IF(Y135="",0,($F135^2+Y135^2)^0.5)),5)</f>
        <v>0</v>
      </c>
      <c r="AC135">
        <f>IF(SUM($I135,$P135),IF($I135&lt;&gt;"",IF($P135&lt;&gt;"",IF($W135&lt;&gt;"",(($I135*M135)^2+($P135*T135)^2+($W135*AA135)^2)^0.5/SUM($I135,$P135,$W135),(($I135*M135)^2+($P135*T135)^2)^0.5/SUM($I135,$P135)),M135),""),0)</f>
        <v>0</v>
      </c>
      <c r="AD135">
        <f>IF(SUM($I135,$P135),IF($I135&lt;&gt;"",IF($P135&lt;&gt;"",IF($W135&lt;&gt;"",(($I135*N135)^2+($P135*U135)^2+($W135*AB135)^2)^0.5/SUM($I135,$P135,$W135),(($I135*N135)^2+($P135*U135)^2)^0.5/SUM($I135,$P135)),N135),""),0)</f>
        <v>0</v>
      </c>
      <c r="AE135" s="10">
        <f>IF(AC135&lt;&gt;"",(AC135*SUM($I135,$P135,$W135))^2,"")</f>
        <v>0</v>
      </c>
      <c r="AF135" s="10">
        <f>IF(AD135&lt;&gt;"",(AD135*SUM($I135,$P135,$W135))^2,"")</f>
        <v>0</v>
      </c>
      <c r="AG135" s="10">
        <f>IFERROR(ABS(I135),"")</f>
        <v>0</v>
      </c>
      <c r="AH135" s="10">
        <f>IFERROR(ABS(P135),"")</f>
        <v>0</v>
      </c>
      <c r="AI135" s="10">
        <f>IFERROR(ABS(W135),"")</f>
        <v>0</v>
      </c>
    </row>
    <row r="136" spans="2:35">
      <c r="B136">
        <v>132</v>
      </c>
      <c r="C136" t="s">
        <v>132</v>
      </c>
      <c r="D136" t="s">
        <v>133</v>
      </c>
      <c r="H136">
        <f>IF('3-Controllo quantitativo'!J134&lt;&gt;"",'3-Controllo quantitativo'!J134,"")</f>
        <v>0</v>
      </c>
      <c r="I136">
        <f>IF(E136&lt;&gt;"",IF(J136&lt;&gt;"",IF('3-Controllo quantitativo'!O134&lt;&gt;"",'3-Controllo quantitativo'!O134,0),""),"")</f>
        <v>0</v>
      </c>
      <c r="M136">
        <f>ROUND(IF($E136="",IF(J136="",0,0),IF(I136="",0,($E136^2+J136^2)^0.5)),5)</f>
        <v>0</v>
      </c>
      <c r="N136">
        <f>ROUND(IF($F136="",IF(K136="",0,0),IF(K136="",0,($F136^2+K136^2)^0.5)),5)</f>
        <v>0</v>
      </c>
      <c r="O136">
        <f>IF('3-Controllo quantitativo'!P134&lt;&gt;"",'3-Controllo quantitativo'!P134,"")</f>
        <v>0</v>
      </c>
      <c r="T136">
        <f>ROUND(IF($E136="",IF(Q136="",0,0),IF(Q136="",0,($E136^2+Q136^2)^0.5)),5)</f>
        <v>0</v>
      </c>
      <c r="U136">
        <f>ROUND(IF($F136="",IF(R136="",0,0),IF(R136="",0,($F136^2+R136^2)^0.5)),5)</f>
        <v>0</v>
      </c>
      <c r="V136">
        <f>IF('3-Controllo quantitativo'!V134&lt;&gt;"",'3-Controllo quantitativo'!V134,"")</f>
        <v>0</v>
      </c>
      <c r="AA136">
        <f>ROUND(IF($E136="",IF(X136="",0,0),IF(X136="",0,($E136^2+X136^2)^0.5)),5)</f>
        <v>0</v>
      </c>
      <c r="AB136">
        <f>ROUND(IF($F136="",IF(Y136="",0,0),IF(Y136="",0,($F136^2+Y136^2)^0.5)),5)</f>
        <v>0</v>
      </c>
      <c r="AC136">
        <f>IF(SUM($I136,$P136),IF($I136&lt;&gt;"",IF($P136&lt;&gt;"",IF($W136&lt;&gt;"",(($I136*M136)^2+($P136*T136)^2+($W136*AA136)^2)^0.5/SUM($I136,$P136,$W136),(($I136*M136)^2+($P136*T136)^2)^0.5/SUM($I136,$P136)),M136),""),0)</f>
        <v>0</v>
      </c>
      <c r="AD136">
        <f>IF(SUM($I136,$P136),IF($I136&lt;&gt;"",IF($P136&lt;&gt;"",IF($W136&lt;&gt;"",(($I136*N136)^2+($P136*U136)^2+($W136*AB136)^2)^0.5/SUM($I136,$P136,$W136),(($I136*N136)^2+($P136*U136)^2)^0.5/SUM($I136,$P136)),N136),""),0)</f>
        <v>0</v>
      </c>
      <c r="AE136" s="10">
        <f>IF(AC136&lt;&gt;"",(AC136*SUM($I136,$P136,$W136))^2,"")</f>
        <v>0</v>
      </c>
      <c r="AF136" s="10">
        <f>IF(AD136&lt;&gt;"",(AD136*SUM($I136,$P136,$W136))^2,"")</f>
        <v>0</v>
      </c>
      <c r="AG136" s="10">
        <f>IFERROR(ABS(I136),"")</f>
        <v>0</v>
      </c>
      <c r="AH136" s="10">
        <f>IFERROR(ABS(P136),"")</f>
        <v>0</v>
      </c>
      <c r="AI136" s="10">
        <f>IFERROR(ABS(W136),"")</f>
        <v>0</v>
      </c>
    </row>
    <row r="137" spans="2:35">
      <c r="B137">
        <v>133</v>
      </c>
      <c r="C137" t="s">
        <v>180</v>
      </c>
      <c r="D137" t="s">
        <v>120</v>
      </c>
      <c r="H137">
        <f>IF('3-Controllo quantitativo'!J135&lt;&gt;"",'3-Controllo quantitativo'!J135,"")</f>
        <v>0</v>
      </c>
      <c r="I137">
        <f>IF(E137&lt;&gt;"",IF(J137&lt;&gt;"",IF('3-Controllo quantitativo'!O135&lt;&gt;"",'3-Controllo quantitativo'!O135,0),""),"")</f>
        <v>0</v>
      </c>
      <c r="M137">
        <f>ROUND(IF($E137="",IF(J137="",0,0),IF(I137="",0,($E137^2+J137^2)^0.5)),5)</f>
        <v>0</v>
      </c>
      <c r="N137">
        <f>ROUND(IF($F137="",IF(K137="",0,0),IF(K137="",0,($F137^2+K137^2)^0.5)),5)</f>
        <v>0</v>
      </c>
      <c r="O137">
        <f>IF('3-Controllo quantitativo'!P135&lt;&gt;"",'3-Controllo quantitativo'!P135,"")</f>
        <v>0</v>
      </c>
      <c r="T137">
        <f>ROUND(IF($E137="",IF(Q137="",0,0),IF(Q137="",0,($E137^2+Q137^2)^0.5)),5)</f>
        <v>0</v>
      </c>
      <c r="U137">
        <f>ROUND(IF($F137="",IF(R137="",0,0),IF(R137="",0,($F137^2+R137^2)^0.5)),5)</f>
        <v>0</v>
      </c>
      <c r="V137">
        <f>IF('3-Controllo quantitativo'!V135&lt;&gt;"",'3-Controllo quantitativo'!V135,"")</f>
        <v>0</v>
      </c>
      <c r="AA137">
        <f>ROUND(IF($E137="",IF(X137="",0,0),IF(X137="",0,($E137^2+X137^2)^0.5)),5)</f>
        <v>0</v>
      </c>
      <c r="AB137">
        <f>ROUND(IF($F137="",IF(Y137="",0,0),IF(Y137="",0,($F137^2+Y137^2)^0.5)),5)</f>
        <v>0</v>
      </c>
      <c r="AC137">
        <f>IF(SUM($I137,$P137),IF($I137&lt;&gt;"",IF($P137&lt;&gt;"",IF($W137&lt;&gt;"",(($I137*M137)^2+($P137*T137)^2+($W137*AA137)^2)^0.5/SUM($I137,$P137,$W137),(($I137*M137)^2+($P137*T137)^2)^0.5/SUM($I137,$P137)),M137),""),0)</f>
        <v>0</v>
      </c>
      <c r="AD137">
        <f>IF(SUM($I137,$P137),IF($I137&lt;&gt;"",IF($P137&lt;&gt;"",IF($W137&lt;&gt;"",(($I137*N137)^2+($P137*U137)^2+($W137*AB137)^2)^0.5/SUM($I137,$P137,$W137),(($I137*N137)^2+($P137*U137)^2)^0.5/SUM($I137,$P137)),N137),""),0)</f>
        <v>0</v>
      </c>
      <c r="AE137" s="10">
        <f>IF(AC137&lt;&gt;"",(AC137*SUM($I137,$P137,$W137))^2,"")</f>
        <v>0</v>
      </c>
      <c r="AF137" s="10">
        <f>IF(AD137&lt;&gt;"",(AD137*SUM($I137,$P137,$W137))^2,"")</f>
        <v>0</v>
      </c>
      <c r="AG137" s="10">
        <f>IFERROR(ABS(I137),"")</f>
        <v>0</v>
      </c>
      <c r="AH137" s="10">
        <f>IFERROR(ABS(P137),"")</f>
        <v>0</v>
      </c>
      <c r="AI137" s="10">
        <f>IFERROR(ABS(W137),"")</f>
        <v>0</v>
      </c>
    </row>
    <row r="138" spans="2:35">
      <c r="B138">
        <v>134</v>
      </c>
      <c r="C138" t="s">
        <v>181</v>
      </c>
      <c r="D138" t="s">
        <v>120</v>
      </c>
      <c r="H138">
        <f>IF('3-Controllo quantitativo'!J136&lt;&gt;"",'3-Controllo quantitativo'!J136,"")</f>
        <v>0</v>
      </c>
      <c r="I138">
        <f>IF(E138&lt;&gt;"",IF(J138&lt;&gt;"",IF('3-Controllo quantitativo'!O136&lt;&gt;"",'3-Controllo quantitativo'!O136,0),""),"")</f>
        <v>0</v>
      </c>
      <c r="M138">
        <f>ROUND(IF($E138="",IF(J138="",0,0),IF(I138="",0,($E138^2+J138^2)^0.5)),5)</f>
        <v>0</v>
      </c>
      <c r="N138">
        <f>ROUND(IF($F138="",IF(K138="",0,0),IF(K138="",0,($F138^2+K138^2)^0.5)),5)</f>
        <v>0</v>
      </c>
      <c r="O138">
        <f>IF('3-Controllo quantitativo'!P136&lt;&gt;"",'3-Controllo quantitativo'!P136,"")</f>
        <v>0</v>
      </c>
      <c r="T138">
        <f>ROUND(IF($E138="",IF(Q138="",0,0),IF(Q138="",0,($E138^2+Q138^2)^0.5)),5)</f>
        <v>0</v>
      </c>
      <c r="U138">
        <f>ROUND(IF($F138="",IF(R138="",0,0),IF(R138="",0,($F138^2+R138^2)^0.5)),5)</f>
        <v>0</v>
      </c>
      <c r="V138">
        <f>IF('3-Controllo quantitativo'!V136&lt;&gt;"",'3-Controllo quantitativo'!V136,"")</f>
        <v>0</v>
      </c>
      <c r="AA138">
        <f>ROUND(IF($E138="",IF(X138="",0,0),IF(X138="",0,($E138^2+X138^2)^0.5)),5)</f>
        <v>0</v>
      </c>
      <c r="AB138">
        <f>ROUND(IF($F138="",IF(Y138="",0,0),IF(Y138="",0,($F138^2+Y138^2)^0.5)),5)</f>
        <v>0</v>
      </c>
      <c r="AC138">
        <f>IF(SUM($I138,$P138),IF($I138&lt;&gt;"",IF($P138&lt;&gt;"",IF($W138&lt;&gt;"",(($I138*M138)^2+($P138*T138)^2+($W138*AA138)^2)^0.5/SUM($I138,$P138,$W138),(($I138*M138)^2+($P138*T138)^2)^0.5/SUM($I138,$P138)),M138),""),0)</f>
        <v>0</v>
      </c>
      <c r="AD138">
        <f>IF(SUM($I138,$P138),IF($I138&lt;&gt;"",IF($P138&lt;&gt;"",IF($W138&lt;&gt;"",(($I138*N138)^2+($P138*U138)^2+($W138*AB138)^2)^0.5/SUM($I138,$P138,$W138),(($I138*N138)^2+($P138*U138)^2)^0.5/SUM($I138,$P138)),N138),""),0)</f>
        <v>0</v>
      </c>
      <c r="AE138" s="10">
        <f>IF(AC138&lt;&gt;"",(AC138*SUM($I138,$P138,$W138))^2,"")</f>
        <v>0</v>
      </c>
      <c r="AF138" s="10">
        <f>IF(AD138&lt;&gt;"",(AD138*SUM($I138,$P138,$W138))^2,"")</f>
        <v>0</v>
      </c>
      <c r="AG138" s="10">
        <f>IFERROR(ABS(I138),"")</f>
        <v>0</v>
      </c>
      <c r="AH138" s="10">
        <f>IFERROR(ABS(P138),"")</f>
        <v>0</v>
      </c>
      <c r="AI138" s="10">
        <f>IFERROR(ABS(W138),"")</f>
        <v>0</v>
      </c>
    </row>
    <row r="139" spans="2:35">
      <c r="B139">
        <v>135</v>
      </c>
      <c r="C139" t="s">
        <v>182</v>
      </c>
      <c r="D139" t="s">
        <v>120</v>
      </c>
      <c r="H139">
        <f>IF('3-Controllo quantitativo'!J137&lt;&gt;"",'3-Controllo quantitativo'!J137,"")</f>
        <v>0</v>
      </c>
      <c r="I139">
        <f>IF(E139&lt;&gt;"",IF(J139&lt;&gt;"",IF('3-Controllo quantitativo'!O137&lt;&gt;"",'3-Controllo quantitativo'!O137,0),""),"")</f>
        <v>0</v>
      </c>
      <c r="M139">
        <f>ROUND(IF($E139="",IF(J139="",0,0),IF(I139="",0,($E139^2+J139^2)^0.5)),5)</f>
        <v>0</v>
      </c>
      <c r="N139">
        <f>ROUND(IF($F139="",IF(K139="",0,0),IF(K139="",0,($F139^2+K139^2)^0.5)),5)</f>
        <v>0</v>
      </c>
      <c r="O139">
        <f>IF('3-Controllo quantitativo'!P137&lt;&gt;"",'3-Controllo quantitativo'!P137,"")</f>
        <v>0</v>
      </c>
      <c r="T139">
        <f>ROUND(IF($E139="",IF(Q139="",0,0),IF(Q139="",0,($E139^2+Q139^2)^0.5)),5)</f>
        <v>0</v>
      </c>
      <c r="U139">
        <f>ROUND(IF($F139="",IF(R139="",0,0),IF(R139="",0,($F139^2+R139^2)^0.5)),5)</f>
        <v>0</v>
      </c>
      <c r="V139">
        <f>IF('3-Controllo quantitativo'!V137&lt;&gt;"",'3-Controllo quantitativo'!V137,"")</f>
        <v>0</v>
      </c>
      <c r="AA139">
        <f>ROUND(IF($E139="",IF(X139="",0,0),IF(X139="",0,($E139^2+X139^2)^0.5)),5)</f>
        <v>0</v>
      </c>
      <c r="AB139">
        <f>ROUND(IF($F139="",IF(Y139="",0,0),IF(Y139="",0,($F139^2+Y139^2)^0.5)),5)</f>
        <v>0</v>
      </c>
      <c r="AC139">
        <f>IF(SUM($I139,$P139),IF($I139&lt;&gt;"",IF($P139&lt;&gt;"",IF($W139&lt;&gt;"",(($I139*M139)^2+($P139*T139)^2+($W139*AA139)^2)^0.5/SUM($I139,$P139,$W139),(($I139*M139)^2+($P139*T139)^2)^0.5/SUM($I139,$P139)),M139),""),0)</f>
        <v>0</v>
      </c>
      <c r="AD139">
        <f>IF(SUM($I139,$P139),IF($I139&lt;&gt;"",IF($P139&lt;&gt;"",IF($W139&lt;&gt;"",(($I139*N139)^2+($P139*U139)^2+($W139*AB139)^2)^0.5/SUM($I139,$P139,$W139),(($I139*N139)^2+($P139*U139)^2)^0.5/SUM($I139,$P139)),N139),""),0)</f>
        <v>0</v>
      </c>
      <c r="AE139" s="10">
        <f>IF(AC139&lt;&gt;"",(AC139*SUM($I139,$P139,$W139))^2,"")</f>
        <v>0</v>
      </c>
      <c r="AF139" s="10">
        <f>IF(AD139&lt;&gt;"",(AD139*SUM($I139,$P139,$W139))^2,"")</f>
        <v>0</v>
      </c>
      <c r="AG139" s="10">
        <f>IFERROR(ABS(I139),"")</f>
        <v>0</v>
      </c>
      <c r="AH139" s="10">
        <f>IFERROR(ABS(P139),"")</f>
        <v>0</v>
      </c>
      <c r="AI139" s="10">
        <f>IFERROR(ABS(W139),"")</f>
        <v>0</v>
      </c>
    </row>
    <row r="140" spans="2:35">
      <c r="B140">
        <v>136</v>
      </c>
      <c r="C140" t="s">
        <v>183</v>
      </c>
      <c r="D140" t="s">
        <v>120</v>
      </c>
      <c r="H140">
        <f>IF('3-Controllo quantitativo'!J138&lt;&gt;"",'3-Controllo quantitativo'!J138,"")</f>
        <v>0</v>
      </c>
      <c r="I140">
        <f>IF(E140&lt;&gt;"",IF(J140&lt;&gt;"",IF('3-Controllo quantitativo'!O138&lt;&gt;"",'3-Controllo quantitativo'!O138,0),""),"")</f>
        <v>0</v>
      </c>
      <c r="M140">
        <f>ROUND(IF($E140="",IF(J140="",0,0),IF(I140="",0,($E140^2+J140^2)^0.5)),5)</f>
        <v>0</v>
      </c>
      <c r="N140">
        <f>ROUND(IF($F140="",IF(K140="",0,0),IF(K140="",0,($F140^2+K140^2)^0.5)),5)</f>
        <v>0</v>
      </c>
      <c r="O140">
        <f>IF('3-Controllo quantitativo'!P138&lt;&gt;"",'3-Controllo quantitativo'!P138,"")</f>
        <v>0</v>
      </c>
      <c r="T140">
        <f>ROUND(IF($E140="",IF(Q140="",0,0),IF(Q140="",0,($E140^2+Q140^2)^0.5)),5)</f>
        <v>0</v>
      </c>
      <c r="U140">
        <f>ROUND(IF($F140="",IF(R140="",0,0),IF(R140="",0,($F140^2+R140^2)^0.5)),5)</f>
        <v>0</v>
      </c>
      <c r="V140">
        <f>IF('3-Controllo quantitativo'!V138&lt;&gt;"",'3-Controllo quantitativo'!V138,"")</f>
        <v>0</v>
      </c>
      <c r="AA140">
        <f>ROUND(IF($E140="",IF(X140="",0,0),IF(X140="",0,($E140^2+X140^2)^0.5)),5)</f>
        <v>0</v>
      </c>
      <c r="AB140">
        <f>ROUND(IF($F140="",IF(Y140="",0,0),IF(Y140="",0,($F140^2+Y140^2)^0.5)),5)</f>
        <v>0</v>
      </c>
      <c r="AC140">
        <f>IF(SUM($I140,$P140),IF($I140&lt;&gt;"",IF($P140&lt;&gt;"",IF($W140&lt;&gt;"",(($I140*M140)^2+($P140*T140)^2+($W140*AA140)^2)^0.5/SUM($I140,$P140,$W140),(($I140*M140)^2+($P140*T140)^2)^0.5/SUM($I140,$P140)),M140),""),0)</f>
        <v>0</v>
      </c>
      <c r="AD140">
        <f>IF(SUM($I140,$P140),IF($I140&lt;&gt;"",IF($P140&lt;&gt;"",IF($W140&lt;&gt;"",(($I140*N140)^2+($P140*U140)^2+($W140*AB140)^2)^0.5/SUM($I140,$P140,$W140),(($I140*N140)^2+($P140*U140)^2)^0.5/SUM($I140,$P140)),N140),""),0)</f>
        <v>0</v>
      </c>
      <c r="AE140" s="10">
        <f>IF(AC140&lt;&gt;"",(AC140*SUM($I140,$P140,$W140))^2,"")</f>
        <v>0</v>
      </c>
      <c r="AF140" s="10">
        <f>IF(AD140&lt;&gt;"",(AD140*SUM($I140,$P140,$W140))^2,"")</f>
        <v>0</v>
      </c>
      <c r="AG140" s="10">
        <f>IFERROR(ABS(I140),"")</f>
        <v>0</v>
      </c>
      <c r="AH140" s="10">
        <f>IFERROR(ABS(P140),"")</f>
        <v>0</v>
      </c>
      <c r="AI140" s="10">
        <f>IFERROR(ABS(W140),"")</f>
        <v>0</v>
      </c>
    </row>
    <row r="141" spans="2:35">
      <c r="B141">
        <v>137</v>
      </c>
      <c r="C141" t="s">
        <v>88</v>
      </c>
      <c r="D141" t="s">
        <v>133</v>
      </c>
      <c r="H141">
        <f>IF('3-Controllo quantitativo'!J139&lt;&gt;"",'3-Controllo quantitativo'!J139,"")</f>
        <v>0</v>
      </c>
      <c r="I141">
        <f>IF(E141&lt;&gt;"",IF(J141&lt;&gt;"",IF('3-Controllo quantitativo'!O139&lt;&gt;"",'3-Controllo quantitativo'!O139,0),""),"")</f>
        <v>0</v>
      </c>
      <c r="M141">
        <f>ROUND(IF($E141="",IF(J141="",0,0),IF(I141="",0,($E141^2+J141^2)^0.5)),5)</f>
        <v>0</v>
      </c>
      <c r="N141">
        <f>ROUND(IF($F141="",IF(K141="",0,0),IF(K141="",0,($F141^2+K141^2)^0.5)),5)</f>
        <v>0</v>
      </c>
      <c r="O141">
        <f>IF('3-Controllo quantitativo'!P139&lt;&gt;"",'3-Controllo quantitativo'!P139,"")</f>
        <v>0</v>
      </c>
      <c r="T141">
        <f>ROUND(IF($E141="",IF(Q141="",0,0),IF(Q141="",0,($E141^2+Q141^2)^0.5)),5)</f>
        <v>0</v>
      </c>
      <c r="U141">
        <f>ROUND(IF($F141="",IF(R141="",0,0),IF(R141="",0,($F141^2+R141^2)^0.5)),5)</f>
        <v>0</v>
      </c>
      <c r="V141">
        <f>IF('3-Controllo quantitativo'!V139&lt;&gt;"",'3-Controllo quantitativo'!V139,"")</f>
        <v>0</v>
      </c>
      <c r="AA141">
        <f>ROUND(IF($E141="",IF(X141="",0,0),IF(X141="",0,($E141^2+X141^2)^0.5)),5)</f>
        <v>0</v>
      </c>
      <c r="AB141">
        <f>ROUND(IF($F141="",IF(Y141="",0,0),IF(Y141="",0,($F141^2+Y141^2)^0.5)),5)</f>
        <v>0</v>
      </c>
      <c r="AC141">
        <f>IF(SUM($I141,$P141),IF($I141&lt;&gt;"",IF($P141&lt;&gt;"",IF($W141&lt;&gt;"",(($I141*M141)^2+($P141*T141)^2+($W141*AA141)^2)^0.5/SUM($I141,$P141,$W141),(($I141*M141)^2+($P141*T141)^2)^0.5/SUM($I141,$P141)),M141),""),0)</f>
        <v>0</v>
      </c>
      <c r="AD141">
        <f>IF(SUM($I141,$P141),IF($I141&lt;&gt;"",IF($P141&lt;&gt;"",IF($W141&lt;&gt;"",(($I141*N141)^2+($P141*U141)^2+($W141*AB141)^2)^0.5/SUM($I141,$P141,$W141),(($I141*N141)^2+($P141*U141)^2)^0.5/SUM($I141,$P141)),N141),""),0)</f>
        <v>0</v>
      </c>
      <c r="AE141" s="10">
        <f>IF(AC141&lt;&gt;"",(AC141*SUM($I141,$P141,$W141))^2,"")</f>
        <v>0</v>
      </c>
      <c r="AF141" s="10">
        <f>IF(AD141&lt;&gt;"",(AD141*SUM($I141,$P141,$W141))^2,"")</f>
        <v>0</v>
      </c>
      <c r="AG141" s="10">
        <f>IFERROR(ABS(I141),"")</f>
        <v>0</v>
      </c>
      <c r="AH141" s="10">
        <f>IFERROR(ABS(P141),"")</f>
        <v>0</v>
      </c>
      <c r="AI141" s="10">
        <f>IFERROR(ABS(W141),"")</f>
        <v>0</v>
      </c>
    </row>
    <row r="142" spans="2:35">
      <c r="B142">
        <v>138</v>
      </c>
      <c r="C142" t="s">
        <v>184</v>
      </c>
      <c r="D142" t="s">
        <v>130</v>
      </c>
      <c r="H142">
        <f>IF('3-Controllo quantitativo'!J140&lt;&gt;"",'3-Controllo quantitativo'!J140,"")</f>
        <v>0</v>
      </c>
      <c r="I142">
        <f>IF(E142&lt;&gt;"",IF(J142&lt;&gt;"",IF('3-Controllo quantitativo'!O140&lt;&gt;"",'3-Controllo quantitativo'!O140,0),""),"")</f>
        <v>0</v>
      </c>
      <c r="M142">
        <f>ROUND(IF($E142="",IF(J142="",0,0),IF(I142="",0,($E142^2+J142^2)^0.5)),5)</f>
        <v>0</v>
      </c>
      <c r="N142">
        <f>ROUND(IF($F142="",IF(K142="",0,0),IF(K142="",0,($F142^2+K142^2)^0.5)),5)</f>
        <v>0</v>
      </c>
      <c r="O142">
        <f>IF('3-Controllo quantitativo'!P140&lt;&gt;"",'3-Controllo quantitativo'!P140,"")</f>
        <v>0</v>
      </c>
      <c r="T142">
        <f>ROUND(IF($E142="",IF(Q142="",0,0),IF(Q142="",0,($E142^2+Q142^2)^0.5)),5)</f>
        <v>0</v>
      </c>
      <c r="U142">
        <f>ROUND(IF($F142="",IF(R142="",0,0),IF(R142="",0,($F142^2+R142^2)^0.5)),5)</f>
        <v>0</v>
      </c>
      <c r="V142">
        <f>IF('3-Controllo quantitativo'!V140&lt;&gt;"",'3-Controllo quantitativo'!V140,"")</f>
        <v>0</v>
      </c>
      <c r="AA142">
        <f>ROUND(IF($E142="",IF(X142="",0,0),IF(X142="",0,($E142^2+X142^2)^0.5)),5)</f>
        <v>0</v>
      </c>
      <c r="AB142">
        <f>ROUND(IF($F142="",IF(Y142="",0,0),IF(Y142="",0,($F142^2+Y142^2)^0.5)),5)</f>
        <v>0</v>
      </c>
      <c r="AC142">
        <f>IF(SUM($I142,$P142),IF($I142&lt;&gt;"",IF($P142&lt;&gt;"",IF($W142&lt;&gt;"",(($I142*M142)^2+($P142*T142)^2+($W142*AA142)^2)^0.5/SUM($I142,$P142,$W142),(($I142*M142)^2+($P142*T142)^2)^0.5/SUM($I142,$P142)),M142),""),0)</f>
        <v>0</v>
      </c>
      <c r="AD142">
        <f>IF(SUM($I142,$P142),IF($I142&lt;&gt;"",IF($P142&lt;&gt;"",IF($W142&lt;&gt;"",(($I142*N142)^2+($P142*U142)^2+($W142*AB142)^2)^0.5/SUM($I142,$P142,$W142),(($I142*N142)^2+($P142*U142)^2)^0.5/SUM($I142,$P142)),N142),""),0)</f>
        <v>0</v>
      </c>
      <c r="AE142" s="10">
        <f>IF(AC142&lt;&gt;"",(AC142*SUM($I142,$P142,$W142))^2,"")</f>
        <v>0</v>
      </c>
      <c r="AF142" s="10">
        <f>IF(AD142&lt;&gt;"",(AD142*SUM($I142,$P142,$W142))^2,"")</f>
        <v>0</v>
      </c>
      <c r="AG142" s="10">
        <f>IFERROR(ABS(I142),"")</f>
        <v>0</v>
      </c>
      <c r="AH142" s="10">
        <f>IFERROR(ABS(P142),"")</f>
        <v>0</v>
      </c>
      <c r="AI142" s="10">
        <f>IFERROR(ABS(W142),"")</f>
        <v>0</v>
      </c>
    </row>
    <row r="143" spans="2:35">
      <c r="B143">
        <v>139</v>
      </c>
      <c r="C143" t="s">
        <v>184</v>
      </c>
      <c r="D143" t="s">
        <v>130</v>
      </c>
      <c r="H143">
        <f>IF('3-Controllo quantitativo'!J141&lt;&gt;"",'3-Controllo quantitativo'!J141,"")</f>
        <v>0</v>
      </c>
      <c r="I143">
        <f>IF(E143&lt;&gt;"",IF(J143&lt;&gt;"",IF('3-Controllo quantitativo'!O141&lt;&gt;"",'3-Controllo quantitativo'!O141,0),""),"")</f>
        <v>0</v>
      </c>
      <c r="M143">
        <f>ROUND(IF($E143="",IF(J143="",0,0),IF(I143="",0,($E143^2+J143^2)^0.5)),5)</f>
        <v>0</v>
      </c>
      <c r="N143">
        <f>ROUND(IF($F143="",IF(K143="",0,0),IF(K143="",0,($F143^2+K143^2)^0.5)),5)</f>
        <v>0</v>
      </c>
      <c r="O143">
        <f>IF('3-Controllo quantitativo'!P141&lt;&gt;"",'3-Controllo quantitativo'!P141,"")</f>
        <v>0</v>
      </c>
      <c r="T143">
        <f>ROUND(IF($E143="",IF(Q143="",0,0),IF(Q143="",0,($E143^2+Q143^2)^0.5)),5)</f>
        <v>0</v>
      </c>
      <c r="U143">
        <f>ROUND(IF($F143="",IF(R143="",0,0),IF(R143="",0,($F143^2+R143^2)^0.5)),5)</f>
        <v>0</v>
      </c>
      <c r="V143">
        <f>IF('3-Controllo quantitativo'!V141&lt;&gt;"",'3-Controllo quantitativo'!V141,"")</f>
        <v>0</v>
      </c>
      <c r="AA143">
        <f>ROUND(IF($E143="",IF(X143="",0,0),IF(X143="",0,($E143^2+X143^2)^0.5)),5)</f>
        <v>0</v>
      </c>
      <c r="AB143">
        <f>ROUND(IF($F143="",IF(Y143="",0,0),IF(Y143="",0,($F143^2+Y143^2)^0.5)),5)</f>
        <v>0</v>
      </c>
      <c r="AC143">
        <f>IF(SUM($I143,$P143),IF($I143&lt;&gt;"",IF($P143&lt;&gt;"",IF($W143&lt;&gt;"",(($I143*M143)^2+($P143*T143)^2+($W143*AA143)^2)^0.5/SUM($I143,$P143,$W143),(($I143*M143)^2+($P143*T143)^2)^0.5/SUM($I143,$P143)),M143),""),0)</f>
        <v>0</v>
      </c>
      <c r="AD143">
        <f>IF(SUM($I143,$P143),IF($I143&lt;&gt;"",IF($P143&lt;&gt;"",IF($W143&lt;&gt;"",(($I143*N143)^2+($P143*U143)^2+($W143*AB143)^2)^0.5/SUM($I143,$P143,$W143),(($I143*N143)^2+($P143*U143)^2)^0.5/SUM($I143,$P143)),N143),""),0)</f>
        <v>0</v>
      </c>
      <c r="AE143" s="10">
        <f>IF(AC143&lt;&gt;"",(AC143*SUM($I143,$P143,$W143))^2,"")</f>
        <v>0</v>
      </c>
      <c r="AF143" s="10">
        <f>IF(AD143&lt;&gt;"",(AD143*SUM($I143,$P143,$W143))^2,"")</f>
        <v>0</v>
      </c>
      <c r="AG143" s="10">
        <f>IFERROR(ABS(I143),"")</f>
        <v>0</v>
      </c>
      <c r="AH143" s="10">
        <f>IFERROR(ABS(P143),"")</f>
        <v>0</v>
      </c>
      <c r="AI143" s="10">
        <f>IFERROR(ABS(W143),"")</f>
        <v>0</v>
      </c>
    </row>
    <row r="144" spans="2:35">
      <c r="B144">
        <v>140</v>
      </c>
      <c r="C144" t="s">
        <v>184</v>
      </c>
      <c r="D144" t="s">
        <v>130</v>
      </c>
      <c r="H144">
        <f>IF('3-Controllo quantitativo'!J142&lt;&gt;"",'3-Controllo quantitativo'!J142,"")</f>
        <v>0</v>
      </c>
      <c r="I144">
        <f>IF(E144&lt;&gt;"",IF(J144&lt;&gt;"",IF('3-Controllo quantitativo'!O142&lt;&gt;"",'3-Controllo quantitativo'!O142,0),""),"")</f>
        <v>0</v>
      </c>
      <c r="M144">
        <f>ROUND(IF($E144="",IF(J144="",0,0),IF(I144="",0,($E144^2+J144^2)^0.5)),5)</f>
        <v>0</v>
      </c>
      <c r="N144">
        <f>ROUND(IF($F144="",IF(K144="",0,0),IF(K144="",0,($F144^2+K144^2)^0.5)),5)</f>
        <v>0</v>
      </c>
      <c r="O144">
        <f>IF('3-Controllo quantitativo'!P142&lt;&gt;"",'3-Controllo quantitativo'!P142,"")</f>
        <v>0</v>
      </c>
      <c r="T144">
        <f>ROUND(IF($E144="",IF(Q144="",0,0),IF(Q144="",0,($E144^2+Q144^2)^0.5)),5)</f>
        <v>0</v>
      </c>
      <c r="U144">
        <f>ROUND(IF($F144="",IF(R144="",0,0),IF(R144="",0,($F144^2+R144^2)^0.5)),5)</f>
        <v>0</v>
      </c>
      <c r="V144">
        <f>IF('3-Controllo quantitativo'!V142&lt;&gt;"",'3-Controllo quantitativo'!V142,"")</f>
        <v>0</v>
      </c>
      <c r="AA144">
        <f>ROUND(IF($E144="",IF(X144="",0,0),IF(X144="",0,($E144^2+X144^2)^0.5)),5)</f>
        <v>0</v>
      </c>
      <c r="AB144">
        <f>ROUND(IF($F144="",IF(Y144="",0,0),IF(Y144="",0,($F144^2+Y144^2)^0.5)),5)</f>
        <v>0</v>
      </c>
      <c r="AC144">
        <f>IF(SUM($I144,$P144),IF($I144&lt;&gt;"",IF($P144&lt;&gt;"",IF($W144&lt;&gt;"",(($I144*M144)^2+($P144*T144)^2+($W144*AA144)^2)^0.5/SUM($I144,$P144,$W144),(($I144*M144)^2+($P144*T144)^2)^0.5/SUM($I144,$P144)),M144),""),0)</f>
        <v>0</v>
      </c>
      <c r="AD144">
        <f>IF(SUM($I144,$P144),IF($I144&lt;&gt;"",IF($P144&lt;&gt;"",IF($W144&lt;&gt;"",(($I144*N144)^2+($P144*U144)^2+($W144*AB144)^2)^0.5/SUM($I144,$P144,$W144),(($I144*N144)^2+($P144*U144)^2)^0.5/SUM($I144,$P144)),N144),""),0)</f>
        <v>0</v>
      </c>
      <c r="AE144" s="10">
        <f>IF(AC144&lt;&gt;"",(AC144*SUM($I144,$P144,$W144))^2,"")</f>
        <v>0</v>
      </c>
      <c r="AF144" s="10">
        <f>IF(AD144&lt;&gt;"",(AD144*SUM($I144,$P144,$W144))^2,"")</f>
        <v>0</v>
      </c>
      <c r="AG144" s="10">
        <f>IFERROR(ABS(I144),"")</f>
        <v>0</v>
      </c>
      <c r="AH144" s="10">
        <f>IFERROR(ABS(P144),"")</f>
        <v>0</v>
      </c>
      <c r="AI144" s="10">
        <f>IFERROR(ABS(W144),"")</f>
        <v>0</v>
      </c>
    </row>
    <row r="145" spans="2:35">
      <c r="B145">
        <v>141</v>
      </c>
      <c r="C145" t="s">
        <v>184</v>
      </c>
      <c r="D145" t="s">
        <v>130</v>
      </c>
      <c r="H145">
        <f>IF('3-Controllo quantitativo'!J143&lt;&gt;"",'3-Controllo quantitativo'!J143,"")</f>
        <v>0</v>
      </c>
      <c r="I145">
        <f>IF(E145&lt;&gt;"",IF(J145&lt;&gt;"",IF('3-Controllo quantitativo'!O143&lt;&gt;"",'3-Controllo quantitativo'!O143,0),""),"")</f>
        <v>0</v>
      </c>
      <c r="M145">
        <f>ROUND(IF($E145="",IF(J145="",0,0),IF(I145="",0,($E145^2+J145^2)^0.5)),5)</f>
        <v>0</v>
      </c>
      <c r="N145">
        <f>ROUND(IF($F145="",IF(K145="",0,0),IF(K145="",0,($F145^2+K145^2)^0.5)),5)</f>
        <v>0</v>
      </c>
      <c r="O145">
        <f>IF('3-Controllo quantitativo'!P143&lt;&gt;"",'3-Controllo quantitativo'!P143,"")</f>
        <v>0</v>
      </c>
      <c r="T145">
        <f>ROUND(IF($E145="",IF(Q145="",0,0),IF(Q145="",0,($E145^2+Q145^2)^0.5)),5)</f>
        <v>0</v>
      </c>
      <c r="U145">
        <f>ROUND(IF($F145="",IF(R145="",0,0),IF(R145="",0,($F145^2+R145^2)^0.5)),5)</f>
        <v>0</v>
      </c>
      <c r="V145">
        <f>IF('3-Controllo quantitativo'!V143&lt;&gt;"",'3-Controllo quantitativo'!V143,"")</f>
        <v>0</v>
      </c>
      <c r="AA145">
        <f>ROUND(IF($E145="",IF(X145="",0,0),IF(X145="",0,($E145^2+X145^2)^0.5)),5)</f>
        <v>0</v>
      </c>
      <c r="AB145">
        <f>ROUND(IF($F145="",IF(Y145="",0,0),IF(Y145="",0,($F145^2+Y145^2)^0.5)),5)</f>
        <v>0</v>
      </c>
      <c r="AC145">
        <f>IF(SUM($I145,$P145),IF($I145&lt;&gt;"",IF($P145&lt;&gt;"",IF($W145&lt;&gt;"",(($I145*M145)^2+($P145*T145)^2+($W145*AA145)^2)^0.5/SUM($I145,$P145,$W145),(($I145*M145)^2+($P145*T145)^2)^0.5/SUM($I145,$P145)),M145),""),0)</f>
        <v>0</v>
      </c>
      <c r="AD145">
        <f>IF(SUM($I145,$P145),IF($I145&lt;&gt;"",IF($P145&lt;&gt;"",IF($W145&lt;&gt;"",(($I145*N145)^2+($P145*U145)^2+($W145*AB145)^2)^0.5/SUM($I145,$P145,$W145),(($I145*N145)^2+($P145*U145)^2)^0.5/SUM($I145,$P145)),N145),""),0)</f>
        <v>0</v>
      </c>
      <c r="AE145" s="10">
        <f>IF(AC145&lt;&gt;"",(AC145*SUM($I145,$P145,$W145))^2,"")</f>
        <v>0</v>
      </c>
      <c r="AF145" s="10">
        <f>IF(AD145&lt;&gt;"",(AD145*SUM($I145,$P145,$W145))^2,"")</f>
        <v>0</v>
      </c>
      <c r="AG145" s="10">
        <f>IFERROR(ABS(I145),"")</f>
        <v>0</v>
      </c>
      <c r="AH145" s="10">
        <f>IFERROR(ABS(P145),"")</f>
        <v>0</v>
      </c>
      <c r="AI145" s="10">
        <f>IFERROR(ABS(W145),"")</f>
        <v>0</v>
      </c>
    </row>
    <row r="146" spans="2:35">
      <c r="B146">
        <v>142</v>
      </c>
      <c r="C146" t="s">
        <v>185</v>
      </c>
      <c r="D146" t="s">
        <v>148</v>
      </c>
      <c r="H146">
        <f>IF('3-Controllo quantitativo'!J144&lt;&gt;"",'3-Controllo quantitativo'!J144,"")</f>
        <v>0</v>
      </c>
      <c r="I146">
        <f>IF(E146&lt;&gt;"",IF(J146&lt;&gt;"",IF('3-Controllo quantitativo'!O144&lt;&gt;"",'3-Controllo quantitativo'!O144,0),""),"")</f>
        <v>0</v>
      </c>
      <c r="M146">
        <f>ROUND(IF($E146="",IF(J146="",0,0),IF(I146="",0,($E146^2+J146^2)^0.5)),5)</f>
        <v>0</v>
      </c>
      <c r="N146">
        <f>ROUND(IF($F146="",IF(K146="",0,0),IF(K146="",0,($F146^2+K146^2)^0.5)),5)</f>
        <v>0</v>
      </c>
      <c r="O146">
        <f>IF('3-Controllo quantitativo'!P144&lt;&gt;"",'3-Controllo quantitativo'!P144,"")</f>
        <v>0</v>
      </c>
      <c r="T146">
        <f>ROUND(IF($E146="",IF(Q146="",0,0),IF(Q146="",0,($E146^2+Q146^2)^0.5)),5)</f>
        <v>0</v>
      </c>
      <c r="U146">
        <f>ROUND(IF($F146="",IF(R146="",0,0),IF(R146="",0,($F146^2+R146^2)^0.5)),5)</f>
        <v>0</v>
      </c>
      <c r="V146">
        <f>IF('3-Controllo quantitativo'!V144&lt;&gt;"",'3-Controllo quantitativo'!V144,"")</f>
        <v>0</v>
      </c>
      <c r="AA146">
        <f>ROUND(IF($E146="",IF(X146="",0,0),IF(X146="",0,($E146^2+X146^2)^0.5)),5)</f>
        <v>0</v>
      </c>
      <c r="AB146">
        <f>ROUND(IF($F146="",IF(Y146="",0,0),IF(Y146="",0,($F146^2+Y146^2)^0.5)),5)</f>
        <v>0</v>
      </c>
      <c r="AC146">
        <f>IF(SUM($I146,$P146),IF($I146&lt;&gt;"",IF($P146&lt;&gt;"",IF($W146&lt;&gt;"",(($I146*M146)^2+($P146*T146)^2+($W146*AA146)^2)^0.5/SUM($I146,$P146,$W146),(($I146*M146)^2+($P146*T146)^2)^0.5/SUM($I146,$P146)),M146),""),0)</f>
        <v>0</v>
      </c>
      <c r="AD146">
        <f>IF(SUM($I146,$P146),IF($I146&lt;&gt;"",IF($P146&lt;&gt;"",IF($W146&lt;&gt;"",(($I146*N146)^2+($P146*U146)^2+($W146*AB146)^2)^0.5/SUM($I146,$P146,$W146),(($I146*N146)^2+($P146*U146)^2)^0.5/SUM($I146,$P146)),N146),""),0)</f>
        <v>0</v>
      </c>
      <c r="AE146" s="10">
        <f>IF(AC146&lt;&gt;"",(AC146*SUM($I146,$P146,$W146))^2,"")</f>
        <v>0</v>
      </c>
      <c r="AF146" s="10">
        <f>IF(AD146&lt;&gt;"",(AD146*SUM($I146,$P146,$W146))^2,"")</f>
        <v>0</v>
      </c>
      <c r="AG146" s="10">
        <f>IFERROR(ABS(I146),"")</f>
        <v>0</v>
      </c>
      <c r="AH146" s="10">
        <f>IFERROR(ABS(P146),"")</f>
        <v>0</v>
      </c>
      <c r="AI146" s="10">
        <f>IFERROR(ABS(W146),"")</f>
        <v>0</v>
      </c>
    </row>
    <row r="147" spans="2:35">
      <c r="B147">
        <v>143</v>
      </c>
      <c r="C147" t="s">
        <v>186</v>
      </c>
      <c r="D147" t="s">
        <v>104</v>
      </c>
      <c r="H147">
        <f>IF('3-Controllo quantitativo'!J145&lt;&gt;"",'3-Controllo quantitativo'!J145,"")</f>
        <v>0</v>
      </c>
      <c r="I147">
        <f>IF(E147&lt;&gt;"",IF(J147&lt;&gt;"",IF('3-Controllo quantitativo'!O145&lt;&gt;"",'3-Controllo quantitativo'!O145,0),""),"")</f>
        <v>0</v>
      </c>
      <c r="M147">
        <f>ROUND(IF($E147="",IF(J147="",0,0),IF(I147="",0,($E147^2+J147^2)^0.5)),5)</f>
        <v>0</v>
      </c>
      <c r="N147">
        <f>ROUND(IF($F147="",IF(K147="",0,0),IF(K147="",0,($F147^2+K147^2)^0.5)),5)</f>
        <v>0</v>
      </c>
      <c r="O147">
        <f>IF('3-Controllo quantitativo'!P145&lt;&gt;"",'3-Controllo quantitativo'!P145,"")</f>
        <v>0</v>
      </c>
      <c r="T147">
        <f>ROUND(IF($E147="",IF(Q147="",0,0),IF(Q147="",0,($E147^2+Q147^2)^0.5)),5)</f>
        <v>0</v>
      </c>
      <c r="U147">
        <f>ROUND(IF($F147="",IF(R147="",0,0),IF(R147="",0,($F147^2+R147^2)^0.5)),5)</f>
        <v>0</v>
      </c>
      <c r="V147">
        <f>IF('3-Controllo quantitativo'!V145&lt;&gt;"",'3-Controllo quantitativo'!V145,"")</f>
        <v>0</v>
      </c>
      <c r="AA147">
        <f>ROUND(IF($E147="",IF(X147="",0,0),IF(X147="",0,($E147^2+X147^2)^0.5)),5)</f>
        <v>0</v>
      </c>
      <c r="AB147">
        <f>ROUND(IF($F147="",IF(Y147="",0,0),IF(Y147="",0,($F147^2+Y147^2)^0.5)),5)</f>
        <v>0</v>
      </c>
      <c r="AC147">
        <f>IF(SUM($I147,$P147),IF($I147&lt;&gt;"",IF($P147&lt;&gt;"",IF($W147&lt;&gt;"",(($I147*M147)^2+($P147*T147)^2+($W147*AA147)^2)^0.5/SUM($I147,$P147,$W147),(($I147*M147)^2+($P147*T147)^2)^0.5/SUM($I147,$P147)),M147),""),0)</f>
        <v>0</v>
      </c>
      <c r="AD147">
        <f>IF(SUM($I147,$P147),IF($I147&lt;&gt;"",IF($P147&lt;&gt;"",IF($W147&lt;&gt;"",(($I147*N147)^2+($P147*U147)^2+($W147*AB147)^2)^0.5/SUM($I147,$P147,$W147),(($I147*N147)^2+($P147*U147)^2)^0.5/SUM($I147,$P147)),N147),""),0)</f>
        <v>0</v>
      </c>
      <c r="AE147" s="10">
        <f>IF(AC147&lt;&gt;"",(AC147*SUM($I147,$P147,$W147))^2,"")</f>
        <v>0</v>
      </c>
      <c r="AF147" s="10">
        <f>IF(AD147&lt;&gt;"",(AD147*SUM($I147,$P147,$W147))^2,"")</f>
        <v>0</v>
      </c>
      <c r="AG147" s="10">
        <f>IFERROR(ABS(I147),"")</f>
        <v>0</v>
      </c>
      <c r="AH147" s="10">
        <f>IFERROR(ABS(P147),"")</f>
        <v>0</v>
      </c>
      <c r="AI147" s="10">
        <f>IFERROR(ABS(W147),"")</f>
        <v>0</v>
      </c>
    </row>
    <row r="148" spans="2:35">
      <c r="B148">
        <v>144</v>
      </c>
      <c r="C148" t="s">
        <v>187</v>
      </c>
      <c r="D148" t="s">
        <v>188</v>
      </c>
      <c r="H148">
        <f>IF('3-Controllo quantitativo'!J146&lt;&gt;"",'3-Controllo quantitativo'!J146,"")</f>
        <v>0</v>
      </c>
      <c r="I148">
        <f>IF(E148&lt;&gt;"",IF(J148&lt;&gt;"",IF('3-Controllo quantitativo'!O146&lt;&gt;"",'3-Controllo quantitativo'!O146,0),""),"")</f>
        <v>0</v>
      </c>
      <c r="M148">
        <f>ROUND(IF($E148="",IF(J148="",0,0),IF(I148="",0,($E148^2+J148^2)^0.5)),5)</f>
        <v>0</v>
      </c>
      <c r="N148">
        <f>ROUND(IF($F148="",IF(K148="",0,0),IF(K148="",0,($F148^2+K148^2)^0.5)),5)</f>
        <v>0</v>
      </c>
      <c r="O148">
        <f>IF('3-Controllo quantitativo'!P146&lt;&gt;"",'3-Controllo quantitativo'!P146,"")</f>
        <v>0</v>
      </c>
      <c r="T148">
        <f>ROUND(IF($E148="",IF(Q148="",0,0),IF(Q148="",0,($E148^2+Q148^2)^0.5)),5)</f>
        <v>0</v>
      </c>
      <c r="U148">
        <f>ROUND(IF($F148="",IF(R148="",0,0),IF(R148="",0,($F148^2+R148^2)^0.5)),5)</f>
        <v>0</v>
      </c>
      <c r="V148">
        <f>IF('3-Controllo quantitativo'!V146&lt;&gt;"",'3-Controllo quantitativo'!V146,"")</f>
        <v>0</v>
      </c>
      <c r="AA148">
        <f>ROUND(IF($E148="",IF(X148="",0,0),IF(X148="",0,($E148^2+X148^2)^0.5)),5)</f>
        <v>0</v>
      </c>
      <c r="AB148">
        <f>ROUND(IF($F148="",IF(Y148="",0,0),IF(Y148="",0,($F148^2+Y148^2)^0.5)),5)</f>
        <v>0</v>
      </c>
      <c r="AC148">
        <f>IF(SUM($I148,$P148),IF($I148&lt;&gt;"",IF($P148&lt;&gt;"",IF($W148&lt;&gt;"",(($I148*M148)^2+($P148*T148)^2+($W148*AA148)^2)^0.5/SUM($I148,$P148,$W148),(($I148*M148)^2+($P148*T148)^2)^0.5/SUM($I148,$P148)),M148),""),0)</f>
        <v>0</v>
      </c>
      <c r="AD148">
        <f>IF(SUM($I148,$P148),IF($I148&lt;&gt;"",IF($P148&lt;&gt;"",IF($W148&lt;&gt;"",(($I148*N148)^2+($P148*U148)^2+($W148*AB148)^2)^0.5/SUM($I148,$P148,$W148),(($I148*N148)^2+($P148*U148)^2)^0.5/SUM($I148,$P148)),N148),""),0)</f>
        <v>0</v>
      </c>
      <c r="AE148" s="10">
        <f>IF(AC148&lt;&gt;"",(AC148*SUM($I148,$P148,$W148))^2,"")</f>
        <v>0</v>
      </c>
      <c r="AF148" s="10">
        <f>IF(AD148&lt;&gt;"",(AD148*SUM($I148,$P148,$W148))^2,"")</f>
        <v>0</v>
      </c>
      <c r="AG148" s="10">
        <f>IFERROR(ABS(I148),"")</f>
        <v>0</v>
      </c>
      <c r="AH148" s="10">
        <f>IFERROR(ABS(P148),"")</f>
        <v>0</v>
      </c>
      <c r="AI148" s="10">
        <f>IFERROR(ABS(W148),"")</f>
        <v>0</v>
      </c>
    </row>
    <row r="149" spans="2:35">
      <c r="B149">
        <v>145</v>
      </c>
      <c r="C149" t="s">
        <v>187</v>
      </c>
      <c r="D149" t="s">
        <v>188</v>
      </c>
      <c r="H149">
        <f>IF('3-Controllo quantitativo'!J147&lt;&gt;"",'3-Controllo quantitativo'!J147,"")</f>
        <v>0</v>
      </c>
      <c r="I149">
        <f>IF(E149&lt;&gt;"",IF(J149&lt;&gt;"",IF('3-Controllo quantitativo'!O147&lt;&gt;"",'3-Controllo quantitativo'!O147,0),""),"")</f>
        <v>0</v>
      </c>
      <c r="M149">
        <f>ROUND(IF($E149="",IF(J149="",0,0),IF(I149="",0,($E149^2+J149^2)^0.5)),5)</f>
        <v>0</v>
      </c>
      <c r="N149">
        <f>ROUND(IF($F149="",IF(K149="",0,0),IF(K149="",0,($F149^2+K149^2)^0.5)),5)</f>
        <v>0</v>
      </c>
      <c r="O149">
        <f>IF('3-Controllo quantitativo'!P147&lt;&gt;"",'3-Controllo quantitativo'!P147,"")</f>
        <v>0</v>
      </c>
      <c r="T149">
        <f>ROUND(IF($E149="",IF(Q149="",0,0),IF(Q149="",0,($E149^2+Q149^2)^0.5)),5)</f>
        <v>0</v>
      </c>
      <c r="U149">
        <f>ROUND(IF($F149="",IF(R149="",0,0),IF(R149="",0,($F149^2+R149^2)^0.5)),5)</f>
        <v>0</v>
      </c>
      <c r="V149">
        <f>IF('3-Controllo quantitativo'!V147&lt;&gt;"",'3-Controllo quantitativo'!V147,"")</f>
        <v>0</v>
      </c>
      <c r="AA149">
        <f>ROUND(IF($E149="",IF(X149="",0,0),IF(X149="",0,($E149^2+X149^2)^0.5)),5)</f>
        <v>0</v>
      </c>
      <c r="AB149">
        <f>ROUND(IF($F149="",IF(Y149="",0,0),IF(Y149="",0,($F149^2+Y149^2)^0.5)),5)</f>
        <v>0</v>
      </c>
      <c r="AC149">
        <f>IF(SUM($I149,$P149),IF($I149&lt;&gt;"",IF($P149&lt;&gt;"",IF($W149&lt;&gt;"",(($I149*M149)^2+($P149*T149)^2+($W149*AA149)^2)^0.5/SUM($I149,$P149,$W149),(($I149*M149)^2+($P149*T149)^2)^0.5/SUM($I149,$P149)),M149),""),0)</f>
        <v>0</v>
      </c>
      <c r="AD149">
        <f>IF(SUM($I149,$P149),IF($I149&lt;&gt;"",IF($P149&lt;&gt;"",IF($W149&lt;&gt;"",(($I149*N149)^2+($P149*U149)^2+($W149*AB149)^2)^0.5/SUM($I149,$P149,$W149),(($I149*N149)^2+($P149*U149)^2)^0.5/SUM($I149,$P149)),N149),""),0)</f>
        <v>0</v>
      </c>
      <c r="AE149" s="10">
        <f>IF(AC149&lt;&gt;"",(AC149*SUM($I149,$P149,$W149))^2,"")</f>
        <v>0</v>
      </c>
      <c r="AF149" s="10">
        <f>IF(AD149&lt;&gt;"",(AD149*SUM($I149,$P149,$W149))^2,"")</f>
        <v>0</v>
      </c>
      <c r="AG149" s="10">
        <f>IFERROR(ABS(I149),"")</f>
        <v>0</v>
      </c>
      <c r="AH149" s="10">
        <f>IFERROR(ABS(P149),"")</f>
        <v>0</v>
      </c>
      <c r="AI149" s="10">
        <f>IFERROR(ABS(W149),"")</f>
        <v>0</v>
      </c>
    </row>
    <row r="150" spans="2:35">
      <c r="B150">
        <v>146</v>
      </c>
      <c r="C150" t="s">
        <v>187</v>
      </c>
      <c r="D150" t="s">
        <v>188</v>
      </c>
      <c r="H150">
        <f>IF('3-Controllo quantitativo'!J148&lt;&gt;"",'3-Controllo quantitativo'!J148,"")</f>
        <v>0</v>
      </c>
      <c r="I150">
        <f>IF(E150&lt;&gt;"",IF(J150&lt;&gt;"",IF('3-Controllo quantitativo'!O148&lt;&gt;"",'3-Controllo quantitativo'!O148,0),""),"")</f>
        <v>0</v>
      </c>
      <c r="M150">
        <f>ROUND(IF($E150="",IF(J150="",0,0),IF(I150="",0,($E150^2+J150^2)^0.5)),5)</f>
        <v>0</v>
      </c>
      <c r="N150">
        <f>ROUND(IF($F150="",IF(K150="",0,0),IF(K150="",0,($F150^2+K150^2)^0.5)),5)</f>
        <v>0</v>
      </c>
      <c r="O150">
        <f>IF('3-Controllo quantitativo'!P148&lt;&gt;"",'3-Controllo quantitativo'!P148,"")</f>
        <v>0</v>
      </c>
      <c r="T150">
        <f>ROUND(IF($E150="",IF(Q150="",0,0),IF(Q150="",0,($E150^2+Q150^2)^0.5)),5)</f>
        <v>0</v>
      </c>
      <c r="U150">
        <f>ROUND(IF($F150="",IF(R150="",0,0),IF(R150="",0,($F150^2+R150^2)^0.5)),5)</f>
        <v>0</v>
      </c>
      <c r="V150">
        <f>IF('3-Controllo quantitativo'!V148&lt;&gt;"",'3-Controllo quantitativo'!V148,"")</f>
        <v>0</v>
      </c>
      <c r="AA150">
        <f>ROUND(IF($E150="",IF(X150="",0,0),IF(X150="",0,($E150^2+X150^2)^0.5)),5)</f>
        <v>0</v>
      </c>
      <c r="AB150">
        <f>ROUND(IF($F150="",IF(Y150="",0,0),IF(Y150="",0,($F150^2+Y150^2)^0.5)),5)</f>
        <v>0</v>
      </c>
      <c r="AC150">
        <f>IF(SUM($I150,$P150),IF($I150&lt;&gt;"",IF($P150&lt;&gt;"",IF($W150&lt;&gt;"",(($I150*M150)^2+($P150*T150)^2+($W150*AA150)^2)^0.5/SUM($I150,$P150,$W150),(($I150*M150)^2+($P150*T150)^2)^0.5/SUM($I150,$P150)),M150),""),0)</f>
        <v>0</v>
      </c>
      <c r="AD150">
        <f>IF(SUM($I150,$P150),IF($I150&lt;&gt;"",IF($P150&lt;&gt;"",IF($W150&lt;&gt;"",(($I150*N150)^2+($P150*U150)^2+($W150*AB150)^2)^0.5/SUM($I150,$P150,$W150),(($I150*N150)^2+($P150*U150)^2)^0.5/SUM($I150,$P150)),N150),""),0)</f>
        <v>0</v>
      </c>
      <c r="AE150" s="10">
        <f>IF(AC150&lt;&gt;"",(AC150*SUM($I150,$P150,$W150))^2,"")</f>
        <v>0</v>
      </c>
      <c r="AF150" s="10">
        <f>IF(AD150&lt;&gt;"",(AD150*SUM($I150,$P150,$W150))^2,"")</f>
        <v>0</v>
      </c>
      <c r="AG150" s="10">
        <f>IFERROR(ABS(I150),"")</f>
        <v>0</v>
      </c>
      <c r="AH150" s="10">
        <f>IFERROR(ABS(P150),"")</f>
        <v>0</v>
      </c>
      <c r="AI150" s="10">
        <f>IFERROR(ABS(W150),"")</f>
        <v>0</v>
      </c>
    </row>
    <row r="151" spans="2:35">
      <c r="B151">
        <v>147</v>
      </c>
      <c r="C151" t="s">
        <v>187</v>
      </c>
      <c r="D151" t="s">
        <v>188</v>
      </c>
      <c r="H151">
        <f>IF('3-Controllo quantitativo'!J149&lt;&gt;"",'3-Controllo quantitativo'!J149,"")</f>
        <v>0</v>
      </c>
      <c r="I151">
        <f>IF(E151&lt;&gt;"",IF(J151&lt;&gt;"",IF('3-Controllo quantitativo'!O149&lt;&gt;"",'3-Controllo quantitativo'!O149,0),""),"")</f>
        <v>0</v>
      </c>
      <c r="M151">
        <f>ROUND(IF($E151="",IF(J151="",0,0),IF(I151="",0,($E151^2+J151^2)^0.5)),5)</f>
        <v>0</v>
      </c>
      <c r="N151">
        <f>ROUND(IF($F151="",IF(K151="",0,0),IF(K151="",0,($F151^2+K151^2)^0.5)),5)</f>
        <v>0</v>
      </c>
      <c r="O151">
        <f>IF('3-Controllo quantitativo'!P149&lt;&gt;"",'3-Controllo quantitativo'!P149,"")</f>
        <v>0</v>
      </c>
      <c r="T151">
        <f>ROUND(IF($E151="",IF(Q151="",0,0),IF(Q151="",0,($E151^2+Q151^2)^0.5)),5)</f>
        <v>0</v>
      </c>
      <c r="U151">
        <f>ROUND(IF($F151="",IF(R151="",0,0),IF(R151="",0,($F151^2+R151^2)^0.5)),5)</f>
        <v>0</v>
      </c>
      <c r="V151">
        <f>IF('3-Controllo quantitativo'!V149&lt;&gt;"",'3-Controllo quantitativo'!V149,"")</f>
        <v>0</v>
      </c>
      <c r="AA151">
        <f>ROUND(IF($E151="",IF(X151="",0,0),IF(X151="",0,($E151^2+X151^2)^0.5)),5)</f>
        <v>0</v>
      </c>
      <c r="AB151">
        <f>ROUND(IF($F151="",IF(Y151="",0,0),IF(Y151="",0,($F151^2+Y151^2)^0.5)),5)</f>
        <v>0</v>
      </c>
      <c r="AC151">
        <f>IF(SUM($I151,$P151),IF($I151&lt;&gt;"",IF($P151&lt;&gt;"",IF($W151&lt;&gt;"",(($I151*M151)^2+($P151*T151)^2+($W151*AA151)^2)^0.5/SUM($I151,$P151,$W151),(($I151*M151)^2+($P151*T151)^2)^0.5/SUM($I151,$P151)),M151),""),0)</f>
        <v>0</v>
      </c>
      <c r="AD151">
        <f>IF(SUM($I151,$P151),IF($I151&lt;&gt;"",IF($P151&lt;&gt;"",IF($W151&lt;&gt;"",(($I151*N151)^2+($P151*U151)^2+($W151*AB151)^2)^0.5/SUM($I151,$P151,$W151),(($I151*N151)^2+($P151*U151)^2)^0.5/SUM($I151,$P151)),N151),""),0)</f>
        <v>0</v>
      </c>
      <c r="AE151" s="10">
        <f>IF(AC151&lt;&gt;"",(AC151*SUM($I151,$P151,$W151))^2,"")</f>
        <v>0</v>
      </c>
      <c r="AF151" s="10">
        <f>IF(AD151&lt;&gt;"",(AD151*SUM($I151,$P151,$W151))^2,"")</f>
        <v>0</v>
      </c>
      <c r="AG151" s="10">
        <f>IFERROR(ABS(I151),"")</f>
        <v>0</v>
      </c>
      <c r="AH151" s="10">
        <f>IFERROR(ABS(P151),"")</f>
        <v>0</v>
      </c>
      <c r="AI151" s="10">
        <f>IFERROR(ABS(W151),"")</f>
        <v>0</v>
      </c>
    </row>
    <row r="152" spans="2:35">
      <c r="B152">
        <v>148</v>
      </c>
      <c r="C152" t="s">
        <v>186</v>
      </c>
      <c r="D152" t="s">
        <v>104</v>
      </c>
      <c r="H152">
        <f>IF('3-Controllo quantitativo'!J150&lt;&gt;"",'3-Controllo quantitativo'!J150,"")</f>
        <v>0</v>
      </c>
      <c r="I152">
        <f>IF(E152&lt;&gt;"",IF(J152&lt;&gt;"",IF('3-Controllo quantitativo'!O150&lt;&gt;"",'3-Controllo quantitativo'!O150,0),""),"")</f>
        <v>0</v>
      </c>
      <c r="M152">
        <f>ROUND(IF($E152="",IF(J152="",0,0),IF(I152="",0,($E152^2+J152^2)^0.5)),5)</f>
        <v>0</v>
      </c>
      <c r="N152">
        <f>ROUND(IF($F152="",IF(K152="",0,0),IF(K152="",0,($F152^2+K152^2)^0.5)),5)</f>
        <v>0</v>
      </c>
      <c r="O152">
        <f>IF('3-Controllo quantitativo'!P150&lt;&gt;"",'3-Controllo quantitativo'!P150,"")</f>
        <v>0</v>
      </c>
      <c r="T152">
        <f>ROUND(IF($E152="",IF(Q152="",0,0),IF(Q152="",0,($E152^2+Q152^2)^0.5)),5)</f>
        <v>0</v>
      </c>
      <c r="U152">
        <f>ROUND(IF($F152="",IF(R152="",0,0),IF(R152="",0,($F152^2+R152^2)^0.5)),5)</f>
        <v>0</v>
      </c>
      <c r="V152">
        <f>IF('3-Controllo quantitativo'!V150&lt;&gt;"",'3-Controllo quantitativo'!V150,"")</f>
        <v>0</v>
      </c>
      <c r="AA152">
        <f>ROUND(IF($E152="",IF(X152="",0,0),IF(X152="",0,($E152^2+X152^2)^0.5)),5)</f>
        <v>0</v>
      </c>
      <c r="AB152">
        <f>ROUND(IF($F152="",IF(Y152="",0,0),IF(Y152="",0,($F152^2+Y152^2)^0.5)),5)</f>
        <v>0</v>
      </c>
      <c r="AC152">
        <f>IF(SUM($I152,$P152),IF($I152&lt;&gt;"",IF($P152&lt;&gt;"",IF($W152&lt;&gt;"",(($I152*M152)^2+($P152*T152)^2+($W152*AA152)^2)^0.5/SUM($I152,$P152,$W152),(($I152*M152)^2+($P152*T152)^2)^0.5/SUM($I152,$P152)),M152),""),0)</f>
        <v>0</v>
      </c>
      <c r="AD152">
        <f>IF(SUM($I152,$P152),IF($I152&lt;&gt;"",IF($P152&lt;&gt;"",IF($W152&lt;&gt;"",(($I152*N152)^2+($P152*U152)^2+($W152*AB152)^2)^0.5/SUM($I152,$P152,$W152),(($I152*N152)^2+($P152*U152)^2)^0.5/SUM($I152,$P152)),N152),""),0)</f>
        <v>0</v>
      </c>
      <c r="AE152" s="10">
        <f>IF(AC152&lt;&gt;"",(AC152*SUM($I152,$P152,$W152))^2,"")</f>
        <v>0</v>
      </c>
      <c r="AF152" s="10">
        <f>IF(AD152&lt;&gt;"",(AD152*SUM($I152,$P152,$W152))^2,"")</f>
        <v>0</v>
      </c>
      <c r="AG152" s="10">
        <f>IFERROR(ABS(I152),"")</f>
        <v>0</v>
      </c>
      <c r="AH152" s="10">
        <f>IFERROR(ABS(P152),"")</f>
        <v>0</v>
      </c>
      <c r="AI152" s="10">
        <f>IFERROR(ABS(W152),"")</f>
        <v>0</v>
      </c>
    </row>
    <row r="153" spans="2:35">
      <c r="B153">
        <v>149</v>
      </c>
      <c r="C153" t="s">
        <v>189</v>
      </c>
      <c r="D153" t="s">
        <v>123</v>
      </c>
      <c r="H153">
        <f>IF('3-Controllo quantitativo'!J151&lt;&gt;"",'3-Controllo quantitativo'!J151,"")</f>
        <v>0</v>
      </c>
      <c r="I153">
        <f>IF(E153&lt;&gt;"",IF(J153&lt;&gt;"",IF('3-Controllo quantitativo'!O151&lt;&gt;"",'3-Controllo quantitativo'!O151,0),""),"")</f>
        <v>0</v>
      </c>
      <c r="M153">
        <f>ROUND(IF($E153="",IF(J153="",0,0),IF(I153="",0,($E153^2+J153^2)^0.5)),5)</f>
        <v>0</v>
      </c>
      <c r="N153">
        <f>ROUND(IF($F153="",IF(K153="",0,0),IF(K153="",0,($F153^2+K153^2)^0.5)),5)</f>
        <v>0</v>
      </c>
      <c r="O153">
        <f>IF('3-Controllo quantitativo'!P151&lt;&gt;"",'3-Controllo quantitativo'!P151,"")</f>
        <v>0</v>
      </c>
      <c r="T153">
        <f>ROUND(IF($E153="",IF(Q153="",0,0),IF(Q153="",0,($E153^2+Q153^2)^0.5)),5)</f>
        <v>0</v>
      </c>
      <c r="U153">
        <f>ROUND(IF($F153="",IF(R153="",0,0),IF(R153="",0,($F153^2+R153^2)^0.5)),5)</f>
        <v>0</v>
      </c>
      <c r="V153">
        <f>IF('3-Controllo quantitativo'!V151&lt;&gt;"",'3-Controllo quantitativo'!V151,"")</f>
        <v>0</v>
      </c>
      <c r="AA153">
        <f>ROUND(IF($E153="",IF(X153="",0,0),IF(X153="",0,($E153^2+X153^2)^0.5)),5)</f>
        <v>0</v>
      </c>
      <c r="AB153">
        <f>ROUND(IF($F153="",IF(Y153="",0,0),IF(Y153="",0,($F153^2+Y153^2)^0.5)),5)</f>
        <v>0</v>
      </c>
      <c r="AC153">
        <f>IF(SUM($I153,$P153),IF($I153&lt;&gt;"",IF($P153&lt;&gt;"",IF($W153&lt;&gt;"",(($I153*M153)^2+($P153*T153)^2+($W153*AA153)^2)^0.5/SUM($I153,$P153,$W153),(($I153*M153)^2+($P153*T153)^2)^0.5/SUM($I153,$P153)),M153),""),0)</f>
        <v>0</v>
      </c>
      <c r="AD153">
        <f>IF(SUM($I153,$P153),IF($I153&lt;&gt;"",IF($P153&lt;&gt;"",IF($W153&lt;&gt;"",(($I153*N153)^2+($P153*U153)^2+($W153*AB153)^2)^0.5/SUM($I153,$P153,$W153),(($I153*N153)^2+($P153*U153)^2)^0.5/SUM($I153,$P153)),N153),""),0)</f>
        <v>0</v>
      </c>
      <c r="AE153" s="10">
        <f>IF(AC153&lt;&gt;"",(AC153*SUM($I153,$P153,$W153))^2,"")</f>
        <v>0</v>
      </c>
      <c r="AF153" s="10">
        <f>IF(AD153&lt;&gt;"",(AD153*SUM($I153,$P153,$W153))^2,"")</f>
        <v>0</v>
      </c>
      <c r="AG153" s="10">
        <f>IFERROR(ABS(I153),"")</f>
        <v>0</v>
      </c>
      <c r="AH153" s="10">
        <f>IFERROR(ABS(P153),"")</f>
        <v>0</v>
      </c>
      <c r="AI153" s="10">
        <f>IFERROR(ABS(W153),"")</f>
        <v>0</v>
      </c>
    </row>
    <row r="154" spans="2:35">
      <c r="B154">
        <v>150</v>
      </c>
      <c r="C154" t="s">
        <v>189</v>
      </c>
      <c r="D154" t="s">
        <v>123</v>
      </c>
      <c r="H154">
        <f>IF('3-Controllo quantitativo'!J152&lt;&gt;"",'3-Controllo quantitativo'!J152,"")</f>
        <v>0</v>
      </c>
      <c r="I154">
        <f>IF(E154&lt;&gt;"",IF(J154&lt;&gt;"",IF('3-Controllo quantitativo'!O152&lt;&gt;"",'3-Controllo quantitativo'!O152,0),""),"")</f>
        <v>0</v>
      </c>
      <c r="M154">
        <f>ROUND(IF($E154="",IF(J154="",0,0),IF(I154="",0,($E154^2+J154^2)^0.5)),5)</f>
        <v>0</v>
      </c>
      <c r="N154">
        <f>ROUND(IF($F154="",IF(K154="",0,0),IF(K154="",0,($F154^2+K154^2)^0.5)),5)</f>
        <v>0</v>
      </c>
      <c r="O154">
        <f>IF('3-Controllo quantitativo'!P152&lt;&gt;"",'3-Controllo quantitativo'!P152,"")</f>
        <v>0</v>
      </c>
      <c r="T154">
        <f>ROUND(IF($E154="",IF(Q154="",0,0),IF(Q154="",0,($E154^2+Q154^2)^0.5)),5)</f>
        <v>0</v>
      </c>
      <c r="U154">
        <f>ROUND(IF($F154="",IF(R154="",0,0),IF(R154="",0,($F154^2+R154^2)^0.5)),5)</f>
        <v>0</v>
      </c>
      <c r="V154">
        <f>IF('3-Controllo quantitativo'!V152&lt;&gt;"",'3-Controllo quantitativo'!V152,"")</f>
        <v>0</v>
      </c>
      <c r="AA154">
        <f>ROUND(IF($E154="",IF(X154="",0,0),IF(X154="",0,($E154^2+X154^2)^0.5)),5)</f>
        <v>0</v>
      </c>
      <c r="AB154">
        <f>ROUND(IF($F154="",IF(Y154="",0,0),IF(Y154="",0,($F154^2+Y154^2)^0.5)),5)</f>
        <v>0</v>
      </c>
      <c r="AC154">
        <f>IF(SUM($I154,$P154),IF($I154&lt;&gt;"",IF($P154&lt;&gt;"",IF($W154&lt;&gt;"",(($I154*M154)^2+($P154*T154)^2+($W154*AA154)^2)^0.5/SUM($I154,$P154,$W154),(($I154*M154)^2+($P154*T154)^2)^0.5/SUM($I154,$P154)),M154),""),0)</f>
        <v>0</v>
      </c>
      <c r="AD154">
        <f>IF(SUM($I154,$P154),IF($I154&lt;&gt;"",IF($P154&lt;&gt;"",IF($W154&lt;&gt;"",(($I154*N154)^2+($P154*U154)^2+($W154*AB154)^2)^0.5/SUM($I154,$P154,$W154),(($I154*N154)^2+($P154*U154)^2)^0.5/SUM($I154,$P154)),N154),""),0)</f>
        <v>0</v>
      </c>
      <c r="AE154" s="10">
        <f>IF(AC154&lt;&gt;"",(AC154*SUM($I154,$P154,$W154))^2,"")</f>
        <v>0</v>
      </c>
      <c r="AF154" s="10">
        <f>IF(AD154&lt;&gt;"",(AD154*SUM($I154,$P154,$W154))^2,"")</f>
        <v>0</v>
      </c>
      <c r="AG154" s="10">
        <f>IFERROR(ABS(I154),"")</f>
        <v>0</v>
      </c>
      <c r="AH154" s="10">
        <f>IFERROR(ABS(P154),"")</f>
        <v>0</v>
      </c>
      <c r="AI154" s="10">
        <f>IFERROR(ABS(W154),"")</f>
        <v>0</v>
      </c>
    </row>
    <row r="155" spans="2:35">
      <c r="B155">
        <v>151</v>
      </c>
      <c r="C155" t="s">
        <v>190</v>
      </c>
      <c r="D155" t="s">
        <v>130</v>
      </c>
      <c r="H155">
        <f>IF('3-Controllo quantitativo'!J153&lt;&gt;"",'3-Controllo quantitativo'!J153,"")</f>
        <v>0</v>
      </c>
      <c r="I155">
        <f>IF(E155&lt;&gt;"",IF(J155&lt;&gt;"",IF('3-Controllo quantitativo'!O153&lt;&gt;"",'3-Controllo quantitativo'!O153,0),""),"")</f>
        <v>0</v>
      </c>
      <c r="M155">
        <f>ROUND(IF($E155="",IF(J155="",0,0),IF(I155="",0,($E155^2+J155^2)^0.5)),5)</f>
        <v>0</v>
      </c>
      <c r="N155">
        <f>ROUND(IF($F155="",IF(K155="",0,0),IF(K155="",0,($F155^2+K155^2)^0.5)),5)</f>
        <v>0</v>
      </c>
      <c r="O155">
        <f>IF('3-Controllo quantitativo'!P153&lt;&gt;"",'3-Controllo quantitativo'!P153,"")</f>
        <v>0</v>
      </c>
      <c r="T155">
        <f>ROUND(IF($E155="",IF(Q155="",0,0),IF(Q155="",0,($E155^2+Q155^2)^0.5)),5)</f>
        <v>0</v>
      </c>
      <c r="U155">
        <f>ROUND(IF($F155="",IF(R155="",0,0),IF(R155="",0,($F155^2+R155^2)^0.5)),5)</f>
        <v>0</v>
      </c>
      <c r="V155">
        <f>IF('3-Controllo quantitativo'!V153&lt;&gt;"",'3-Controllo quantitativo'!V153,"")</f>
        <v>0</v>
      </c>
      <c r="AA155">
        <f>ROUND(IF($E155="",IF(X155="",0,0),IF(X155="",0,($E155^2+X155^2)^0.5)),5)</f>
        <v>0</v>
      </c>
      <c r="AB155">
        <f>ROUND(IF($F155="",IF(Y155="",0,0),IF(Y155="",0,($F155^2+Y155^2)^0.5)),5)</f>
        <v>0</v>
      </c>
      <c r="AC155">
        <f>IF(SUM($I155,$P155),IF($I155&lt;&gt;"",IF($P155&lt;&gt;"",IF($W155&lt;&gt;"",(($I155*M155)^2+($P155*T155)^2+($W155*AA155)^2)^0.5/SUM($I155,$P155,$W155),(($I155*M155)^2+($P155*T155)^2)^0.5/SUM($I155,$P155)),M155),""),0)</f>
        <v>0</v>
      </c>
      <c r="AD155">
        <f>IF(SUM($I155,$P155),IF($I155&lt;&gt;"",IF($P155&lt;&gt;"",IF($W155&lt;&gt;"",(($I155*N155)^2+($P155*U155)^2+($W155*AB155)^2)^0.5/SUM($I155,$P155,$W155),(($I155*N155)^2+($P155*U155)^2)^0.5/SUM($I155,$P155)),N155),""),0)</f>
        <v>0</v>
      </c>
      <c r="AE155" s="10">
        <f>IF(AC155&lt;&gt;"",(AC155*SUM($I155,$P155,$W155))^2,"")</f>
        <v>0</v>
      </c>
      <c r="AF155" s="10">
        <f>IF(AD155&lt;&gt;"",(AD155*SUM($I155,$P155,$W155))^2,"")</f>
        <v>0</v>
      </c>
      <c r="AG155" s="10">
        <f>IFERROR(ABS(I155),"")</f>
        <v>0</v>
      </c>
      <c r="AH155" s="10">
        <f>IFERROR(ABS(P155),"")</f>
        <v>0</v>
      </c>
      <c r="AI155" s="10">
        <f>IFERROR(ABS(W155),"")</f>
        <v>0</v>
      </c>
    </row>
    <row r="156" spans="2:35">
      <c r="B156">
        <v>152</v>
      </c>
      <c r="C156" t="s">
        <v>191</v>
      </c>
      <c r="D156" t="s">
        <v>192</v>
      </c>
      <c r="H156">
        <f>IF('3-Controllo quantitativo'!J154&lt;&gt;"",'3-Controllo quantitativo'!J154,"")</f>
        <v>0</v>
      </c>
      <c r="I156">
        <f>IF(E156&lt;&gt;"",IF(J156&lt;&gt;"",IF('3-Controllo quantitativo'!O154&lt;&gt;"",'3-Controllo quantitativo'!O154,0),""),"")</f>
        <v>0</v>
      </c>
      <c r="M156">
        <f>ROUND(IF($E156="",IF(J156="",0,0),IF(I156="",0,($E156^2+J156^2)^0.5)),5)</f>
        <v>0</v>
      </c>
      <c r="N156">
        <f>ROUND(IF($F156="",IF(K156="",0,0),IF(K156="",0,($F156^2+K156^2)^0.5)),5)</f>
        <v>0</v>
      </c>
      <c r="O156">
        <f>IF('3-Controllo quantitativo'!P154&lt;&gt;"",'3-Controllo quantitativo'!P154,"")</f>
        <v>0</v>
      </c>
      <c r="T156">
        <f>ROUND(IF($E156="",IF(Q156="",0,0),IF(Q156="",0,($E156^2+Q156^2)^0.5)),5)</f>
        <v>0</v>
      </c>
      <c r="U156">
        <f>ROUND(IF($F156="",IF(R156="",0,0),IF(R156="",0,($F156^2+R156^2)^0.5)),5)</f>
        <v>0</v>
      </c>
      <c r="V156">
        <f>IF('3-Controllo quantitativo'!V154&lt;&gt;"",'3-Controllo quantitativo'!V154,"")</f>
        <v>0</v>
      </c>
      <c r="AA156">
        <f>ROUND(IF($E156="",IF(X156="",0,0),IF(X156="",0,($E156^2+X156^2)^0.5)),5)</f>
        <v>0</v>
      </c>
      <c r="AB156">
        <f>ROUND(IF($F156="",IF(Y156="",0,0),IF(Y156="",0,($F156^2+Y156^2)^0.5)),5)</f>
        <v>0</v>
      </c>
      <c r="AC156">
        <f>IF(SUM($I156,$P156),IF($I156&lt;&gt;"",IF($P156&lt;&gt;"",IF($W156&lt;&gt;"",(($I156*M156)^2+($P156*T156)^2+($W156*AA156)^2)^0.5/SUM($I156,$P156,$W156),(($I156*M156)^2+($P156*T156)^2)^0.5/SUM($I156,$P156)),M156),""),0)</f>
        <v>0</v>
      </c>
      <c r="AD156">
        <f>IF(SUM($I156,$P156),IF($I156&lt;&gt;"",IF($P156&lt;&gt;"",IF($W156&lt;&gt;"",(($I156*N156)^2+($P156*U156)^2+($W156*AB156)^2)^0.5/SUM($I156,$P156,$W156),(($I156*N156)^2+($P156*U156)^2)^0.5/SUM($I156,$P156)),N156),""),0)</f>
        <v>0</v>
      </c>
      <c r="AE156" s="10">
        <f>IF(AC156&lt;&gt;"",(AC156*SUM($I156,$P156,$W156))^2,"")</f>
        <v>0</v>
      </c>
      <c r="AF156" s="10">
        <f>IF(AD156&lt;&gt;"",(AD156*SUM($I156,$P156,$W156))^2,"")</f>
        <v>0</v>
      </c>
      <c r="AG156" s="10">
        <f>IFERROR(ABS(I156),"")</f>
        <v>0</v>
      </c>
      <c r="AH156" s="10">
        <f>IFERROR(ABS(P156),"")</f>
        <v>0</v>
      </c>
      <c r="AI156" s="10">
        <f>IFERROR(ABS(W156),"")</f>
        <v>0</v>
      </c>
    </row>
    <row r="157" spans="2:35">
      <c r="B157">
        <v>153</v>
      </c>
      <c r="C157" t="s">
        <v>193</v>
      </c>
      <c r="D157" t="s">
        <v>192</v>
      </c>
      <c r="H157">
        <f>IF('3-Controllo quantitativo'!J155&lt;&gt;"",'3-Controllo quantitativo'!J155,"")</f>
        <v>0</v>
      </c>
      <c r="I157">
        <f>IF(E157&lt;&gt;"",IF(J157&lt;&gt;"",IF('3-Controllo quantitativo'!O155&lt;&gt;"",'3-Controllo quantitativo'!O155,0),""),"")</f>
        <v>0</v>
      </c>
      <c r="M157">
        <f>ROUND(IF($E157="",IF(J157="",0,0),IF(I157="",0,($E157^2+J157^2)^0.5)),5)</f>
        <v>0</v>
      </c>
      <c r="N157">
        <f>ROUND(IF($F157="",IF(K157="",0,0),IF(K157="",0,($F157^2+K157^2)^0.5)),5)</f>
        <v>0</v>
      </c>
      <c r="O157">
        <f>IF('3-Controllo quantitativo'!P155&lt;&gt;"",'3-Controllo quantitativo'!P155,"")</f>
        <v>0</v>
      </c>
      <c r="T157">
        <f>ROUND(IF($E157="",IF(Q157="",0,0),IF(Q157="",0,($E157^2+Q157^2)^0.5)),5)</f>
        <v>0</v>
      </c>
      <c r="U157">
        <f>ROUND(IF($F157="",IF(R157="",0,0),IF(R157="",0,($F157^2+R157^2)^0.5)),5)</f>
        <v>0</v>
      </c>
      <c r="V157">
        <f>IF('3-Controllo quantitativo'!V155&lt;&gt;"",'3-Controllo quantitativo'!V155,"")</f>
        <v>0</v>
      </c>
      <c r="AA157">
        <f>ROUND(IF($E157="",IF(X157="",0,0),IF(X157="",0,($E157^2+X157^2)^0.5)),5)</f>
        <v>0</v>
      </c>
      <c r="AB157">
        <f>ROUND(IF($F157="",IF(Y157="",0,0),IF(Y157="",0,($F157^2+Y157^2)^0.5)),5)</f>
        <v>0</v>
      </c>
      <c r="AC157">
        <f>IF(SUM($I157,$P157),IF($I157&lt;&gt;"",IF($P157&lt;&gt;"",IF($W157&lt;&gt;"",(($I157*M157)^2+($P157*T157)^2+($W157*AA157)^2)^0.5/SUM($I157,$P157,$W157),(($I157*M157)^2+($P157*T157)^2)^0.5/SUM($I157,$P157)),M157),""),0)</f>
        <v>0</v>
      </c>
      <c r="AD157">
        <f>IF(SUM($I157,$P157),IF($I157&lt;&gt;"",IF($P157&lt;&gt;"",IF($W157&lt;&gt;"",(($I157*N157)^2+($P157*U157)^2+($W157*AB157)^2)^0.5/SUM($I157,$P157,$W157),(($I157*N157)^2+($P157*U157)^2)^0.5/SUM($I157,$P157)),N157),""),0)</f>
        <v>0</v>
      </c>
      <c r="AE157" s="10">
        <f>IF(AC157&lt;&gt;"",(AC157*SUM($I157,$P157,$W157))^2,"")</f>
        <v>0</v>
      </c>
      <c r="AF157" s="10">
        <f>IF(AD157&lt;&gt;"",(AD157*SUM($I157,$P157,$W157))^2,"")</f>
        <v>0</v>
      </c>
      <c r="AG157" s="10">
        <f>IFERROR(ABS(I157),"")</f>
        <v>0</v>
      </c>
      <c r="AH157" s="10">
        <f>IFERROR(ABS(P157),"")</f>
        <v>0</v>
      </c>
      <c r="AI157" s="10">
        <f>IFERROR(ABS(W157),"")</f>
        <v>0</v>
      </c>
    </row>
    <row r="158" spans="2:35">
      <c r="B158">
        <v>154</v>
      </c>
      <c r="C158" t="s">
        <v>194</v>
      </c>
      <c r="D158" t="s">
        <v>192</v>
      </c>
      <c r="H158">
        <f>IF('3-Controllo quantitativo'!J156&lt;&gt;"",'3-Controllo quantitativo'!J156,"")</f>
        <v>0</v>
      </c>
      <c r="I158">
        <f>IF(E158&lt;&gt;"",IF(J158&lt;&gt;"",IF('3-Controllo quantitativo'!O156&lt;&gt;"",'3-Controllo quantitativo'!O156,0),""),"")</f>
        <v>0</v>
      </c>
      <c r="M158">
        <f>ROUND(IF($E158="",IF(J158="",0,0),IF(I158="",0,($E158^2+J158^2)^0.5)),5)</f>
        <v>0</v>
      </c>
      <c r="N158">
        <f>ROUND(IF($F158="",IF(K158="",0,0),IF(K158="",0,($F158^2+K158^2)^0.5)),5)</f>
        <v>0</v>
      </c>
      <c r="O158">
        <f>IF('3-Controllo quantitativo'!P156&lt;&gt;"",'3-Controllo quantitativo'!P156,"")</f>
        <v>0</v>
      </c>
      <c r="T158">
        <f>ROUND(IF($E158="",IF(Q158="",0,0),IF(Q158="",0,($E158^2+Q158^2)^0.5)),5)</f>
        <v>0</v>
      </c>
      <c r="U158">
        <f>ROUND(IF($F158="",IF(R158="",0,0),IF(R158="",0,($F158^2+R158^2)^0.5)),5)</f>
        <v>0</v>
      </c>
      <c r="V158">
        <f>IF('3-Controllo quantitativo'!V156&lt;&gt;"",'3-Controllo quantitativo'!V156,"")</f>
        <v>0</v>
      </c>
      <c r="AA158">
        <f>ROUND(IF($E158="",IF(X158="",0,0),IF(X158="",0,($E158^2+X158^2)^0.5)),5)</f>
        <v>0</v>
      </c>
      <c r="AB158">
        <f>ROUND(IF($F158="",IF(Y158="",0,0),IF(Y158="",0,($F158^2+Y158^2)^0.5)),5)</f>
        <v>0</v>
      </c>
      <c r="AC158">
        <f>IF(SUM($I158,$P158),IF($I158&lt;&gt;"",IF($P158&lt;&gt;"",IF($W158&lt;&gt;"",(($I158*M158)^2+($P158*T158)^2+($W158*AA158)^2)^0.5/SUM($I158,$P158,$W158),(($I158*M158)^2+($P158*T158)^2)^0.5/SUM($I158,$P158)),M158),""),0)</f>
        <v>0</v>
      </c>
      <c r="AD158">
        <f>IF(SUM($I158,$P158),IF($I158&lt;&gt;"",IF($P158&lt;&gt;"",IF($W158&lt;&gt;"",(($I158*N158)^2+($P158*U158)^2+($W158*AB158)^2)^0.5/SUM($I158,$P158,$W158),(($I158*N158)^2+($P158*U158)^2)^0.5/SUM($I158,$P158)),N158),""),0)</f>
        <v>0</v>
      </c>
      <c r="AE158" s="10">
        <f>IF(AC158&lt;&gt;"",(AC158*SUM($I158,$P158,$W158))^2,"")</f>
        <v>0</v>
      </c>
      <c r="AF158" s="10">
        <f>IF(AD158&lt;&gt;"",(AD158*SUM($I158,$P158,$W158))^2,"")</f>
        <v>0</v>
      </c>
      <c r="AG158" s="10">
        <f>IFERROR(ABS(I158),"")</f>
        <v>0</v>
      </c>
      <c r="AH158" s="10">
        <f>IFERROR(ABS(P158),"")</f>
        <v>0</v>
      </c>
      <c r="AI158" s="10">
        <f>IFERROR(ABS(W158),"")</f>
        <v>0</v>
      </c>
    </row>
    <row r="159" spans="2:35">
      <c r="B159">
        <v>155</v>
      </c>
      <c r="C159" t="s">
        <v>195</v>
      </c>
      <c r="D159" t="s">
        <v>192</v>
      </c>
      <c r="H159">
        <f>IF('3-Controllo quantitativo'!J157&lt;&gt;"",'3-Controllo quantitativo'!J157,"")</f>
        <v>0</v>
      </c>
      <c r="I159">
        <f>IF(E159&lt;&gt;"",IF(J159&lt;&gt;"",IF('3-Controllo quantitativo'!O157&lt;&gt;"",'3-Controllo quantitativo'!O157,0),""),"")</f>
        <v>0</v>
      </c>
      <c r="M159">
        <f>ROUND(IF($E159="",IF(J159="",0,0),IF(I159="",0,($E159^2+J159^2)^0.5)),5)</f>
        <v>0</v>
      </c>
      <c r="N159">
        <f>ROUND(IF($F159="",IF(K159="",0,0),IF(K159="",0,($F159^2+K159^2)^0.5)),5)</f>
        <v>0</v>
      </c>
      <c r="O159">
        <f>IF('3-Controllo quantitativo'!P157&lt;&gt;"",'3-Controllo quantitativo'!P157,"")</f>
        <v>0</v>
      </c>
      <c r="T159">
        <f>ROUND(IF($E159="",IF(Q159="",0,0),IF(Q159="",0,($E159^2+Q159^2)^0.5)),5)</f>
        <v>0</v>
      </c>
      <c r="U159">
        <f>ROUND(IF($F159="",IF(R159="",0,0),IF(R159="",0,($F159^2+R159^2)^0.5)),5)</f>
        <v>0</v>
      </c>
      <c r="V159">
        <f>IF('3-Controllo quantitativo'!V157&lt;&gt;"",'3-Controllo quantitativo'!V157,"")</f>
        <v>0</v>
      </c>
      <c r="AA159">
        <f>ROUND(IF($E159="",IF(X159="",0,0),IF(X159="",0,($E159^2+X159^2)^0.5)),5)</f>
        <v>0</v>
      </c>
      <c r="AB159">
        <f>ROUND(IF($F159="",IF(Y159="",0,0),IF(Y159="",0,($F159^2+Y159^2)^0.5)),5)</f>
        <v>0</v>
      </c>
      <c r="AC159">
        <f>IF(SUM($I159,$P159),IF($I159&lt;&gt;"",IF($P159&lt;&gt;"",IF($W159&lt;&gt;"",(($I159*M159)^2+($P159*T159)^2+($W159*AA159)^2)^0.5/SUM($I159,$P159,$W159),(($I159*M159)^2+($P159*T159)^2)^0.5/SUM($I159,$P159)),M159),""),0)</f>
        <v>0</v>
      </c>
      <c r="AD159">
        <f>IF(SUM($I159,$P159),IF($I159&lt;&gt;"",IF($P159&lt;&gt;"",IF($W159&lt;&gt;"",(($I159*N159)^2+($P159*U159)^2+($W159*AB159)^2)^0.5/SUM($I159,$P159,$W159),(($I159*N159)^2+($P159*U159)^2)^0.5/SUM($I159,$P159)),N159),""),0)</f>
        <v>0</v>
      </c>
      <c r="AE159" s="10">
        <f>IF(AC159&lt;&gt;"",(AC159*SUM($I159,$P159,$W159))^2,"")</f>
        <v>0</v>
      </c>
      <c r="AF159" s="10">
        <f>IF(AD159&lt;&gt;"",(AD159*SUM($I159,$P159,$W159))^2,"")</f>
        <v>0</v>
      </c>
      <c r="AG159" s="10">
        <f>IFERROR(ABS(I159),"")</f>
        <v>0</v>
      </c>
      <c r="AH159" s="10">
        <f>IFERROR(ABS(P159),"")</f>
        <v>0</v>
      </c>
      <c r="AI159" s="10">
        <f>IFERROR(ABS(W159),"")</f>
        <v>0</v>
      </c>
    </row>
    <row r="160" spans="2:35">
      <c r="B160">
        <v>156</v>
      </c>
      <c r="C160" t="s">
        <v>191</v>
      </c>
      <c r="D160" t="s">
        <v>192</v>
      </c>
      <c r="H160">
        <f>IF('3-Controllo quantitativo'!J158&lt;&gt;"",'3-Controllo quantitativo'!J158,"")</f>
        <v>0</v>
      </c>
      <c r="I160">
        <f>IF(E160&lt;&gt;"",IF(J160&lt;&gt;"",IF('3-Controllo quantitativo'!O158&lt;&gt;"",'3-Controllo quantitativo'!O158,0),""),"")</f>
        <v>0</v>
      </c>
      <c r="M160">
        <f>ROUND(IF($E160="",IF(J160="",0,0),IF(I160="",0,($E160^2+J160^2)^0.5)),5)</f>
        <v>0</v>
      </c>
      <c r="N160">
        <f>ROUND(IF($F160="",IF(K160="",0,0),IF(K160="",0,($F160^2+K160^2)^0.5)),5)</f>
        <v>0</v>
      </c>
      <c r="O160">
        <f>IF('3-Controllo quantitativo'!P158&lt;&gt;"",'3-Controllo quantitativo'!P158,"")</f>
        <v>0</v>
      </c>
      <c r="T160">
        <f>ROUND(IF($E160="",IF(Q160="",0,0),IF(Q160="",0,($E160^2+Q160^2)^0.5)),5)</f>
        <v>0</v>
      </c>
      <c r="U160">
        <f>ROUND(IF($F160="",IF(R160="",0,0),IF(R160="",0,($F160^2+R160^2)^0.5)),5)</f>
        <v>0</v>
      </c>
      <c r="V160">
        <f>IF('3-Controllo quantitativo'!V158&lt;&gt;"",'3-Controllo quantitativo'!V158,"")</f>
        <v>0</v>
      </c>
      <c r="AA160">
        <f>ROUND(IF($E160="",IF(X160="",0,0),IF(X160="",0,($E160^2+X160^2)^0.5)),5)</f>
        <v>0</v>
      </c>
      <c r="AB160">
        <f>ROUND(IF($F160="",IF(Y160="",0,0),IF(Y160="",0,($F160^2+Y160^2)^0.5)),5)</f>
        <v>0</v>
      </c>
      <c r="AC160">
        <f>IF(SUM($I160,$P160),IF($I160&lt;&gt;"",IF($P160&lt;&gt;"",IF($W160&lt;&gt;"",(($I160*M160)^2+($P160*T160)^2+($W160*AA160)^2)^0.5/SUM($I160,$P160,$W160),(($I160*M160)^2+($P160*T160)^2)^0.5/SUM($I160,$P160)),M160),""),0)</f>
        <v>0</v>
      </c>
      <c r="AD160">
        <f>IF(SUM($I160,$P160),IF($I160&lt;&gt;"",IF($P160&lt;&gt;"",IF($W160&lt;&gt;"",(($I160*N160)^2+($P160*U160)^2+($W160*AB160)^2)^0.5/SUM($I160,$P160,$W160),(($I160*N160)^2+($P160*U160)^2)^0.5/SUM($I160,$P160)),N160),""),0)</f>
        <v>0</v>
      </c>
      <c r="AE160" s="10">
        <f>IF(AC160&lt;&gt;"",(AC160*SUM($I160,$P160,$W160))^2,"")</f>
        <v>0</v>
      </c>
      <c r="AF160" s="10">
        <f>IF(AD160&lt;&gt;"",(AD160*SUM($I160,$P160,$W160))^2,"")</f>
        <v>0</v>
      </c>
      <c r="AG160" s="10">
        <f>IFERROR(ABS(I160),"")</f>
        <v>0</v>
      </c>
      <c r="AH160" s="10">
        <f>IFERROR(ABS(P160),"")</f>
        <v>0</v>
      </c>
      <c r="AI160" s="10">
        <f>IFERROR(ABS(W160),"")</f>
        <v>0</v>
      </c>
    </row>
    <row r="161" spans="2:35">
      <c r="B161">
        <v>157</v>
      </c>
      <c r="C161" t="s">
        <v>184</v>
      </c>
      <c r="D161" t="s">
        <v>130</v>
      </c>
      <c r="H161">
        <f>IF('3-Controllo quantitativo'!J159&lt;&gt;"",'3-Controllo quantitativo'!J159,"")</f>
        <v>0</v>
      </c>
      <c r="I161">
        <f>IF(E161&lt;&gt;"",IF(J161&lt;&gt;"",IF('3-Controllo quantitativo'!O159&lt;&gt;"",'3-Controllo quantitativo'!O159,0),""),"")</f>
        <v>0</v>
      </c>
      <c r="M161">
        <f>ROUND(IF($E161="",IF(J161="",0,0),IF(I161="",0,($E161^2+J161^2)^0.5)),5)</f>
        <v>0</v>
      </c>
      <c r="N161">
        <f>ROUND(IF($F161="",IF(K161="",0,0),IF(K161="",0,($F161^2+K161^2)^0.5)),5)</f>
        <v>0</v>
      </c>
      <c r="O161">
        <f>IF('3-Controllo quantitativo'!P159&lt;&gt;"",'3-Controllo quantitativo'!P159,"")</f>
        <v>0</v>
      </c>
      <c r="T161">
        <f>ROUND(IF($E161="",IF(Q161="",0,0),IF(Q161="",0,($E161^2+Q161^2)^0.5)),5)</f>
        <v>0</v>
      </c>
      <c r="U161">
        <f>ROUND(IF($F161="",IF(R161="",0,0),IF(R161="",0,($F161^2+R161^2)^0.5)),5)</f>
        <v>0</v>
      </c>
      <c r="V161">
        <f>IF('3-Controllo quantitativo'!V159&lt;&gt;"",'3-Controllo quantitativo'!V159,"")</f>
        <v>0</v>
      </c>
      <c r="AA161">
        <f>ROUND(IF($E161="",IF(X161="",0,0),IF(X161="",0,($E161^2+X161^2)^0.5)),5)</f>
        <v>0</v>
      </c>
      <c r="AB161">
        <f>ROUND(IF($F161="",IF(Y161="",0,0),IF(Y161="",0,($F161^2+Y161^2)^0.5)),5)</f>
        <v>0</v>
      </c>
      <c r="AC161">
        <f>IF(SUM($I161,$P161),IF($I161&lt;&gt;"",IF($P161&lt;&gt;"",IF($W161&lt;&gt;"",(($I161*M161)^2+($P161*T161)^2+($W161*AA161)^2)^0.5/SUM($I161,$P161,$W161),(($I161*M161)^2+($P161*T161)^2)^0.5/SUM($I161,$P161)),M161),""),0)</f>
        <v>0</v>
      </c>
      <c r="AD161">
        <f>IF(SUM($I161,$P161),IF($I161&lt;&gt;"",IF($P161&lt;&gt;"",IF($W161&lt;&gt;"",(($I161*N161)^2+($P161*U161)^2+($W161*AB161)^2)^0.5/SUM($I161,$P161,$W161),(($I161*N161)^2+($P161*U161)^2)^0.5/SUM($I161,$P161)),N161),""),0)</f>
        <v>0</v>
      </c>
      <c r="AE161" s="10">
        <f>IF(AC161&lt;&gt;"",(AC161*SUM($I161,$P161,$W161))^2,"")</f>
        <v>0</v>
      </c>
      <c r="AF161" s="10">
        <f>IF(AD161&lt;&gt;"",(AD161*SUM($I161,$P161,$W161))^2,"")</f>
        <v>0</v>
      </c>
      <c r="AG161" s="10">
        <f>IFERROR(ABS(I161),"")</f>
        <v>0</v>
      </c>
      <c r="AH161" s="10">
        <f>IFERROR(ABS(P161),"")</f>
        <v>0</v>
      </c>
      <c r="AI161" s="10">
        <f>IFERROR(ABS(W161),"")</f>
        <v>0</v>
      </c>
    </row>
    <row r="162" spans="2:35">
      <c r="B162">
        <v>158</v>
      </c>
      <c r="C162" t="s">
        <v>196</v>
      </c>
      <c r="D162" t="s">
        <v>104</v>
      </c>
      <c r="H162">
        <f>IF('3-Controllo quantitativo'!J160&lt;&gt;"",'3-Controllo quantitativo'!J160,"")</f>
        <v>0</v>
      </c>
      <c r="I162">
        <f>IF(E162&lt;&gt;"",IF(J162&lt;&gt;"",IF('3-Controllo quantitativo'!O160&lt;&gt;"",'3-Controllo quantitativo'!O160,0),""),"")</f>
        <v>0</v>
      </c>
      <c r="M162">
        <f>ROUND(IF($E162="",IF(J162="",0,0),IF(I162="",0,($E162^2+J162^2)^0.5)),5)</f>
        <v>0</v>
      </c>
      <c r="N162">
        <f>ROUND(IF($F162="",IF(K162="",0,0),IF(K162="",0,($F162^2+K162^2)^0.5)),5)</f>
        <v>0</v>
      </c>
      <c r="O162">
        <f>IF('3-Controllo quantitativo'!P160&lt;&gt;"",'3-Controllo quantitativo'!P160,"")</f>
        <v>0</v>
      </c>
      <c r="T162">
        <f>ROUND(IF($E162="",IF(Q162="",0,0),IF(Q162="",0,($E162^2+Q162^2)^0.5)),5)</f>
        <v>0</v>
      </c>
      <c r="U162">
        <f>ROUND(IF($F162="",IF(R162="",0,0),IF(R162="",0,($F162^2+R162^2)^0.5)),5)</f>
        <v>0</v>
      </c>
      <c r="V162">
        <f>IF('3-Controllo quantitativo'!V160&lt;&gt;"",'3-Controllo quantitativo'!V160,"")</f>
        <v>0</v>
      </c>
      <c r="AA162">
        <f>ROUND(IF($E162="",IF(X162="",0,0),IF(X162="",0,($E162^2+X162^2)^0.5)),5)</f>
        <v>0</v>
      </c>
      <c r="AB162">
        <f>ROUND(IF($F162="",IF(Y162="",0,0),IF(Y162="",0,($F162^2+Y162^2)^0.5)),5)</f>
        <v>0</v>
      </c>
      <c r="AC162">
        <f>IF(SUM($I162,$P162),IF($I162&lt;&gt;"",IF($P162&lt;&gt;"",IF($W162&lt;&gt;"",(($I162*M162)^2+($P162*T162)^2+($W162*AA162)^2)^0.5/SUM($I162,$P162,$W162),(($I162*M162)^2+($P162*T162)^2)^0.5/SUM($I162,$P162)),M162),""),0)</f>
        <v>0</v>
      </c>
      <c r="AD162">
        <f>IF(SUM($I162,$P162),IF($I162&lt;&gt;"",IF($P162&lt;&gt;"",IF($W162&lt;&gt;"",(($I162*N162)^2+($P162*U162)^2+($W162*AB162)^2)^0.5/SUM($I162,$P162,$W162),(($I162*N162)^2+($P162*U162)^2)^0.5/SUM($I162,$P162)),N162),""),0)</f>
        <v>0</v>
      </c>
      <c r="AE162" s="10">
        <f>IF(AC162&lt;&gt;"",(AC162*SUM($I162,$P162,$W162))^2,"")</f>
        <v>0</v>
      </c>
      <c r="AF162" s="10">
        <f>IF(AD162&lt;&gt;"",(AD162*SUM($I162,$P162,$W162))^2,"")</f>
        <v>0</v>
      </c>
      <c r="AG162" s="10">
        <f>IFERROR(ABS(I162),"")</f>
        <v>0</v>
      </c>
      <c r="AH162" s="10">
        <f>IFERROR(ABS(P162),"")</f>
        <v>0</v>
      </c>
      <c r="AI162" s="10">
        <f>IFERROR(ABS(W162),"")</f>
        <v>0</v>
      </c>
    </row>
    <row r="163" spans="2:35">
      <c r="B163">
        <v>159</v>
      </c>
      <c r="C163" t="s">
        <v>197</v>
      </c>
      <c r="D163" t="s">
        <v>104</v>
      </c>
      <c r="H163">
        <f>IF('3-Controllo quantitativo'!J161&lt;&gt;"",'3-Controllo quantitativo'!J161,"")</f>
        <v>0</v>
      </c>
      <c r="I163">
        <f>IF(E163&lt;&gt;"",IF(J163&lt;&gt;"",IF('3-Controllo quantitativo'!O161&lt;&gt;"",'3-Controllo quantitativo'!O161,0),""),"")</f>
        <v>0</v>
      </c>
      <c r="M163">
        <f>ROUND(IF($E163="",IF(J163="",0,0),IF(I163="",0,($E163^2+J163^2)^0.5)),5)</f>
        <v>0</v>
      </c>
      <c r="N163">
        <f>ROUND(IF($F163="",IF(K163="",0,0),IF(K163="",0,($F163^2+K163^2)^0.5)),5)</f>
        <v>0</v>
      </c>
      <c r="O163">
        <f>IF('3-Controllo quantitativo'!P161&lt;&gt;"",'3-Controllo quantitativo'!P161,"")</f>
        <v>0</v>
      </c>
      <c r="T163">
        <f>ROUND(IF($E163="",IF(Q163="",0,0),IF(Q163="",0,($E163^2+Q163^2)^0.5)),5)</f>
        <v>0</v>
      </c>
      <c r="U163">
        <f>ROUND(IF($F163="",IF(R163="",0,0),IF(R163="",0,($F163^2+R163^2)^0.5)),5)</f>
        <v>0</v>
      </c>
      <c r="V163">
        <f>IF('3-Controllo quantitativo'!V161&lt;&gt;"",'3-Controllo quantitativo'!V161,"")</f>
        <v>0</v>
      </c>
      <c r="AA163">
        <f>ROUND(IF($E163="",IF(X163="",0,0),IF(X163="",0,($E163^2+X163^2)^0.5)),5)</f>
        <v>0</v>
      </c>
      <c r="AB163">
        <f>ROUND(IF($F163="",IF(Y163="",0,0),IF(Y163="",0,($F163^2+Y163^2)^0.5)),5)</f>
        <v>0</v>
      </c>
      <c r="AC163">
        <f>IF(SUM($I163,$P163),IF($I163&lt;&gt;"",IF($P163&lt;&gt;"",IF($W163&lt;&gt;"",(($I163*M163)^2+($P163*T163)^2+($W163*AA163)^2)^0.5/SUM($I163,$P163,$W163),(($I163*M163)^2+($P163*T163)^2)^0.5/SUM($I163,$P163)),M163),""),0)</f>
        <v>0</v>
      </c>
      <c r="AD163">
        <f>IF(SUM($I163,$P163),IF($I163&lt;&gt;"",IF($P163&lt;&gt;"",IF($W163&lt;&gt;"",(($I163*N163)^2+($P163*U163)^2+($W163*AB163)^2)^0.5/SUM($I163,$P163,$W163),(($I163*N163)^2+($P163*U163)^2)^0.5/SUM($I163,$P163)),N163),""),0)</f>
        <v>0</v>
      </c>
      <c r="AE163" s="10">
        <f>IF(AC163&lt;&gt;"",(AC163*SUM($I163,$P163,$W163))^2,"")</f>
        <v>0</v>
      </c>
      <c r="AF163" s="10">
        <f>IF(AD163&lt;&gt;"",(AD163*SUM($I163,$P163,$W163))^2,"")</f>
        <v>0</v>
      </c>
      <c r="AG163" s="10">
        <f>IFERROR(ABS(I163),"")</f>
        <v>0</v>
      </c>
      <c r="AH163" s="10">
        <f>IFERROR(ABS(P163),"")</f>
        <v>0</v>
      </c>
      <c r="AI163" s="10">
        <f>IFERROR(ABS(W163),"")</f>
        <v>0</v>
      </c>
    </row>
    <row r="164" spans="2:35">
      <c r="B164">
        <v>160</v>
      </c>
      <c r="C164" t="s">
        <v>197</v>
      </c>
      <c r="D164" t="s">
        <v>198</v>
      </c>
      <c r="H164">
        <f>IF('3-Controllo quantitativo'!J162&lt;&gt;"",'3-Controllo quantitativo'!J162,"")</f>
        <v>0</v>
      </c>
      <c r="I164">
        <f>IF(E164&lt;&gt;"",IF(J164&lt;&gt;"",IF('3-Controllo quantitativo'!O162&lt;&gt;"",'3-Controllo quantitativo'!O162,0),""),"")</f>
        <v>0</v>
      </c>
      <c r="M164">
        <f>ROUND(IF($E164="",IF(J164="",0,0),IF(I164="",0,($E164^2+J164^2)^0.5)),5)</f>
        <v>0</v>
      </c>
      <c r="N164">
        <f>ROUND(IF($F164="",IF(K164="",0,0),IF(K164="",0,($F164^2+K164^2)^0.5)),5)</f>
        <v>0</v>
      </c>
      <c r="O164">
        <f>IF('3-Controllo quantitativo'!P162&lt;&gt;"",'3-Controllo quantitativo'!P162,"")</f>
        <v>0</v>
      </c>
      <c r="T164">
        <f>ROUND(IF($E164="",IF(Q164="",0,0),IF(Q164="",0,($E164^2+Q164^2)^0.5)),5)</f>
        <v>0</v>
      </c>
      <c r="U164">
        <f>ROUND(IF($F164="",IF(R164="",0,0),IF(R164="",0,($F164^2+R164^2)^0.5)),5)</f>
        <v>0</v>
      </c>
      <c r="V164">
        <f>IF('3-Controllo quantitativo'!V162&lt;&gt;"",'3-Controllo quantitativo'!V162,"")</f>
        <v>0</v>
      </c>
      <c r="AA164">
        <f>ROUND(IF($E164="",IF(X164="",0,0),IF(X164="",0,($E164^2+X164^2)^0.5)),5)</f>
        <v>0</v>
      </c>
      <c r="AB164">
        <f>ROUND(IF($F164="",IF(Y164="",0,0),IF(Y164="",0,($F164^2+Y164^2)^0.5)),5)</f>
        <v>0</v>
      </c>
      <c r="AC164">
        <f>IF(SUM($I164,$P164),IF($I164&lt;&gt;"",IF($P164&lt;&gt;"",IF($W164&lt;&gt;"",(($I164*M164)^2+($P164*T164)^2+($W164*AA164)^2)^0.5/SUM($I164,$P164,$W164),(($I164*M164)^2+($P164*T164)^2)^0.5/SUM($I164,$P164)),M164),""),0)</f>
        <v>0</v>
      </c>
      <c r="AD164">
        <f>IF(SUM($I164,$P164),IF($I164&lt;&gt;"",IF($P164&lt;&gt;"",IF($W164&lt;&gt;"",(($I164*N164)^2+($P164*U164)^2+($W164*AB164)^2)^0.5/SUM($I164,$P164,$W164),(($I164*N164)^2+($P164*U164)^2)^0.5/SUM($I164,$P164)),N164),""),0)</f>
        <v>0</v>
      </c>
      <c r="AE164" s="10">
        <f>IF(AC164&lt;&gt;"",(AC164*SUM($I164,$P164,$W164))^2,"")</f>
        <v>0</v>
      </c>
      <c r="AF164" s="10">
        <f>IF(AD164&lt;&gt;"",(AD164*SUM($I164,$P164,$W164))^2,"")</f>
        <v>0</v>
      </c>
      <c r="AG164" s="10">
        <f>IFERROR(ABS(I164),"")</f>
        <v>0</v>
      </c>
      <c r="AH164" s="10">
        <f>IFERROR(ABS(P164),"")</f>
        <v>0</v>
      </c>
      <c r="AI164" s="10">
        <f>IFERROR(ABS(W164),"")</f>
        <v>0</v>
      </c>
    </row>
    <row r="165" spans="2:35">
      <c r="B165">
        <v>161</v>
      </c>
      <c r="C165" t="s">
        <v>199</v>
      </c>
      <c r="D165" t="s">
        <v>104</v>
      </c>
      <c r="H165">
        <f>IF('3-Controllo quantitativo'!J163&lt;&gt;"",'3-Controllo quantitativo'!J163,"")</f>
        <v>0</v>
      </c>
      <c r="I165">
        <f>IF(E165&lt;&gt;"",IF(J165&lt;&gt;"",IF('3-Controllo quantitativo'!O163&lt;&gt;"",'3-Controllo quantitativo'!O163,0),""),"")</f>
        <v>0</v>
      </c>
      <c r="M165">
        <f>ROUND(IF($E165="",IF(J165="",0,0),IF(I165="",0,($E165^2+J165^2)^0.5)),5)</f>
        <v>0</v>
      </c>
      <c r="N165">
        <f>ROUND(IF($F165="",IF(K165="",0,0),IF(K165="",0,($F165^2+K165^2)^0.5)),5)</f>
        <v>0</v>
      </c>
      <c r="O165">
        <f>IF('3-Controllo quantitativo'!P163&lt;&gt;"",'3-Controllo quantitativo'!P163,"")</f>
        <v>0</v>
      </c>
      <c r="T165">
        <f>ROUND(IF($E165="",IF(Q165="",0,0),IF(Q165="",0,($E165^2+Q165^2)^0.5)),5)</f>
        <v>0</v>
      </c>
      <c r="U165">
        <f>ROUND(IF($F165="",IF(R165="",0,0),IF(R165="",0,($F165^2+R165^2)^0.5)),5)</f>
        <v>0</v>
      </c>
      <c r="V165">
        <f>IF('3-Controllo quantitativo'!V163&lt;&gt;"",'3-Controllo quantitativo'!V163,"")</f>
        <v>0</v>
      </c>
      <c r="AA165">
        <f>ROUND(IF($E165="",IF(X165="",0,0),IF(X165="",0,($E165^2+X165^2)^0.5)),5)</f>
        <v>0</v>
      </c>
      <c r="AB165">
        <f>ROUND(IF($F165="",IF(Y165="",0,0),IF(Y165="",0,($F165^2+Y165^2)^0.5)),5)</f>
        <v>0</v>
      </c>
      <c r="AC165">
        <f>IF(SUM($I165,$P165),IF($I165&lt;&gt;"",IF($P165&lt;&gt;"",IF($W165&lt;&gt;"",(($I165*M165)^2+($P165*T165)^2+($W165*AA165)^2)^0.5/SUM($I165,$P165,$W165),(($I165*M165)^2+($P165*T165)^2)^0.5/SUM($I165,$P165)),M165),""),0)</f>
        <v>0</v>
      </c>
      <c r="AD165">
        <f>IF(SUM($I165,$P165),IF($I165&lt;&gt;"",IF($P165&lt;&gt;"",IF($W165&lt;&gt;"",(($I165*N165)^2+($P165*U165)^2+($W165*AB165)^2)^0.5/SUM($I165,$P165,$W165),(($I165*N165)^2+($P165*U165)^2)^0.5/SUM($I165,$P165)),N165),""),0)</f>
        <v>0</v>
      </c>
      <c r="AE165" s="10">
        <f>IF(AC165&lt;&gt;"",(AC165*SUM($I165,$P165,$W165))^2,"")</f>
        <v>0</v>
      </c>
      <c r="AF165" s="10">
        <f>IF(AD165&lt;&gt;"",(AD165*SUM($I165,$P165,$W165))^2,"")</f>
        <v>0</v>
      </c>
      <c r="AG165" s="10">
        <f>IFERROR(ABS(I165),"")</f>
        <v>0</v>
      </c>
      <c r="AH165" s="10">
        <f>IFERROR(ABS(P165),"")</f>
        <v>0</v>
      </c>
      <c r="AI165" s="10">
        <f>IFERROR(ABS(W165),"")</f>
        <v>0</v>
      </c>
    </row>
    <row r="166" spans="2:35">
      <c r="B166">
        <v>162</v>
      </c>
      <c r="C166" t="s">
        <v>200</v>
      </c>
      <c r="D166" t="s">
        <v>96</v>
      </c>
      <c r="H166">
        <f>IF('3-Controllo quantitativo'!J164&lt;&gt;"",'3-Controllo quantitativo'!J164,"")</f>
        <v>0</v>
      </c>
      <c r="I166">
        <f>IF(E166&lt;&gt;"",IF(J166&lt;&gt;"",IF('3-Controllo quantitativo'!O164&lt;&gt;"",'3-Controllo quantitativo'!O164,0),""),"")</f>
        <v>0</v>
      </c>
      <c r="M166">
        <f>ROUND(IF($E166="",IF(J166="",0,0),IF(I166="",0,($E166^2+J166^2)^0.5)),5)</f>
        <v>0</v>
      </c>
      <c r="N166">
        <f>ROUND(IF($F166="",IF(K166="",0,0),IF(K166="",0,($F166^2+K166^2)^0.5)),5)</f>
        <v>0</v>
      </c>
      <c r="O166">
        <f>IF('3-Controllo quantitativo'!P164&lt;&gt;"",'3-Controllo quantitativo'!P164,"")</f>
        <v>0</v>
      </c>
      <c r="T166">
        <f>ROUND(IF($E166="",IF(Q166="",0,0),IF(Q166="",0,($E166^2+Q166^2)^0.5)),5)</f>
        <v>0</v>
      </c>
      <c r="U166">
        <f>ROUND(IF($F166="",IF(R166="",0,0),IF(R166="",0,($F166^2+R166^2)^0.5)),5)</f>
        <v>0</v>
      </c>
      <c r="V166">
        <f>IF('3-Controllo quantitativo'!V164&lt;&gt;"",'3-Controllo quantitativo'!V164,"")</f>
        <v>0</v>
      </c>
      <c r="AA166">
        <f>ROUND(IF($E166="",IF(X166="",0,0),IF(X166="",0,($E166^2+X166^2)^0.5)),5)</f>
        <v>0</v>
      </c>
      <c r="AB166">
        <f>ROUND(IF($F166="",IF(Y166="",0,0),IF(Y166="",0,($F166^2+Y166^2)^0.5)),5)</f>
        <v>0</v>
      </c>
      <c r="AC166">
        <f>IF(SUM($I166,$P166),IF($I166&lt;&gt;"",IF($P166&lt;&gt;"",IF($W166&lt;&gt;"",(($I166*M166)^2+($P166*T166)^2+($W166*AA166)^2)^0.5/SUM($I166,$P166,$W166),(($I166*M166)^2+($P166*T166)^2)^0.5/SUM($I166,$P166)),M166),""),0)</f>
        <v>0</v>
      </c>
      <c r="AD166">
        <f>IF(SUM($I166,$P166),IF($I166&lt;&gt;"",IF($P166&lt;&gt;"",IF($W166&lt;&gt;"",(($I166*N166)^2+($P166*U166)^2+($W166*AB166)^2)^0.5/SUM($I166,$P166,$W166),(($I166*N166)^2+($P166*U166)^2)^0.5/SUM($I166,$P166)),N166),""),0)</f>
        <v>0</v>
      </c>
      <c r="AE166" s="10">
        <f>IF(AC166&lt;&gt;"",(AC166*SUM($I166,$P166,$W166))^2,"")</f>
        <v>0</v>
      </c>
      <c r="AF166" s="10">
        <f>IF(AD166&lt;&gt;"",(AD166*SUM($I166,$P166,$W166))^2,"")</f>
        <v>0</v>
      </c>
      <c r="AG166" s="10">
        <f>IFERROR(ABS(I166),"")</f>
        <v>0</v>
      </c>
      <c r="AH166" s="10">
        <f>IFERROR(ABS(P166),"")</f>
        <v>0</v>
      </c>
      <c r="AI166" s="10">
        <f>IFERROR(ABS(W166),"")</f>
        <v>0</v>
      </c>
    </row>
    <row r="167" spans="2:35">
      <c r="B167">
        <v>163</v>
      </c>
      <c r="C167" t="s">
        <v>201</v>
      </c>
      <c r="D167" t="s">
        <v>202</v>
      </c>
      <c r="H167">
        <f>IF('3-Controllo quantitativo'!J165&lt;&gt;"",'3-Controllo quantitativo'!J165,"")</f>
        <v>0</v>
      </c>
      <c r="I167">
        <f>IF(E167&lt;&gt;"",IF(J167&lt;&gt;"",IF('3-Controllo quantitativo'!O165&lt;&gt;"",'3-Controllo quantitativo'!O165,0),""),"")</f>
        <v>0</v>
      </c>
      <c r="M167">
        <f>ROUND(IF($E167="",IF(J167="",0,0),IF(I167="",0,($E167^2+J167^2)^0.5)),5)</f>
        <v>0</v>
      </c>
      <c r="N167">
        <f>ROUND(IF($F167="",IF(K167="",0,0),IF(K167="",0,($F167^2+K167^2)^0.5)),5)</f>
        <v>0</v>
      </c>
      <c r="O167">
        <f>IF('3-Controllo quantitativo'!P165&lt;&gt;"",'3-Controllo quantitativo'!P165,"")</f>
        <v>0</v>
      </c>
      <c r="T167">
        <f>ROUND(IF($E167="",IF(Q167="",0,0),IF(Q167="",0,($E167^2+Q167^2)^0.5)),5)</f>
        <v>0</v>
      </c>
      <c r="U167">
        <f>ROUND(IF($F167="",IF(R167="",0,0),IF(R167="",0,($F167^2+R167^2)^0.5)),5)</f>
        <v>0</v>
      </c>
      <c r="V167">
        <f>IF('3-Controllo quantitativo'!V165&lt;&gt;"",'3-Controllo quantitativo'!V165,"")</f>
        <v>0</v>
      </c>
      <c r="AA167">
        <f>ROUND(IF($E167="",IF(X167="",0,0),IF(X167="",0,($E167^2+X167^2)^0.5)),5)</f>
        <v>0</v>
      </c>
      <c r="AB167">
        <f>ROUND(IF($F167="",IF(Y167="",0,0),IF(Y167="",0,($F167^2+Y167^2)^0.5)),5)</f>
        <v>0</v>
      </c>
      <c r="AC167">
        <f>IF(SUM($I167,$P167),IF($I167&lt;&gt;"",IF($P167&lt;&gt;"",IF($W167&lt;&gt;"",(($I167*M167)^2+($P167*T167)^2+($W167*AA167)^2)^0.5/SUM($I167,$P167,$W167),(($I167*M167)^2+($P167*T167)^2)^0.5/SUM($I167,$P167)),M167),""),0)</f>
        <v>0</v>
      </c>
      <c r="AD167">
        <f>IF(SUM($I167,$P167),IF($I167&lt;&gt;"",IF($P167&lt;&gt;"",IF($W167&lt;&gt;"",(($I167*N167)^2+($P167*U167)^2+($W167*AB167)^2)^0.5/SUM($I167,$P167,$W167),(($I167*N167)^2+($P167*U167)^2)^0.5/SUM($I167,$P167)),N167),""),0)</f>
        <v>0</v>
      </c>
      <c r="AE167" s="10">
        <f>IF(AC167&lt;&gt;"",(AC167*SUM($I167,$P167,$W167))^2,"")</f>
        <v>0</v>
      </c>
      <c r="AF167" s="10">
        <f>IF(AD167&lt;&gt;"",(AD167*SUM($I167,$P167,$W167))^2,"")</f>
        <v>0</v>
      </c>
      <c r="AG167" s="10">
        <f>IFERROR(ABS(I167),"")</f>
        <v>0</v>
      </c>
      <c r="AH167" s="10">
        <f>IFERROR(ABS(P167),"")</f>
        <v>0</v>
      </c>
      <c r="AI167" s="10">
        <f>IFERROR(ABS(W167),"")</f>
        <v>0</v>
      </c>
    </row>
    <row r="168" spans="2:35">
      <c r="B168">
        <v>164</v>
      </c>
      <c r="C168" t="s">
        <v>203</v>
      </c>
      <c r="D168" t="s">
        <v>112</v>
      </c>
      <c r="H168">
        <f>IF('3-Controllo quantitativo'!J166&lt;&gt;"",'3-Controllo quantitativo'!J166,"")</f>
        <v>0</v>
      </c>
      <c r="I168">
        <f>IF(E168&lt;&gt;"",IF(J168&lt;&gt;"",IF('3-Controllo quantitativo'!O166&lt;&gt;"",'3-Controllo quantitativo'!O166,0),""),"")</f>
        <v>0</v>
      </c>
      <c r="M168">
        <f>ROUND(IF($E168="",IF(J168="",0,0),IF(I168="",0,($E168^2+J168^2)^0.5)),5)</f>
        <v>0</v>
      </c>
      <c r="N168">
        <f>ROUND(IF($F168="",IF(K168="",0,0),IF(K168="",0,($F168^2+K168^2)^0.5)),5)</f>
        <v>0</v>
      </c>
      <c r="O168">
        <f>IF('3-Controllo quantitativo'!P166&lt;&gt;"",'3-Controllo quantitativo'!P166,"")</f>
        <v>0</v>
      </c>
      <c r="T168">
        <f>ROUND(IF($E168="",IF(Q168="",0,0),IF(Q168="",0,($E168^2+Q168^2)^0.5)),5)</f>
        <v>0</v>
      </c>
      <c r="U168">
        <f>ROUND(IF($F168="",IF(R168="",0,0),IF(R168="",0,($F168^2+R168^2)^0.5)),5)</f>
        <v>0</v>
      </c>
      <c r="V168">
        <f>IF('3-Controllo quantitativo'!V166&lt;&gt;"",'3-Controllo quantitativo'!V166,"")</f>
        <v>0</v>
      </c>
      <c r="AA168">
        <f>ROUND(IF($E168="",IF(X168="",0,0),IF(X168="",0,($E168^2+X168^2)^0.5)),5)</f>
        <v>0</v>
      </c>
      <c r="AB168">
        <f>ROUND(IF($F168="",IF(Y168="",0,0),IF(Y168="",0,($F168^2+Y168^2)^0.5)),5)</f>
        <v>0</v>
      </c>
      <c r="AC168">
        <f>IF(SUM($I168,$P168),IF($I168&lt;&gt;"",IF($P168&lt;&gt;"",IF($W168&lt;&gt;"",(($I168*M168)^2+($P168*T168)^2+($W168*AA168)^2)^0.5/SUM($I168,$P168,$W168),(($I168*M168)^2+($P168*T168)^2)^0.5/SUM($I168,$P168)),M168),""),0)</f>
        <v>0</v>
      </c>
      <c r="AD168">
        <f>IF(SUM($I168,$P168),IF($I168&lt;&gt;"",IF($P168&lt;&gt;"",IF($W168&lt;&gt;"",(($I168*N168)^2+($P168*U168)^2+($W168*AB168)^2)^0.5/SUM($I168,$P168,$W168),(($I168*N168)^2+($P168*U168)^2)^0.5/SUM($I168,$P168)),N168),""),0)</f>
        <v>0</v>
      </c>
      <c r="AE168" s="10">
        <f>IF(AC168&lt;&gt;"",(AC168*SUM($I168,$P168,$W168))^2,"")</f>
        <v>0</v>
      </c>
      <c r="AF168" s="10">
        <f>IF(AD168&lt;&gt;"",(AD168*SUM($I168,$P168,$W168))^2,"")</f>
        <v>0</v>
      </c>
      <c r="AG168" s="10">
        <f>IFERROR(ABS(I168),"")</f>
        <v>0</v>
      </c>
      <c r="AH168" s="10">
        <f>IFERROR(ABS(P168),"")</f>
        <v>0</v>
      </c>
      <c r="AI168" s="10">
        <f>IFERROR(ABS(W168),"")</f>
        <v>0</v>
      </c>
    </row>
    <row r="169" spans="2:35">
      <c r="B169">
        <v>165</v>
      </c>
      <c r="C169" t="s">
        <v>204</v>
      </c>
      <c r="D169" t="s">
        <v>192</v>
      </c>
      <c r="H169">
        <f>IF('3-Controllo quantitativo'!J167&lt;&gt;"",'3-Controllo quantitativo'!J167,"")</f>
        <v>0</v>
      </c>
      <c r="I169">
        <f>IF(E169&lt;&gt;"",IF(J169&lt;&gt;"",IF('3-Controllo quantitativo'!O167&lt;&gt;"",'3-Controllo quantitativo'!O167,0),""),"")</f>
        <v>0</v>
      </c>
      <c r="M169">
        <f>ROUND(IF($E169="",IF(J169="",0,0),IF(I169="",0,($E169^2+J169^2)^0.5)),5)</f>
        <v>0</v>
      </c>
      <c r="N169">
        <f>ROUND(IF($F169="",IF(K169="",0,0),IF(K169="",0,($F169^2+K169^2)^0.5)),5)</f>
        <v>0</v>
      </c>
      <c r="O169">
        <f>IF('3-Controllo quantitativo'!P167&lt;&gt;"",'3-Controllo quantitativo'!P167,"")</f>
        <v>0</v>
      </c>
      <c r="T169">
        <f>ROUND(IF($E169="",IF(Q169="",0,0),IF(Q169="",0,($E169^2+Q169^2)^0.5)),5)</f>
        <v>0</v>
      </c>
      <c r="U169">
        <f>ROUND(IF($F169="",IF(R169="",0,0),IF(R169="",0,($F169^2+R169^2)^0.5)),5)</f>
        <v>0</v>
      </c>
      <c r="V169">
        <f>IF('3-Controllo quantitativo'!V167&lt;&gt;"",'3-Controllo quantitativo'!V167,"")</f>
        <v>0</v>
      </c>
      <c r="AA169">
        <f>ROUND(IF($E169="",IF(X169="",0,0),IF(X169="",0,($E169^2+X169^2)^0.5)),5)</f>
        <v>0</v>
      </c>
      <c r="AB169">
        <f>ROUND(IF($F169="",IF(Y169="",0,0),IF(Y169="",0,($F169^2+Y169^2)^0.5)),5)</f>
        <v>0</v>
      </c>
      <c r="AC169">
        <f>IF(SUM($I169,$P169),IF($I169&lt;&gt;"",IF($P169&lt;&gt;"",IF($W169&lt;&gt;"",(($I169*M169)^2+($P169*T169)^2+($W169*AA169)^2)^0.5/SUM($I169,$P169,$W169),(($I169*M169)^2+($P169*T169)^2)^0.5/SUM($I169,$P169)),M169),""),0)</f>
        <v>0</v>
      </c>
      <c r="AD169">
        <f>IF(SUM($I169,$P169),IF($I169&lt;&gt;"",IF($P169&lt;&gt;"",IF($W169&lt;&gt;"",(($I169*N169)^2+($P169*U169)^2+($W169*AB169)^2)^0.5/SUM($I169,$P169,$W169),(($I169*N169)^2+($P169*U169)^2)^0.5/SUM($I169,$P169)),N169),""),0)</f>
        <v>0</v>
      </c>
      <c r="AE169" s="10">
        <f>IF(AC169&lt;&gt;"",(AC169*SUM($I169,$P169,$W169))^2,"")</f>
        <v>0</v>
      </c>
      <c r="AF169" s="10">
        <f>IF(AD169&lt;&gt;"",(AD169*SUM($I169,$P169,$W169))^2,"")</f>
        <v>0</v>
      </c>
      <c r="AG169" s="10">
        <f>IFERROR(ABS(I169),"")</f>
        <v>0</v>
      </c>
      <c r="AH169" s="10">
        <f>IFERROR(ABS(P169),"")</f>
        <v>0</v>
      </c>
      <c r="AI169" s="10">
        <f>IFERROR(ABS(W169),"")</f>
        <v>0</v>
      </c>
    </row>
    <row r="170" spans="2:35">
      <c r="B170">
        <v>166</v>
      </c>
      <c r="C170" t="s">
        <v>163</v>
      </c>
      <c r="D170" t="s">
        <v>120</v>
      </c>
      <c r="H170">
        <f>IF('3-Controllo quantitativo'!J168&lt;&gt;"",'3-Controllo quantitativo'!J168,"")</f>
        <v>0</v>
      </c>
      <c r="I170">
        <f>IF(E170&lt;&gt;"",IF(J170&lt;&gt;"",IF('3-Controllo quantitativo'!O168&lt;&gt;"",'3-Controllo quantitativo'!O168,0),""),"")</f>
        <v>0</v>
      </c>
      <c r="M170">
        <f>ROUND(IF($E170="",IF(J170="",0,0),IF(I170="",0,($E170^2+J170^2)^0.5)),5)</f>
        <v>0</v>
      </c>
      <c r="N170">
        <f>ROUND(IF($F170="",IF(K170="",0,0),IF(K170="",0,($F170^2+K170^2)^0.5)),5)</f>
        <v>0</v>
      </c>
      <c r="O170">
        <f>IF('3-Controllo quantitativo'!P168&lt;&gt;"",'3-Controllo quantitativo'!P168,"")</f>
        <v>0</v>
      </c>
      <c r="T170">
        <f>ROUND(IF($E170="",IF(Q170="",0,0),IF(Q170="",0,($E170^2+Q170^2)^0.5)),5)</f>
        <v>0</v>
      </c>
      <c r="U170">
        <f>ROUND(IF($F170="",IF(R170="",0,0),IF(R170="",0,($F170^2+R170^2)^0.5)),5)</f>
        <v>0</v>
      </c>
      <c r="V170">
        <f>IF('3-Controllo quantitativo'!V168&lt;&gt;"",'3-Controllo quantitativo'!V168,"")</f>
        <v>0</v>
      </c>
      <c r="AA170">
        <f>ROUND(IF($E170="",IF(X170="",0,0),IF(X170="",0,($E170^2+X170^2)^0.5)),5)</f>
        <v>0</v>
      </c>
      <c r="AB170">
        <f>ROUND(IF($F170="",IF(Y170="",0,0),IF(Y170="",0,($F170^2+Y170^2)^0.5)),5)</f>
        <v>0</v>
      </c>
      <c r="AC170">
        <f>IF(SUM($I170,$P170),IF($I170&lt;&gt;"",IF($P170&lt;&gt;"",IF($W170&lt;&gt;"",(($I170*M170)^2+($P170*T170)^2+($W170*AA170)^2)^0.5/SUM($I170,$P170,$W170),(($I170*M170)^2+($P170*T170)^2)^0.5/SUM($I170,$P170)),M170),""),0)</f>
        <v>0</v>
      </c>
      <c r="AD170">
        <f>IF(SUM($I170,$P170),IF($I170&lt;&gt;"",IF($P170&lt;&gt;"",IF($W170&lt;&gt;"",(($I170*N170)^2+($P170*U170)^2+($W170*AB170)^2)^0.5/SUM($I170,$P170,$W170),(($I170*N170)^2+($P170*U170)^2)^0.5/SUM($I170,$P170)),N170),""),0)</f>
        <v>0</v>
      </c>
      <c r="AE170" s="10">
        <f>IF(AC170&lt;&gt;"",(AC170*SUM($I170,$P170,$W170))^2,"")</f>
        <v>0</v>
      </c>
      <c r="AF170" s="10">
        <f>IF(AD170&lt;&gt;"",(AD170*SUM($I170,$P170,$W170))^2,"")</f>
        <v>0</v>
      </c>
      <c r="AG170" s="10">
        <f>IFERROR(ABS(I170),"")</f>
        <v>0</v>
      </c>
      <c r="AH170" s="10">
        <f>IFERROR(ABS(P170),"")</f>
        <v>0</v>
      </c>
      <c r="AI170" s="10">
        <f>IFERROR(ABS(W170),"")</f>
        <v>0</v>
      </c>
    </row>
    <row r="171" spans="2:35">
      <c r="B171">
        <v>167</v>
      </c>
      <c r="C171" t="s">
        <v>122</v>
      </c>
      <c r="D171" t="s">
        <v>123</v>
      </c>
      <c r="H171">
        <f>IF('3-Controllo quantitativo'!J169&lt;&gt;"",'3-Controllo quantitativo'!J169,"")</f>
        <v>0</v>
      </c>
      <c r="I171">
        <f>IF(E171&lt;&gt;"",IF(J171&lt;&gt;"",IF('3-Controllo quantitativo'!O169&lt;&gt;"",'3-Controllo quantitativo'!O169,0),""),"")</f>
        <v>0</v>
      </c>
      <c r="M171">
        <f>ROUND(IF($E171="",IF(J171="",0,0),IF(I171="",0,($E171^2+J171^2)^0.5)),5)</f>
        <v>0</v>
      </c>
      <c r="N171">
        <f>ROUND(IF($F171="",IF(K171="",0,0),IF(K171="",0,($F171^2+K171^2)^0.5)),5)</f>
        <v>0</v>
      </c>
      <c r="O171">
        <f>IF('3-Controllo quantitativo'!P169&lt;&gt;"",'3-Controllo quantitativo'!P169,"")</f>
        <v>0</v>
      </c>
      <c r="T171">
        <f>ROUND(IF($E171="",IF(Q171="",0,0),IF(Q171="",0,($E171^2+Q171^2)^0.5)),5)</f>
        <v>0</v>
      </c>
      <c r="U171">
        <f>ROUND(IF($F171="",IF(R171="",0,0),IF(R171="",0,($F171^2+R171^2)^0.5)),5)</f>
        <v>0</v>
      </c>
      <c r="V171">
        <f>IF('3-Controllo quantitativo'!V169&lt;&gt;"",'3-Controllo quantitativo'!V169,"")</f>
        <v>0</v>
      </c>
      <c r="AA171">
        <f>ROUND(IF($E171="",IF(X171="",0,0),IF(X171="",0,($E171^2+X171^2)^0.5)),5)</f>
        <v>0</v>
      </c>
      <c r="AB171">
        <f>ROUND(IF($F171="",IF(Y171="",0,0),IF(Y171="",0,($F171^2+Y171^2)^0.5)),5)</f>
        <v>0</v>
      </c>
      <c r="AC171">
        <f>IF(SUM($I171,$P171),IF($I171&lt;&gt;"",IF($P171&lt;&gt;"",IF($W171&lt;&gt;"",(($I171*M171)^2+($P171*T171)^2+($W171*AA171)^2)^0.5/SUM($I171,$P171,$W171),(($I171*M171)^2+($P171*T171)^2)^0.5/SUM($I171,$P171)),M171),""),0)</f>
        <v>0</v>
      </c>
      <c r="AD171">
        <f>IF(SUM($I171,$P171),IF($I171&lt;&gt;"",IF($P171&lt;&gt;"",IF($W171&lt;&gt;"",(($I171*N171)^2+($P171*U171)^2+($W171*AB171)^2)^0.5/SUM($I171,$P171,$W171),(($I171*N171)^2+($P171*U171)^2)^0.5/SUM($I171,$P171)),N171),""),0)</f>
        <v>0</v>
      </c>
      <c r="AE171" s="10">
        <f>IF(AC171&lt;&gt;"",(AC171*SUM($I171,$P171,$W171))^2,"")</f>
        <v>0</v>
      </c>
      <c r="AF171" s="10">
        <f>IF(AD171&lt;&gt;"",(AD171*SUM($I171,$P171,$W171))^2,"")</f>
        <v>0</v>
      </c>
      <c r="AG171" s="10">
        <f>IFERROR(ABS(I171),"")</f>
        <v>0</v>
      </c>
      <c r="AH171" s="10">
        <f>IFERROR(ABS(P171),"")</f>
        <v>0</v>
      </c>
      <c r="AI171" s="10">
        <f>IFERROR(ABS(W171),"")</f>
        <v>0</v>
      </c>
    </row>
    <row r="172" spans="2:35">
      <c r="B172">
        <v>168</v>
      </c>
      <c r="C172" t="s">
        <v>163</v>
      </c>
      <c r="D172" t="s">
        <v>120</v>
      </c>
      <c r="H172">
        <f>IF('3-Controllo quantitativo'!J170&lt;&gt;"",'3-Controllo quantitativo'!J170,"")</f>
        <v>0</v>
      </c>
      <c r="I172">
        <f>IF(E172&lt;&gt;"",IF(J172&lt;&gt;"",IF('3-Controllo quantitativo'!O170&lt;&gt;"",'3-Controllo quantitativo'!O170,0),""),"")</f>
        <v>0</v>
      </c>
      <c r="M172">
        <f>ROUND(IF($E172="",IF(J172="",0,0),IF(I172="",0,($E172^2+J172^2)^0.5)),5)</f>
        <v>0</v>
      </c>
      <c r="N172">
        <f>ROUND(IF($F172="",IF(K172="",0,0),IF(K172="",0,($F172^2+K172^2)^0.5)),5)</f>
        <v>0</v>
      </c>
      <c r="O172">
        <f>IF('3-Controllo quantitativo'!P170&lt;&gt;"",'3-Controllo quantitativo'!P170,"")</f>
        <v>0</v>
      </c>
      <c r="T172">
        <f>ROUND(IF($E172="",IF(Q172="",0,0),IF(Q172="",0,($E172^2+Q172^2)^0.5)),5)</f>
        <v>0</v>
      </c>
      <c r="U172">
        <f>ROUND(IF($F172="",IF(R172="",0,0),IF(R172="",0,($F172^2+R172^2)^0.5)),5)</f>
        <v>0</v>
      </c>
      <c r="V172">
        <f>IF('3-Controllo quantitativo'!V170&lt;&gt;"",'3-Controllo quantitativo'!V170,"")</f>
        <v>0</v>
      </c>
      <c r="AA172">
        <f>ROUND(IF($E172="",IF(X172="",0,0),IF(X172="",0,($E172^2+X172^2)^0.5)),5)</f>
        <v>0</v>
      </c>
      <c r="AB172">
        <f>ROUND(IF($F172="",IF(Y172="",0,0),IF(Y172="",0,($F172^2+Y172^2)^0.5)),5)</f>
        <v>0</v>
      </c>
      <c r="AC172">
        <f>IF(SUM($I172,$P172),IF($I172&lt;&gt;"",IF($P172&lt;&gt;"",IF($W172&lt;&gt;"",(($I172*M172)^2+($P172*T172)^2+($W172*AA172)^2)^0.5/SUM($I172,$P172,$W172),(($I172*M172)^2+($P172*T172)^2)^0.5/SUM($I172,$P172)),M172),""),0)</f>
        <v>0</v>
      </c>
      <c r="AD172">
        <f>IF(SUM($I172,$P172),IF($I172&lt;&gt;"",IF($P172&lt;&gt;"",IF($W172&lt;&gt;"",(($I172*N172)^2+($P172*U172)^2+($W172*AB172)^2)^0.5/SUM($I172,$P172,$W172),(($I172*N172)^2+($P172*U172)^2)^0.5/SUM($I172,$P172)),N172),""),0)</f>
        <v>0</v>
      </c>
      <c r="AE172" s="10">
        <f>IF(AC172&lt;&gt;"",(AC172*SUM($I172,$P172,$W172))^2,"")</f>
        <v>0</v>
      </c>
      <c r="AF172" s="10">
        <f>IF(AD172&lt;&gt;"",(AD172*SUM($I172,$P172,$W172))^2,"")</f>
        <v>0</v>
      </c>
      <c r="AG172" s="10">
        <f>IFERROR(ABS(I172),"")</f>
        <v>0</v>
      </c>
      <c r="AH172" s="10">
        <f>IFERROR(ABS(P172),"")</f>
        <v>0</v>
      </c>
      <c r="AI172" s="10">
        <f>IFERROR(ABS(W172),"")</f>
        <v>0</v>
      </c>
    </row>
    <row r="173" spans="2:35">
      <c r="B173">
        <v>169</v>
      </c>
      <c r="C173" t="s">
        <v>164</v>
      </c>
      <c r="D173" t="s">
        <v>120</v>
      </c>
      <c r="H173">
        <f>IF('3-Controllo quantitativo'!J171&lt;&gt;"",'3-Controllo quantitativo'!J171,"")</f>
        <v>0</v>
      </c>
      <c r="I173">
        <f>IF(E173&lt;&gt;"",IF(J173&lt;&gt;"",IF('3-Controllo quantitativo'!O171&lt;&gt;"",'3-Controllo quantitativo'!O171,0),""),"")</f>
        <v>0</v>
      </c>
      <c r="M173">
        <f>ROUND(IF($E173="",IF(J173="",0,0),IF(I173="",0,($E173^2+J173^2)^0.5)),5)</f>
        <v>0</v>
      </c>
      <c r="N173">
        <f>ROUND(IF($F173="",IF(K173="",0,0),IF(K173="",0,($F173^2+K173^2)^0.5)),5)</f>
        <v>0</v>
      </c>
      <c r="O173">
        <f>IF('3-Controllo quantitativo'!P171&lt;&gt;"",'3-Controllo quantitativo'!P171,"")</f>
        <v>0</v>
      </c>
      <c r="T173">
        <f>ROUND(IF($E173="",IF(Q173="",0,0),IF(Q173="",0,($E173^2+Q173^2)^0.5)),5)</f>
        <v>0</v>
      </c>
      <c r="U173">
        <f>ROUND(IF($F173="",IF(R173="",0,0),IF(R173="",0,($F173^2+R173^2)^0.5)),5)</f>
        <v>0</v>
      </c>
      <c r="V173">
        <f>IF('3-Controllo quantitativo'!V171&lt;&gt;"",'3-Controllo quantitativo'!V171,"")</f>
        <v>0</v>
      </c>
      <c r="AA173">
        <f>ROUND(IF($E173="",IF(X173="",0,0),IF(X173="",0,($E173^2+X173^2)^0.5)),5)</f>
        <v>0</v>
      </c>
      <c r="AB173">
        <f>ROUND(IF($F173="",IF(Y173="",0,0),IF(Y173="",0,($F173^2+Y173^2)^0.5)),5)</f>
        <v>0</v>
      </c>
      <c r="AC173">
        <f>IF(SUM($I173,$P173),IF($I173&lt;&gt;"",IF($P173&lt;&gt;"",IF($W173&lt;&gt;"",(($I173*M173)^2+($P173*T173)^2+($W173*AA173)^2)^0.5/SUM($I173,$P173,$W173),(($I173*M173)^2+($P173*T173)^2)^0.5/SUM($I173,$P173)),M173),""),0)</f>
        <v>0</v>
      </c>
      <c r="AD173">
        <f>IF(SUM($I173,$P173),IF($I173&lt;&gt;"",IF($P173&lt;&gt;"",IF($W173&lt;&gt;"",(($I173*N173)^2+($P173*U173)^2+($W173*AB173)^2)^0.5/SUM($I173,$P173,$W173),(($I173*N173)^2+($P173*U173)^2)^0.5/SUM($I173,$P173)),N173),""),0)</f>
        <v>0</v>
      </c>
      <c r="AE173" s="10">
        <f>IF(AC173&lt;&gt;"",(AC173*SUM($I173,$P173,$W173))^2,"")</f>
        <v>0</v>
      </c>
      <c r="AF173" s="10">
        <f>IF(AD173&lt;&gt;"",(AD173*SUM($I173,$P173,$W173))^2,"")</f>
        <v>0</v>
      </c>
      <c r="AG173" s="10">
        <f>IFERROR(ABS(I173),"")</f>
        <v>0</v>
      </c>
      <c r="AH173" s="10">
        <f>IFERROR(ABS(P173),"")</f>
        <v>0</v>
      </c>
      <c r="AI173" s="10">
        <f>IFERROR(ABS(W173),"")</f>
        <v>0</v>
      </c>
    </row>
    <row r="174" spans="2:35">
      <c r="B174">
        <v>170</v>
      </c>
      <c r="C174" t="s">
        <v>126</v>
      </c>
      <c r="D174" t="s">
        <v>120</v>
      </c>
      <c r="H174">
        <f>IF('3-Controllo quantitativo'!J172&lt;&gt;"",'3-Controllo quantitativo'!J172,"")</f>
        <v>0</v>
      </c>
      <c r="I174">
        <f>IF(E174&lt;&gt;"",IF(J174&lt;&gt;"",IF('3-Controllo quantitativo'!O172&lt;&gt;"",'3-Controllo quantitativo'!O172,0),""),"")</f>
        <v>0</v>
      </c>
      <c r="M174">
        <f>ROUND(IF($E174="",IF(J174="",0,0),IF(I174="",0,($E174^2+J174^2)^0.5)),5)</f>
        <v>0</v>
      </c>
      <c r="N174">
        <f>ROUND(IF($F174="",IF(K174="",0,0),IF(K174="",0,($F174^2+K174^2)^0.5)),5)</f>
        <v>0</v>
      </c>
      <c r="O174">
        <f>IF('3-Controllo quantitativo'!P172&lt;&gt;"",'3-Controllo quantitativo'!P172,"")</f>
        <v>0</v>
      </c>
      <c r="T174">
        <f>ROUND(IF($E174="",IF(Q174="",0,0),IF(Q174="",0,($E174^2+Q174^2)^0.5)),5)</f>
        <v>0</v>
      </c>
      <c r="U174">
        <f>ROUND(IF($F174="",IF(R174="",0,0),IF(R174="",0,($F174^2+R174^2)^0.5)),5)</f>
        <v>0</v>
      </c>
      <c r="V174">
        <f>IF('3-Controllo quantitativo'!V172&lt;&gt;"",'3-Controllo quantitativo'!V172,"")</f>
        <v>0</v>
      </c>
      <c r="AA174">
        <f>ROUND(IF($E174="",IF(X174="",0,0),IF(X174="",0,($E174^2+X174^2)^0.5)),5)</f>
        <v>0</v>
      </c>
      <c r="AB174">
        <f>ROUND(IF($F174="",IF(Y174="",0,0),IF(Y174="",0,($F174^2+Y174^2)^0.5)),5)</f>
        <v>0</v>
      </c>
      <c r="AC174">
        <f>IF(SUM($I174,$P174),IF($I174&lt;&gt;"",IF($P174&lt;&gt;"",IF($W174&lt;&gt;"",(($I174*M174)^2+($P174*T174)^2+($W174*AA174)^2)^0.5/SUM($I174,$P174,$W174),(($I174*M174)^2+($P174*T174)^2)^0.5/SUM($I174,$P174)),M174),""),0)</f>
        <v>0</v>
      </c>
      <c r="AD174">
        <f>IF(SUM($I174,$P174),IF($I174&lt;&gt;"",IF($P174&lt;&gt;"",IF($W174&lt;&gt;"",(($I174*N174)^2+($P174*U174)^2+($W174*AB174)^2)^0.5/SUM($I174,$P174,$W174),(($I174*N174)^2+($P174*U174)^2)^0.5/SUM($I174,$P174)),N174),""),0)</f>
        <v>0</v>
      </c>
      <c r="AE174" s="10">
        <f>IF(AC174&lt;&gt;"",(AC174*SUM($I174,$P174,$W174))^2,"")</f>
        <v>0</v>
      </c>
      <c r="AF174" s="10">
        <f>IF(AD174&lt;&gt;"",(AD174*SUM($I174,$P174,$W174))^2,"")</f>
        <v>0</v>
      </c>
      <c r="AG174" s="10">
        <f>IFERROR(ABS(I174),"")</f>
        <v>0</v>
      </c>
      <c r="AH174" s="10">
        <f>IFERROR(ABS(P174),"")</f>
        <v>0</v>
      </c>
      <c r="AI174" s="10">
        <f>IFERROR(ABS(W174),"")</f>
        <v>0</v>
      </c>
    </row>
    <row r="175" spans="2:35">
      <c r="B175">
        <v>171</v>
      </c>
      <c r="C175" t="s">
        <v>127</v>
      </c>
      <c r="D175" t="s">
        <v>120</v>
      </c>
      <c r="H175">
        <f>IF('3-Controllo quantitativo'!J173&lt;&gt;"",'3-Controllo quantitativo'!J173,"")</f>
        <v>0</v>
      </c>
      <c r="I175">
        <f>IF(E175&lt;&gt;"",IF(J175&lt;&gt;"",IF('3-Controllo quantitativo'!O173&lt;&gt;"",'3-Controllo quantitativo'!O173,0),""),"")</f>
        <v>0</v>
      </c>
      <c r="M175">
        <f>ROUND(IF($E175="",IF(J175="",0,0),IF(I175="",0,($E175^2+J175^2)^0.5)),5)</f>
        <v>0</v>
      </c>
      <c r="N175">
        <f>ROUND(IF($F175="",IF(K175="",0,0),IF(K175="",0,($F175^2+K175^2)^0.5)),5)</f>
        <v>0</v>
      </c>
      <c r="O175">
        <f>IF('3-Controllo quantitativo'!P173&lt;&gt;"",'3-Controllo quantitativo'!P173,"")</f>
        <v>0</v>
      </c>
      <c r="T175">
        <f>ROUND(IF($E175="",IF(Q175="",0,0),IF(Q175="",0,($E175^2+Q175^2)^0.5)),5)</f>
        <v>0</v>
      </c>
      <c r="U175">
        <f>ROUND(IF($F175="",IF(R175="",0,0),IF(R175="",0,($F175^2+R175^2)^0.5)),5)</f>
        <v>0</v>
      </c>
      <c r="V175">
        <f>IF('3-Controllo quantitativo'!V173&lt;&gt;"",'3-Controllo quantitativo'!V173,"")</f>
        <v>0</v>
      </c>
      <c r="AA175">
        <f>ROUND(IF($E175="",IF(X175="",0,0),IF(X175="",0,($E175^2+X175^2)^0.5)),5)</f>
        <v>0</v>
      </c>
      <c r="AB175">
        <f>ROUND(IF($F175="",IF(Y175="",0,0),IF(Y175="",0,($F175^2+Y175^2)^0.5)),5)</f>
        <v>0</v>
      </c>
      <c r="AC175">
        <f>IF(SUM($I175,$P175),IF($I175&lt;&gt;"",IF($P175&lt;&gt;"",IF($W175&lt;&gt;"",(($I175*M175)^2+($P175*T175)^2+($W175*AA175)^2)^0.5/SUM($I175,$P175,$W175),(($I175*M175)^2+($P175*T175)^2)^0.5/SUM($I175,$P175)),M175),""),0)</f>
        <v>0</v>
      </c>
      <c r="AD175">
        <f>IF(SUM($I175,$P175),IF($I175&lt;&gt;"",IF($P175&lt;&gt;"",IF($W175&lt;&gt;"",(($I175*N175)^2+($P175*U175)^2+($W175*AB175)^2)^0.5/SUM($I175,$P175,$W175),(($I175*N175)^2+($P175*U175)^2)^0.5/SUM($I175,$P175)),N175),""),0)</f>
        <v>0</v>
      </c>
      <c r="AE175" s="10">
        <f>IF(AC175&lt;&gt;"",(AC175*SUM($I175,$P175,$W175))^2,"")</f>
        <v>0</v>
      </c>
      <c r="AF175" s="10">
        <f>IF(AD175&lt;&gt;"",(AD175*SUM($I175,$P175,$W175))^2,"")</f>
        <v>0</v>
      </c>
      <c r="AG175" s="10">
        <f>IFERROR(ABS(I175),"")</f>
        <v>0</v>
      </c>
      <c r="AH175" s="10">
        <f>IFERROR(ABS(P175),"")</f>
        <v>0</v>
      </c>
      <c r="AI175" s="10">
        <f>IFERROR(ABS(W175),"")</f>
        <v>0</v>
      </c>
    </row>
    <row r="176" spans="2:35">
      <c r="B176">
        <v>172</v>
      </c>
      <c r="C176" t="s">
        <v>205</v>
      </c>
      <c r="D176" t="s">
        <v>198</v>
      </c>
      <c r="H176">
        <f>IF('3-Controllo quantitativo'!J174&lt;&gt;"",'3-Controllo quantitativo'!J174,"")</f>
        <v>0</v>
      </c>
      <c r="I176">
        <f>IF(E176&lt;&gt;"",IF(J176&lt;&gt;"",IF('3-Controllo quantitativo'!O174&lt;&gt;"",'3-Controllo quantitativo'!O174,0),""),"")</f>
        <v>0</v>
      </c>
      <c r="M176">
        <f>ROUND(IF($E176="",IF(J176="",0,0),IF(I176="",0,($E176^2+J176^2)^0.5)),5)</f>
        <v>0</v>
      </c>
      <c r="N176">
        <f>ROUND(IF($F176="",IF(K176="",0,0),IF(K176="",0,($F176^2+K176^2)^0.5)),5)</f>
        <v>0</v>
      </c>
      <c r="O176">
        <f>IF('3-Controllo quantitativo'!P174&lt;&gt;"",'3-Controllo quantitativo'!P174,"")</f>
        <v>0</v>
      </c>
      <c r="T176">
        <f>ROUND(IF($E176="",IF(Q176="",0,0),IF(Q176="",0,($E176^2+Q176^2)^0.5)),5)</f>
        <v>0</v>
      </c>
      <c r="U176">
        <f>ROUND(IF($F176="",IF(R176="",0,0),IF(R176="",0,($F176^2+R176^2)^0.5)),5)</f>
        <v>0</v>
      </c>
      <c r="V176">
        <f>IF('3-Controllo quantitativo'!V174&lt;&gt;"",'3-Controllo quantitativo'!V174,"")</f>
        <v>0</v>
      </c>
      <c r="AA176">
        <f>ROUND(IF($E176="",IF(X176="",0,0),IF(X176="",0,($E176^2+X176^2)^0.5)),5)</f>
        <v>0</v>
      </c>
      <c r="AB176">
        <f>ROUND(IF($F176="",IF(Y176="",0,0),IF(Y176="",0,($F176^2+Y176^2)^0.5)),5)</f>
        <v>0</v>
      </c>
      <c r="AC176">
        <f>IF(SUM($I176,$P176),IF($I176&lt;&gt;"",IF($P176&lt;&gt;"",IF($W176&lt;&gt;"",(($I176*M176)^2+($P176*T176)^2+($W176*AA176)^2)^0.5/SUM($I176,$P176,$W176),(($I176*M176)^2+($P176*T176)^2)^0.5/SUM($I176,$P176)),M176),""),0)</f>
        <v>0</v>
      </c>
      <c r="AD176">
        <f>IF(SUM($I176,$P176),IF($I176&lt;&gt;"",IF($P176&lt;&gt;"",IF($W176&lt;&gt;"",(($I176*N176)^2+($P176*U176)^2+($W176*AB176)^2)^0.5/SUM($I176,$P176,$W176),(($I176*N176)^2+($P176*U176)^2)^0.5/SUM($I176,$P176)),N176),""),0)</f>
        <v>0</v>
      </c>
      <c r="AE176" s="10">
        <f>IF(AC176&lt;&gt;"",(AC176*SUM($I176,$P176,$W176))^2,"")</f>
        <v>0</v>
      </c>
      <c r="AF176" s="10">
        <f>IF(AD176&lt;&gt;"",(AD176*SUM($I176,$P176,$W176))^2,"")</f>
        <v>0</v>
      </c>
      <c r="AG176" s="10">
        <f>IFERROR(ABS(I176),"")</f>
        <v>0</v>
      </c>
      <c r="AH176" s="10">
        <f>IFERROR(ABS(P176),"")</f>
        <v>0</v>
      </c>
      <c r="AI176" s="10">
        <f>IFERROR(ABS(W176),"")</f>
        <v>0</v>
      </c>
    </row>
    <row r="177" spans="2:35">
      <c r="B177">
        <v>173</v>
      </c>
      <c r="C177" t="s">
        <v>205</v>
      </c>
      <c r="D177" t="s">
        <v>104</v>
      </c>
      <c r="H177">
        <f>IF('3-Controllo quantitativo'!J175&lt;&gt;"",'3-Controllo quantitativo'!J175,"")</f>
        <v>0</v>
      </c>
      <c r="I177">
        <f>IF(E177&lt;&gt;"",IF(J177&lt;&gt;"",IF('3-Controllo quantitativo'!O175&lt;&gt;"",'3-Controllo quantitativo'!O175,0),""),"")</f>
        <v>0</v>
      </c>
      <c r="M177">
        <f>ROUND(IF($E177="",IF(J177="",0,0),IF(I177="",0,($E177^2+J177^2)^0.5)),5)</f>
        <v>0</v>
      </c>
      <c r="N177">
        <f>ROUND(IF($F177="",IF(K177="",0,0),IF(K177="",0,($F177^2+K177^2)^0.5)),5)</f>
        <v>0</v>
      </c>
      <c r="O177">
        <f>IF('3-Controllo quantitativo'!P175&lt;&gt;"",'3-Controllo quantitativo'!P175,"")</f>
        <v>0</v>
      </c>
      <c r="T177">
        <f>ROUND(IF($E177="",IF(Q177="",0,0),IF(Q177="",0,($E177^2+Q177^2)^0.5)),5)</f>
        <v>0</v>
      </c>
      <c r="U177">
        <f>ROUND(IF($F177="",IF(R177="",0,0),IF(R177="",0,($F177^2+R177^2)^0.5)),5)</f>
        <v>0</v>
      </c>
      <c r="V177">
        <f>IF('3-Controllo quantitativo'!V175&lt;&gt;"",'3-Controllo quantitativo'!V175,"")</f>
        <v>0</v>
      </c>
      <c r="AA177">
        <f>ROUND(IF($E177="",IF(X177="",0,0),IF(X177="",0,($E177^2+X177^2)^0.5)),5)</f>
        <v>0</v>
      </c>
      <c r="AB177">
        <f>ROUND(IF($F177="",IF(Y177="",0,0),IF(Y177="",0,($F177^2+Y177^2)^0.5)),5)</f>
        <v>0</v>
      </c>
      <c r="AC177">
        <f>IF(SUM($I177,$P177),IF($I177&lt;&gt;"",IF($P177&lt;&gt;"",IF($W177&lt;&gt;"",(($I177*M177)^2+($P177*T177)^2+($W177*AA177)^2)^0.5/SUM($I177,$P177,$W177),(($I177*M177)^2+($P177*T177)^2)^0.5/SUM($I177,$P177)),M177),""),0)</f>
        <v>0</v>
      </c>
      <c r="AD177">
        <f>IF(SUM($I177,$P177),IF($I177&lt;&gt;"",IF($P177&lt;&gt;"",IF($W177&lt;&gt;"",(($I177*N177)^2+($P177*U177)^2+($W177*AB177)^2)^0.5/SUM($I177,$P177,$W177),(($I177*N177)^2+($P177*U177)^2)^0.5/SUM($I177,$P177)),N177),""),0)</f>
        <v>0</v>
      </c>
      <c r="AE177" s="10">
        <f>IF(AC177&lt;&gt;"",(AC177*SUM($I177,$P177,$W177))^2,"")</f>
        <v>0</v>
      </c>
      <c r="AF177" s="10">
        <f>IF(AD177&lt;&gt;"",(AD177*SUM($I177,$P177,$W177))^2,"")</f>
        <v>0</v>
      </c>
      <c r="AG177" s="10">
        <f>IFERROR(ABS(I177),"")</f>
        <v>0</v>
      </c>
      <c r="AH177" s="10">
        <f>IFERROR(ABS(P177),"")</f>
        <v>0</v>
      </c>
      <c r="AI177" s="10">
        <f>IFERROR(ABS(W177),"")</f>
        <v>0</v>
      </c>
    </row>
    <row r="178" spans="2:35">
      <c r="B178">
        <v>174</v>
      </c>
      <c r="C178" t="s">
        <v>206</v>
      </c>
      <c r="D178" t="s">
        <v>104</v>
      </c>
      <c r="H178">
        <f>IF('3-Controllo quantitativo'!J176&lt;&gt;"",'3-Controllo quantitativo'!J176,"")</f>
        <v>0</v>
      </c>
      <c r="I178">
        <f>IF(E178&lt;&gt;"",IF(J178&lt;&gt;"",IF('3-Controllo quantitativo'!O176&lt;&gt;"",'3-Controllo quantitativo'!O176,0),""),"")</f>
        <v>0</v>
      </c>
      <c r="M178">
        <f>ROUND(IF($E178="",IF(J178="",0,0),IF(I178="",0,($E178^2+J178^2)^0.5)),5)</f>
        <v>0</v>
      </c>
      <c r="N178">
        <f>ROUND(IF($F178="",IF(K178="",0,0),IF(K178="",0,($F178^2+K178^2)^0.5)),5)</f>
        <v>0</v>
      </c>
      <c r="O178">
        <f>IF('3-Controllo quantitativo'!P176&lt;&gt;"",'3-Controllo quantitativo'!P176,"")</f>
        <v>0</v>
      </c>
      <c r="T178">
        <f>ROUND(IF($E178="",IF(Q178="",0,0),IF(Q178="",0,($E178^2+Q178^2)^0.5)),5)</f>
        <v>0</v>
      </c>
      <c r="U178">
        <f>ROUND(IF($F178="",IF(R178="",0,0),IF(R178="",0,($F178^2+R178^2)^0.5)),5)</f>
        <v>0</v>
      </c>
      <c r="V178">
        <f>IF('3-Controllo quantitativo'!V176&lt;&gt;"",'3-Controllo quantitativo'!V176,"")</f>
        <v>0</v>
      </c>
      <c r="AA178">
        <f>ROUND(IF($E178="",IF(X178="",0,0),IF(X178="",0,($E178^2+X178^2)^0.5)),5)</f>
        <v>0</v>
      </c>
      <c r="AB178">
        <f>ROUND(IF($F178="",IF(Y178="",0,0),IF(Y178="",0,($F178^2+Y178^2)^0.5)),5)</f>
        <v>0</v>
      </c>
      <c r="AC178">
        <f>IF(SUM($I178,$P178),IF($I178&lt;&gt;"",IF($P178&lt;&gt;"",IF($W178&lt;&gt;"",(($I178*M178)^2+($P178*T178)^2+($W178*AA178)^2)^0.5/SUM($I178,$P178,$W178),(($I178*M178)^2+($P178*T178)^2)^0.5/SUM($I178,$P178)),M178),""),0)</f>
        <v>0</v>
      </c>
      <c r="AD178">
        <f>IF(SUM($I178,$P178),IF($I178&lt;&gt;"",IF($P178&lt;&gt;"",IF($W178&lt;&gt;"",(($I178*N178)^2+($P178*U178)^2+($W178*AB178)^2)^0.5/SUM($I178,$P178,$W178),(($I178*N178)^2+($P178*U178)^2)^0.5/SUM($I178,$P178)),N178),""),0)</f>
        <v>0</v>
      </c>
      <c r="AE178" s="10">
        <f>IF(AC178&lt;&gt;"",(AC178*SUM($I178,$P178,$W178))^2,"")</f>
        <v>0</v>
      </c>
      <c r="AF178" s="10">
        <f>IF(AD178&lt;&gt;"",(AD178*SUM($I178,$P178,$W178))^2,"")</f>
        <v>0</v>
      </c>
      <c r="AG178" s="10">
        <f>IFERROR(ABS(I178),"")</f>
        <v>0</v>
      </c>
      <c r="AH178" s="10">
        <f>IFERROR(ABS(P178),"")</f>
        <v>0</v>
      </c>
      <c r="AI178" s="10">
        <f>IFERROR(ABS(W178),"")</f>
        <v>0</v>
      </c>
    </row>
    <row r="179" spans="2:35">
      <c r="B179">
        <v>175</v>
      </c>
      <c r="C179" t="s">
        <v>200</v>
      </c>
      <c r="D179" t="s">
        <v>96</v>
      </c>
      <c r="H179">
        <f>IF('3-Controllo quantitativo'!J177&lt;&gt;"",'3-Controllo quantitativo'!J177,"")</f>
        <v>0</v>
      </c>
      <c r="I179">
        <f>IF(E179&lt;&gt;"",IF(J179&lt;&gt;"",IF('3-Controllo quantitativo'!O177&lt;&gt;"",'3-Controllo quantitativo'!O177,0),""),"")</f>
        <v>0</v>
      </c>
      <c r="M179">
        <f>ROUND(IF($E179="",IF(J179="",0,0),IF(I179="",0,($E179^2+J179^2)^0.5)),5)</f>
        <v>0</v>
      </c>
      <c r="N179">
        <f>ROUND(IF($F179="",IF(K179="",0,0),IF(K179="",0,($F179^2+K179^2)^0.5)),5)</f>
        <v>0</v>
      </c>
      <c r="O179">
        <f>IF('3-Controllo quantitativo'!P177&lt;&gt;"",'3-Controllo quantitativo'!P177,"")</f>
        <v>0</v>
      </c>
      <c r="T179">
        <f>ROUND(IF($E179="",IF(Q179="",0,0),IF(Q179="",0,($E179^2+Q179^2)^0.5)),5)</f>
        <v>0</v>
      </c>
      <c r="U179">
        <f>ROUND(IF($F179="",IF(R179="",0,0),IF(R179="",0,($F179^2+R179^2)^0.5)),5)</f>
        <v>0</v>
      </c>
      <c r="V179">
        <f>IF('3-Controllo quantitativo'!V177&lt;&gt;"",'3-Controllo quantitativo'!V177,"")</f>
        <v>0</v>
      </c>
      <c r="AA179">
        <f>ROUND(IF($E179="",IF(X179="",0,0),IF(X179="",0,($E179^2+X179^2)^0.5)),5)</f>
        <v>0</v>
      </c>
      <c r="AB179">
        <f>ROUND(IF($F179="",IF(Y179="",0,0),IF(Y179="",0,($F179^2+Y179^2)^0.5)),5)</f>
        <v>0</v>
      </c>
      <c r="AC179">
        <f>IF(SUM($I179,$P179),IF($I179&lt;&gt;"",IF($P179&lt;&gt;"",IF($W179&lt;&gt;"",(($I179*M179)^2+($P179*T179)^2+($W179*AA179)^2)^0.5/SUM($I179,$P179,$W179),(($I179*M179)^2+($P179*T179)^2)^0.5/SUM($I179,$P179)),M179),""),0)</f>
        <v>0</v>
      </c>
      <c r="AD179">
        <f>IF(SUM($I179,$P179),IF($I179&lt;&gt;"",IF($P179&lt;&gt;"",IF($W179&lt;&gt;"",(($I179*N179)^2+($P179*U179)^2+($W179*AB179)^2)^0.5/SUM($I179,$P179,$W179),(($I179*N179)^2+($P179*U179)^2)^0.5/SUM($I179,$P179)),N179),""),0)</f>
        <v>0</v>
      </c>
      <c r="AE179" s="10">
        <f>IF(AC179&lt;&gt;"",(AC179*SUM($I179,$P179,$W179))^2,"")</f>
        <v>0</v>
      </c>
      <c r="AF179" s="10">
        <f>IF(AD179&lt;&gt;"",(AD179*SUM($I179,$P179,$W179))^2,"")</f>
        <v>0</v>
      </c>
      <c r="AG179" s="10">
        <f>IFERROR(ABS(I179),"")</f>
        <v>0</v>
      </c>
      <c r="AH179" s="10">
        <f>IFERROR(ABS(P179),"")</f>
        <v>0</v>
      </c>
      <c r="AI179" s="10">
        <f>IFERROR(ABS(W179),"")</f>
        <v>0</v>
      </c>
    </row>
    <row r="180" spans="2:35">
      <c r="B180">
        <v>176</v>
      </c>
      <c r="C180" t="s">
        <v>201</v>
      </c>
      <c r="D180" t="s">
        <v>202</v>
      </c>
      <c r="H180">
        <f>IF('3-Controllo quantitativo'!J178&lt;&gt;"",'3-Controllo quantitativo'!J178,"")</f>
        <v>0</v>
      </c>
      <c r="I180">
        <f>IF(E180&lt;&gt;"",IF(J180&lt;&gt;"",IF('3-Controllo quantitativo'!O178&lt;&gt;"",'3-Controllo quantitativo'!O178,0),""),"")</f>
        <v>0</v>
      </c>
      <c r="M180">
        <f>ROUND(IF($E180="",IF(J180="",0,0),IF(I180="",0,($E180^2+J180^2)^0.5)),5)</f>
        <v>0</v>
      </c>
      <c r="N180">
        <f>ROUND(IF($F180="",IF(K180="",0,0),IF(K180="",0,($F180^2+K180^2)^0.5)),5)</f>
        <v>0</v>
      </c>
      <c r="O180">
        <f>IF('3-Controllo quantitativo'!P178&lt;&gt;"",'3-Controllo quantitativo'!P178,"")</f>
        <v>0</v>
      </c>
      <c r="T180">
        <f>ROUND(IF($E180="",IF(Q180="",0,0),IF(Q180="",0,($E180^2+Q180^2)^0.5)),5)</f>
        <v>0</v>
      </c>
      <c r="U180">
        <f>ROUND(IF($F180="",IF(R180="",0,0),IF(R180="",0,($F180^2+R180^2)^0.5)),5)</f>
        <v>0</v>
      </c>
      <c r="V180">
        <f>IF('3-Controllo quantitativo'!V178&lt;&gt;"",'3-Controllo quantitativo'!V178,"")</f>
        <v>0</v>
      </c>
      <c r="AA180">
        <f>ROUND(IF($E180="",IF(X180="",0,0),IF(X180="",0,($E180^2+X180^2)^0.5)),5)</f>
        <v>0</v>
      </c>
      <c r="AB180">
        <f>ROUND(IF($F180="",IF(Y180="",0,0),IF(Y180="",0,($F180^2+Y180^2)^0.5)),5)</f>
        <v>0</v>
      </c>
      <c r="AC180">
        <f>IF(SUM($I180,$P180),IF($I180&lt;&gt;"",IF($P180&lt;&gt;"",IF($W180&lt;&gt;"",(($I180*M180)^2+($P180*T180)^2+($W180*AA180)^2)^0.5/SUM($I180,$P180,$W180),(($I180*M180)^2+($P180*T180)^2)^0.5/SUM($I180,$P180)),M180),""),0)</f>
        <v>0</v>
      </c>
      <c r="AD180">
        <f>IF(SUM($I180,$P180),IF($I180&lt;&gt;"",IF($P180&lt;&gt;"",IF($W180&lt;&gt;"",(($I180*N180)^2+($P180*U180)^2+($W180*AB180)^2)^0.5/SUM($I180,$P180,$W180),(($I180*N180)^2+($P180*U180)^2)^0.5/SUM($I180,$P180)),N180),""),0)</f>
        <v>0</v>
      </c>
      <c r="AE180" s="10">
        <f>IF(AC180&lt;&gt;"",(AC180*SUM($I180,$P180,$W180))^2,"")</f>
        <v>0</v>
      </c>
      <c r="AF180" s="10">
        <f>IF(AD180&lt;&gt;"",(AD180*SUM($I180,$P180,$W180))^2,"")</f>
        <v>0</v>
      </c>
      <c r="AG180" s="10">
        <f>IFERROR(ABS(I180),"")</f>
        <v>0</v>
      </c>
      <c r="AH180" s="10">
        <f>IFERROR(ABS(P180),"")</f>
        <v>0</v>
      </c>
      <c r="AI180" s="10">
        <f>IFERROR(ABS(W180),"")</f>
        <v>0</v>
      </c>
    </row>
    <row r="181" spans="2:35">
      <c r="B181">
        <v>177</v>
      </c>
      <c r="C181" t="s">
        <v>204</v>
      </c>
      <c r="D181" t="s">
        <v>192</v>
      </c>
      <c r="H181">
        <f>IF('3-Controllo quantitativo'!J179&lt;&gt;"",'3-Controllo quantitativo'!J179,"")</f>
        <v>0</v>
      </c>
      <c r="I181">
        <f>IF(E181&lt;&gt;"",IF(J181&lt;&gt;"",IF('3-Controllo quantitativo'!O179&lt;&gt;"",'3-Controllo quantitativo'!O179,0),""),"")</f>
        <v>0</v>
      </c>
      <c r="M181">
        <f>ROUND(IF($E181="",IF(J181="",0,0),IF(I181="",0,($E181^2+J181^2)^0.5)),5)</f>
        <v>0</v>
      </c>
      <c r="N181">
        <f>ROUND(IF($F181="",IF(K181="",0,0),IF(K181="",0,($F181^2+K181^2)^0.5)),5)</f>
        <v>0</v>
      </c>
      <c r="O181">
        <f>IF('3-Controllo quantitativo'!P179&lt;&gt;"",'3-Controllo quantitativo'!P179,"")</f>
        <v>0</v>
      </c>
      <c r="T181">
        <f>ROUND(IF($E181="",IF(Q181="",0,0),IF(Q181="",0,($E181^2+Q181^2)^0.5)),5)</f>
        <v>0</v>
      </c>
      <c r="U181">
        <f>ROUND(IF($F181="",IF(R181="",0,0),IF(R181="",0,($F181^2+R181^2)^0.5)),5)</f>
        <v>0</v>
      </c>
      <c r="V181">
        <f>IF('3-Controllo quantitativo'!V179&lt;&gt;"",'3-Controllo quantitativo'!V179,"")</f>
        <v>0</v>
      </c>
      <c r="AA181">
        <f>ROUND(IF($E181="",IF(X181="",0,0),IF(X181="",0,($E181^2+X181^2)^0.5)),5)</f>
        <v>0</v>
      </c>
      <c r="AB181">
        <f>ROUND(IF($F181="",IF(Y181="",0,0),IF(Y181="",0,($F181^2+Y181^2)^0.5)),5)</f>
        <v>0</v>
      </c>
      <c r="AC181">
        <f>IF(SUM($I181,$P181),IF($I181&lt;&gt;"",IF($P181&lt;&gt;"",IF($W181&lt;&gt;"",(($I181*M181)^2+($P181*T181)^2+($W181*AA181)^2)^0.5/SUM($I181,$P181,$W181),(($I181*M181)^2+($P181*T181)^2)^0.5/SUM($I181,$P181)),M181),""),0)</f>
        <v>0</v>
      </c>
      <c r="AD181">
        <f>IF(SUM($I181,$P181),IF($I181&lt;&gt;"",IF($P181&lt;&gt;"",IF($W181&lt;&gt;"",(($I181*N181)^2+($P181*U181)^2+($W181*AB181)^2)^0.5/SUM($I181,$P181,$W181),(($I181*N181)^2+($P181*U181)^2)^0.5/SUM($I181,$P181)),N181),""),0)</f>
        <v>0</v>
      </c>
      <c r="AE181" s="10">
        <f>IF(AC181&lt;&gt;"",(AC181*SUM($I181,$P181,$W181))^2,"")</f>
        <v>0</v>
      </c>
      <c r="AF181" s="10">
        <f>IF(AD181&lt;&gt;"",(AD181*SUM($I181,$P181,$W181))^2,"")</f>
        <v>0</v>
      </c>
      <c r="AG181" s="10">
        <f>IFERROR(ABS(I181),"")</f>
        <v>0</v>
      </c>
      <c r="AH181" s="10">
        <f>IFERROR(ABS(P181),"")</f>
        <v>0</v>
      </c>
      <c r="AI181" s="10">
        <f>IFERROR(ABS(W181),"")</f>
        <v>0</v>
      </c>
    </row>
    <row r="182" spans="2:35">
      <c r="B182">
        <v>178</v>
      </c>
      <c r="C182" t="s">
        <v>203</v>
      </c>
      <c r="D182" t="s">
        <v>112</v>
      </c>
      <c r="H182">
        <f>IF('3-Controllo quantitativo'!J180&lt;&gt;"",'3-Controllo quantitativo'!J180,"")</f>
        <v>0</v>
      </c>
      <c r="I182">
        <f>IF(E182&lt;&gt;"",IF(J182&lt;&gt;"",IF('3-Controllo quantitativo'!O180&lt;&gt;"",'3-Controllo quantitativo'!O180,0),""),"")</f>
        <v>0</v>
      </c>
      <c r="M182">
        <f>ROUND(IF($E182="",IF(J182="",0,0),IF(I182="",0,($E182^2+J182^2)^0.5)),5)</f>
        <v>0</v>
      </c>
      <c r="N182">
        <f>ROUND(IF($F182="",IF(K182="",0,0),IF(K182="",0,($F182^2+K182^2)^0.5)),5)</f>
        <v>0</v>
      </c>
      <c r="O182">
        <f>IF('3-Controllo quantitativo'!P180&lt;&gt;"",'3-Controllo quantitativo'!P180,"")</f>
        <v>0</v>
      </c>
      <c r="T182">
        <f>ROUND(IF($E182="",IF(Q182="",0,0),IF(Q182="",0,($E182^2+Q182^2)^0.5)),5)</f>
        <v>0</v>
      </c>
      <c r="U182">
        <f>ROUND(IF($F182="",IF(R182="",0,0),IF(R182="",0,($F182^2+R182^2)^0.5)),5)</f>
        <v>0</v>
      </c>
      <c r="V182">
        <f>IF('3-Controllo quantitativo'!V180&lt;&gt;"",'3-Controllo quantitativo'!V180,"")</f>
        <v>0</v>
      </c>
      <c r="AA182">
        <f>ROUND(IF($E182="",IF(X182="",0,0),IF(X182="",0,($E182^2+X182^2)^0.5)),5)</f>
        <v>0</v>
      </c>
      <c r="AB182">
        <f>ROUND(IF($F182="",IF(Y182="",0,0),IF(Y182="",0,($F182^2+Y182^2)^0.5)),5)</f>
        <v>0</v>
      </c>
      <c r="AC182">
        <f>IF(SUM($I182,$P182),IF($I182&lt;&gt;"",IF($P182&lt;&gt;"",IF($W182&lt;&gt;"",(($I182*M182)^2+($P182*T182)^2+($W182*AA182)^2)^0.5/SUM($I182,$P182,$W182),(($I182*M182)^2+($P182*T182)^2)^0.5/SUM($I182,$P182)),M182),""),0)</f>
        <v>0</v>
      </c>
      <c r="AD182">
        <f>IF(SUM($I182,$P182),IF($I182&lt;&gt;"",IF($P182&lt;&gt;"",IF($W182&lt;&gt;"",(($I182*N182)^2+($P182*U182)^2+($W182*AB182)^2)^0.5/SUM($I182,$P182,$W182),(($I182*N182)^2+($P182*U182)^2)^0.5/SUM($I182,$P182)),N182),""),0)</f>
        <v>0</v>
      </c>
      <c r="AE182" s="10">
        <f>IF(AC182&lt;&gt;"",(AC182*SUM($I182,$P182,$W182))^2,"")</f>
        <v>0</v>
      </c>
      <c r="AF182" s="10">
        <f>IF(AD182&lt;&gt;"",(AD182*SUM($I182,$P182,$W182))^2,"")</f>
        <v>0</v>
      </c>
      <c r="AG182" s="10">
        <f>IFERROR(ABS(I182),"")</f>
        <v>0</v>
      </c>
      <c r="AH182" s="10">
        <f>IFERROR(ABS(P182),"")</f>
        <v>0</v>
      </c>
      <c r="AI182" s="10">
        <f>IFERROR(ABS(W182),"")</f>
        <v>0</v>
      </c>
    </row>
    <row r="183" spans="2:35">
      <c r="B183">
        <v>179</v>
      </c>
      <c r="C183" t="s">
        <v>207</v>
      </c>
      <c r="D183" t="s">
        <v>104</v>
      </c>
      <c r="H183">
        <f>IF('3-Controllo quantitativo'!J181&lt;&gt;"",'3-Controllo quantitativo'!J181,"")</f>
        <v>0</v>
      </c>
      <c r="I183">
        <f>IF(E183&lt;&gt;"",IF(J183&lt;&gt;"",IF('3-Controllo quantitativo'!O181&lt;&gt;"",'3-Controllo quantitativo'!O181,0),""),"")</f>
        <v>0</v>
      </c>
      <c r="M183">
        <f>ROUND(IF($E183="",IF(J183="",0,0),IF(I183="",0,($E183^2+J183^2)^0.5)),5)</f>
        <v>0</v>
      </c>
      <c r="N183">
        <f>ROUND(IF($F183="",IF(K183="",0,0),IF(K183="",0,($F183^2+K183^2)^0.5)),5)</f>
        <v>0</v>
      </c>
      <c r="O183">
        <f>IF('3-Controllo quantitativo'!P181&lt;&gt;"",'3-Controllo quantitativo'!P181,"")</f>
        <v>0</v>
      </c>
      <c r="T183">
        <f>ROUND(IF($E183="",IF(Q183="",0,0),IF(Q183="",0,($E183^2+Q183^2)^0.5)),5)</f>
        <v>0</v>
      </c>
      <c r="U183">
        <f>ROUND(IF($F183="",IF(R183="",0,0),IF(R183="",0,($F183^2+R183^2)^0.5)),5)</f>
        <v>0</v>
      </c>
      <c r="V183">
        <f>IF('3-Controllo quantitativo'!V181&lt;&gt;"",'3-Controllo quantitativo'!V181,"")</f>
        <v>0</v>
      </c>
      <c r="AA183">
        <f>ROUND(IF($E183="",IF(X183="",0,0),IF(X183="",0,($E183^2+X183^2)^0.5)),5)</f>
        <v>0</v>
      </c>
      <c r="AB183">
        <f>ROUND(IF($F183="",IF(Y183="",0,0),IF(Y183="",0,($F183^2+Y183^2)^0.5)),5)</f>
        <v>0</v>
      </c>
      <c r="AC183">
        <f>IF(SUM($I183,$P183),IF($I183&lt;&gt;"",IF($P183&lt;&gt;"",IF($W183&lt;&gt;"",(($I183*M183)^2+($P183*T183)^2+($W183*AA183)^2)^0.5/SUM($I183,$P183,$W183),(($I183*M183)^2+($P183*T183)^2)^0.5/SUM($I183,$P183)),M183),""),0)</f>
        <v>0</v>
      </c>
      <c r="AD183">
        <f>IF(SUM($I183,$P183),IF($I183&lt;&gt;"",IF($P183&lt;&gt;"",IF($W183&lt;&gt;"",(($I183*N183)^2+($P183*U183)^2+($W183*AB183)^2)^0.5/SUM($I183,$P183,$W183),(($I183*N183)^2+($P183*U183)^2)^0.5/SUM($I183,$P183)),N183),""),0)</f>
        <v>0</v>
      </c>
      <c r="AE183" s="10">
        <f>IF(AC183&lt;&gt;"",(AC183*SUM($I183,$P183,$W183))^2,"")</f>
        <v>0</v>
      </c>
      <c r="AF183" s="10">
        <f>IF(AD183&lt;&gt;"",(AD183*SUM($I183,$P183,$W183))^2,"")</f>
        <v>0</v>
      </c>
      <c r="AG183" s="10">
        <f>IFERROR(ABS(I183),"")</f>
        <v>0</v>
      </c>
      <c r="AH183" s="10">
        <f>IFERROR(ABS(P183),"")</f>
        <v>0</v>
      </c>
      <c r="AI183" s="10">
        <f>IFERROR(ABS(W183),"")</f>
        <v>0</v>
      </c>
    </row>
    <row r="184" spans="2:35">
      <c r="B184">
        <v>180</v>
      </c>
      <c r="C184" t="s">
        <v>163</v>
      </c>
      <c r="D184" t="s">
        <v>120</v>
      </c>
      <c r="H184">
        <f>IF('3-Controllo quantitativo'!J182&lt;&gt;"",'3-Controllo quantitativo'!J182,"")</f>
        <v>0</v>
      </c>
      <c r="I184">
        <f>IF(E184&lt;&gt;"",IF(J184&lt;&gt;"",IF('3-Controllo quantitativo'!O182&lt;&gt;"",'3-Controllo quantitativo'!O182,0),""),"")</f>
        <v>0</v>
      </c>
      <c r="M184">
        <f>ROUND(IF($E184="",IF(J184="",0,0),IF(I184="",0,($E184^2+J184^2)^0.5)),5)</f>
        <v>0</v>
      </c>
      <c r="N184">
        <f>ROUND(IF($F184="",IF(K184="",0,0),IF(K184="",0,($F184^2+K184^2)^0.5)),5)</f>
        <v>0</v>
      </c>
      <c r="O184">
        <f>IF('3-Controllo quantitativo'!P182&lt;&gt;"",'3-Controllo quantitativo'!P182,"")</f>
        <v>0</v>
      </c>
      <c r="T184">
        <f>ROUND(IF($E184="",IF(Q184="",0,0),IF(Q184="",0,($E184^2+Q184^2)^0.5)),5)</f>
        <v>0</v>
      </c>
      <c r="U184">
        <f>ROUND(IF($F184="",IF(R184="",0,0),IF(R184="",0,($F184^2+R184^2)^0.5)),5)</f>
        <v>0</v>
      </c>
      <c r="V184">
        <f>IF('3-Controllo quantitativo'!V182&lt;&gt;"",'3-Controllo quantitativo'!V182,"")</f>
        <v>0</v>
      </c>
      <c r="AA184">
        <f>ROUND(IF($E184="",IF(X184="",0,0),IF(X184="",0,($E184^2+X184^2)^0.5)),5)</f>
        <v>0</v>
      </c>
      <c r="AB184">
        <f>ROUND(IF($F184="",IF(Y184="",0,0),IF(Y184="",0,($F184^2+Y184^2)^0.5)),5)</f>
        <v>0</v>
      </c>
      <c r="AC184">
        <f>IF(SUM($I184,$P184),IF($I184&lt;&gt;"",IF($P184&lt;&gt;"",IF($W184&lt;&gt;"",(($I184*M184)^2+($P184*T184)^2+($W184*AA184)^2)^0.5/SUM($I184,$P184,$W184),(($I184*M184)^2+($P184*T184)^2)^0.5/SUM($I184,$P184)),M184),""),0)</f>
        <v>0</v>
      </c>
      <c r="AD184">
        <f>IF(SUM($I184,$P184),IF($I184&lt;&gt;"",IF($P184&lt;&gt;"",IF($W184&lt;&gt;"",(($I184*N184)^2+($P184*U184)^2+($W184*AB184)^2)^0.5/SUM($I184,$P184,$W184),(($I184*N184)^2+($P184*U184)^2)^0.5/SUM($I184,$P184)),N184),""),0)</f>
        <v>0</v>
      </c>
      <c r="AE184" s="10">
        <f>IF(AC184&lt;&gt;"",(AC184*SUM($I184,$P184,$W184))^2,"")</f>
        <v>0</v>
      </c>
      <c r="AF184" s="10">
        <f>IF(AD184&lt;&gt;"",(AD184*SUM($I184,$P184,$W184))^2,"")</f>
        <v>0</v>
      </c>
      <c r="AG184" s="10">
        <f>IFERROR(ABS(I184),"")</f>
        <v>0</v>
      </c>
      <c r="AH184" s="10">
        <f>IFERROR(ABS(P184),"")</f>
        <v>0</v>
      </c>
      <c r="AI184" s="10">
        <f>IFERROR(ABS(W184),"")</f>
        <v>0</v>
      </c>
    </row>
    <row r="185" spans="2:35">
      <c r="B185">
        <v>181</v>
      </c>
      <c r="C185" t="s">
        <v>164</v>
      </c>
      <c r="D185" t="s">
        <v>120</v>
      </c>
      <c r="H185">
        <f>IF('3-Controllo quantitativo'!J183&lt;&gt;"",'3-Controllo quantitativo'!J183,"")</f>
        <v>0</v>
      </c>
      <c r="I185">
        <f>IF(E185&lt;&gt;"",IF(J185&lt;&gt;"",IF('3-Controllo quantitativo'!O183&lt;&gt;"",'3-Controllo quantitativo'!O183,0),""),"")</f>
        <v>0</v>
      </c>
      <c r="M185">
        <f>ROUND(IF($E185="",IF(J185="",0,0),IF(I185="",0,($E185^2+J185^2)^0.5)),5)</f>
        <v>0</v>
      </c>
      <c r="N185">
        <f>ROUND(IF($F185="",IF(K185="",0,0),IF(K185="",0,($F185^2+K185^2)^0.5)),5)</f>
        <v>0</v>
      </c>
      <c r="O185">
        <f>IF('3-Controllo quantitativo'!P183&lt;&gt;"",'3-Controllo quantitativo'!P183,"")</f>
        <v>0</v>
      </c>
      <c r="T185">
        <f>ROUND(IF($E185="",IF(Q185="",0,0),IF(Q185="",0,($E185^2+Q185^2)^0.5)),5)</f>
        <v>0</v>
      </c>
      <c r="U185">
        <f>ROUND(IF($F185="",IF(R185="",0,0),IF(R185="",0,($F185^2+R185^2)^0.5)),5)</f>
        <v>0</v>
      </c>
      <c r="V185">
        <f>IF('3-Controllo quantitativo'!V183&lt;&gt;"",'3-Controllo quantitativo'!V183,"")</f>
        <v>0</v>
      </c>
      <c r="AA185">
        <f>ROUND(IF($E185="",IF(X185="",0,0),IF(X185="",0,($E185^2+X185^2)^0.5)),5)</f>
        <v>0</v>
      </c>
      <c r="AB185">
        <f>ROUND(IF($F185="",IF(Y185="",0,0),IF(Y185="",0,($F185^2+Y185^2)^0.5)),5)</f>
        <v>0</v>
      </c>
      <c r="AC185">
        <f>IF(SUM($I185,$P185),IF($I185&lt;&gt;"",IF($P185&lt;&gt;"",IF($W185&lt;&gt;"",(($I185*M185)^2+($P185*T185)^2+($W185*AA185)^2)^0.5/SUM($I185,$P185,$W185),(($I185*M185)^2+($P185*T185)^2)^0.5/SUM($I185,$P185)),M185),""),0)</f>
        <v>0</v>
      </c>
      <c r="AD185">
        <f>IF(SUM($I185,$P185),IF($I185&lt;&gt;"",IF($P185&lt;&gt;"",IF($W185&lt;&gt;"",(($I185*N185)^2+($P185*U185)^2+($W185*AB185)^2)^0.5/SUM($I185,$P185,$W185),(($I185*N185)^2+($P185*U185)^2)^0.5/SUM($I185,$P185)),N185),""),0)</f>
        <v>0</v>
      </c>
      <c r="AE185" s="10">
        <f>IF(AC185&lt;&gt;"",(AC185*SUM($I185,$P185,$W185))^2,"")</f>
        <v>0</v>
      </c>
      <c r="AF185" s="10">
        <f>IF(AD185&lt;&gt;"",(AD185*SUM($I185,$P185,$W185))^2,"")</f>
        <v>0</v>
      </c>
      <c r="AG185" s="10">
        <f>IFERROR(ABS(I185),"")</f>
        <v>0</v>
      </c>
      <c r="AH185" s="10">
        <f>IFERROR(ABS(P185),"")</f>
        <v>0</v>
      </c>
      <c r="AI185" s="10">
        <f>IFERROR(ABS(W185),"")</f>
        <v>0</v>
      </c>
    </row>
    <row r="186" spans="2:35">
      <c r="B186">
        <v>182</v>
      </c>
      <c r="C186" t="s">
        <v>126</v>
      </c>
      <c r="D186" t="s">
        <v>120</v>
      </c>
      <c r="H186">
        <f>IF('3-Controllo quantitativo'!J184&lt;&gt;"",'3-Controllo quantitativo'!J184,"")</f>
        <v>0</v>
      </c>
      <c r="I186">
        <f>IF(E186&lt;&gt;"",IF(J186&lt;&gt;"",IF('3-Controllo quantitativo'!O184&lt;&gt;"",'3-Controllo quantitativo'!O184,0),""),"")</f>
        <v>0</v>
      </c>
      <c r="M186">
        <f>ROUND(IF($E186="",IF(J186="",0,0),IF(I186="",0,($E186^2+J186^2)^0.5)),5)</f>
        <v>0</v>
      </c>
      <c r="N186">
        <f>ROUND(IF($F186="",IF(K186="",0,0),IF(K186="",0,($F186^2+K186^2)^0.5)),5)</f>
        <v>0</v>
      </c>
      <c r="O186">
        <f>IF('3-Controllo quantitativo'!P184&lt;&gt;"",'3-Controllo quantitativo'!P184,"")</f>
        <v>0</v>
      </c>
      <c r="T186">
        <f>ROUND(IF($E186="",IF(Q186="",0,0),IF(Q186="",0,($E186^2+Q186^2)^0.5)),5)</f>
        <v>0</v>
      </c>
      <c r="U186">
        <f>ROUND(IF($F186="",IF(R186="",0,0),IF(R186="",0,($F186^2+R186^2)^0.5)),5)</f>
        <v>0</v>
      </c>
      <c r="V186">
        <f>IF('3-Controllo quantitativo'!V184&lt;&gt;"",'3-Controllo quantitativo'!V184,"")</f>
        <v>0</v>
      </c>
      <c r="AA186">
        <f>ROUND(IF($E186="",IF(X186="",0,0),IF(X186="",0,($E186^2+X186^2)^0.5)),5)</f>
        <v>0</v>
      </c>
      <c r="AB186">
        <f>ROUND(IF($F186="",IF(Y186="",0,0),IF(Y186="",0,($F186^2+Y186^2)^0.5)),5)</f>
        <v>0</v>
      </c>
      <c r="AC186">
        <f>IF(SUM($I186,$P186),IF($I186&lt;&gt;"",IF($P186&lt;&gt;"",IF($W186&lt;&gt;"",(($I186*M186)^2+($P186*T186)^2+($W186*AA186)^2)^0.5/SUM($I186,$P186,$W186),(($I186*M186)^2+($P186*T186)^2)^0.5/SUM($I186,$P186)),M186),""),0)</f>
        <v>0</v>
      </c>
      <c r="AD186">
        <f>IF(SUM($I186,$P186),IF($I186&lt;&gt;"",IF($P186&lt;&gt;"",IF($W186&lt;&gt;"",(($I186*N186)^2+($P186*U186)^2+($W186*AB186)^2)^0.5/SUM($I186,$P186,$W186),(($I186*N186)^2+($P186*U186)^2)^0.5/SUM($I186,$P186)),N186),""),0)</f>
        <v>0</v>
      </c>
      <c r="AE186" s="10">
        <f>IF(AC186&lt;&gt;"",(AC186*SUM($I186,$P186,$W186))^2,"")</f>
        <v>0</v>
      </c>
      <c r="AF186" s="10">
        <f>IF(AD186&lt;&gt;"",(AD186*SUM($I186,$P186,$W186))^2,"")</f>
        <v>0</v>
      </c>
      <c r="AG186" s="10">
        <f>IFERROR(ABS(I186),"")</f>
        <v>0</v>
      </c>
      <c r="AH186" s="10">
        <f>IFERROR(ABS(P186),"")</f>
        <v>0</v>
      </c>
      <c r="AI186" s="10">
        <f>IFERROR(ABS(W186),"")</f>
        <v>0</v>
      </c>
    </row>
    <row r="187" spans="2:35">
      <c r="B187">
        <v>183</v>
      </c>
      <c r="C187" t="s">
        <v>127</v>
      </c>
      <c r="D187" t="s">
        <v>120</v>
      </c>
      <c r="H187">
        <f>IF('3-Controllo quantitativo'!J185&lt;&gt;"",'3-Controllo quantitativo'!J185,"")</f>
        <v>0</v>
      </c>
      <c r="I187">
        <f>IF(E187&lt;&gt;"",IF(J187&lt;&gt;"",IF('3-Controllo quantitativo'!O185&lt;&gt;"",'3-Controllo quantitativo'!O185,0),""),"")</f>
        <v>0</v>
      </c>
      <c r="M187">
        <f>ROUND(IF($E187="",IF(J187="",0,0),IF(I187="",0,($E187^2+J187^2)^0.5)),5)</f>
        <v>0</v>
      </c>
      <c r="N187">
        <f>ROUND(IF($F187="",IF(K187="",0,0),IF(K187="",0,($F187^2+K187^2)^0.5)),5)</f>
        <v>0</v>
      </c>
      <c r="O187">
        <f>IF('3-Controllo quantitativo'!P185&lt;&gt;"",'3-Controllo quantitativo'!P185,"")</f>
        <v>0</v>
      </c>
      <c r="T187">
        <f>ROUND(IF($E187="",IF(Q187="",0,0),IF(Q187="",0,($E187^2+Q187^2)^0.5)),5)</f>
        <v>0</v>
      </c>
      <c r="U187">
        <f>ROUND(IF($F187="",IF(R187="",0,0),IF(R187="",0,($F187^2+R187^2)^0.5)),5)</f>
        <v>0</v>
      </c>
      <c r="V187">
        <f>IF('3-Controllo quantitativo'!V185&lt;&gt;"",'3-Controllo quantitativo'!V185,"")</f>
        <v>0</v>
      </c>
      <c r="AA187">
        <f>ROUND(IF($E187="",IF(X187="",0,0),IF(X187="",0,($E187^2+X187^2)^0.5)),5)</f>
        <v>0</v>
      </c>
      <c r="AB187">
        <f>ROUND(IF($F187="",IF(Y187="",0,0),IF(Y187="",0,($F187^2+Y187^2)^0.5)),5)</f>
        <v>0</v>
      </c>
      <c r="AC187">
        <f>IF(SUM($I187,$P187),IF($I187&lt;&gt;"",IF($P187&lt;&gt;"",IF($W187&lt;&gt;"",(($I187*M187)^2+($P187*T187)^2+($W187*AA187)^2)^0.5/SUM($I187,$P187,$W187),(($I187*M187)^2+($P187*T187)^2)^0.5/SUM($I187,$P187)),M187),""),0)</f>
        <v>0</v>
      </c>
      <c r="AD187">
        <f>IF(SUM($I187,$P187),IF($I187&lt;&gt;"",IF($P187&lt;&gt;"",IF($W187&lt;&gt;"",(($I187*N187)^2+($P187*U187)^2+($W187*AB187)^2)^0.5/SUM($I187,$P187,$W187),(($I187*N187)^2+($P187*U187)^2)^0.5/SUM($I187,$P187)),N187),""),0)</f>
        <v>0</v>
      </c>
      <c r="AE187" s="10">
        <f>IF(AC187&lt;&gt;"",(AC187*SUM($I187,$P187,$W187))^2,"")</f>
        <v>0</v>
      </c>
      <c r="AF187" s="10">
        <f>IF(AD187&lt;&gt;"",(AD187*SUM($I187,$P187,$W187))^2,"")</f>
        <v>0</v>
      </c>
      <c r="AG187" s="10">
        <f>IFERROR(ABS(I187),"")</f>
        <v>0</v>
      </c>
      <c r="AH187" s="10">
        <f>IFERROR(ABS(P187),"")</f>
        <v>0</v>
      </c>
      <c r="AI187" s="10">
        <f>IFERROR(ABS(W187),"")</f>
        <v>0</v>
      </c>
    </row>
    <row r="188" spans="2:35">
      <c r="B188">
        <v>184</v>
      </c>
      <c r="C188" t="s">
        <v>208</v>
      </c>
      <c r="D188" t="s">
        <v>209</v>
      </c>
      <c r="H188">
        <f>IF('3-Controllo quantitativo'!J186&lt;&gt;"",'3-Controllo quantitativo'!J186,"")</f>
        <v>0</v>
      </c>
      <c r="I188">
        <f>IF(E188&lt;&gt;"",IF(J188&lt;&gt;"",IF('3-Controllo quantitativo'!O186&lt;&gt;"",'3-Controllo quantitativo'!O186,0),""),"")</f>
        <v>0</v>
      </c>
      <c r="M188">
        <f>ROUND(IF($E188="",IF(J188="",0,0),IF(I188="",0,($E188^2+J188^2)^0.5)),5)</f>
        <v>0</v>
      </c>
      <c r="N188">
        <f>ROUND(IF($F188="",IF(K188="",0,0),IF(K188="",0,($F188^2+K188^2)^0.5)),5)</f>
        <v>0</v>
      </c>
      <c r="O188">
        <f>IF('3-Controllo quantitativo'!P186&lt;&gt;"",'3-Controllo quantitativo'!P186,"")</f>
        <v>0</v>
      </c>
      <c r="T188">
        <f>ROUND(IF($E188="",IF(Q188="",0,0),IF(Q188="",0,($E188^2+Q188^2)^0.5)),5)</f>
        <v>0</v>
      </c>
      <c r="U188">
        <f>ROUND(IF($F188="",IF(R188="",0,0),IF(R188="",0,($F188^2+R188^2)^0.5)),5)</f>
        <v>0</v>
      </c>
      <c r="V188">
        <f>IF('3-Controllo quantitativo'!V186&lt;&gt;"",'3-Controllo quantitativo'!V186,"")</f>
        <v>0</v>
      </c>
      <c r="AA188">
        <f>ROUND(IF($E188="",IF(X188="",0,0),IF(X188="",0,($E188^2+X188^2)^0.5)),5)</f>
        <v>0</v>
      </c>
      <c r="AB188">
        <f>ROUND(IF($F188="",IF(Y188="",0,0),IF(Y188="",0,($F188^2+Y188^2)^0.5)),5)</f>
        <v>0</v>
      </c>
      <c r="AC188">
        <f>IF(SUM($I188,$P188),IF($I188&lt;&gt;"",IF($P188&lt;&gt;"",IF($W188&lt;&gt;"",(($I188*M188)^2+($P188*T188)^2+($W188*AA188)^2)^0.5/SUM($I188,$P188,$W188),(($I188*M188)^2+($P188*T188)^2)^0.5/SUM($I188,$P188)),M188),""),0)</f>
        <v>0</v>
      </c>
      <c r="AD188">
        <f>IF(SUM($I188,$P188),IF($I188&lt;&gt;"",IF($P188&lt;&gt;"",IF($W188&lt;&gt;"",(($I188*N188)^2+($P188*U188)^2+($W188*AB188)^2)^0.5/SUM($I188,$P188,$W188),(($I188*N188)^2+($P188*U188)^2)^0.5/SUM($I188,$P188)),N188),""),0)</f>
        <v>0</v>
      </c>
      <c r="AE188" s="10">
        <f>IF(AC188&lt;&gt;"",(AC188*SUM($I188,$P188,$W188))^2,"")</f>
        <v>0</v>
      </c>
      <c r="AF188" s="10">
        <f>IF(AD188&lt;&gt;"",(AD188*SUM($I188,$P188,$W188))^2,"")</f>
        <v>0</v>
      </c>
      <c r="AG188" s="10">
        <f>IFERROR(ABS(I188),"")</f>
        <v>0</v>
      </c>
      <c r="AH188" s="10">
        <f>IFERROR(ABS(P188),"")</f>
        <v>0</v>
      </c>
      <c r="AI188" s="10">
        <f>IFERROR(ABS(W188),"")</f>
        <v>0</v>
      </c>
    </row>
    <row r="189" spans="2:35">
      <c r="B189">
        <v>185</v>
      </c>
      <c r="C189" t="s">
        <v>210</v>
      </c>
      <c r="D189" t="s">
        <v>209</v>
      </c>
      <c r="H189">
        <f>IF('3-Controllo quantitativo'!J187&lt;&gt;"",'3-Controllo quantitativo'!J187,"")</f>
        <v>0</v>
      </c>
      <c r="I189">
        <f>IF(E189&lt;&gt;"",IF(J189&lt;&gt;"",IF('3-Controllo quantitativo'!O187&lt;&gt;"",'3-Controllo quantitativo'!O187,0),""),"")</f>
        <v>0</v>
      </c>
      <c r="M189">
        <f>ROUND(IF($E189="",IF(J189="",0,0),IF(I189="",0,($E189^2+J189^2)^0.5)),5)</f>
        <v>0</v>
      </c>
      <c r="N189">
        <f>ROUND(IF($F189="",IF(K189="",0,0),IF(K189="",0,($F189^2+K189^2)^0.5)),5)</f>
        <v>0</v>
      </c>
      <c r="O189">
        <f>IF('3-Controllo quantitativo'!P187&lt;&gt;"",'3-Controllo quantitativo'!P187,"")</f>
        <v>0</v>
      </c>
      <c r="T189">
        <f>ROUND(IF($E189="",IF(Q189="",0,0),IF(Q189="",0,($E189^2+Q189^2)^0.5)),5)</f>
        <v>0</v>
      </c>
      <c r="U189">
        <f>ROUND(IF($F189="",IF(R189="",0,0),IF(R189="",0,($F189^2+R189^2)^0.5)),5)</f>
        <v>0</v>
      </c>
      <c r="V189">
        <f>IF('3-Controllo quantitativo'!V187&lt;&gt;"",'3-Controllo quantitativo'!V187,"")</f>
        <v>0</v>
      </c>
      <c r="AA189">
        <f>ROUND(IF($E189="",IF(X189="",0,0),IF(X189="",0,($E189^2+X189^2)^0.5)),5)</f>
        <v>0</v>
      </c>
      <c r="AB189">
        <f>ROUND(IF($F189="",IF(Y189="",0,0),IF(Y189="",0,($F189^2+Y189^2)^0.5)),5)</f>
        <v>0</v>
      </c>
      <c r="AC189">
        <f>IF(SUM($I189,$P189),IF($I189&lt;&gt;"",IF($P189&lt;&gt;"",IF($W189&lt;&gt;"",(($I189*M189)^2+($P189*T189)^2+($W189*AA189)^2)^0.5/SUM($I189,$P189,$W189),(($I189*M189)^2+($P189*T189)^2)^0.5/SUM($I189,$P189)),M189),""),0)</f>
        <v>0</v>
      </c>
      <c r="AD189">
        <f>IF(SUM($I189,$P189),IF($I189&lt;&gt;"",IF($P189&lt;&gt;"",IF($W189&lt;&gt;"",(($I189*N189)^2+($P189*U189)^2+($W189*AB189)^2)^0.5/SUM($I189,$P189,$W189),(($I189*N189)^2+($P189*U189)^2)^0.5/SUM($I189,$P189)),N189),""),0)</f>
        <v>0</v>
      </c>
      <c r="AE189" s="10">
        <f>IF(AC189&lt;&gt;"",(AC189*SUM($I189,$P189,$W189))^2,"")</f>
        <v>0</v>
      </c>
      <c r="AF189" s="10">
        <f>IF(AD189&lt;&gt;"",(AD189*SUM($I189,$P189,$W189))^2,"")</f>
        <v>0</v>
      </c>
      <c r="AG189" s="10">
        <f>IFERROR(ABS(I189),"")</f>
        <v>0</v>
      </c>
      <c r="AH189" s="10">
        <f>IFERROR(ABS(P189),"")</f>
        <v>0</v>
      </c>
      <c r="AI189" s="10">
        <f>IFERROR(ABS(W189),"")</f>
        <v>0</v>
      </c>
    </row>
    <row r="190" spans="2:35">
      <c r="B190">
        <v>186</v>
      </c>
      <c r="C190" t="s">
        <v>211</v>
      </c>
      <c r="D190" t="s">
        <v>209</v>
      </c>
      <c r="H190">
        <f>IF('3-Controllo quantitativo'!J188&lt;&gt;"",'3-Controllo quantitativo'!J188,"")</f>
        <v>0</v>
      </c>
      <c r="I190">
        <f>IF(E190&lt;&gt;"",IF(J190&lt;&gt;"",IF('3-Controllo quantitativo'!O188&lt;&gt;"",'3-Controllo quantitativo'!O188,0),""),"")</f>
        <v>0</v>
      </c>
      <c r="M190">
        <f>ROUND(IF($E190="",IF(J190="",0,0),IF(I190="",0,($E190^2+J190^2)^0.5)),5)</f>
        <v>0</v>
      </c>
      <c r="N190">
        <f>ROUND(IF($F190="",IF(K190="",0,0),IF(K190="",0,($F190^2+K190^2)^0.5)),5)</f>
        <v>0</v>
      </c>
      <c r="O190">
        <f>IF('3-Controllo quantitativo'!P188&lt;&gt;"",'3-Controllo quantitativo'!P188,"")</f>
        <v>0</v>
      </c>
      <c r="T190">
        <f>ROUND(IF($E190="",IF(Q190="",0,0),IF(Q190="",0,($E190^2+Q190^2)^0.5)),5)</f>
        <v>0</v>
      </c>
      <c r="U190">
        <f>ROUND(IF($F190="",IF(R190="",0,0),IF(R190="",0,($F190^2+R190^2)^0.5)),5)</f>
        <v>0</v>
      </c>
      <c r="V190">
        <f>IF('3-Controllo quantitativo'!V188&lt;&gt;"",'3-Controllo quantitativo'!V188,"")</f>
        <v>0</v>
      </c>
      <c r="AA190">
        <f>ROUND(IF($E190="",IF(X190="",0,0),IF(X190="",0,($E190^2+X190^2)^0.5)),5)</f>
        <v>0</v>
      </c>
      <c r="AB190">
        <f>ROUND(IF($F190="",IF(Y190="",0,0),IF(Y190="",0,($F190^2+Y190^2)^0.5)),5)</f>
        <v>0</v>
      </c>
      <c r="AC190">
        <f>IF(SUM($I190,$P190),IF($I190&lt;&gt;"",IF($P190&lt;&gt;"",IF($W190&lt;&gt;"",(($I190*M190)^2+($P190*T190)^2+($W190*AA190)^2)^0.5/SUM($I190,$P190,$W190),(($I190*M190)^2+($P190*T190)^2)^0.5/SUM($I190,$P190)),M190),""),0)</f>
        <v>0</v>
      </c>
      <c r="AD190">
        <f>IF(SUM($I190,$P190),IF($I190&lt;&gt;"",IF($P190&lt;&gt;"",IF($W190&lt;&gt;"",(($I190*N190)^2+($P190*U190)^2+($W190*AB190)^2)^0.5/SUM($I190,$P190,$W190),(($I190*N190)^2+($P190*U190)^2)^0.5/SUM($I190,$P190)),N190),""),0)</f>
        <v>0</v>
      </c>
      <c r="AE190" s="10">
        <f>IF(AC190&lt;&gt;"",(AC190*SUM($I190,$P190,$W190))^2,"")</f>
        <v>0</v>
      </c>
      <c r="AF190" s="10">
        <f>IF(AD190&lt;&gt;"",(AD190*SUM($I190,$P190,$W190))^2,"")</f>
        <v>0</v>
      </c>
      <c r="AG190" s="10">
        <f>IFERROR(ABS(I190),"")</f>
        <v>0</v>
      </c>
      <c r="AH190" s="10">
        <f>IFERROR(ABS(P190),"")</f>
        <v>0</v>
      </c>
      <c r="AI190" s="10">
        <f>IFERROR(ABS(W190),"")</f>
        <v>0</v>
      </c>
    </row>
    <row r="191" spans="2:35">
      <c r="B191">
        <v>187</v>
      </c>
      <c r="C191" t="s">
        <v>212</v>
      </c>
      <c r="D191" t="s">
        <v>209</v>
      </c>
      <c r="H191">
        <f>IF('3-Controllo quantitativo'!J189&lt;&gt;"",'3-Controllo quantitativo'!J189,"")</f>
        <v>0</v>
      </c>
      <c r="I191">
        <f>IF(E191&lt;&gt;"",IF(J191&lt;&gt;"",IF('3-Controllo quantitativo'!O189&lt;&gt;"",'3-Controllo quantitativo'!O189,0),""),"")</f>
        <v>0</v>
      </c>
      <c r="M191">
        <f>ROUND(IF($E191="",IF(J191="",0,0),IF(I191="",0,($E191^2+J191^2)^0.5)),5)</f>
        <v>0</v>
      </c>
      <c r="N191">
        <f>ROUND(IF($F191="",IF(K191="",0,0),IF(K191="",0,($F191^2+K191^2)^0.5)),5)</f>
        <v>0</v>
      </c>
      <c r="O191">
        <f>IF('3-Controllo quantitativo'!P189&lt;&gt;"",'3-Controllo quantitativo'!P189,"")</f>
        <v>0</v>
      </c>
      <c r="T191">
        <f>ROUND(IF($E191="",IF(Q191="",0,0),IF(Q191="",0,($E191^2+Q191^2)^0.5)),5)</f>
        <v>0</v>
      </c>
      <c r="U191">
        <f>ROUND(IF($F191="",IF(R191="",0,0),IF(R191="",0,($F191^2+R191^2)^0.5)),5)</f>
        <v>0</v>
      </c>
      <c r="V191">
        <f>IF('3-Controllo quantitativo'!V189&lt;&gt;"",'3-Controllo quantitativo'!V189,"")</f>
        <v>0</v>
      </c>
      <c r="AA191">
        <f>ROUND(IF($E191="",IF(X191="",0,0),IF(X191="",0,($E191^2+X191^2)^0.5)),5)</f>
        <v>0</v>
      </c>
      <c r="AB191">
        <f>ROUND(IF($F191="",IF(Y191="",0,0),IF(Y191="",0,($F191^2+Y191^2)^0.5)),5)</f>
        <v>0</v>
      </c>
      <c r="AC191">
        <f>IF(SUM($I191,$P191),IF($I191&lt;&gt;"",IF($P191&lt;&gt;"",IF($W191&lt;&gt;"",(($I191*M191)^2+($P191*T191)^2+($W191*AA191)^2)^0.5/SUM($I191,$P191,$W191),(($I191*M191)^2+($P191*T191)^2)^0.5/SUM($I191,$P191)),M191),""),0)</f>
        <v>0</v>
      </c>
      <c r="AD191">
        <f>IF(SUM($I191,$P191),IF($I191&lt;&gt;"",IF($P191&lt;&gt;"",IF($W191&lt;&gt;"",(($I191*N191)^2+($P191*U191)^2+($W191*AB191)^2)^0.5/SUM($I191,$P191,$W191),(($I191*N191)^2+($P191*U191)^2)^0.5/SUM($I191,$P191)),N191),""),0)</f>
        <v>0</v>
      </c>
      <c r="AE191" s="10">
        <f>IF(AC191&lt;&gt;"",(AC191*SUM($I191,$P191,$W191))^2,"")</f>
        <v>0</v>
      </c>
      <c r="AF191" s="10">
        <f>IF(AD191&lt;&gt;"",(AD191*SUM($I191,$P191,$W191))^2,"")</f>
        <v>0</v>
      </c>
      <c r="AG191" s="10">
        <f>IFERROR(ABS(I191),"")</f>
        <v>0</v>
      </c>
      <c r="AH191" s="10">
        <f>IFERROR(ABS(P191),"")</f>
        <v>0</v>
      </c>
      <c r="AI191" s="10">
        <f>IFERROR(ABS(W191),"")</f>
        <v>0</v>
      </c>
    </row>
    <row r="192" spans="2:35">
      <c r="B192">
        <v>188</v>
      </c>
      <c r="C192" t="s">
        <v>213</v>
      </c>
      <c r="D192" t="s">
        <v>209</v>
      </c>
      <c r="H192">
        <f>IF('3-Controllo quantitativo'!J190&lt;&gt;"",'3-Controllo quantitativo'!J190,"")</f>
        <v>0</v>
      </c>
      <c r="I192">
        <f>IF(E192&lt;&gt;"",IF(J192&lt;&gt;"",IF('3-Controllo quantitativo'!O190&lt;&gt;"",'3-Controllo quantitativo'!O190,0),""),"")</f>
        <v>0</v>
      </c>
      <c r="M192">
        <f>ROUND(IF($E192="",IF(J192="",0,0),IF(I192="",0,($E192^2+J192^2)^0.5)),5)</f>
        <v>0</v>
      </c>
      <c r="N192">
        <f>ROUND(IF($F192="",IF(K192="",0,0),IF(K192="",0,($F192^2+K192^2)^0.5)),5)</f>
        <v>0</v>
      </c>
      <c r="O192">
        <f>IF('3-Controllo quantitativo'!P190&lt;&gt;"",'3-Controllo quantitativo'!P190,"")</f>
        <v>0</v>
      </c>
      <c r="T192">
        <f>ROUND(IF($E192="",IF(Q192="",0,0),IF(Q192="",0,($E192^2+Q192^2)^0.5)),5)</f>
        <v>0</v>
      </c>
      <c r="U192">
        <f>ROUND(IF($F192="",IF(R192="",0,0),IF(R192="",0,($F192^2+R192^2)^0.5)),5)</f>
        <v>0</v>
      </c>
      <c r="V192">
        <f>IF('3-Controllo quantitativo'!V190&lt;&gt;"",'3-Controllo quantitativo'!V190,"")</f>
        <v>0</v>
      </c>
      <c r="AA192">
        <f>ROUND(IF($E192="",IF(X192="",0,0),IF(X192="",0,($E192^2+X192^2)^0.5)),5)</f>
        <v>0</v>
      </c>
      <c r="AB192">
        <f>ROUND(IF($F192="",IF(Y192="",0,0),IF(Y192="",0,($F192^2+Y192^2)^0.5)),5)</f>
        <v>0</v>
      </c>
      <c r="AC192">
        <f>IF(SUM($I192,$P192),IF($I192&lt;&gt;"",IF($P192&lt;&gt;"",IF($W192&lt;&gt;"",(($I192*M192)^2+($P192*T192)^2+($W192*AA192)^2)^0.5/SUM($I192,$P192,$W192),(($I192*M192)^2+($P192*T192)^2)^0.5/SUM($I192,$P192)),M192),""),0)</f>
        <v>0</v>
      </c>
      <c r="AD192">
        <f>IF(SUM($I192,$P192),IF($I192&lt;&gt;"",IF($P192&lt;&gt;"",IF($W192&lt;&gt;"",(($I192*N192)^2+($P192*U192)^2+($W192*AB192)^2)^0.5/SUM($I192,$P192,$W192),(($I192*N192)^2+($P192*U192)^2)^0.5/SUM($I192,$P192)),N192),""),0)</f>
        <v>0</v>
      </c>
      <c r="AE192" s="10">
        <f>IF(AC192&lt;&gt;"",(AC192*SUM($I192,$P192,$W192))^2,"")</f>
        <v>0</v>
      </c>
      <c r="AF192" s="10">
        <f>IF(AD192&lt;&gt;"",(AD192*SUM($I192,$P192,$W192))^2,"")</f>
        <v>0</v>
      </c>
      <c r="AG192" s="10">
        <f>IFERROR(ABS(I192),"")</f>
        <v>0</v>
      </c>
      <c r="AH192" s="10">
        <f>IFERROR(ABS(P192),"")</f>
        <v>0</v>
      </c>
      <c r="AI192" s="10">
        <f>IFERROR(ABS(W192),"")</f>
        <v>0</v>
      </c>
    </row>
    <row r="193" spans="2:35">
      <c r="B193">
        <v>189</v>
      </c>
      <c r="C193" t="s">
        <v>42</v>
      </c>
      <c r="D193" t="s">
        <v>209</v>
      </c>
      <c r="H193">
        <f>IF('3-Controllo quantitativo'!J191&lt;&gt;"",'3-Controllo quantitativo'!J191,"")</f>
        <v>0</v>
      </c>
      <c r="I193">
        <f>IF(E193&lt;&gt;"",IF(J193&lt;&gt;"",IF('3-Controllo quantitativo'!O191&lt;&gt;"",'3-Controllo quantitativo'!O191,0),""),"")</f>
        <v>0</v>
      </c>
      <c r="M193">
        <f>ROUND(IF($E193="",IF(J193="",0,0),IF(I193="",0,($E193^2+J193^2)^0.5)),5)</f>
        <v>0</v>
      </c>
      <c r="N193">
        <f>ROUND(IF($F193="",IF(K193="",0,0),IF(K193="",0,($F193^2+K193^2)^0.5)),5)</f>
        <v>0</v>
      </c>
      <c r="O193">
        <f>IF('3-Controllo quantitativo'!P191&lt;&gt;"",'3-Controllo quantitativo'!P191,"")</f>
        <v>0</v>
      </c>
      <c r="T193">
        <f>ROUND(IF($E193="",IF(Q193="",0,0),IF(Q193="",0,($E193^2+Q193^2)^0.5)),5)</f>
        <v>0</v>
      </c>
      <c r="U193">
        <f>ROUND(IF($F193="",IF(R193="",0,0),IF(R193="",0,($F193^2+R193^2)^0.5)),5)</f>
        <v>0</v>
      </c>
      <c r="V193">
        <f>IF('3-Controllo quantitativo'!V191&lt;&gt;"",'3-Controllo quantitativo'!V191,"")</f>
        <v>0</v>
      </c>
      <c r="AA193">
        <f>ROUND(IF($E193="",IF(X193="",0,0),IF(X193="",0,($E193^2+X193^2)^0.5)),5)</f>
        <v>0</v>
      </c>
      <c r="AB193">
        <f>ROUND(IF($F193="",IF(Y193="",0,0),IF(Y193="",0,($F193^2+Y193^2)^0.5)),5)</f>
        <v>0</v>
      </c>
      <c r="AC193">
        <f>IF(SUM($I193,$P193),IF($I193&lt;&gt;"",IF($P193&lt;&gt;"",IF($W193&lt;&gt;"",(($I193*M193)^2+($P193*T193)^2+($W193*AA193)^2)^0.5/SUM($I193,$P193,$W193),(($I193*M193)^2+($P193*T193)^2)^0.5/SUM($I193,$P193)),M193),""),0)</f>
        <v>0</v>
      </c>
      <c r="AD193">
        <f>IF(SUM($I193,$P193),IF($I193&lt;&gt;"",IF($P193&lt;&gt;"",IF($W193&lt;&gt;"",(($I193*N193)^2+($P193*U193)^2+($W193*AB193)^2)^0.5/SUM($I193,$P193,$W193),(($I193*N193)^2+($P193*U193)^2)^0.5/SUM($I193,$P193)),N193),""),0)</f>
        <v>0</v>
      </c>
      <c r="AE193" s="10">
        <f>IF(AC193&lt;&gt;"",(AC193*SUM($I193,$P193,$W193))^2,"")</f>
        <v>0</v>
      </c>
      <c r="AF193" s="10">
        <f>IF(AD193&lt;&gt;"",(AD193*SUM($I193,$P193,$W193))^2,"")</f>
        <v>0</v>
      </c>
      <c r="AG193" s="10">
        <f>IFERROR(ABS(I193),"")</f>
        <v>0</v>
      </c>
      <c r="AH193" s="10">
        <f>IFERROR(ABS(P193),"")</f>
        <v>0</v>
      </c>
      <c r="AI193" s="10">
        <f>IFERROR(ABS(W193),"")</f>
        <v>0</v>
      </c>
    </row>
    <row r="194" spans="2:35">
      <c r="B194">
        <v>190</v>
      </c>
      <c r="C194" t="s">
        <v>214</v>
      </c>
      <c r="D194" t="s">
        <v>209</v>
      </c>
      <c r="H194">
        <f>IF('3-Controllo quantitativo'!J192&lt;&gt;"",'3-Controllo quantitativo'!J192,"")</f>
        <v>0</v>
      </c>
      <c r="I194">
        <f>IF(E194&lt;&gt;"",IF(J194&lt;&gt;"",IF('3-Controllo quantitativo'!O192&lt;&gt;"",'3-Controllo quantitativo'!O192,0),""),"")</f>
        <v>0</v>
      </c>
      <c r="M194">
        <f>ROUND(IF($E194="",IF(J194="",0,0),IF(I194="",0,($E194^2+J194^2)^0.5)),5)</f>
        <v>0</v>
      </c>
      <c r="N194">
        <f>ROUND(IF($F194="",IF(K194="",0,0),IF(K194="",0,($F194^2+K194^2)^0.5)),5)</f>
        <v>0</v>
      </c>
      <c r="O194">
        <f>IF('3-Controllo quantitativo'!P192&lt;&gt;"",'3-Controllo quantitativo'!P192,"")</f>
        <v>0</v>
      </c>
      <c r="T194">
        <f>ROUND(IF($E194="",IF(Q194="",0,0),IF(Q194="",0,($E194^2+Q194^2)^0.5)),5)</f>
        <v>0</v>
      </c>
      <c r="U194">
        <f>ROUND(IF($F194="",IF(R194="",0,0),IF(R194="",0,($F194^2+R194^2)^0.5)),5)</f>
        <v>0</v>
      </c>
      <c r="V194">
        <f>IF('3-Controllo quantitativo'!V192&lt;&gt;"",'3-Controllo quantitativo'!V192,"")</f>
        <v>0</v>
      </c>
      <c r="AA194">
        <f>ROUND(IF($E194="",IF(X194="",0,0),IF(X194="",0,($E194^2+X194^2)^0.5)),5)</f>
        <v>0</v>
      </c>
      <c r="AB194">
        <f>ROUND(IF($F194="",IF(Y194="",0,0),IF(Y194="",0,($F194^2+Y194^2)^0.5)),5)</f>
        <v>0</v>
      </c>
      <c r="AC194">
        <f>IF(SUM($I194,$P194),IF($I194&lt;&gt;"",IF($P194&lt;&gt;"",IF($W194&lt;&gt;"",(($I194*M194)^2+($P194*T194)^2+($W194*AA194)^2)^0.5/SUM($I194,$P194,$W194),(($I194*M194)^2+($P194*T194)^2)^0.5/SUM($I194,$P194)),M194),""),0)</f>
        <v>0</v>
      </c>
      <c r="AD194">
        <f>IF(SUM($I194,$P194),IF($I194&lt;&gt;"",IF($P194&lt;&gt;"",IF($W194&lt;&gt;"",(($I194*N194)^2+($P194*U194)^2+($W194*AB194)^2)^0.5/SUM($I194,$P194,$W194),(($I194*N194)^2+($P194*U194)^2)^0.5/SUM($I194,$P194)),N194),""),0)</f>
        <v>0</v>
      </c>
      <c r="AE194" s="10">
        <f>IF(AC194&lt;&gt;"",(AC194*SUM($I194,$P194,$W194))^2,"")</f>
        <v>0</v>
      </c>
      <c r="AF194" s="10">
        <f>IF(AD194&lt;&gt;"",(AD194*SUM($I194,$P194,$W194))^2,"")</f>
        <v>0</v>
      </c>
      <c r="AG194" s="10">
        <f>IFERROR(ABS(I194),"")</f>
        <v>0</v>
      </c>
      <c r="AH194" s="10">
        <f>IFERROR(ABS(P194),"")</f>
        <v>0</v>
      </c>
      <c r="AI194" s="10">
        <f>IFERROR(ABS(W194),"")</f>
        <v>0</v>
      </c>
    </row>
    <row r="195" spans="2:35">
      <c r="B195">
        <v>191</v>
      </c>
      <c r="C195" t="s">
        <v>215</v>
      </c>
      <c r="D195" t="s">
        <v>209</v>
      </c>
      <c r="H195">
        <f>IF('3-Controllo quantitativo'!J193&lt;&gt;"",'3-Controllo quantitativo'!J193,"")</f>
        <v>0</v>
      </c>
      <c r="I195">
        <f>IF(E195&lt;&gt;"",IF(J195&lt;&gt;"",IF('3-Controllo quantitativo'!O193&lt;&gt;"",'3-Controllo quantitativo'!O193,0),""),"")</f>
        <v>0</v>
      </c>
      <c r="M195">
        <f>ROUND(IF($E195="",IF(J195="",0,0),IF(I195="",0,($E195^2+J195^2)^0.5)),5)</f>
        <v>0</v>
      </c>
      <c r="N195">
        <f>ROUND(IF($F195="",IF(K195="",0,0),IF(K195="",0,($F195^2+K195^2)^0.5)),5)</f>
        <v>0</v>
      </c>
      <c r="O195">
        <f>IF('3-Controllo quantitativo'!P193&lt;&gt;"",'3-Controllo quantitativo'!P193,"")</f>
        <v>0</v>
      </c>
      <c r="T195">
        <f>ROUND(IF($E195="",IF(Q195="",0,0),IF(Q195="",0,($E195^2+Q195^2)^0.5)),5)</f>
        <v>0</v>
      </c>
      <c r="U195">
        <f>ROUND(IF($F195="",IF(R195="",0,0),IF(R195="",0,($F195^2+R195^2)^0.5)),5)</f>
        <v>0</v>
      </c>
      <c r="V195">
        <f>IF('3-Controllo quantitativo'!V193&lt;&gt;"",'3-Controllo quantitativo'!V193,"")</f>
        <v>0</v>
      </c>
      <c r="AA195">
        <f>ROUND(IF($E195="",IF(X195="",0,0),IF(X195="",0,($E195^2+X195^2)^0.5)),5)</f>
        <v>0</v>
      </c>
      <c r="AB195">
        <f>ROUND(IF($F195="",IF(Y195="",0,0),IF(Y195="",0,($F195^2+Y195^2)^0.5)),5)</f>
        <v>0</v>
      </c>
      <c r="AC195">
        <f>IF(SUM($I195,$P195),IF($I195&lt;&gt;"",IF($P195&lt;&gt;"",IF($W195&lt;&gt;"",(($I195*M195)^2+($P195*T195)^2+($W195*AA195)^2)^0.5/SUM($I195,$P195,$W195),(($I195*M195)^2+($P195*T195)^2)^0.5/SUM($I195,$P195)),M195),""),0)</f>
        <v>0</v>
      </c>
      <c r="AD195">
        <f>IF(SUM($I195,$P195),IF($I195&lt;&gt;"",IF($P195&lt;&gt;"",IF($W195&lt;&gt;"",(($I195*N195)^2+($P195*U195)^2+($W195*AB195)^2)^0.5/SUM($I195,$P195,$W195),(($I195*N195)^2+($P195*U195)^2)^0.5/SUM($I195,$P195)),N195),""),0)</f>
        <v>0</v>
      </c>
      <c r="AE195" s="10">
        <f>IF(AC195&lt;&gt;"",(AC195*SUM($I195,$P195,$W195))^2,"")</f>
        <v>0</v>
      </c>
      <c r="AF195" s="10">
        <f>IF(AD195&lt;&gt;"",(AD195*SUM($I195,$P195,$W195))^2,"")</f>
        <v>0</v>
      </c>
      <c r="AG195" s="10">
        <f>IFERROR(ABS(I195),"")</f>
        <v>0</v>
      </c>
      <c r="AH195" s="10">
        <f>IFERROR(ABS(P195),"")</f>
        <v>0</v>
      </c>
      <c r="AI195" s="10">
        <f>IFERROR(ABS(W195),"")</f>
        <v>0</v>
      </c>
    </row>
    <row r="196" spans="2:35">
      <c r="B196">
        <v>192</v>
      </c>
      <c r="C196" t="s">
        <v>42</v>
      </c>
      <c r="D196" t="s">
        <v>209</v>
      </c>
      <c r="H196">
        <f>IF('3-Controllo quantitativo'!J194&lt;&gt;"",'3-Controllo quantitativo'!J194,"")</f>
        <v>0</v>
      </c>
      <c r="I196">
        <f>IF(E196&lt;&gt;"",IF(J196&lt;&gt;"",IF('3-Controllo quantitativo'!O194&lt;&gt;"",'3-Controllo quantitativo'!O194,0),""),"")</f>
        <v>0</v>
      </c>
      <c r="M196">
        <f>ROUND(IF($E196="",IF(J196="",0,0),IF(I196="",0,($E196^2+J196^2)^0.5)),5)</f>
        <v>0</v>
      </c>
      <c r="N196">
        <f>ROUND(IF($F196="",IF(K196="",0,0),IF(K196="",0,($F196^2+K196^2)^0.5)),5)</f>
        <v>0</v>
      </c>
      <c r="O196">
        <f>IF('3-Controllo quantitativo'!P194&lt;&gt;"",'3-Controllo quantitativo'!P194,"")</f>
        <v>0</v>
      </c>
      <c r="T196">
        <f>ROUND(IF($E196="",IF(Q196="",0,0),IF(Q196="",0,($E196^2+Q196^2)^0.5)),5)</f>
        <v>0</v>
      </c>
      <c r="U196">
        <f>ROUND(IF($F196="",IF(R196="",0,0),IF(R196="",0,($F196^2+R196^2)^0.5)),5)</f>
        <v>0</v>
      </c>
      <c r="V196">
        <f>IF('3-Controllo quantitativo'!V194&lt;&gt;"",'3-Controllo quantitativo'!V194,"")</f>
        <v>0</v>
      </c>
      <c r="AA196">
        <f>ROUND(IF($E196="",IF(X196="",0,0),IF(X196="",0,($E196^2+X196^2)^0.5)),5)</f>
        <v>0</v>
      </c>
      <c r="AB196">
        <f>ROUND(IF($F196="",IF(Y196="",0,0),IF(Y196="",0,($F196^2+Y196^2)^0.5)),5)</f>
        <v>0</v>
      </c>
      <c r="AC196">
        <f>IF(SUM($I196,$P196),IF($I196&lt;&gt;"",IF($P196&lt;&gt;"",IF($W196&lt;&gt;"",(($I196*M196)^2+($P196*T196)^2+($W196*AA196)^2)^0.5/SUM($I196,$P196,$W196),(($I196*M196)^2+($P196*T196)^2)^0.5/SUM($I196,$P196)),M196),""),0)</f>
        <v>0</v>
      </c>
      <c r="AD196">
        <f>IF(SUM($I196,$P196),IF($I196&lt;&gt;"",IF($P196&lt;&gt;"",IF($W196&lt;&gt;"",(($I196*N196)^2+($P196*U196)^2+($W196*AB196)^2)^0.5/SUM($I196,$P196,$W196),(($I196*N196)^2+($P196*U196)^2)^0.5/SUM($I196,$P196)),N196),""),0)</f>
        <v>0</v>
      </c>
      <c r="AE196" s="10">
        <f>IF(AC196&lt;&gt;"",(AC196*SUM($I196,$P196,$W196))^2,"")</f>
        <v>0</v>
      </c>
      <c r="AF196" s="10">
        <f>IF(AD196&lt;&gt;"",(AD196*SUM($I196,$P196,$W196))^2,"")</f>
        <v>0</v>
      </c>
      <c r="AG196" s="10">
        <f>IFERROR(ABS(I196),"")</f>
        <v>0</v>
      </c>
      <c r="AH196" s="10">
        <f>IFERROR(ABS(P196),"")</f>
        <v>0</v>
      </c>
      <c r="AI196" s="10">
        <f>IFERROR(ABS(W196),"")</f>
        <v>0</v>
      </c>
    </row>
    <row r="197" spans="2:35">
      <c r="B197">
        <v>193</v>
      </c>
      <c r="C197" t="s">
        <v>210</v>
      </c>
      <c r="D197" t="s">
        <v>209</v>
      </c>
      <c r="H197">
        <f>IF('3-Controllo quantitativo'!J195&lt;&gt;"",'3-Controllo quantitativo'!J195,"")</f>
        <v>0</v>
      </c>
      <c r="I197">
        <f>IF(E197&lt;&gt;"",IF(J197&lt;&gt;"",IF('3-Controllo quantitativo'!O195&lt;&gt;"",'3-Controllo quantitativo'!O195,0),""),"")</f>
        <v>0</v>
      </c>
      <c r="M197">
        <f>ROUND(IF($E197="",IF(J197="",0,0),IF(I197="",0,($E197^2+J197^2)^0.5)),5)</f>
        <v>0</v>
      </c>
      <c r="N197">
        <f>ROUND(IF($F197="",IF(K197="",0,0),IF(K197="",0,($F197^2+K197^2)^0.5)),5)</f>
        <v>0</v>
      </c>
      <c r="O197">
        <f>IF('3-Controllo quantitativo'!P195&lt;&gt;"",'3-Controllo quantitativo'!P195,"")</f>
        <v>0</v>
      </c>
      <c r="T197">
        <f>ROUND(IF($E197="",IF(Q197="",0,0),IF(Q197="",0,($E197^2+Q197^2)^0.5)),5)</f>
        <v>0</v>
      </c>
      <c r="U197">
        <f>ROUND(IF($F197="",IF(R197="",0,0),IF(R197="",0,($F197^2+R197^2)^0.5)),5)</f>
        <v>0</v>
      </c>
      <c r="V197">
        <f>IF('3-Controllo quantitativo'!V195&lt;&gt;"",'3-Controllo quantitativo'!V195,"")</f>
        <v>0</v>
      </c>
      <c r="AA197">
        <f>ROUND(IF($E197="",IF(X197="",0,0),IF(X197="",0,($E197^2+X197^2)^0.5)),5)</f>
        <v>0</v>
      </c>
      <c r="AB197">
        <f>ROUND(IF($F197="",IF(Y197="",0,0),IF(Y197="",0,($F197^2+Y197^2)^0.5)),5)</f>
        <v>0</v>
      </c>
      <c r="AC197">
        <f>IF(SUM($I197,$P197),IF($I197&lt;&gt;"",IF($P197&lt;&gt;"",IF($W197&lt;&gt;"",(($I197*M197)^2+($P197*T197)^2+($W197*AA197)^2)^0.5/SUM($I197,$P197,$W197),(($I197*M197)^2+($P197*T197)^2)^0.5/SUM($I197,$P197)),M197),""),0)</f>
        <v>0</v>
      </c>
      <c r="AD197">
        <f>IF(SUM($I197,$P197),IF($I197&lt;&gt;"",IF($P197&lt;&gt;"",IF($W197&lt;&gt;"",(($I197*N197)^2+($P197*U197)^2+($W197*AB197)^2)^0.5/SUM($I197,$P197,$W197),(($I197*N197)^2+($P197*U197)^2)^0.5/SUM($I197,$P197)),N197),""),0)</f>
        <v>0</v>
      </c>
      <c r="AE197" s="10">
        <f>IF(AC197&lt;&gt;"",(AC197*SUM($I197,$P197,$W197))^2,"")</f>
        <v>0</v>
      </c>
      <c r="AF197" s="10">
        <f>IF(AD197&lt;&gt;"",(AD197*SUM($I197,$P197,$W197))^2,"")</f>
        <v>0</v>
      </c>
      <c r="AG197" s="10">
        <f>IFERROR(ABS(I197),"")</f>
        <v>0</v>
      </c>
      <c r="AH197" s="10">
        <f>IFERROR(ABS(P197),"")</f>
        <v>0</v>
      </c>
      <c r="AI197" s="10">
        <f>IFERROR(ABS(W197),"")</f>
        <v>0</v>
      </c>
    </row>
    <row r="198" spans="2:35">
      <c r="B198">
        <v>194</v>
      </c>
      <c r="C198" t="s">
        <v>208</v>
      </c>
      <c r="D198" t="s">
        <v>209</v>
      </c>
      <c r="H198">
        <f>IF('3-Controllo quantitativo'!J196&lt;&gt;"",'3-Controllo quantitativo'!J196,"")</f>
        <v>0</v>
      </c>
      <c r="I198">
        <f>IF(E198&lt;&gt;"",IF(J198&lt;&gt;"",IF('3-Controllo quantitativo'!O196&lt;&gt;"",'3-Controllo quantitativo'!O196,0),""),"")</f>
        <v>0</v>
      </c>
      <c r="M198">
        <f>ROUND(IF($E198="",IF(J198="",0,0),IF(I198="",0,($E198^2+J198^2)^0.5)),5)</f>
        <v>0</v>
      </c>
      <c r="N198">
        <f>ROUND(IF($F198="",IF(K198="",0,0),IF(K198="",0,($F198^2+K198^2)^0.5)),5)</f>
        <v>0</v>
      </c>
      <c r="O198">
        <f>IF('3-Controllo quantitativo'!P196&lt;&gt;"",'3-Controllo quantitativo'!P196,"")</f>
        <v>0</v>
      </c>
      <c r="T198">
        <f>ROUND(IF($E198="",IF(Q198="",0,0),IF(Q198="",0,($E198^2+Q198^2)^0.5)),5)</f>
        <v>0</v>
      </c>
      <c r="U198">
        <f>ROUND(IF($F198="",IF(R198="",0,0),IF(R198="",0,($F198^2+R198^2)^0.5)),5)</f>
        <v>0</v>
      </c>
      <c r="V198">
        <f>IF('3-Controllo quantitativo'!V196&lt;&gt;"",'3-Controllo quantitativo'!V196,"")</f>
        <v>0</v>
      </c>
      <c r="AA198">
        <f>ROUND(IF($E198="",IF(X198="",0,0),IF(X198="",0,($E198^2+X198^2)^0.5)),5)</f>
        <v>0</v>
      </c>
      <c r="AB198">
        <f>ROUND(IF($F198="",IF(Y198="",0,0),IF(Y198="",0,($F198^2+Y198^2)^0.5)),5)</f>
        <v>0</v>
      </c>
      <c r="AC198">
        <f>IF(SUM($I198,$P198),IF($I198&lt;&gt;"",IF($P198&lt;&gt;"",IF($W198&lt;&gt;"",(($I198*M198)^2+($P198*T198)^2+($W198*AA198)^2)^0.5/SUM($I198,$P198,$W198),(($I198*M198)^2+($P198*T198)^2)^0.5/SUM($I198,$P198)),M198),""),0)</f>
        <v>0</v>
      </c>
      <c r="AD198">
        <f>IF(SUM($I198,$P198),IF($I198&lt;&gt;"",IF($P198&lt;&gt;"",IF($W198&lt;&gt;"",(($I198*N198)^2+($P198*U198)^2+($W198*AB198)^2)^0.5/SUM($I198,$P198,$W198),(($I198*N198)^2+($P198*U198)^2)^0.5/SUM($I198,$P198)),N198),""),0)</f>
        <v>0</v>
      </c>
      <c r="AE198" s="10">
        <f>IF(AC198&lt;&gt;"",(AC198*SUM($I198,$P198,$W198))^2,"")</f>
        <v>0</v>
      </c>
      <c r="AF198" s="10">
        <f>IF(AD198&lt;&gt;"",(AD198*SUM($I198,$P198,$W198))^2,"")</f>
        <v>0</v>
      </c>
      <c r="AG198" s="10">
        <f>IFERROR(ABS(I198),"")</f>
        <v>0</v>
      </c>
      <c r="AH198" s="10">
        <f>IFERROR(ABS(P198),"")</f>
        <v>0</v>
      </c>
      <c r="AI198" s="10">
        <f>IFERROR(ABS(W198),"")</f>
        <v>0</v>
      </c>
    </row>
    <row r="199" spans="2:35">
      <c r="B199">
        <v>195</v>
      </c>
      <c r="C199" t="s">
        <v>211</v>
      </c>
      <c r="D199" t="s">
        <v>209</v>
      </c>
      <c r="H199">
        <f>IF('3-Controllo quantitativo'!J197&lt;&gt;"",'3-Controllo quantitativo'!J197,"")</f>
        <v>0</v>
      </c>
      <c r="I199">
        <f>IF(E199&lt;&gt;"",IF(J199&lt;&gt;"",IF('3-Controllo quantitativo'!O197&lt;&gt;"",'3-Controllo quantitativo'!O197,0),""),"")</f>
        <v>0</v>
      </c>
      <c r="M199">
        <f>ROUND(IF($E199="",IF(J199="",0,0),IF(I199="",0,($E199^2+J199^2)^0.5)),5)</f>
        <v>0</v>
      </c>
      <c r="N199">
        <f>ROUND(IF($F199="",IF(K199="",0,0),IF(K199="",0,($F199^2+K199^2)^0.5)),5)</f>
        <v>0</v>
      </c>
      <c r="O199">
        <f>IF('3-Controllo quantitativo'!P197&lt;&gt;"",'3-Controllo quantitativo'!P197,"")</f>
        <v>0</v>
      </c>
      <c r="T199">
        <f>ROUND(IF($E199="",IF(Q199="",0,0),IF(Q199="",0,($E199^2+Q199^2)^0.5)),5)</f>
        <v>0</v>
      </c>
      <c r="U199">
        <f>ROUND(IF($F199="",IF(R199="",0,0),IF(R199="",0,($F199^2+R199^2)^0.5)),5)</f>
        <v>0</v>
      </c>
      <c r="V199">
        <f>IF('3-Controllo quantitativo'!V197&lt;&gt;"",'3-Controllo quantitativo'!V197,"")</f>
        <v>0</v>
      </c>
      <c r="AA199">
        <f>ROUND(IF($E199="",IF(X199="",0,0),IF(X199="",0,($E199^2+X199^2)^0.5)),5)</f>
        <v>0</v>
      </c>
      <c r="AB199">
        <f>ROUND(IF($F199="",IF(Y199="",0,0),IF(Y199="",0,($F199^2+Y199^2)^0.5)),5)</f>
        <v>0</v>
      </c>
      <c r="AC199">
        <f>IF(SUM($I199,$P199),IF($I199&lt;&gt;"",IF($P199&lt;&gt;"",IF($W199&lt;&gt;"",(($I199*M199)^2+($P199*T199)^2+($W199*AA199)^2)^0.5/SUM($I199,$P199,$W199),(($I199*M199)^2+($P199*T199)^2)^0.5/SUM($I199,$P199)),M199),""),0)</f>
        <v>0</v>
      </c>
      <c r="AD199">
        <f>IF(SUM($I199,$P199),IF($I199&lt;&gt;"",IF($P199&lt;&gt;"",IF($W199&lt;&gt;"",(($I199*N199)^2+($P199*U199)^2+($W199*AB199)^2)^0.5/SUM($I199,$P199,$W199),(($I199*N199)^2+($P199*U199)^2)^0.5/SUM($I199,$P199)),N199),""),0)</f>
        <v>0</v>
      </c>
      <c r="AE199" s="10">
        <f>IF(AC199&lt;&gt;"",(AC199*SUM($I199,$P199,$W199))^2,"")</f>
        <v>0</v>
      </c>
      <c r="AF199" s="10">
        <f>IF(AD199&lt;&gt;"",(AD199*SUM($I199,$P199,$W199))^2,"")</f>
        <v>0</v>
      </c>
      <c r="AG199" s="10">
        <f>IFERROR(ABS(I199),"")</f>
        <v>0</v>
      </c>
      <c r="AH199" s="10">
        <f>IFERROR(ABS(P199),"")</f>
        <v>0</v>
      </c>
      <c r="AI199" s="10">
        <f>IFERROR(ABS(W199),"")</f>
        <v>0</v>
      </c>
    </row>
    <row r="200" spans="2:35">
      <c r="B200">
        <v>196</v>
      </c>
      <c r="C200" t="s">
        <v>212</v>
      </c>
      <c r="D200" t="s">
        <v>209</v>
      </c>
      <c r="H200">
        <f>IF('3-Controllo quantitativo'!J198&lt;&gt;"",'3-Controllo quantitativo'!J198,"")</f>
        <v>0</v>
      </c>
      <c r="I200">
        <f>IF(E200&lt;&gt;"",IF(J200&lt;&gt;"",IF('3-Controllo quantitativo'!O198&lt;&gt;"",'3-Controllo quantitativo'!O198,0),""),"")</f>
        <v>0</v>
      </c>
      <c r="M200">
        <f>ROUND(IF($E200="",IF(J200="",0,0),IF(I200="",0,($E200^2+J200^2)^0.5)),5)</f>
        <v>0</v>
      </c>
      <c r="N200">
        <f>ROUND(IF($F200="",IF(K200="",0,0),IF(K200="",0,($F200^2+K200^2)^0.5)),5)</f>
        <v>0</v>
      </c>
      <c r="O200">
        <f>IF('3-Controllo quantitativo'!P198&lt;&gt;"",'3-Controllo quantitativo'!P198,"")</f>
        <v>0</v>
      </c>
      <c r="T200">
        <f>ROUND(IF($E200="",IF(Q200="",0,0),IF(Q200="",0,($E200^2+Q200^2)^0.5)),5)</f>
        <v>0</v>
      </c>
      <c r="U200">
        <f>ROUND(IF($F200="",IF(R200="",0,0),IF(R200="",0,($F200^2+R200^2)^0.5)),5)</f>
        <v>0</v>
      </c>
      <c r="V200">
        <f>IF('3-Controllo quantitativo'!V198&lt;&gt;"",'3-Controllo quantitativo'!V198,"")</f>
        <v>0</v>
      </c>
      <c r="AA200">
        <f>ROUND(IF($E200="",IF(X200="",0,0),IF(X200="",0,($E200^2+X200^2)^0.5)),5)</f>
        <v>0</v>
      </c>
      <c r="AB200">
        <f>ROUND(IF($F200="",IF(Y200="",0,0),IF(Y200="",0,($F200^2+Y200^2)^0.5)),5)</f>
        <v>0</v>
      </c>
      <c r="AC200">
        <f>IF(SUM($I200,$P200),IF($I200&lt;&gt;"",IF($P200&lt;&gt;"",IF($W200&lt;&gt;"",(($I200*M200)^2+($P200*T200)^2+($W200*AA200)^2)^0.5/SUM($I200,$P200,$W200),(($I200*M200)^2+($P200*T200)^2)^0.5/SUM($I200,$P200)),M200),""),0)</f>
        <v>0</v>
      </c>
      <c r="AD200">
        <f>IF(SUM($I200,$P200),IF($I200&lt;&gt;"",IF($P200&lt;&gt;"",IF($W200&lt;&gt;"",(($I200*N200)^2+($P200*U200)^2+($W200*AB200)^2)^0.5/SUM($I200,$P200,$W200),(($I200*N200)^2+($P200*U200)^2)^0.5/SUM($I200,$P200)),N200),""),0)</f>
        <v>0</v>
      </c>
      <c r="AE200" s="10">
        <f>IF(AC200&lt;&gt;"",(AC200*SUM($I200,$P200,$W200))^2,"")</f>
        <v>0</v>
      </c>
      <c r="AF200" s="10">
        <f>IF(AD200&lt;&gt;"",(AD200*SUM($I200,$P200,$W200))^2,"")</f>
        <v>0</v>
      </c>
      <c r="AG200" s="10">
        <f>IFERROR(ABS(I200),"")</f>
        <v>0</v>
      </c>
      <c r="AH200" s="10">
        <f>IFERROR(ABS(P200),"")</f>
        <v>0</v>
      </c>
      <c r="AI200" s="10">
        <f>IFERROR(ABS(W200),"")</f>
        <v>0</v>
      </c>
    </row>
    <row r="201" spans="2:35">
      <c r="B201">
        <v>197</v>
      </c>
      <c r="C201" t="s">
        <v>216</v>
      </c>
      <c r="D201" t="s">
        <v>209</v>
      </c>
      <c r="H201">
        <f>IF('3-Controllo quantitativo'!J199&lt;&gt;"",'3-Controllo quantitativo'!J199,"")</f>
        <v>0</v>
      </c>
      <c r="I201">
        <f>IF(E201&lt;&gt;"",IF(J201&lt;&gt;"",IF('3-Controllo quantitativo'!O199&lt;&gt;"",'3-Controllo quantitativo'!O199,0),""),"")</f>
        <v>0</v>
      </c>
      <c r="M201">
        <f>ROUND(IF($E201="",IF(J201="",0,0),IF(I201="",0,($E201^2+J201^2)^0.5)),5)</f>
        <v>0</v>
      </c>
      <c r="N201">
        <f>ROUND(IF($F201="",IF(K201="",0,0),IF(K201="",0,($F201^2+K201^2)^0.5)),5)</f>
        <v>0</v>
      </c>
      <c r="O201">
        <f>IF('3-Controllo quantitativo'!P199&lt;&gt;"",'3-Controllo quantitativo'!P199,"")</f>
        <v>0</v>
      </c>
      <c r="T201">
        <f>ROUND(IF($E201="",IF(Q201="",0,0),IF(Q201="",0,($E201^2+Q201^2)^0.5)),5)</f>
        <v>0</v>
      </c>
      <c r="U201">
        <f>ROUND(IF($F201="",IF(R201="",0,0),IF(R201="",0,($F201^2+R201^2)^0.5)),5)</f>
        <v>0</v>
      </c>
      <c r="V201">
        <f>IF('3-Controllo quantitativo'!V199&lt;&gt;"",'3-Controllo quantitativo'!V199,"")</f>
        <v>0</v>
      </c>
      <c r="AA201">
        <f>ROUND(IF($E201="",IF(X201="",0,0),IF(X201="",0,($E201^2+X201^2)^0.5)),5)</f>
        <v>0</v>
      </c>
      <c r="AB201">
        <f>ROUND(IF($F201="",IF(Y201="",0,0),IF(Y201="",0,($F201^2+Y201^2)^0.5)),5)</f>
        <v>0</v>
      </c>
      <c r="AC201">
        <f>IF(SUM($I201,$P201),IF($I201&lt;&gt;"",IF($P201&lt;&gt;"",IF($W201&lt;&gt;"",(($I201*M201)^2+($P201*T201)^2+($W201*AA201)^2)^0.5/SUM($I201,$P201,$W201),(($I201*M201)^2+($P201*T201)^2)^0.5/SUM($I201,$P201)),M201),""),0)</f>
        <v>0</v>
      </c>
      <c r="AD201">
        <f>IF(SUM($I201,$P201),IF($I201&lt;&gt;"",IF($P201&lt;&gt;"",IF($W201&lt;&gt;"",(($I201*N201)^2+($P201*U201)^2+($W201*AB201)^2)^0.5/SUM($I201,$P201,$W201),(($I201*N201)^2+($P201*U201)^2)^0.5/SUM($I201,$P201)),N201),""),0)</f>
        <v>0</v>
      </c>
      <c r="AE201" s="10">
        <f>IF(AC201&lt;&gt;"",(AC201*SUM($I201,$P201,$W201))^2,"")</f>
        <v>0</v>
      </c>
      <c r="AF201" s="10">
        <f>IF(AD201&lt;&gt;"",(AD201*SUM($I201,$P201,$W201))^2,"")</f>
        <v>0</v>
      </c>
      <c r="AG201" s="10">
        <f>IFERROR(ABS(I201),"")</f>
        <v>0</v>
      </c>
      <c r="AH201" s="10">
        <f>IFERROR(ABS(P201),"")</f>
        <v>0</v>
      </c>
      <c r="AI201" s="10">
        <f>IFERROR(ABS(W201),"")</f>
        <v>0</v>
      </c>
    </row>
    <row r="202" spans="2:35">
      <c r="B202">
        <v>198</v>
      </c>
      <c r="C202" t="s">
        <v>217</v>
      </c>
      <c r="D202" t="s">
        <v>209</v>
      </c>
      <c r="H202">
        <f>IF('3-Controllo quantitativo'!J200&lt;&gt;"",'3-Controllo quantitativo'!J200,"")</f>
        <v>0</v>
      </c>
      <c r="I202">
        <f>IF(E202&lt;&gt;"",IF(J202&lt;&gt;"",IF('3-Controllo quantitativo'!O200&lt;&gt;"",'3-Controllo quantitativo'!O200,0),""),"")</f>
        <v>0</v>
      </c>
      <c r="M202">
        <f>ROUND(IF($E202="",IF(J202="",0,0),IF(I202="",0,($E202^2+J202^2)^0.5)),5)</f>
        <v>0</v>
      </c>
      <c r="N202">
        <f>ROUND(IF($F202="",IF(K202="",0,0),IF(K202="",0,($F202^2+K202^2)^0.5)),5)</f>
        <v>0</v>
      </c>
      <c r="O202">
        <f>IF('3-Controllo quantitativo'!P200&lt;&gt;"",'3-Controllo quantitativo'!P200,"")</f>
        <v>0</v>
      </c>
      <c r="T202">
        <f>ROUND(IF($E202="",IF(Q202="",0,0),IF(Q202="",0,($E202^2+Q202^2)^0.5)),5)</f>
        <v>0</v>
      </c>
      <c r="U202">
        <f>ROUND(IF($F202="",IF(R202="",0,0),IF(R202="",0,($F202^2+R202^2)^0.5)),5)</f>
        <v>0</v>
      </c>
      <c r="V202">
        <f>IF('3-Controllo quantitativo'!V200&lt;&gt;"",'3-Controllo quantitativo'!V200,"")</f>
        <v>0</v>
      </c>
      <c r="AA202">
        <f>ROUND(IF($E202="",IF(X202="",0,0),IF(X202="",0,($E202^2+X202^2)^0.5)),5)</f>
        <v>0</v>
      </c>
      <c r="AB202">
        <f>ROUND(IF($F202="",IF(Y202="",0,0),IF(Y202="",0,($F202^2+Y202^2)^0.5)),5)</f>
        <v>0</v>
      </c>
      <c r="AC202">
        <f>IF(SUM($I202,$P202),IF($I202&lt;&gt;"",IF($P202&lt;&gt;"",IF($W202&lt;&gt;"",(($I202*M202)^2+($P202*T202)^2+($W202*AA202)^2)^0.5/SUM($I202,$P202,$W202),(($I202*M202)^2+($P202*T202)^2)^0.5/SUM($I202,$P202)),M202),""),0)</f>
        <v>0</v>
      </c>
      <c r="AD202">
        <f>IF(SUM($I202,$P202),IF($I202&lt;&gt;"",IF($P202&lt;&gt;"",IF($W202&lt;&gt;"",(($I202*N202)^2+($P202*U202)^2+($W202*AB202)^2)^0.5/SUM($I202,$P202,$W202),(($I202*N202)^2+($P202*U202)^2)^0.5/SUM($I202,$P202)),N202),""),0)</f>
        <v>0</v>
      </c>
      <c r="AE202" s="10">
        <f>IF(AC202&lt;&gt;"",(AC202*SUM($I202,$P202,$W202))^2,"")</f>
        <v>0</v>
      </c>
      <c r="AF202" s="10">
        <f>IF(AD202&lt;&gt;"",(AD202*SUM($I202,$P202,$W202))^2,"")</f>
        <v>0</v>
      </c>
      <c r="AG202" s="10">
        <f>IFERROR(ABS(I202),"")</f>
        <v>0</v>
      </c>
      <c r="AH202" s="10">
        <f>IFERROR(ABS(P202),"")</f>
        <v>0</v>
      </c>
      <c r="AI202" s="10">
        <f>IFERROR(ABS(W202),"")</f>
        <v>0</v>
      </c>
    </row>
    <row r="203" spans="2:35">
      <c r="B203">
        <v>199</v>
      </c>
      <c r="C203" t="s">
        <v>218</v>
      </c>
      <c r="D203" t="s">
        <v>209</v>
      </c>
      <c r="H203">
        <f>IF('3-Controllo quantitativo'!J201&lt;&gt;"",'3-Controllo quantitativo'!J201,"")</f>
        <v>0</v>
      </c>
      <c r="I203">
        <f>IF(E203&lt;&gt;"",IF(J203&lt;&gt;"",IF('3-Controllo quantitativo'!O201&lt;&gt;"",'3-Controllo quantitativo'!O201,0),""),"")</f>
        <v>0</v>
      </c>
      <c r="M203">
        <f>ROUND(IF($E203="",IF(J203="",0,0),IF(I203="",0,($E203^2+J203^2)^0.5)),5)</f>
        <v>0</v>
      </c>
      <c r="N203">
        <f>ROUND(IF($F203="",IF(K203="",0,0),IF(K203="",0,($F203^2+K203^2)^0.5)),5)</f>
        <v>0</v>
      </c>
      <c r="O203">
        <f>IF('3-Controllo quantitativo'!P201&lt;&gt;"",'3-Controllo quantitativo'!P201,"")</f>
        <v>0</v>
      </c>
      <c r="T203">
        <f>ROUND(IF($E203="",IF(Q203="",0,0),IF(Q203="",0,($E203^2+Q203^2)^0.5)),5)</f>
        <v>0</v>
      </c>
      <c r="U203">
        <f>ROUND(IF($F203="",IF(R203="",0,0),IF(R203="",0,($F203^2+R203^2)^0.5)),5)</f>
        <v>0</v>
      </c>
      <c r="V203">
        <f>IF('3-Controllo quantitativo'!V201&lt;&gt;"",'3-Controllo quantitativo'!V201,"")</f>
        <v>0</v>
      </c>
      <c r="AA203">
        <f>ROUND(IF($E203="",IF(X203="",0,0),IF(X203="",0,($E203^2+X203^2)^0.5)),5)</f>
        <v>0</v>
      </c>
      <c r="AB203">
        <f>ROUND(IF($F203="",IF(Y203="",0,0),IF(Y203="",0,($F203^2+Y203^2)^0.5)),5)</f>
        <v>0</v>
      </c>
      <c r="AC203">
        <f>IF(SUM($I203,$P203),IF($I203&lt;&gt;"",IF($P203&lt;&gt;"",IF($W203&lt;&gt;"",(($I203*M203)^2+($P203*T203)^2+($W203*AA203)^2)^0.5/SUM($I203,$P203,$W203),(($I203*M203)^2+($P203*T203)^2)^0.5/SUM($I203,$P203)),M203),""),0)</f>
        <v>0</v>
      </c>
      <c r="AD203">
        <f>IF(SUM($I203,$P203),IF($I203&lt;&gt;"",IF($P203&lt;&gt;"",IF($W203&lt;&gt;"",(($I203*N203)^2+($P203*U203)^2+($W203*AB203)^2)^0.5/SUM($I203,$P203,$W203),(($I203*N203)^2+($P203*U203)^2)^0.5/SUM($I203,$P203)),N203),""),0)</f>
        <v>0</v>
      </c>
      <c r="AE203" s="10">
        <f>IF(AC203&lt;&gt;"",(AC203*SUM($I203,$P203,$W203))^2,"")</f>
        <v>0</v>
      </c>
      <c r="AF203" s="10">
        <f>IF(AD203&lt;&gt;"",(AD203*SUM($I203,$P203,$W203))^2,"")</f>
        <v>0</v>
      </c>
      <c r="AG203" s="10">
        <f>IFERROR(ABS(I203),"")</f>
        <v>0</v>
      </c>
      <c r="AH203" s="10">
        <f>IFERROR(ABS(P203),"")</f>
        <v>0</v>
      </c>
      <c r="AI203" s="10">
        <f>IFERROR(ABS(W203),"")</f>
        <v>0</v>
      </c>
    </row>
    <row r="204" spans="2:35">
      <c r="B204">
        <v>200</v>
      </c>
      <c r="C204" t="s">
        <v>219</v>
      </c>
      <c r="D204" t="s">
        <v>209</v>
      </c>
      <c r="H204">
        <f>IF('3-Controllo quantitativo'!J202&lt;&gt;"",'3-Controllo quantitativo'!J202,"")</f>
        <v>0</v>
      </c>
      <c r="I204">
        <f>IF(E204&lt;&gt;"",IF(J204&lt;&gt;"",IF('3-Controllo quantitativo'!O202&lt;&gt;"",'3-Controllo quantitativo'!O202,0),""),"")</f>
        <v>0</v>
      </c>
      <c r="M204">
        <f>ROUND(IF($E204="",IF(J204="",0,0),IF(I204="",0,($E204^2+J204^2)^0.5)),5)</f>
        <v>0</v>
      </c>
      <c r="N204">
        <f>ROUND(IF($F204="",IF(K204="",0,0),IF(K204="",0,($F204^2+K204^2)^0.5)),5)</f>
        <v>0</v>
      </c>
      <c r="O204">
        <f>IF('3-Controllo quantitativo'!P202&lt;&gt;"",'3-Controllo quantitativo'!P202,"")</f>
        <v>0</v>
      </c>
      <c r="T204">
        <f>ROUND(IF($E204="",IF(Q204="",0,0),IF(Q204="",0,($E204^2+Q204^2)^0.5)),5)</f>
        <v>0</v>
      </c>
      <c r="U204">
        <f>ROUND(IF($F204="",IF(R204="",0,0),IF(R204="",0,($F204^2+R204^2)^0.5)),5)</f>
        <v>0</v>
      </c>
      <c r="V204">
        <f>IF('3-Controllo quantitativo'!V202&lt;&gt;"",'3-Controllo quantitativo'!V202,"")</f>
        <v>0</v>
      </c>
      <c r="AA204">
        <f>ROUND(IF($E204="",IF(X204="",0,0),IF(X204="",0,($E204^2+X204^2)^0.5)),5)</f>
        <v>0</v>
      </c>
      <c r="AB204">
        <f>ROUND(IF($F204="",IF(Y204="",0,0),IF(Y204="",0,($F204^2+Y204^2)^0.5)),5)</f>
        <v>0</v>
      </c>
      <c r="AC204">
        <f>IF(SUM($I204,$P204),IF($I204&lt;&gt;"",IF($P204&lt;&gt;"",IF($W204&lt;&gt;"",(($I204*M204)^2+($P204*T204)^2+($W204*AA204)^2)^0.5/SUM($I204,$P204,$W204),(($I204*M204)^2+($P204*T204)^2)^0.5/SUM($I204,$P204)),M204),""),0)</f>
        <v>0</v>
      </c>
      <c r="AD204">
        <f>IF(SUM($I204,$P204),IF($I204&lt;&gt;"",IF($P204&lt;&gt;"",IF($W204&lt;&gt;"",(($I204*N204)^2+($P204*U204)^2+($W204*AB204)^2)^0.5/SUM($I204,$P204,$W204),(($I204*N204)^2+($P204*U204)^2)^0.5/SUM($I204,$P204)),N204),""),0)</f>
        <v>0</v>
      </c>
      <c r="AE204" s="10">
        <f>IF(AC204&lt;&gt;"",(AC204*SUM($I204,$P204,$W204))^2,"")</f>
        <v>0</v>
      </c>
      <c r="AF204" s="10">
        <f>IF(AD204&lt;&gt;"",(AD204*SUM($I204,$P204,$W204))^2,"")</f>
        <v>0</v>
      </c>
      <c r="AG204" s="10">
        <f>IFERROR(ABS(I204),"")</f>
        <v>0</v>
      </c>
      <c r="AH204" s="10">
        <f>IFERROR(ABS(P204),"")</f>
        <v>0</v>
      </c>
      <c r="AI204" s="10">
        <f>IFERROR(ABS(W204),"")</f>
        <v>0</v>
      </c>
    </row>
    <row r="205" spans="2:35">
      <c r="B205">
        <v>201</v>
      </c>
      <c r="C205" t="s">
        <v>220</v>
      </c>
      <c r="D205" t="s">
        <v>209</v>
      </c>
      <c r="H205">
        <f>IF('3-Controllo quantitativo'!J203&lt;&gt;"",'3-Controllo quantitativo'!J203,"")</f>
        <v>0</v>
      </c>
      <c r="I205">
        <f>IF(E205&lt;&gt;"",IF(J205&lt;&gt;"",IF('3-Controllo quantitativo'!O203&lt;&gt;"",'3-Controllo quantitativo'!O203,0),""),"")</f>
        <v>0</v>
      </c>
      <c r="M205">
        <f>ROUND(IF($E205="",IF(J205="",0,0),IF(I205="",0,($E205^2+J205^2)^0.5)),5)</f>
        <v>0</v>
      </c>
      <c r="N205">
        <f>ROUND(IF($F205="",IF(K205="",0,0),IF(K205="",0,($F205^2+K205^2)^0.5)),5)</f>
        <v>0</v>
      </c>
      <c r="O205">
        <f>IF('3-Controllo quantitativo'!P203&lt;&gt;"",'3-Controllo quantitativo'!P203,"")</f>
        <v>0</v>
      </c>
      <c r="T205">
        <f>ROUND(IF($E205="",IF(Q205="",0,0),IF(Q205="",0,($E205^2+Q205^2)^0.5)),5)</f>
        <v>0</v>
      </c>
      <c r="U205">
        <f>ROUND(IF($F205="",IF(R205="",0,0),IF(R205="",0,($F205^2+R205^2)^0.5)),5)</f>
        <v>0</v>
      </c>
      <c r="V205">
        <f>IF('3-Controllo quantitativo'!V203&lt;&gt;"",'3-Controllo quantitativo'!V203,"")</f>
        <v>0</v>
      </c>
      <c r="AA205">
        <f>ROUND(IF($E205="",IF(X205="",0,0),IF(X205="",0,($E205^2+X205^2)^0.5)),5)</f>
        <v>0</v>
      </c>
      <c r="AB205">
        <f>ROUND(IF($F205="",IF(Y205="",0,0),IF(Y205="",0,($F205^2+Y205^2)^0.5)),5)</f>
        <v>0</v>
      </c>
      <c r="AC205">
        <f>IF(SUM($I205,$P205),IF($I205&lt;&gt;"",IF($P205&lt;&gt;"",IF($W205&lt;&gt;"",(($I205*M205)^2+($P205*T205)^2+($W205*AA205)^2)^0.5/SUM($I205,$P205,$W205),(($I205*M205)^2+($P205*T205)^2)^0.5/SUM($I205,$P205)),M205),""),0)</f>
        <v>0</v>
      </c>
      <c r="AD205">
        <f>IF(SUM($I205,$P205),IF($I205&lt;&gt;"",IF($P205&lt;&gt;"",IF($W205&lt;&gt;"",(($I205*N205)^2+($P205*U205)^2+($W205*AB205)^2)^0.5/SUM($I205,$P205,$W205),(($I205*N205)^2+($P205*U205)^2)^0.5/SUM($I205,$P205)),N205),""),0)</f>
        <v>0</v>
      </c>
      <c r="AE205" s="10">
        <f>IF(AC205&lt;&gt;"",(AC205*SUM($I205,$P205,$W205))^2,"")</f>
        <v>0</v>
      </c>
      <c r="AF205" s="10">
        <f>IF(AD205&lt;&gt;"",(AD205*SUM($I205,$P205,$W205))^2,"")</f>
        <v>0</v>
      </c>
      <c r="AG205" s="10">
        <f>IFERROR(ABS(I205),"")</f>
        <v>0</v>
      </c>
      <c r="AH205" s="10">
        <f>IFERROR(ABS(P205),"")</f>
        <v>0</v>
      </c>
      <c r="AI205" s="10">
        <f>IFERROR(ABS(W205),"")</f>
        <v>0</v>
      </c>
    </row>
    <row r="206" spans="2:35">
      <c r="B206">
        <v>202</v>
      </c>
      <c r="C206" t="s">
        <v>221</v>
      </c>
      <c r="D206" t="s">
        <v>209</v>
      </c>
      <c r="H206">
        <f>IF('3-Controllo quantitativo'!J204&lt;&gt;"",'3-Controllo quantitativo'!J204,"")</f>
        <v>0</v>
      </c>
      <c r="I206">
        <f>IF(E206&lt;&gt;"",IF(J206&lt;&gt;"",IF('3-Controllo quantitativo'!O204&lt;&gt;"",'3-Controllo quantitativo'!O204,0),""),"")</f>
        <v>0</v>
      </c>
      <c r="M206">
        <f>ROUND(IF($E206="",IF(J206="",0,0),IF(I206="",0,($E206^2+J206^2)^0.5)),5)</f>
        <v>0</v>
      </c>
      <c r="N206">
        <f>ROUND(IF($F206="",IF(K206="",0,0),IF(K206="",0,($F206^2+K206^2)^0.5)),5)</f>
        <v>0</v>
      </c>
      <c r="O206">
        <f>IF('3-Controllo quantitativo'!P204&lt;&gt;"",'3-Controllo quantitativo'!P204,"")</f>
        <v>0</v>
      </c>
      <c r="T206">
        <f>ROUND(IF($E206="",IF(Q206="",0,0),IF(Q206="",0,($E206^2+Q206^2)^0.5)),5)</f>
        <v>0</v>
      </c>
      <c r="U206">
        <f>ROUND(IF($F206="",IF(R206="",0,0),IF(R206="",0,($F206^2+R206^2)^0.5)),5)</f>
        <v>0</v>
      </c>
      <c r="V206">
        <f>IF('3-Controllo quantitativo'!V204&lt;&gt;"",'3-Controllo quantitativo'!V204,"")</f>
        <v>0</v>
      </c>
      <c r="AA206">
        <f>ROUND(IF($E206="",IF(X206="",0,0),IF(X206="",0,($E206^2+X206^2)^0.5)),5)</f>
        <v>0</v>
      </c>
      <c r="AB206">
        <f>ROUND(IF($F206="",IF(Y206="",0,0),IF(Y206="",0,($F206^2+Y206^2)^0.5)),5)</f>
        <v>0</v>
      </c>
      <c r="AC206">
        <f>IF(SUM($I206,$P206),IF($I206&lt;&gt;"",IF($P206&lt;&gt;"",IF($W206&lt;&gt;"",(($I206*M206)^2+($P206*T206)^2+($W206*AA206)^2)^0.5/SUM($I206,$P206,$W206),(($I206*M206)^2+($P206*T206)^2)^0.5/SUM($I206,$P206)),M206),""),0)</f>
        <v>0</v>
      </c>
      <c r="AD206">
        <f>IF(SUM($I206,$P206),IF($I206&lt;&gt;"",IF($P206&lt;&gt;"",IF($W206&lt;&gt;"",(($I206*N206)^2+($P206*U206)^2+($W206*AB206)^2)^0.5/SUM($I206,$P206,$W206),(($I206*N206)^2+($P206*U206)^2)^0.5/SUM($I206,$P206)),N206),""),0)</f>
        <v>0</v>
      </c>
      <c r="AE206" s="10">
        <f>IF(AC206&lt;&gt;"",(AC206*SUM($I206,$P206,$W206))^2,"")</f>
        <v>0</v>
      </c>
      <c r="AF206" s="10">
        <f>IF(AD206&lt;&gt;"",(AD206*SUM($I206,$P206,$W206))^2,"")</f>
        <v>0</v>
      </c>
      <c r="AG206" s="10">
        <f>IFERROR(ABS(I206),"")</f>
        <v>0</v>
      </c>
      <c r="AH206" s="10">
        <f>IFERROR(ABS(P206),"")</f>
        <v>0</v>
      </c>
      <c r="AI206" s="10">
        <f>IFERROR(ABS(W206),"")</f>
        <v>0</v>
      </c>
    </row>
    <row r="207" spans="2:35">
      <c r="B207">
        <v>203</v>
      </c>
      <c r="C207" t="s">
        <v>222</v>
      </c>
      <c r="D207" t="s">
        <v>209</v>
      </c>
      <c r="H207">
        <f>IF('3-Controllo quantitativo'!J205&lt;&gt;"",'3-Controllo quantitativo'!J205,"")</f>
        <v>0</v>
      </c>
      <c r="I207">
        <f>IF(E207&lt;&gt;"",IF(J207&lt;&gt;"",IF('3-Controllo quantitativo'!O205&lt;&gt;"",'3-Controllo quantitativo'!O205,0),""),"")</f>
        <v>0</v>
      </c>
      <c r="M207">
        <f>ROUND(IF($E207="",IF(J207="",0,0),IF(I207="",0,($E207^2+J207^2)^0.5)),5)</f>
        <v>0</v>
      </c>
      <c r="N207">
        <f>ROUND(IF($F207="",IF(K207="",0,0),IF(K207="",0,($F207^2+K207^2)^0.5)),5)</f>
        <v>0</v>
      </c>
      <c r="O207">
        <f>IF('3-Controllo quantitativo'!P205&lt;&gt;"",'3-Controllo quantitativo'!P205,"")</f>
        <v>0</v>
      </c>
      <c r="T207">
        <f>ROUND(IF($E207="",IF(Q207="",0,0),IF(Q207="",0,($E207^2+Q207^2)^0.5)),5)</f>
        <v>0</v>
      </c>
      <c r="U207">
        <f>ROUND(IF($F207="",IF(R207="",0,0),IF(R207="",0,($F207^2+R207^2)^0.5)),5)</f>
        <v>0</v>
      </c>
      <c r="V207">
        <f>IF('3-Controllo quantitativo'!V205&lt;&gt;"",'3-Controllo quantitativo'!V205,"")</f>
        <v>0</v>
      </c>
      <c r="AA207">
        <f>ROUND(IF($E207="",IF(X207="",0,0),IF(X207="",0,($E207^2+X207^2)^0.5)),5)</f>
        <v>0</v>
      </c>
      <c r="AB207">
        <f>ROUND(IF($F207="",IF(Y207="",0,0),IF(Y207="",0,($F207^2+Y207^2)^0.5)),5)</f>
        <v>0</v>
      </c>
      <c r="AC207">
        <f>IF(SUM($I207,$P207),IF($I207&lt;&gt;"",IF($P207&lt;&gt;"",IF($W207&lt;&gt;"",(($I207*M207)^2+($P207*T207)^2+($W207*AA207)^2)^0.5/SUM($I207,$P207,$W207),(($I207*M207)^2+($P207*T207)^2)^0.5/SUM($I207,$P207)),M207),""),0)</f>
        <v>0</v>
      </c>
      <c r="AD207">
        <f>IF(SUM($I207,$P207),IF($I207&lt;&gt;"",IF($P207&lt;&gt;"",IF($W207&lt;&gt;"",(($I207*N207)^2+($P207*U207)^2+($W207*AB207)^2)^0.5/SUM($I207,$P207,$W207),(($I207*N207)^2+($P207*U207)^2)^0.5/SUM($I207,$P207)),N207),""),0)</f>
        <v>0</v>
      </c>
      <c r="AE207" s="10">
        <f>IF(AC207&lt;&gt;"",(AC207*SUM($I207,$P207,$W207))^2,"")</f>
        <v>0</v>
      </c>
      <c r="AF207" s="10">
        <f>IF(AD207&lt;&gt;"",(AD207*SUM($I207,$P207,$W207))^2,"")</f>
        <v>0</v>
      </c>
      <c r="AG207" s="10">
        <f>IFERROR(ABS(I207),"")</f>
        <v>0</v>
      </c>
      <c r="AH207" s="10">
        <f>IFERROR(ABS(P207),"")</f>
        <v>0</v>
      </c>
      <c r="AI207" s="10">
        <f>IFERROR(ABS(W207),"")</f>
        <v>0</v>
      </c>
    </row>
    <row r="208" spans="2:35">
      <c r="B208">
        <v>204</v>
      </c>
      <c r="C208" t="s">
        <v>223</v>
      </c>
      <c r="D208" t="s">
        <v>209</v>
      </c>
      <c r="H208">
        <f>IF('3-Controllo quantitativo'!J206&lt;&gt;"",'3-Controllo quantitativo'!J206,"")</f>
        <v>0</v>
      </c>
      <c r="I208">
        <f>IF(E208&lt;&gt;"",IF(J208&lt;&gt;"",IF('3-Controllo quantitativo'!O206&lt;&gt;"",'3-Controllo quantitativo'!O206,0),""),"")</f>
        <v>0</v>
      </c>
      <c r="M208">
        <f>ROUND(IF($E208="",IF(J208="",0,0),IF(I208="",0,($E208^2+J208^2)^0.5)),5)</f>
        <v>0</v>
      </c>
      <c r="N208">
        <f>ROUND(IF($F208="",IF(K208="",0,0),IF(K208="",0,($F208^2+K208^2)^0.5)),5)</f>
        <v>0</v>
      </c>
      <c r="O208">
        <f>IF('3-Controllo quantitativo'!P206&lt;&gt;"",'3-Controllo quantitativo'!P206,"")</f>
        <v>0</v>
      </c>
      <c r="T208">
        <f>ROUND(IF($E208="",IF(Q208="",0,0),IF(Q208="",0,($E208^2+Q208^2)^0.5)),5)</f>
        <v>0</v>
      </c>
      <c r="U208">
        <f>ROUND(IF($F208="",IF(R208="",0,0),IF(R208="",0,($F208^2+R208^2)^0.5)),5)</f>
        <v>0</v>
      </c>
      <c r="V208">
        <f>IF('3-Controllo quantitativo'!V206&lt;&gt;"",'3-Controllo quantitativo'!V206,"")</f>
        <v>0</v>
      </c>
      <c r="AA208">
        <f>ROUND(IF($E208="",IF(X208="",0,0),IF(X208="",0,($E208^2+X208^2)^0.5)),5)</f>
        <v>0</v>
      </c>
      <c r="AB208">
        <f>ROUND(IF($F208="",IF(Y208="",0,0),IF(Y208="",0,($F208^2+Y208^2)^0.5)),5)</f>
        <v>0</v>
      </c>
      <c r="AC208">
        <f>IF(SUM($I208,$P208),IF($I208&lt;&gt;"",IF($P208&lt;&gt;"",IF($W208&lt;&gt;"",(($I208*M208)^2+($P208*T208)^2+($W208*AA208)^2)^0.5/SUM($I208,$P208,$W208),(($I208*M208)^2+($P208*T208)^2)^0.5/SUM($I208,$P208)),M208),""),0)</f>
        <v>0</v>
      </c>
      <c r="AD208">
        <f>IF(SUM($I208,$P208),IF($I208&lt;&gt;"",IF($P208&lt;&gt;"",IF($W208&lt;&gt;"",(($I208*N208)^2+($P208*U208)^2+($W208*AB208)^2)^0.5/SUM($I208,$P208,$W208),(($I208*N208)^2+($P208*U208)^2)^0.5/SUM($I208,$P208)),N208),""),0)</f>
        <v>0</v>
      </c>
      <c r="AE208" s="10">
        <f>IF(AC208&lt;&gt;"",(AC208*SUM($I208,$P208,$W208))^2,"")</f>
        <v>0</v>
      </c>
      <c r="AF208" s="10">
        <f>IF(AD208&lt;&gt;"",(AD208*SUM($I208,$P208,$W208))^2,"")</f>
        <v>0</v>
      </c>
      <c r="AG208" s="10">
        <f>IFERROR(ABS(I208),"")</f>
        <v>0</v>
      </c>
      <c r="AH208" s="10">
        <f>IFERROR(ABS(P208),"")</f>
        <v>0</v>
      </c>
      <c r="AI208" s="10">
        <f>IFERROR(ABS(W208),"")</f>
        <v>0</v>
      </c>
    </row>
    <row r="209" spans="2:35">
      <c r="B209">
        <v>205</v>
      </c>
      <c r="C209" t="s">
        <v>224</v>
      </c>
      <c r="D209" t="s">
        <v>209</v>
      </c>
      <c r="H209">
        <f>IF('3-Controllo quantitativo'!J207&lt;&gt;"",'3-Controllo quantitativo'!J207,"")</f>
        <v>0</v>
      </c>
      <c r="I209">
        <f>IF(E209&lt;&gt;"",IF(J209&lt;&gt;"",IF('3-Controllo quantitativo'!O207&lt;&gt;"",'3-Controllo quantitativo'!O207,0),""),"")</f>
        <v>0</v>
      </c>
      <c r="M209">
        <f>ROUND(IF($E209="",IF(J209="",0,0),IF(I209="",0,($E209^2+J209^2)^0.5)),5)</f>
        <v>0</v>
      </c>
      <c r="N209">
        <f>ROUND(IF($F209="",IF(K209="",0,0),IF(K209="",0,($F209^2+K209^2)^0.5)),5)</f>
        <v>0</v>
      </c>
      <c r="O209">
        <f>IF('3-Controllo quantitativo'!P207&lt;&gt;"",'3-Controllo quantitativo'!P207,"")</f>
        <v>0</v>
      </c>
      <c r="T209">
        <f>ROUND(IF($E209="",IF(Q209="",0,0),IF(Q209="",0,($E209^2+Q209^2)^0.5)),5)</f>
        <v>0</v>
      </c>
      <c r="U209">
        <f>ROUND(IF($F209="",IF(R209="",0,0),IF(R209="",0,($F209^2+R209^2)^0.5)),5)</f>
        <v>0</v>
      </c>
      <c r="V209">
        <f>IF('3-Controllo quantitativo'!V207&lt;&gt;"",'3-Controllo quantitativo'!V207,"")</f>
        <v>0</v>
      </c>
      <c r="AA209">
        <f>ROUND(IF($E209="",IF(X209="",0,0),IF(X209="",0,($E209^2+X209^2)^0.5)),5)</f>
        <v>0</v>
      </c>
      <c r="AB209">
        <f>ROUND(IF($F209="",IF(Y209="",0,0),IF(Y209="",0,($F209^2+Y209^2)^0.5)),5)</f>
        <v>0</v>
      </c>
      <c r="AC209">
        <f>IF(SUM($I209,$P209),IF($I209&lt;&gt;"",IF($P209&lt;&gt;"",IF($W209&lt;&gt;"",(($I209*M209)^2+($P209*T209)^2+($W209*AA209)^2)^0.5/SUM($I209,$P209,$W209),(($I209*M209)^2+($P209*T209)^2)^0.5/SUM($I209,$P209)),M209),""),0)</f>
        <v>0</v>
      </c>
      <c r="AD209">
        <f>IF(SUM($I209,$P209),IF($I209&lt;&gt;"",IF($P209&lt;&gt;"",IF($W209&lt;&gt;"",(($I209*N209)^2+($P209*U209)^2+($W209*AB209)^2)^0.5/SUM($I209,$P209,$W209),(($I209*N209)^2+($P209*U209)^2)^0.5/SUM($I209,$P209)),N209),""),0)</f>
        <v>0</v>
      </c>
      <c r="AE209" s="10">
        <f>IF(AC209&lt;&gt;"",(AC209*SUM($I209,$P209,$W209))^2,"")</f>
        <v>0</v>
      </c>
      <c r="AF209" s="10">
        <f>IF(AD209&lt;&gt;"",(AD209*SUM($I209,$P209,$W209))^2,"")</f>
        <v>0</v>
      </c>
      <c r="AG209" s="10">
        <f>IFERROR(ABS(I209),"")</f>
        <v>0</v>
      </c>
      <c r="AH209" s="10">
        <f>IFERROR(ABS(P209),"")</f>
        <v>0</v>
      </c>
      <c r="AI209" s="10">
        <f>IFERROR(ABS(W209),"")</f>
        <v>0</v>
      </c>
    </row>
    <row r="210" spans="2:35">
      <c r="B210">
        <v>206</v>
      </c>
      <c r="C210" t="s">
        <v>225</v>
      </c>
      <c r="D210" t="s">
        <v>226</v>
      </c>
      <c r="H210">
        <f>IF('3-Controllo quantitativo'!J208&lt;&gt;"",'3-Controllo quantitativo'!J208,"")</f>
        <v>0</v>
      </c>
      <c r="I210">
        <f>IF(E210&lt;&gt;"",IF(J210&lt;&gt;"",IF('3-Controllo quantitativo'!O208&lt;&gt;"",'3-Controllo quantitativo'!O208,0),""),"")</f>
        <v>0</v>
      </c>
      <c r="M210">
        <f>ROUND(IF($E210="",IF(J210="",0,0),IF(I210="",0,($E210^2+J210^2)^0.5)),5)</f>
        <v>0</v>
      </c>
      <c r="N210">
        <f>ROUND(IF($F210="",IF(K210="",0,0),IF(K210="",0,($F210^2+K210^2)^0.5)),5)</f>
        <v>0</v>
      </c>
      <c r="O210">
        <f>IF('3-Controllo quantitativo'!P208&lt;&gt;"",'3-Controllo quantitativo'!P208,"")</f>
        <v>0</v>
      </c>
      <c r="T210">
        <f>ROUND(IF($E210="",IF(Q210="",0,0),IF(Q210="",0,($E210^2+Q210^2)^0.5)),5)</f>
        <v>0</v>
      </c>
      <c r="U210">
        <f>ROUND(IF($F210="",IF(R210="",0,0),IF(R210="",0,($F210^2+R210^2)^0.5)),5)</f>
        <v>0</v>
      </c>
      <c r="V210">
        <f>IF('3-Controllo quantitativo'!V208&lt;&gt;"",'3-Controllo quantitativo'!V208,"")</f>
        <v>0</v>
      </c>
      <c r="AA210">
        <f>ROUND(IF($E210="",IF(X210="",0,0),IF(X210="",0,($E210^2+X210^2)^0.5)),5)</f>
        <v>0</v>
      </c>
      <c r="AB210">
        <f>ROUND(IF($F210="",IF(Y210="",0,0),IF(Y210="",0,($F210^2+Y210^2)^0.5)),5)</f>
        <v>0</v>
      </c>
      <c r="AC210">
        <f>IF(SUM($I210,$P210),IF($I210&lt;&gt;"",IF($P210&lt;&gt;"",IF($W210&lt;&gt;"",(($I210*M210)^2+($P210*T210)^2+($W210*AA210)^2)^0.5/SUM($I210,$P210,$W210),(($I210*M210)^2+($P210*T210)^2)^0.5/SUM($I210,$P210)),M210),""),0)</f>
        <v>0</v>
      </c>
      <c r="AD210">
        <f>IF(SUM($I210,$P210),IF($I210&lt;&gt;"",IF($P210&lt;&gt;"",IF($W210&lt;&gt;"",(($I210*N210)^2+($P210*U210)^2+($W210*AB210)^2)^0.5/SUM($I210,$P210,$W210),(($I210*N210)^2+($P210*U210)^2)^0.5/SUM($I210,$P210)),N210),""),0)</f>
        <v>0</v>
      </c>
      <c r="AE210" s="10">
        <f>IF(AC210&lt;&gt;"",(AC210*SUM($I210,$P210,$W210))^2,"")</f>
        <v>0</v>
      </c>
      <c r="AF210" s="10">
        <f>IF(AD210&lt;&gt;"",(AD210*SUM($I210,$P210,$W210))^2,"")</f>
        <v>0</v>
      </c>
      <c r="AG210" s="10">
        <f>IFERROR(ABS(I210),"")</f>
        <v>0</v>
      </c>
      <c r="AH210" s="10">
        <f>IFERROR(ABS(P210),"")</f>
        <v>0</v>
      </c>
      <c r="AI210" s="10">
        <f>IFERROR(ABS(W210),"")</f>
        <v>0</v>
      </c>
    </row>
    <row r="211" spans="2:35">
      <c r="B211">
        <v>207</v>
      </c>
      <c r="C211" t="s">
        <v>228</v>
      </c>
      <c r="D211" t="s">
        <v>226</v>
      </c>
      <c r="H211">
        <f>IF('3-Controllo quantitativo'!J209&lt;&gt;"",'3-Controllo quantitativo'!J209,"")</f>
        <v>0</v>
      </c>
      <c r="I211">
        <f>IF(E211&lt;&gt;"",IF(J211&lt;&gt;"",IF('3-Controllo quantitativo'!O209&lt;&gt;"",'3-Controllo quantitativo'!O209,0),""),"")</f>
        <v>0</v>
      </c>
      <c r="M211">
        <f>ROUND(IF($E211="",IF(J211="",0,0),IF(I211="",0,($E211^2+J211^2)^0.5)),5)</f>
        <v>0</v>
      </c>
      <c r="N211">
        <f>ROUND(IF($F211="",IF(K211="",0,0),IF(K211="",0,($F211^2+K211^2)^0.5)),5)</f>
        <v>0</v>
      </c>
      <c r="O211">
        <f>IF('3-Controllo quantitativo'!P209&lt;&gt;"",'3-Controllo quantitativo'!P209,"")</f>
        <v>0</v>
      </c>
      <c r="T211">
        <f>ROUND(IF($E211="",IF(Q211="",0,0),IF(Q211="",0,($E211^2+Q211^2)^0.5)),5)</f>
        <v>0</v>
      </c>
      <c r="U211">
        <f>ROUND(IF($F211="",IF(R211="",0,0),IF(R211="",0,($F211^2+R211^2)^0.5)),5)</f>
        <v>0</v>
      </c>
      <c r="V211">
        <f>IF('3-Controllo quantitativo'!V209&lt;&gt;"",'3-Controllo quantitativo'!V209,"")</f>
        <v>0</v>
      </c>
      <c r="AA211">
        <f>ROUND(IF($E211="",IF(X211="",0,0),IF(X211="",0,($E211^2+X211^2)^0.5)),5)</f>
        <v>0</v>
      </c>
      <c r="AB211">
        <f>ROUND(IF($F211="",IF(Y211="",0,0),IF(Y211="",0,($F211^2+Y211^2)^0.5)),5)</f>
        <v>0</v>
      </c>
      <c r="AC211">
        <f>IF(SUM($I211,$P211),IF($I211&lt;&gt;"",IF($P211&lt;&gt;"",IF($W211&lt;&gt;"",(($I211*M211)^2+($P211*T211)^2+($W211*AA211)^2)^0.5/SUM($I211,$P211,$W211),(($I211*M211)^2+($P211*T211)^2)^0.5/SUM($I211,$P211)),M211),""),0)</f>
        <v>0</v>
      </c>
      <c r="AD211">
        <f>IF(SUM($I211,$P211),IF($I211&lt;&gt;"",IF($P211&lt;&gt;"",IF($W211&lt;&gt;"",(($I211*N211)^2+($P211*U211)^2+($W211*AB211)^2)^0.5/SUM($I211,$P211,$W211),(($I211*N211)^2+($P211*U211)^2)^0.5/SUM($I211,$P211)),N211),""),0)</f>
        <v>0</v>
      </c>
      <c r="AE211" s="10">
        <f>IF(AC211&lt;&gt;"",(AC211*SUM($I211,$P211,$W211))^2,"")</f>
        <v>0</v>
      </c>
      <c r="AF211" s="10">
        <f>IF(AD211&lt;&gt;"",(AD211*SUM($I211,$P211,$W211))^2,"")</f>
        <v>0</v>
      </c>
      <c r="AG211" s="10">
        <f>IFERROR(ABS(I211),"")</f>
        <v>0</v>
      </c>
      <c r="AH211" s="10">
        <f>IFERROR(ABS(P211),"")</f>
        <v>0</v>
      </c>
      <c r="AI211" s="10">
        <f>IFERROR(ABS(W211),"")</f>
        <v>0</v>
      </c>
    </row>
    <row r="212" spans="2:35">
      <c r="B212">
        <v>208</v>
      </c>
      <c r="C212" t="s">
        <v>229</v>
      </c>
      <c r="D212" t="s">
        <v>230</v>
      </c>
      <c r="H212">
        <f>IF('3-Controllo quantitativo'!J210&lt;&gt;"",'3-Controllo quantitativo'!J210,"")</f>
        <v>0</v>
      </c>
      <c r="I212">
        <f>IF(E212&lt;&gt;"",IF(J212&lt;&gt;"",IF('3-Controllo quantitativo'!O210&lt;&gt;"",'3-Controllo quantitativo'!O210,0),""),"")</f>
        <v>0</v>
      </c>
      <c r="M212">
        <f>ROUND(IF($E212="",IF(J212="",0,0),IF(I212="",0,($E212^2+J212^2)^0.5)),5)</f>
        <v>0</v>
      </c>
      <c r="N212">
        <f>ROUND(IF($F212="",IF(K212="",0,0),IF(K212="",0,($F212^2+K212^2)^0.5)),5)</f>
        <v>0</v>
      </c>
      <c r="O212">
        <f>IF('3-Controllo quantitativo'!P210&lt;&gt;"",'3-Controllo quantitativo'!P210,"")</f>
        <v>0</v>
      </c>
      <c r="T212">
        <f>ROUND(IF($E212="",IF(Q212="",0,0),IF(Q212="",0,($E212^2+Q212^2)^0.5)),5)</f>
        <v>0</v>
      </c>
      <c r="U212">
        <f>ROUND(IF($F212="",IF(R212="",0,0),IF(R212="",0,($F212^2+R212^2)^0.5)),5)</f>
        <v>0</v>
      </c>
      <c r="V212">
        <f>IF('3-Controllo quantitativo'!V210&lt;&gt;"",'3-Controllo quantitativo'!V210,"")</f>
        <v>0</v>
      </c>
      <c r="AA212">
        <f>ROUND(IF($E212="",IF(X212="",0,0),IF(X212="",0,($E212^2+X212^2)^0.5)),5)</f>
        <v>0</v>
      </c>
      <c r="AB212">
        <f>ROUND(IF($F212="",IF(Y212="",0,0),IF(Y212="",0,($F212^2+Y212^2)^0.5)),5)</f>
        <v>0</v>
      </c>
      <c r="AC212">
        <f>IF(SUM($I212,$P212),IF($I212&lt;&gt;"",IF($P212&lt;&gt;"",IF($W212&lt;&gt;"",(($I212*M212)^2+($P212*T212)^2+($W212*AA212)^2)^0.5/SUM($I212,$P212,$W212),(($I212*M212)^2+($P212*T212)^2)^0.5/SUM($I212,$P212)),M212),""),0)</f>
        <v>0</v>
      </c>
      <c r="AD212">
        <f>IF(SUM($I212,$P212),IF($I212&lt;&gt;"",IF($P212&lt;&gt;"",IF($W212&lt;&gt;"",(($I212*N212)^2+($P212*U212)^2+($W212*AB212)^2)^0.5/SUM($I212,$P212,$W212),(($I212*N212)^2+($P212*U212)^2)^0.5/SUM($I212,$P212)),N212),""),0)</f>
        <v>0</v>
      </c>
      <c r="AE212" s="10">
        <f>IF(AC212&lt;&gt;"",(AC212*SUM($I212,$P212,$W212))^2,"")</f>
        <v>0</v>
      </c>
      <c r="AF212" s="10">
        <f>IF(AD212&lt;&gt;"",(AD212*SUM($I212,$P212,$W212))^2,"")</f>
        <v>0</v>
      </c>
      <c r="AG212" s="10">
        <f>IFERROR(ABS(I212),"")</f>
        <v>0</v>
      </c>
      <c r="AH212" s="10">
        <f>IFERROR(ABS(P212),"")</f>
        <v>0</v>
      </c>
      <c r="AI212" s="10">
        <f>IFERROR(ABS(W212),"")</f>
        <v>0</v>
      </c>
    </row>
    <row r="213" spans="2:35">
      <c r="B213">
        <v>209</v>
      </c>
      <c r="C213" t="s">
        <v>231</v>
      </c>
      <c r="D213" t="s">
        <v>230</v>
      </c>
      <c r="H213">
        <f>IF('3-Controllo quantitativo'!J211&lt;&gt;"",'3-Controllo quantitativo'!J211,"")</f>
        <v>0</v>
      </c>
      <c r="I213">
        <f>IF(E213&lt;&gt;"",IF(J213&lt;&gt;"",IF('3-Controllo quantitativo'!O211&lt;&gt;"",'3-Controllo quantitativo'!O211,0),""),"")</f>
        <v>0</v>
      </c>
      <c r="M213">
        <f>ROUND(IF($E213="",IF(J213="",0,0),IF(I213="",0,($E213^2+J213^2)^0.5)),5)</f>
        <v>0</v>
      </c>
      <c r="N213">
        <f>ROUND(IF($F213="",IF(K213="",0,0),IF(K213="",0,($F213^2+K213^2)^0.5)),5)</f>
        <v>0</v>
      </c>
      <c r="O213">
        <f>IF('3-Controllo quantitativo'!P211&lt;&gt;"",'3-Controllo quantitativo'!P211,"")</f>
        <v>0</v>
      </c>
      <c r="T213">
        <f>ROUND(IF($E213="",IF(Q213="",0,0),IF(Q213="",0,($E213^2+Q213^2)^0.5)),5)</f>
        <v>0</v>
      </c>
      <c r="U213">
        <f>ROUND(IF($F213="",IF(R213="",0,0),IF(R213="",0,($F213^2+R213^2)^0.5)),5)</f>
        <v>0</v>
      </c>
      <c r="V213">
        <f>IF('3-Controllo quantitativo'!V211&lt;&gt;"",'3-Controllo quantitativo'!V211,"")</f>
        <v>0</v>
      </c>
      <c r="AA213">
        <f>ROUND(IF($E213="",IF(X213="",0,0),IF(X213="",0,($E213^2+X213^2)^0.5)),5)</f>
        <v>0</v>
      </c>
      <c r="AB213">
        <f>ROUND(IF($F213="",IF(Y213="",0,0),IF(Y213="",0,($F213^2+Y213^2)^0.5)),5)</f>
        <v>0</v>
      </c>
      <c r="AC213">
        <f>IF(SUM($I213,$P213),IF($I213&lt;&gt;"",IF($P213&lt;&gt;"",IF($W213&lt;&gt;"",(($I213*M213)^2+($P213*T213)^2+($W213*AA213)^2)^0.5/SUM($I213,$P213,$W213),(($I213*M213)^2+($P213*T213)^2)^0.5/SUM($I213,$P213)),M213),""),0)</f>
        <v>0</v>
      </c>
      <c r="AD213">
        <f>IF(SUM($I213,$P213),IF($I213&lt;&gt;"",IF($P213&lt;&gt;"",IF($W213&lt;&gt;"",(($I213*N213)^2+($P213*U213)^2+($W213*AB213)^2)^0.5/SUM($I213,$P213,$W213),(($I213*N213)^2+($P213*U213)^2)^0.5/SUM($I213,$P213)),N213),""),0)</f>
        <v>0</v>
      </c>
      <c r="AE213" s="10">
        <f>IF(AC213&lt;&gt;"",(AC213*SUM($I213,$P213,$W213))^2,"")</f>
        <v>0</v>
      </c>
      <c r="AF213" s="10">
        <f>IF(AD213&lt;&gt;"",(AD213*SUM($I213,$P213,$W213))^2,"")</f>
        <v>0</v>
      </c>
      <c r="AG213" s="10">
        <f>IFERROR(ABS(I213),"")</f>
        <v>0</v>
      </c>
      <c r="AH213" s="10">
        <f>IFERROR(ABS(P213),"")</f>
        <v>0</v>
      </c>
      <c r="AI213" s="10">
        <f>IFERROR(ABS(W213),"")</f>
        <v>0</v>
      </c>
    </row>
    <row r="214" spans="2:35">
      <c r="B214">
        <v>210</v>
      </c>
      <c r="C214" t="s">
        <v>232</v>
      </c>
      <c r="D214" t="s">
        <v>230</v>
      </c>
      <c r="H214">
        <f>IF('3-Controllo quantitativo'!J212&lt;&gt;"",'3-Controllo quantitativo'!J212,"")</f>
        <v>0</v>
      </c>
      <c r="I214">
        <f>IF(E214&lt;&gt;"",IF(J214&lt;&gt;"",IF('3-Controllo quantitativo'!O212&lt;&gt;"",'3-Controllo quantitativo'!O212,0),""),"")</f>
        <v>0</v>
      </c>
      <c r="M214">
        <f>ROUND(IF($E214="",IF(J214="",0,0),IF(I214="",0,($E214^2+J214^2)^0.5)),5)</f>
        <v>0</v>
      </c>
      <c r="N214">
        <f>ROUND(IF($F214="",IF(K214="",0,0),IF(K214="",0,($F214^2+K214^2)^0.5)),5)</f>
        <v>0</v>
      </c>
      <c r="O214">
        <f>IF('3-Controllo quantitativo'!P212&lt;&gt;"",'3-Controllo quantitativo'!P212,"")</f>
        <v>0</v>
      </c>
      <c r="T214">
        <f>ROUND(IF($E214="",IF(Q214="",0,0),IF(Q214="",0,($E214^2+Q214^2)^0.5)),5)</f>
        <v>0</v>
      </c>
      <c r="U214">
        <f>ROUND(IF($F214="",IF(R214="",0,0),IF(R214="",0,($F214^2+R214^2)^0.5)),5)</f>
        <v>0</v>
      </c>
      <c r="V214">
        <f>IF('3-Controllo quantitativo'!V212&lt;&gt;"",'3-Controllo quantitativo'!V212,"")</f>
        <v>0</v>
      </c>
      <c r="AA214">
        <f>ROUND(IF($E214="",IF(X214="",0,0),IF(X214="",0,($E214^2+X214^2)^0.5)),5)</f>
        <v>0</v>
      </c>
      <c r="AB214">
        <f>ROUND(IF($F214="",IF(Y214="",0,0),IF(Y214="",0,($F214^2+Y214^2)^0.5)),5)</f>
        <v>0</v>
      </c>
      <c r="AC214">
        <f>IF(SUM($I214,$P214),IF($I214&lt;&gt;"",IF($P214&lt;&gt;"",IF($W214&lt;&gt;"",(($I214*M214)^2+($P214*T214)^2+($W214*AA214)^2)^0.5/SUM($I214,$P214,$W214),(($I214*M214)^2+($P214*T214)^2)^0.5/SUM($I214,$P214)),M214),""),0)</f>
        <v>0</v>
      </c>
      <c r="AD214">
        <f>IF(SUM($I214,$P214),IF($I214&lt;&gt;"",IF($P214&lt;&gt;"",IF($W214&lt;&gt;"",(($I214*N214)^2+($P214*U214)^2+($W214*AB214)^2)^0.5/SUM($I214,$P214,$W214),(($I214*N214)^2+($P214*U214)^2)^0.5/SUM($I214,$P214)),N214),""),0)</f>
        <v>0</v>
      </c>
      <c r="AE214" s="10">
        <f>IF(AC214&lt;&gt;"",(AC214*SUM($I214,$P214,$W214))^2,"")</f>
        <v>0</v>
      </c>
      <c r="AF214" s="10">
        <f>IF(AD214&lt;&gt;"",(AD214*SUM($I214,$P214,$W214))^2,"")</f>
        <v>0</v>
      </c>
      <c r="AG214" s="10">
        <f>IFERROR(ABS(I214),"")</f>
        <v>0</v>
      </c>
      <c r="AH214" s="10">
        <f>IFERROR(ABS(P214),"")</f>
        <v>0</v>
      </c>
      <c r="AI214" s="10">
        <f>IFERROR(ABS(W214),"")</f>
        <v>0</v>
      </c>
    </row>
    <row r="215" spans="2:35">
      <c r="B215">
        <v>211</v>
      </c>
      <c r="C215" t="s">
        <v>233</v>
      </c>
      <c r="D215" t="s">
        <v>226</v>
      </c>
      <c r="H215">
        <f>IF('3-Controllo quantitativo'!J213&lt;&gt;"",'3-Controllo quantitativo'!J213,"")</f>
        <v>0</v>
      </c>
      <c r="I215">
        <f>IF(E215&lt;&gt;"",IF(J215&lt;&gt;"",IF('3-Controllo quantitativo'!O213&lt;&gt;"",'3-Controllo quantitativo'!O213,0),""),"")</f>
        <v>0</v>
      </c>
      <c r="M215">
        <f>ROUND(IF($E215="",IF(J215="",0,0),IF(I215="",0,($E215^2+J215^2)^0.5)),5)</f>
        <v>0</v>
      </c>
      <c r="N215">
        <f>ROUND(IF($F215="",IF(K215="",0,0),IF(K215="",0,($F215^2+K215^2)^0.5)),5)</f>
        <v>0</v>
      </c>
      <c r="O215">
        <f>IF('3-Controllo quantitativo'!P213&lt;&gt;"",'3-Controllo quantitativo'!P213,"")</f>
        <v>0</v>
      </c>
      <c r="T215">
        <f>ROUND(IF($E215="",IF(Q215="",0,0),IF(Q215="",0,($E215^2+Q215^2)^0.5)),5)</f>
        <v>0</v>
      </c>
      <c r="U215">
        <f>ROUND(IF($F215="",IF(R215="",0,0),IF(R215="",0,($F215^2+R215^2)^0.5)),5)</f>
        <v>0</v>
      </c>
      <c r="V215">
        <f>IF('3-Controllo quantitativo'!V213&lt;&gt;"",'3-Controllo quantitativo'!V213,"")</f>
        <v>0</v>
      </c>
      <c r="AA215">
        <f>ROUND(IF($E215="",IF(X215="",0,0),IF(X215="",0,($E215^2+X215^2)^0.5)),5)</f>
        <v>0</v>
      </c>
      <c r="AB215">
        <f>ROUND(IF($F215="",IF(Y215="",0,0),IF(Y215="",0,($F215^2+Y215^2)^0.5)),5)</f>
        <v>0</v>
      </c>
      <c r="AC215">
        <f>IF(SUM($I215,$P215),IF($I215&lt;&gt;"",IF($P215&lt;&gt;"",IF($W215&lt;&gt;"",(($I215*M215)^2+($P215*T215)^2+($W215*AA215)^2)^0.5/SUM($I215,$P215,$W215),(($I215*M215)^2+($P215*T215)^2)^0.5/SUM($I215,$P215)),M215),""),0)</f>
        <v>0</v>
      </c>
      <c r="AD215">
        <f>IF(SUM($I215,$P215),IF($I215&lt;&gt;"",IF($P215&lt;&gt;"",IF($W215&lt;&gt;"",(($I215*N215)^2+($P215*U215)^2+($W215*AB215)^2)^0.5/SUM($I215,$P215,$W215),(($I215*N215)^2+($P215*U215)^2)^0.5/SUM($I215,$P215)),N215),""),0)</f>
        <v>0</v>
      </c>
      <c r="AE215" s="10">
        <f>IF(AC215&lt;&gt;"",(AC215*SUM($I215,$P215,$W215))^2,"")</f>
        <v>0</v>
      </c>
      <c r="AF215" s="10">
        <f>IF(AD215&lt;&gt;"",(AD215*SUM($I215,$P215,$W215))^2,"")</f>
        <v>0</v>
      </c>
      <c r="AG215" s="10">
        <f>IFERROR(ABS(I215),"")</f>
        <v>0</v>
      </c>
      <c r="AH215" s="10">
        <f>IFERROR(ABS(P215),"")</f>
        <v>0</v>
      </c>
      <c r="AI215" s="10">
        <f>IFERROR(ABS(W215),"")</f>
        <v>0</v>
      </c>
    </row>
    <row r="216" spans="2:35">
      <c r="B216">
        <v>212</v>
      </c>
      <c r="C216" t="s">
        <v>234</v>
      </c>
      <c r="D216" t="s">
        <v>230</v>
      </c>
      <c r="H216">
        <f>IF('3-Controllo quantitativo'!J214&lt;&gt;"",'3-Controllo quantitativo'!J214,"")</f>
        <v>0</v>
      </c>
      <c r="I216">
        <f>IF(E216&lt;&gt;"",IF(J216&lt;&gt;"",IF('3-Controllo quantitativo'!O214&lt;&gt;"",'3-Controllo quantitativo'!O214,0),""),"")</f>
        <v>0</v>
      </c>
      <c r="M216">
        <f>ROUND(IF($E216="",IF(J216="",0,0),IF(I216="",0,($E216^2+J216^2)^0.5)),5)</f>
        <v>0</v>
      </c>
      <c r="N216">
        <f>ROUND(IF($F216="",IF(K216="",0,0),IF(K216="",0,($F216^2+K216^2)^0.5)),5)</f>
        <v>0</v>
      </c>
      <c r="O216">
        <f>IF('3-Controllo quantitativo'!P214&lt;&gt;"",'3-Controllo quantitativo'!P214,"")</f>
        <v>0</v>
      </c>
      <c r="T216">
        <f>ROUND(IF($E216="",IF(Q216="",0,0),IF(Q216="",0,($E216^2+Q216^2)^0.5)),5)</f>
        <v>0</v>
      </c>
      <c r="U216">
        <f>ROUND(IF($F216="",IF(R216="",0,0),IF(R216="",0,($F216^2+R216^2)^0.5)),5)</f>
        <v>0</v>
      </c>
      <c r="V216">
        <f>IF('3-Controllo quantitativo'!V214&lt;&gt;"",'3-Controllo quantitativo'!V214,"")</f>
        <v>0</v>
      </c>
      <c r="AA216">
        <f>ROUND(IF($E216="",IF(X216="",0,0),IF(X216="",0,($E216^2+X216^2)^0.5)),5)</f>
        <v>0</v>
      </c>
      <c r="AB216">
        <f>ROUND(IF($F216="",IF(Y216="",0,0),IF(Y216="",0,($F216^2+Y216^2)^0.5)),5)</f>
        <v>0</v>
      </c>
      <c r="AC216">
        <f>IF(SUM($I216,$P216),IF($I216&lt;&gt;"",IF($P216&lt;&gt;"",IF($W216&lt;&gt;"",(($I216*M216)^2+($P216*T216)^2+($W216*AA216)^2)^0.5/SUM($I216,$P216,$W216),(($I216*M216)^2+($P216*T216)^2)^0.5/SUM($I216,$P216)),M216),""),0)</f>
        <v>0</v>
      </c>
      <c r="AD216">
        <f>IF(SUM($I216,$P216),IF($I216&lt;&gt;"",IF($P216&lt;&gt;"",IF($W216&lt;&gt;"",(($I216*N216)^2+($P216*U216)^2+($W216*AB216)^2)^0.5/SUM($I216,$P216,$W216),(($I216*N216)^2+($P216*U216)^2)^0.5/SUM($I216,$P216)),N216),""),0)</f>
        <v>0</v>
      </c>
      <c r="AE216" s="10">
        <f>IF(AC216&lt;&gt;"",(AC216*SUM($I216,$P216,$W216))^2,"")</f>
        <v>0</v>
      </c>
      <c r="AF216" s="10">
        <f>IF(AD216&lt;&gt;"",(AD216*SUM($I216,$P216,$W216))^2,"")</f>
        <v>0</v>
      </c>
      <c r="AG216" s="10">
        <f>IFERROR(ABS(I216),"")</f>
        <v>0</v>
      </c>
      <c r="AH216" s="10">
        <f>IFERROR(ABS(P216),"")</f>
        <v>0</v>
      </c>
      <c r="AI216" s="10">
        <f>IFERROR(ABS(W216),"")</f>
        <v>0</v>
      </c>
    </row>
    <row r="217" spans="2:35">
      <c r="B217">
        <v>213</v>
      </c>
      <c r="C217" t="s">
        <v>235</v>
      </c>
      <c r="D217" t="s">
        <v>226</v>
      </c>
      <c r="H217">
        <f>IF('3-Controllo quantitativo'!J215&lt;&gt;"",'3-Controllo quantitativo'!J215,"")</f>
        <v>0</v>
      </c>
      <c r="I217">
        <f>IF(E217&lt;&gt;"",IF(J217&lt;&gt;"",IF('3-Controllo quantitativo'!O215&lt;&gt;"",'3-Controllo quantitativo'!O215,0),""),"")</f>
        <v>0</v>
      </c>
      <c r="M217">
        <f>ROUND(IF($E217="",IF(J217="",0,0),IF(I217="",0,($E217^2+J217^2)^0.5)),5)</f>
        <v>0</v>
      </c>
      <c r="N217">
        <f>ROUND(IF($F217="",IF(K217="",0,0),IF(K217="",0,($F217^2+K217^2)^0.5)),5)</f>
        <v>0</v>
      </c>
      <c r="O217">
        <f>IF('3-Controllo quantitativo'!P215&lt;&gt;"",'3-Controllo quantitativo'!P215,"")</f>
        <v>0</v>
      </c>
      <c r="T217">
        <f>ROUND(IF($E217="",IF(Q217="",0,0),IF(Q217="",0,($E217^2+Q217^2)^0.5)),5)</f>
        <v>0</v>
      </c>
      <c r="U217">
        <f>ROUND(IF($F217="",IF(R217="",0,0),IF(R217="",0,($F217^2+R217^2)^0.5)),5)</f>
        <v>0</v>
      </c>
      <c r="V217">
        <f>IF('3-Controllo quantitativo'!V215&lt;&gt;"",'3-Controllo quantitativo'!V215,"")</f>
        <v>0</v>
      </c>
      <c r="AA217">
        <f>ROUND(IF($E217="",IF(X217="",0,0),IF(X217="",0,($E217^2+X217^2)^0.5)),5)</f>
        <v>0</v>
      </c>
      <c r="AB217">
        <f>ROUND(IF($F217="",IF(Y217="",0,0),IF(Y217="",0,($F217^2+Y217^2)^0.5)),5)</f>
        <v>0</v>
      </c>
      <c r="AC217">
        <f>IF(SUM($I217,$P217),IF($I217&lt;&gt;"",IF($P217&lt;&gt;"",IF($W217&lt;&gt;"",(($I217*M217)^2+($P217*T217)^2+($W217*AA217)^2)^0.5/SUM($I217,$P217,$W217),(($I217*M217)^2+($P217*T217)^2)^0.5/SUM($I217,$P217)),M217),""),0)</f>
        <v>0</v>
      </c>
      <c r="AD217">
        <f>IF(SUM($I217,$P217),IF($I217&lt;&gt;"",IF($P217&lt;&gt;"",IF($W217&lt;&gt;"",(($I217*N217)^2+($P217*U217)^2+($W217*AB217)^2)^0.5/SUM($I217,$P217,$W217),(($I217*N217)^2+($P217*U217)^2)^0.5/SUM($I217,$P217)),N217),""),0)</f>
        <v>0</v>
      </c>
      <c r="AE217" s="10">
        <f>IF(AC217&lt;&gt;"",(AC217*SUM($I217,$P217,$W217))^2,"")</f>
        <v>0</v>
      </c>
      <c r="AF217" s="10">
        <f>IF(AD217&lt;&gt;"",(AD217*SUM($I217,$P217,$W217))^2,"")</f>
        <v>0</v>
      </c>
      <c r="AG217" s="10">
        <f>IFERROR(ABS(I217),"")</f>
        <v>0</v>
      </c>
      <c r="AH217" s="10">
        <f>IFERROR(ABS(P217),"")</f>
        <v>0</v>
      </c>
      <c r="AI217" s="10">
        <f>IFERROR(ABS(W217),"")</f>
        <v>0</v>
      </c>
    </row>
    <row r="218" spans="2:35">
      <c r="B218">
        <v>214</v>
      </c>
      <c r="C218" t="s">
        <v>236</v>
      </c>
      <c r="D218" t="s">
        <v>226</v>
      </c>
      <c r="H218">
        <f>IF('3-Controllo quantitativo'!J216&lt;&gt;"",'3-Controllo quantitativo'!J216,"")</f>
        <v>0</v>
      </c>
      <c r="I218">
        <f>IF(E218&lt;&gt;"",IF(J218&lt;&gt;"",IF('3-Controllo quantitativo'!O216&lt;&gt;"",'3-Controllo quantitativo'!O216,0),""),"")</f>
        <v>0</v>
      </c>
      <c r="M218">
        <f>ROUND(IF($E218="",IF(J218="",0,0),IF(I218="",0,($E218^2+J218^2)^0.5)),5)</f>
        <v>0</v>
      </c>
      <c r="N218">
        <f>ROUND(IF($F218="",IF(K218="",0,0),IF(K218="",0,($F218^2+K218^2)^0.5)),5)</f>
        <v>0</v>
      </c>
      <c r="O218">
        <f>IF('3-Controllo quantitativo'!P216&lt;&gt;"",'3-Controllo quantitativo'!P216,"")</f>
        <v>0</v>
      </c>
      <c r="T218">
        <f>ROUND(IF($E218="",IF(Q218="",0,0),IF(Q218="",0,($E218^2+Q218^2)^0.5)),5)</f>
        <v>0</v>
      </c>
      <c r="U218">
        <f>ROUND(IF($F218="",IF(R218="",0,0),IF(R218="",0,($F218^2+R218^2)^0.5)),5)</f>
        <v>0</v>
      </c>
      <c r="V218">
        <f>IF('3-Controllo quantitativo'!V216&lt;&gt;"",'3-Controllo quantitativo'!V216,"")</f>
        <v>0</v>
      </c>
      <c r="AA218">
        <f>ROUND(IF($E218="",IF(X218="",0,0),IF(X218="",0,($E218^2+X218^2)^0.5)),5)</f>
        <v>0</v>
      </c>
      <c r="AB218">
        <f>ROUND(IF($F218="",IF(Y218="",0,0),IF(Y218="",0,($F218^2+Y218^2)^0.5)),5)</f>
        <v>0</v>
      </c>
      <c r="AC218">
        <f>IF(SUM($I218,$P218),IF($I218&lt;&gt;"",IF($P218&lt;&gt;"",IF($W218&lt;&gt;"",(($I218*M218)^2+($P218*T218)^2+($W218*AA218)^2)^0.5/SUM($I218,$P218,$W218),(($I218*M218)^2+($P218*T218)^2)^0.5/SUM($I218,$P218)),M218),""),0)</f>
        <v>0</v>
      </c>
      <c r="AD218">
        <f>IF(SUM($I218,$P218),IF($I218&lt;&gt;"",IF($P218&lt;&gt;"",IF($W218&lt;&gt;"",(($I218*N218)^2+($P218*U218)^2+($W218*AB218)^2)^0.5/SUM($I218,$P218,$W218),(($I218*N218)^2+($P218*U218)^2)^0.5/SUM($I218,$P218)),N218),""),0)</f>
        <v>0</v>
      </c>
      <c r="AE218" s="10">
        <f>IF(AC218&lt;&gt;"",(AC218*SUM($I218,$P218,$W218))^2,"")</f>
        <v>0</v>
      </c>
      <c r="AF218" s="10">
        <f>IF(AD218&lt;&gt;"",(AD218*SUM($I218,$P218,$W218))^2,"")</f>
        <v>0</v>
      </c>
      <c r="AG218" s="10">
        <f>IFERROR(ABS(I218),"")</f>
        <v>0</v>
      </c>
      <c r="AH218" s="10">
        <f>IFERROR(ABS(P218),"")</f>
        <v>0</v>
      </c>
      <c r="AI218" s="10">
        <f>IFERROR(ABS(W218),"")</f>
        <v>0</v>
      </c>
    </row>
    <row r="219" spans="2:35">
      <c r="B219">
        <v>215</v>
      </c>
      <c r="C219" t="s">
        <v>237</v>
      </c>
      <c r="D219" t="s">
        <v>226</v>
      </c>
      <c r="H219">
        <f>IF('3-Controllo quantitativo'!J217&lt;&gt;"",'3-Controllo quantitativo'!J217,"")</f>
        <v>0</v>
      </c>
      <c r="I219">
        <f>IF(E219&lt;&gt;"",IF(J219&lt;&gt;"",IF('3-Controllo quantitativo'!O217&lt;&gt;"",'3-Controllo quantitativo'!O217,0),""),"")</f>
        <v>0</v>
      </c>
      <c r="M219">
        <f>ROUND(IF($E219="",IF(J219="",0,0),IF(I219="",0,($E219^2+J219^2)^0.5)),5)</f>
        <v>0</v>
      </c>
      <c r="N219">
        <f>ROUND(IF($F219="",IF(K219="",0,0),IF(K219="",0,($F219^2+K219^2)^0.5)),5)</f>
        <v>0</v>
      </c>
      <c r="O219">
        <f>IF('3-Controllo quantitativo'!P217&lt;&gt;"",'3-Controllo quantitativo'!P217,"")</f>
        <v>0</v>
      </c>
      <c r="T219">
        <f>ROUND(IF($E219="",IF(Q219="",0,0),IF(Q219="",0,($E219^2+Q219^2)^0.5)),5)</f>
        <v>0</v>
      </c>
      <c r="U219">
        <f>ROUND(IF($F219="",IF(R219="",0,0),IF(R219="",0,($F219^2+R219^2)^0.5)),5)</f>
        <v>0</v>
      </c>
      <c r="V219">
        <f>IF('3-Controllo quantitativo'!V217&lt;&gt;"",'3-Controllo quantitativo'!V217,"")</f>
        <v>0</v>
      </c>
      <c r="AA219">
        <f>ROUND(IF($E219="",IF(X219="",0,0),IF(X219="",0,($E219^2+X219^2)^0.5)),5)</f>
        <v>0</v>
      </c>
      <c r="AB219">
        <f>ROUND(IF($F219="",IF(Y219="",0,0),IF(Y219="",0,($F219^2+Y219^2)^0.5)),5)</f>
        <v>0</v>
      </c>
      <c r="AC219">
        <f>IF(SUM($I219,$P219),IF($I219&lt;&gt;"",IF($P219&lt;&gt;"",IF($W219&lt;&gt;"",(($I219*M219)^2+($P219*T219)^2+($W219*AA219)^2)^0.5/SUM($I219,$P219,$W219),(($I219*M219)^2+($P219*T219)^2)^0.5/SUM($I219,$P219)),M219),""),0)</f>
        <v>0</v>
      </c>
      <c r="AD219">
        <f>IF(SUM($I219,$P219),IF($I219&lt;&gt;"",IF($P219&lt;&gt;"",IF($W219&lt;&gt;"",(($I219*N219)^2+($P219*U219)^2+($W219*AB219)^2)^0.5/SUM($I219,$P219,$W219),(($I219*N219)^2+($P219*U219)^2)^0.5/SUM($I219,$P219)),N219),""),0)</f>
        <v>0</v>
      </c>
      <c r="AE219" s="10">
        <f>IF(AC219&lt;&gt;"",(AC219*SUM($I219,$P219,$W219))^2,"")</f>
        <v>0</v>
      </c>
      <c r="AF219" s="10">
        <f>IF(AD219&lt;&gt;"",(AD219*SUM($I219,$P219,$W219))^2,"")</f>
        <v>0</v>
      </c>
      <c r="AG219" s="10">
        <f>IFERROR(ABS(I219),"")</f>
        <v>0</v>
      </c>
      <c r="AH219" s="10">
        <f>IFERROR(ABS(P219),"")</f>
        <v>0</v>
      </c>
      <c r="AI219" s="10">
        <f>IFERROR(ABS(W219),"")</f>
        <v>0</v>
      </c>
    </row>
    <row r="220" spans="2:35">
      <c r="B220">
        <v>216</v>
      </c>
      <c r="C220" t="s">
        <v>238</v>
      </c>
      <c r="D220" t="s">
        <v>226</v>
      </c>
      <c r="H220">
        <f>IF('3-Controllo quantitativo'!J218&lt;&gt;"",'3-Controllo quantitativo'!J218,"")</f>
        <v>0</v>
      </c>
      <c r="I220">
        <f>IF(E220&lt;&gt;"",IF(J220&lt;&gt;"",IF('3-Controllo quantitativo'!O218&lt;&gt;"",'3-Controllo quantitativo'!O218,0),""),"")</f>
        <v>0</v>
      </c>
      <c r="M220">
        <f>ROUND(IF($E220="",IF(J220="",0,0),IF(I220="",0,($E220^2+J220^2)^0.5)),5)</f>
        <v>0</v>
      </c>
      <c r="N220">
        <f>ROUND(IF($F220="",IF(K220="",0,0),IF(K220="",0,($F220^2+K220^2)^0.5)),5)</f>
        <v>0</v>
      </c>
      <c r="O220">
        <f>IF('3-Controllo quantitativo'!P218&lt;&gt;"",'3-Controllo quantitativo'!P218,"")</f>
        <v>0</v>
      </c>
      <c r="T220">
        <f>ROUND(IF($E220="",IF(Q220="",0,0),IF(Q220="",0,($E220^2+Q220^2)^0.5)),5)</f>
        <v>0</v>
      </c>
      <c r="U220">
        <f>ROUND(IF($F220="",IF(R220="",0,0),IF(R220="",0,($F220^2+R220^2)^0.5)),5)</f>
        <v>0</v>
      </c>
      <c r="V220">
        <f>IF('3-Controllo quantitativo'!V218&lt;&gt;"",'3-Controllo quantitativo'!V218,"")</f>
        <v>0</v>
      </c>
      <c r="AA220">
        <f>ROUND(IF($E220="",IF(X220="",0,0),IF(X220="",0,($E220^2+X220^2)^0.5)),5)</f>
        <v>0</v>
      </c>
      <c r="AB220">
        <f>ROUND(IF($F220="",IF(Y220="",0,0),IF(Y220="",0,($F220^2+Y220^2)^0.5)),5)</f>
        <v>0</v>
      </c>
      <c r="AC220">
        <f>IF(SUM($I220,$P220),IF($I220&lt;&gt;"",IF($P220&lt;&gt;"",IF($W220&lt;&gt;"",(($I220*M220)^2+($P220*T220)^2+($W220*AA220)^2)^0.5/SUM($I220,$P220,$W220),(($I220*M220)^2+($P220*T220)^2)^0.5/SUM($I220,$P220)),M220),""),0)</f>
        <v>0</v>
      </c>
      <c r="AD220">
        <f>IF(SUM($I220,$P220),IF($I220&lt;&gt;"",IF($P220&lt;&gt;"",IF($W220&lt;&gt;"",(($I220*N220)^2+($P220*U220)^2+($W220*AB220)^2)^0.5/SUM($I220,$P220,$W220),(($I220*N220)^2+($P220*U220)^2)^0.5/SUM($I220,$P220)),N220),""),0)</f>
        <v>0</v>
      </c>
      <c r="AE220" s="10">
        <f>IF(AC220&lt;&gt;"",(AC220*SUM($I220,$P220,$W220))^2,"")</f>
        <v>0</v>
      </c>
      <c r="AF220" s="10">
        <f>IF(AD220&lt;&gt;"",(AD220*SUM($I220,$P220,$W220))^2,"")</f>
        <v>0</v>
      </c>
      <c r="AG220" s="10">
        <f>IFERROR(ABS(I220),"")</f>
        <v>0</v>
      </c>
      <c r="AH220" s="10">
        <f>IFERROR(ABS(P220),"")</f>
        <v>0</v>
      </c>
      <c r="AI220" s="10">
        <f>IFERROR(ABS(W220),"")</f>
        <v>0</v>
      </c>
    </row>
    <row r="221" spans="2:35">
      <c r="B221">
        <v>217</v>
      </c>
      <c r="C221" t="s">
        <v>239</v>
      </c>
      <c r="D221" t="s">
        <v>226</v>
      </c>
      <c r="H221">
        <f>IF('3-Controllo quantitativo'!J219&lt;&gt;"",'3-Controllo quantitativo'!J219,"")</f>
        <v>0</v>
      </c>
      <c r="I221">
        <f>IF(E221&lt;&gt;"",IF(J221&lt;&gt;"",IF('3-Controllo quantitativo'!O219&lt;&gt;"",'3-Controllo quantitativo'!O219,0),""),"")</f>
        <v>0</v>
      </c>
      <c r="M221">
        <f>ROUND(IF($E221="",IF(J221="",0,0),IF(I221="",0,($E221^2+J221^2)^0.5)),5)</f>
        <v>0</v>
      </c>
      <c r="N221">
        <f>ROUND(IF($F221="",IF(K221="",0,0),IF(K221="",0,($F221^2+K221^2)^0.5)),5)</f>
        <v>0</v>
      </c>
      <c r="O221">
        <f>IF('3-Controllo quantitativo'!P219&lt;&gt;"",'3-Controllo quantitativo'!P219,"")</f>
        <v>0</v>
      </c>
      <c r="T221">
        <f>ROUND(IF($E221="",IF(Q221="",0,0),IF(Q221="",0,($E221^2+Q221^2)^0.5)),5)</f>
        <v>0</v>
      </c>
      <c r="U221">
        <f>ROUND(IF($F221="",IF(R221="",0,0),IF(R221="",0,($F221^2+R221^2)^0.5)),5)</f>
        <v>0</v>
      </c>
      <c r="V221">
        <f>IF('3-Controllo quantitativo'!V219&lt;&gt;"",'3-Controllo quantitativo'!V219,"")</f>
        <v>0</v>
      </c>
      <c r="AA221">
        <f>ROUND(IF($E221="",IF(X221="",0,0),IF(X221="",0,($E221^2+X221^2)^0.5)),5)</f>
        <v>0</v>
      </c>
      <c r="AB221">
        <f>ROUND(IF($F221="",IF(Y221="",0,0),IF(Y221="",0,($F221^2+Y221^2)^0.5)),5)</f>
        <v>0</v>
      </c>
      <c r="AC221">
        <f>IF(SUM($I221,$P221),IF($I221&lt;&gt;"",IF($P221&lt;&gt;"",IF($W221&lt;&gt;"",(($I221*M221)^2+($P221*T221)^2+($W221*AA221)^2)^0.5/SUM($I221,$P221,$W221),(($I221*M221)^2+($P221*T221)^2)^0.5/SUM($I221,$P221)),M221),""),0)</f>
        <v>0</v>
      </c>
      <c r="AD221">
        <f>IF(SUM($I221,$P221),IF($I221&lt;&gt;"",IF($P221&lt;&gt;"",IF($W221&lt;&gt;"",(($I221*N221)^2+($P221*U221)^2+($W221*AB221)^2)^0.5/SUM($I221,$P221,$W221),(($I221*N221)^2+($P221*U221)^2)^0.5/SUM($I221,$P221)),N221),""),0)</f>
        <v>0</v>
      </c>
      <c r="AE221" s="10">
        <f>IF(AC221&lt;&gt;"",(AC221*SUM($I221,$P221,$W221))^2,"")</f>
        <v>0</v>
      </c>
      <c r="AF221" s="10">
        <f>IF(AD221&lt;&gt;"",(AD221*SUM($I221,$P221,$W221))^2,"")</f>
        <v>0</v>
      </c>
      <c r="AG221" s="10">
        <f>IFERROR(ABS(I221),"")</f>
        <v>0</v>
      </c>
      <c r="AH221" s="10">
        <f>IFERROR(ABS(P221),"")</f>
        <v>0</v>
      </c>
      <c r="AI221" s="10">
        <f>IFERROR(ABS(W221),"")</f>
        <v>0</v>
      </c>
    </row>
    <row r="222" spans="2:35">
      <c r="B222">
        <v>218</v>
      </c>
      <c r="C222" t="s">
        <v>240</v>
      </c>
      <c r="D222" t="s">
        <v>241</v>
      </c>
      <c r="H222">
        <f>IF('3-Controllo quantitativo'!J220&lt;&gt;"",'3-Controllo quantitativo'!J220,"")</f>
        <v>0</v>
      </c>
      <c r="I222">
        <f>IF(E222&lt;&gt;"",IF(J222&lt;&gt;"",IF('3-Controllo quantitativo'!O220&lt;&gt;"",'3-Controllo quantitativo'!O220,0),""),"")</f>
        <v>0</v>
      </c>
      <c r="M222">
        <f>ROUND(IF($E222="",IF(J222="",0,0),IF(I222="",0,($E222^2+J222^2)^0.5)),5)</f>
        <v>0</v>
      </c>
      <c r="N222">
        <f>ROUND(IF($F222="",IF(K222="",0,0),IF(K222="",0,($F222^2+K222^2)^0.5)),5)</f>
        <v>0</v>
      </c>
      <c r="O222">
        <f>IF('3-Controllo quantitativo'!P220&lt;&gt;"",'3-Controllo quantitativo'!P220,"")</f>
        <v>0</v>
      </c>
      <c r="T222">
        <f>ROUND(IF($E222="",IF(Q222="",0,0),IF(Q222="",0,($E222^2+Q222^2)^0.5)),5)</f>
        <v>0</v>
      </c>
      <c r="U222">
        <f>ROUND(IF($F222="",IF(R222="",0,0),IF(R222="",0,($F222^2+R222^2)^0.5)),5)</f>
        <v>0</v>
      </c>
      <c r="V222">
        <f>IF('3-Controllo quantitativo'!V220&lt;&gt;"",'3-Controllo quantitativo'!V220,"")</f>
        <v>0</v>
      </c>
      <c r="AA222">
        <f>ROUND(IF($E222="",IF(X222="",0,0),IF(X222="",0,($E222^2+X222^2)^0.5)),5)</f>
        <v>0</v>
      </c>
      <c r="AB222">
        <f>ROUND(IF($F222="",IF(Y222="",0,0),IF(Y222="",0,($F222^2+Y222^2)^0.5)),5)</f>
        <v>0</v>
      </c>
      <c r="AC222">
        <f>IF(SUM($I222,$P222),IF($I222&lt;&gt;"",IF($P222&lt;&gt;"",IF($W222&lt;&gt;"",(($I222*M222)^2+($P222*T222)^2+($W222*AA222)^2)^0.5/SUM($I222,$P222,$W222),(($I222*M222)^2+($P222*T222)^2)^0.5/SUM($I222,$P222)),M222),""),0)</f>
        <v>0</v>
      </c>
      <c r="AD222">
        <f>IF(SUM($I222,$P222),IF($I222&lt;&gt;"",IF($P222&lt;&gt;"",IF($W222&lt;&gt;"",(($I222*N222)^2+($P222*U222)^2+($W222*AB222)^2)^0.5/SUM($I222,$P222,$W222),(($I222*N222)^2+($P222*U222)^2)^0.5/SUM($I222,$P222)),N222),""),0)</f>
        <v>0</v>
      </c>
      <c r="AE222" s="10">
        <f>IF(AC222&lt;&gt;"",(AC222*SUM($I222,$P222,$W222))^2,"")</f>
        <v>0</v>
      </c>
      <c r="AF222" s="10">
        <f>IF(AD222&lt;&gt;"",(AD222*SUM($I222,$P222,$W222))^2,"")</f>
        <v>0</v>
      </c>
      <c r="AG222" s="10">
        <f>IFERROR(ABS(I222),"")</f>
        <v>0</v>
      </c>
      <c r="AH222" s="10">
        <f>IFERROR(ABS(P222),"")</f>
        <v>0</v>
      </c>
      <c r="AI222" s="10">
        <f>IFERROR(ABS(W222),"")</f>
        <v>0</v>
      </c>
    </row>
    <row r="223" spans="2:35">
      <c r="B223">
        <v>219</v>
      </c>
      <c r="C223" t="s">
        <v>242</v>
      </c>
      <c r="D223" t="s">
        <v>226</v>
      </c>
      <c r="H223">
        <f>IF('3-Controllo quantitativo'!J221&lt;&gt;"",'3-Controllo quantitativo'!J221,"")</f>
        <v>0</v>
      </c>
      <c r="I223">
        <f>IF(E223&lt;&gt;"",IF(J223&lt;&gt;"",IF('3-Controllo quantitativo'!O221&lt;&gt;"",'3-Controllo quantitativo'!O221,0),""),"")</f>
        <v>0</v>
      </c>
      <c r="M223">
        <f>ROUND(IF($E223="",IF(J223="",0,0),IF(I223="",0,($E223^2+J223^2)^0.5)),5)</f>
        <v>0</v>
      </c>
      <c r="N223">
        <f>ROUND(IF($F223="",IF(K223="",0,0),IF(K223="",0,($F223^2+K223^2)^0.5)),5)</f>
        <v>0</v>
      </c>
      <c r="O223">
        <f>IF('3-Controllo quantitativo'!P221&lt;&gt;"",'3-Controllo quantitativo'!P221,"")</f>
        <v>0</v>
      </c>
      <c r="T223">
        <f>ROUND(IF($E223="",IF(Q223="",0,0),IF(Q223="",0,($E223^2+Q223^2)^0.5)),5)</f>
        <v>0</v>
      </c>
      <c r="U223">
        <f>ROUND(IF($F223="",IF(R223="",0,0),IF(R223="",0,($F223^2+R223^2)^0.5)),5)</f>
        <v>0</v>
      </c>
      <c r="V223">
        <f>IF('3-Controllo quantitativo'!V221&lt;&gt;"",'3-Controllo quantitativo'!V221,"")</f>
        <v>0</v>
      </c>
      <c r="AA223">
        <f>ROUND(IF($E223="",IF(X223="",0,0),IF(X223="",0,($E223^2+X223^2)^0.5)),5)</f>
        <v>0</v>
      </c>
      <c r="AB223">
        <f>ROUND(IF($F223="",IF(Y223="",0,0),IF(Y223="",0,($F223^2+Y223^2)^0.5)),5)</f>
        <v>0</v>
      </c>
      <c r="AC223">
        <f>IF(SUM($I223,$P223),IF($I223&lt;&gt;"",IF($P223&lt;&gt;"",IF($W223&lt;&gt;"",(($I223*M223)^2+($P223*T223)^2+($W223*AA223)^2)^0.5/SUM($I223,$P223,$W223),(($I223*M223)^2+($P223*T223)^2)^0.5/SUM($I223,$P223)),M223),""),0)</f>
        <v>0</v>
      </c>
      <c r="AD223">
        <f>IF(SUM($I223,$P223),IF($I223&lt;&gt;"",IF($P223&lt;&gt;"",IF($W223&lt;&gt;"",(($I223*N223)^2+($P223*U223)^2+($W223*AB223)^2)^0.5/SUM($I223,$P223,$W223),(($I223*N223)^2+($P223*U223)^2)^0.5/SUM($I223,$P223)),N223),""),0)</f>
        <v>0</v>
      </c>
      <c r="AE223" s="10">
        <f>IF(AC223&lt;&gt;"",(AC223*SUM($I223,$P223,$W223))^2,"")</f>
        <v>0</v>
      </c>
      <c r="AF223" s="10">
        <f>IF(AD223&lt;&gt;"",(AD223*SUM($I223,$P223,$W223))^2,"")</f>
        <v>0</v>
      </c>
      <c r="AG223" s="10">
        <f>IFERROR(ABS(I223),"")</f>
        <v>0</v>
      </c>
      <c r="AH223" s="10">
        <f>IFERROR(ABS(P223),"")</f>
        <v>0</v>
      </c>
      <c r="AI223" s="10">
        <f>IFERROR(ABS(W223),"")</f>
        <v>0</v>
      </c>
    </row>
    <row r="224" spans="2:35">
      <c r="B224">
        <v>220</v>
      </c>
      <c r="C224" t="s">
        <v>243</v>
      </c>
      <c r="D224" t="s">
        <v>226</v>
      </c>
      <c r="H224">
        <f>IF('3-Controllo quantitativo'!J222&lt;&gt;"",'3-Controllo quantitativo'!J222,"")</f>
        <v>0</v>
      </c>
      <c r="I224">
        <f>IF(E224&lt;&gt;"",IF(J224&lt;&gt;"",IF('3-Controllo quantitativo'!O222&lt;&gt;"",'3-Controllo quantitativo'!O222,0),""),"")</f>
        <v>0</v>
      </c>
      <c r="M224">
        <f>ROUND(IF($E224="",IF(J224="",0,0),IF(I224="",0,($E224^2+J224^2)^0.5)),5)</f>
        <v>0</v>
      </c>
      <c r="N224">
        <f>ROUND(IF($F224="",IF(K224="",0,0),IF(K224="",0,($F224^2+K224^2)^0.5)),5)</f>
        <v>0</v>
      </c>
      <c r="O224">
        <f>IF('3-Controllo quantitativo'!P222&lt;&gt;"",'3-Controllo quantitativo'!P222,"")</f>
        <v>0</v>
      </c>
      <c r="T224">
        <f>ROUND(IF($E224="",IF(Q224="",0,0),IF(Q224="",0,($E224^2+Q224^2)^0.5)),5)</f>
        <v>0</v>
      </c>
      <c r="U224">
        <f>ROUND(IF($F224="",IF(R224="",0,0),IF(R224="",0,($F224^2+R224^2)^0.5)),5)</f>
        <v>0</v>
      </c>
      <c r="V224">
        <f>IF('3-Controllo quantitativo'!V222&lt;&gt;"",'3-Controllo quantitativo'!V222,"")</f>
        <v>0</v>
      </c>
      <c r="AA224">
        <f>ROUND(IF($E224="",IF(X224="",0,0),IF(X224="",0,($E224^2+X224^2)^0.5)),5)</f>
        <v>0</v>
      </c>
      <c r="AB224">
        <f>ROUND(IF($F224="",IF(Y224="",0,0),IF(Y224="",0,($F224^2+Y224^2)^0.5)),5)</f>
        <v>0</v>
      </c>
      <c r="AC224">
        <f>IF(SUM($I224,$P224),IF($I224&lt;&gt;"",IF($P224&lt;&gt;"",IF($W224&lt;&gt;"",(($I224*M224)^2+($P224*T224)^2+($W224*AA224)^2)^0.5/SUM($I224,$P224,$W224),(($I224*M224)^2+($P224*T224)^2)^0.5/SUM($I224,$P224)),M224),""),0)</f>
        <v>0</v>
      </c>
      <c r="AD224">
        <f>IF(SUM($I224,$P224),IF($I224&lt;&gt;"",IF($P224&lt;&gt;"",IF($W224&lt;&gt;"",(($I224*N224)^2+($P224*U224)^2+($W224*AB224)^2)^0.5/SUM($I224,$P224,$W224),(($I224*N224)^2+($P224*U224)^2)^0.5/SUM($I224,$P224)),N224),""),0)</f>
        <v>0</v>
      </c>
      <c r="AE224" s="10">
        <f>IF(AC224&lt;&gt;"",(AC224*SUM($I224,$P224,$W224))^2,"")</f>
        <v>0</v>
      </c>
      <c r="AF224" s="10">
        <f>IF(AD224&lt;&gt;"",(AD224*SUM($I224,$P224,$W224))^2,"")</f>
        <v>0</v>
      </c>
      <c r="AG224" s="10">
        <f>IFERROR(ABS(I224),"")</f>
        <v>0</v>
      </c>
      <c r="AH224" s="10">
        <f>IFERROR(ABS(P224),"")</f>
        <v>0</v>
      </c>
      <c r="AI224" s="10">
        <f>IFERROR(ABS(W224),"")</f>
        <v>0</v>
      </c>
    </row>
    <row r="225" spans="2:35">
      <c r="B225">
        <v>221</v>
      </c>
      <c r="C225" t="s">
        <v>244</v>
      </c>
      <c r="D225" t="s">
        <v>226</v>
      </c>
      <c r="H225">
        <f>IF('3-Controllo quantitativo'!J223&lt;&gt;"",'3-Controllo quantitativo'!J223,"")</f>
        <v>0</v>
      </c>
      <c r="I225">
        <f>IF(E225&lt;&gt;"",IF(J225&lt;&gt;"",IF('3-Controllo quantitativo'!O223&lt;&gt;"",'3-Controllo quantitativo'!O223,0),""),"")</f>
        <v>0</v>
      </c>
      <c r="M225">
        <f>ROUND(IF($E225="",IF(J225="",0,0),IF(I225="",0,($E225^2+J225^2)^0.5)),5)</f>
        <v>0</v>
      </c>
      <c r="N225">
        <f>ROUND(IF($F225="",IF(K225="",0,0),IF(K225="",0,($F225^2+K225^2)^0.5)),5)</f>
        <v>0</v>
      </c>
      <c r="O225">
        <f>IF('3-Controllo quantitativo'!P223&lt;&gt;"",'3-Controllo quantitativo'!P223,"")</f>
        <v>0</v>
      </c>
      <c r="T225">
        <f>ROUND(IF($E225="",IF(Q225="",0,0),IF(Q225="",0,($E225^2+Q225^2)^0.5)),5)</f>
        <v>0</v>
      </c>
      <c r="U225">
        <f>ROUND(IF($F225="",IF(R225="",0,0),IF(R225="",0,($F225^2+R225^2)^0.5)),5)</f>
        <v>0</v>
      </c>
      <c r="V225">
        <f>IF('3-Controllo quantitativo'!V223&lt;&gt;"",'3-Controllo quantitativo'!V223,"")</f>
        <v>0</v>
      </c>
      <c r="AA225">
        <f>ROUND(IF($E225="",IF(X225="",0,0),IF(X225="",0,($E225^2+X225^2)^0.5)),5)</f>
        <v>0</v>
      </c>
      <c r="AB225">
        <f>ROUND(IF($F225="",IF(Y225="",0,0),IF(Y225="",0,($F225^2+Y225^2)^0.5)),5)</f>
        <v>0</v>
      </c>
      <c r="AC225">
        <f>IF(SUM($I225,$P225),IF($I225&lt;&gt;"",IF($P225&lt;&gt;"",IF($W225&lt;&gt;"",(($I225*M225)^2+($P225*T225)^2+($W225*AA225)^2)^0.5/SUM($I225,$P225,$W225),(($I225*M225)^2+($P225*T225)^2)^0.5/SUM($I225,$P225)),M225),""),0)</f>
        <v>0</v>
      </c>
      <c r="AD225">
        <f>IF(SUM($I225,$P225),IF($I225&lt;&gt;"",IF($P225&lt;&gt;"",IF($W225&lt;&gt;"",(($I225*N225)^2+($P225*U225)^2+($W225*AB225)^2)^0.5/SUM($I225,$P225,$W225),(($I225*N225)^2+($P225*U225)^2)^0.5/SUM($I225,$P225)),N225),""),0)</f>
        <v>0</v>
      </c>
      <c r="AE225" s="10">
        <f>IF(AC225&lt;&gt;"",(AC225*SUM($I225,$P225,$W225))^2,"")</f>
        <v>0</v>
      </c>
      <c r="AF225" s="10">
        <f>IF(AD225&lt;&gt;"",(AD225*SUM($I225,$P225,$W225))^2,"")</f>
        <v>0</v>
      </c>
      <c r="AG225" s="10">
        <f>IFERROR(ABS(I225),"")</f>
        <v>0</v>
      </c>
      <c r="AH225" s="10">
        <f>IFERROR(ABS(P225),"")</f>
        <v>0</v>
      </c>
      <c r="AI225" s="10">
        <f>IFERROR(ABS(W225),"")</f>
        <v>0</v>
      </c>
    </row>
    <row r="226" spans="2:35">
      <c r="B226">
        <v>222</v>
      </c>
      <c r="C226" t="s">
        <v>245</v>
      </c>
      <c r="D226" t="s">
        <v>226</v>
      </c>
      <c r="H226">
        <f>IF('3-Controllo quantitativo'!J224&lt;&gt;"",'3-Controllo quantitativo'!J224,"")</f>
        <v>0</v>
      </c>
      <c r="I226">
        <f>IF(E226&lt;&gt;"",IF(J226&lt;&gt;"",IF('3-Controllo quantitativo'!O224&lt;&gt;"",'3-Controllo quantitativo'!O224,0),""),"")</f>
        <v>0</v>
      </c>
      <c r="M226">
        <f>ROUND(IF($E226="",IF(J226="",0,0),IF(I226="",0,($E226^2+J226^2)^0.5)),5)</f>
        <v>0</v>
      </c>
      <c r="N226">
        <f>ROUND(IF($F226="",IF(K226="",0,0),IF(K226="",0,($F226^2+K226^2)^0.5)),5)</f>
        <v>0</v>
      </c>
      <c r="O226">
        <f>IF('3-Controllo quantitativo'!P224&lt;&gt;"",'3-Controllo quantitativo'!P224,"")</f>
        <v>0</v>
      </c>
      <c r="T226">
        <f>ROUND(IF($E226="",IF(Q226="",0,0),IF(Q226="",0,($E226^2+Q226^2)^0.5)),5)</f>
        <v>0</v>
      </c>
      <c r="U226">
        <f>ROUND(IF($F226="",IF(R226="",0,0),IF(R226="",0,($F226^2+R226^2)^0.5)),5)</f>
        <v>0</v>
      </c>
      <c r="V226">
        <f>IF('3-Controllo quantitativo'!V224&lt;&gt;"",'3-Controllo quantitativo'!V224,"")</f>
        <v>0</v>
      </c>
      <c r="AA226">
        <f>ROUND(IF($E226="",IF(X226="",0,0),IF(X226="",0,($E226^2+X226^2)^0.5)),5)</f>
        <v>0</v>
      </c>
      <c r="AB226">
        <f>ROUND(IF($F226="",IF(Y226="",0,0),IF(Y226="",0,($F226^2+Y226^2)^0.5)),5)</f>
        <v>0</v>
      </c>
      <c r="AC226">
        <f>IF(SUM($I226,$P226),IF($I226&lt;&gt;"",IF($P226&lt;&gt;"",IF($W226&lt;&gt;"",(($I226*M226)^2+($P226*T226)^2+($W226*AA226)^2)^0.5/SUM($I226,$P226,$W226),(($I226*M226)^2+($P226*T226)^2)^0.5/SUM($I226,$P226)),M226),""),0)</f>
        <v>0</v>
      </c>
      <c r="AD226">
        <f>IF(SUM($I226,$P226),IF($I226&lt;&gt;"",IF($P226&lt;&gt;"",IF($W226&lt;&gt;"",(($I226*N226)^2+($P226*U226)^2+($W226*AB226)^2)^0.5/SUM($I226,$P226,$W226),(($I226*N226)^2+($P226*U226)^2)^0.5/SUM($I226,$P226)),N226),""),0)</f>
        <v>0</v>
      </c>
      <c r="AE226" s="10">
        <f>IF(AC226&lt;&gt;"",(AC226*SUM($I226,$P226,$W226))^2,"")</f>
        <v>0</v>
      </c>
      <c r="AF226" s="10">
        <f>IF(AD226&lt;&gt;"",(AD226*SUM($I226,$P226,$W226))^2,"")</f>
        <v>0</v>
      </c>
      <c r="AG226" s="10">
        <f>IFERROR(ABS(I226),"")</f>
        <v>0</v>
      </c>
      <c r="AH226" s="10">
        <f>IFERROR(ABS(P226),"")</f>
        <v>0</v>
      </c>
      <c r="AI226" s="10">
        <f>IFERROR(ABS(W226),"")</f>
        <v>0</v>
      </c>
    </row>
    <row r="227" spans="2:35">
      <c r="B227">
        <v>223</v>
      </c>
      <c r="C227" t="s">
        <v>246</v>
      </c>
      <c r="D227" t="s">
        <v>230</v>
      </c>
      <c r="H227">
        <f>IF('3-Controllo quantitativo'!J225&lt;&gt;"",'3-Controllo quantitativo'!J225,"")</f>
        <v>0</v>
      </c>
      <c r="I227">
        <f>IF(E227&lt;&gt;"",IF(J227&lt;&gt;"",IF('3-Controllo quantitativo'!O225&lt;&gt;"",'3-Controllo quantitativo'!O225,0),""),"")</f>
        <v>0</v>
      </c>
      <c r="M227">
        <f>ROUND(IF($E227="",IF(J227="",0,0),IF(I227="",0,($E227^2+J227^2)^0.5)),5)</f>
        <v>0</v>
      </c>
      <c r="N227">
        <f>ROUND(IF($F227="",IF(K227="",0,0),IF(K227="",0,($F227^2+K227^2)^0.5)),5)</f>
        <v>0</v>
      </c>
      <c r="O227">
        <f>IF('3-Controllo quantitativo'!P225&lt;&gt;"",'3-Controllo quantitativo'!P225,"")</f>
        <v>0</v>
      </c>
      <c r="T227">
        <f>ROUND(IF($E227="",IF(Q227="",0,0),IF(Q227="",0,($E227^2+Q227^2)^0.5)),5)</f>
        <v>0</v>
      </c>
      <c r="U227">
        <f>ROUND(IF($F227="",IF(R227="",0,0),IF(R227="",0,($F227^2+R227^2)^0.5)),5)</f>
        <v>0</v>
      </c>
      <c r="V227">
        <f>IF('3-Controllo quantitativo'!V225&lt;&gt;"",'3-Controllo quantitativo'!V225,"")</f>
        <v>0</v>
      </c>
      <c r="AA227">
        <f>ROUND(IF($E227="",IF(X227="",0,0),IF(X227="",0,($E227^2+X227^2)^0.5)),5)</f>
        <v>0</v>
      </c>
      <c r="AB227">
        <f>ROUND(IF($F227="",IF(Y227="",0,0),IF(Y227="",0,($F227^2+Y227^2)^0.5)),5)</f>
        <v>0</v>
      </c>
      <c r="AC227">
        <f>IF(SUM($I227,$P227),IF($I227&lt;&gt;"",IF($P227&lt;&gt;"",IF($W227&lt;&gt;"",(($I227*M227)^2+($P227*T227)^2+($W227*AA227)^2)^0.5/SUM($I227,$P227,$W227),(($I227*M227)^2+($P227*T227)^2)^0.5/SUM($I227,$P227)),M227),""),0)</f>
        <v>0</v>
      </c>
      <c r="AD227">
        <f>IF(SUM($I227,$P227),IF($I227&lt;&gt;"",IF($P227&lt;&gt;"",IF($W227&lt;&gt;"",(($I227*N227)^2+($P227*U227)^2+($W227*AB227)^2)^0.5/SUM($I227,$P227,$W227),(($I227*N227)^2+($P227*U227)^2)^0.5/SUM($I227,$P227)),N227),""),0)</f>
        <v>0</v>
      </c>
      <c r="AE227" s="10">
        <f>IF(AC227&lt;&gt;"",(AC227*SUM($I227,$P227,$W227))^2,"")</f>
        <v>0</v>
      </c>
      <c r="AF227" s="10">
        <f>IF(AD227&lt;&gt;"",(AD227*SUM($I227,$P227,$W227))^2,"")</f>
        <v>0</v>
      </c>
      <c r="AG227" s="10">
        <f>IFERROR(ABS(I227),"")</f>
        <v>0</v>
      </c>
      <c r="AH227" s="10">
        <f>IFERROR(ABS(P227),"")</f>
        <v>0</v>
      </c>
      <c r="AI227" s="10">
        <f>IFERROR(ABS(W227),"")</f>
        <v>0</v>
      </c>
    </row>
    <row r="228" spans="2:35">
      <c r="B228">
        <v>224</v>
      </c>
      <c r="C228" t="s">
        <v>242</v>
      </c>
      <c r="D228" t="s">
        <v>226</v>
      </c>
      <c r="H228">
        <f>IF('3-Controllo quantitativo'!J226&lt;&gt;"",'3-Controllo quantitativo'!J226,"")</f>
        <v>0</v>
      </c>
      <c r="I228">
        <f>IF(E228&lt;&gt;"",IF(J228&lt;&gt;"",IF('3-Controllo quantitativo'!O226&lt;&gt;"",'3-Controllo quantitativo'!O226,0),""),"")</f>
        <v>0</v>
      </c>
      <c r="M228">
        <f>ROUND(IF($E228="",IF(J228="",0,0),IF(I228="",0,($E228^2+J228^2)^0.5)),5)</f>
        <v>0</v>
      </c>
      <c r="N228">
        <f>ROUND(IF($F228="",IF(K228="",0,0),IF(K228="",0,($F228^2+K228^2)^0.5)),5)</f>
        <v>0</v>
      </c>
      <c r="O228">
        <f>IF('3-Controllo quantitativo'!P226&lt;&gt;"",'3-Controllo quantitativo'!P226,"")</f>
        <v>0</v>
      </c>
      <c r="T228">
        <f>ROUND(IF($E228="",IF(Q228="",0,0),IF(Q228="",0,($E228^2+Q228^2)^0.5)),5)</f>
        <v>0</v>
      </c>
      <c r="U228">
        <f>ROUND(IF($F228="",IF(R228="",0,0),IF(R228="",0,($F228^2+R228^2)^0.5)),5)</f>
        <v>0</v>
      </c>
      <c r="V228">
        <f>IF('3-Controllo quantitativo'!V226&lt;&gt;"",'3-Controllo quantitativo'!V226,"")</f>
        <v>0</v>
      </c>
      <c r="AA228">
        <f>ROUND(IF($E228="",IF(X228="",0,0),IF(X228="",0,($E228^2+X228^2)^0.5)),5)</f>
        <v>0</v>
      </c>
      <c r="AB228">
        <f>ROUND(IF($F228="",IF(Y228="",0,0),IF(Y228="",0,($F228^2+Y228^2)^0.5)),5)</f>
        <v>0</v>
      </c>
      <c r="AC228">
        <f>IF(SUM($I228,$P228),IF($I228&lt;&gt;"",IF($P228&lt;&gt;"",IF($W228&lt;&gt;"",(($I228*M228)^2+($P228*T228)^2+($W228*AA228)^2)^0.5/SUM($I228,$P228,$W228),(($I228*M228)^2+($P228*T228)^2)^0.5/SUM($I228,$P228)),M228),""),0)</f>
        <v>0</v>
      </c>
      <c r="AD228">
        <f>IF(SUM($I228,$P228),IF($I228&lt;&gt;"",IF($P228&lt;&gt;"",IF($W228&lt;&gt;"",(($I228*N228)^2+($P228*U228)^2+($W228*AB228)^2)^0.5/SUM($I228,$P228,$W228),(($I228*N228)^2+($P228*U228)^2)^0.5/SUM($I228,$P228)),N228),""),0)</f>
        <v>0</v>
      </c>
      <c r="AE228" s="10">
        <f>IF(AC228&lt;&gt;"",(AC228*SUM($I228,$P228,$W228))^2,"")</f>
        <v>0</v>
      </c>
      <c r="AF228" s="10">
        <f>IF(AD228&lt;&gt;"",(AD228*SUM($I228,$P228,$W228))^2,"")</f>
        <v>0</v>
      </c>
      <c r="AG228" s="10">
        <f>IFERROR(ABS(I228),"")</f>
        <v>0</v>
      </c>
      <c r="AH228" s="10">
        <f>IFERROR(ABS(P228),"")</f>
        <v>0</v>
      </c>
      <c r="AI228" s="10">
        <f>IFERROR(ABS(W228),"")</f>
        <v>0</v>
      </c>
    </row>
    <row r="229" spans="2:35">
      <c r="B229">
        <v>225</v>
      </c>
      <c r="C229" t="s">
        <v>243</v>
      </c>
      <c r="D229" t="s">
        <v>226</v>
      </c>
      <c r="H229">
        <f>IF('3-Controllo quantitativo'!J227&lt;&gt;"",'3-Controllo quantitativo'!J227,"")</f>
        <v>0</v>
      </c>
      <c r="I229">
        <f>IF(E229&lt;&gt;"",IF(J229&lt;&gt;"",IF('3-Controllo quantitativo'!O227&lt;&gt;"",'3-Controllo quantitativo'!O227,0),""),"")</f>
        <v>0</v>
      </c>
      <c r="M229">
        <f>ROUND(IF($E229="",IF(J229="",0,0),IF(I229="",0,($E229^2+J229^2)^0.5)),5)</f>
        <v>0</v>
      </c>
      <c r="N229">
        <f>ROUND(IF($F229="",IF(K229="",0,0),IF(K229="",0,($F229^2+K229^2)^0.5)),5)</f>
        <v>0</v>
      </c>
      <c r="O229">
        <f>IF('3-Controllo quantitativo'!P227&lt;&gt;"",'3-Controllo quantitativo'!P227,"")</f>
        <v>0</v>
      </c>
      <c r="T229">
        <f>ROUND(IF($E229="",IF(Q229="",0,0),IF(Q229="",0,($E229^2+Q229^2)^0.5)),5)</f>
        <v>0</v>
      </c>
      <c r="U229">
        <f>ROUND(IF($F229="",IF(R229="",0,0),IF(R229="",0,($F229^2+R229^2)^0.5)),5)</f>
        <v>0</v>
      </c>
      <c r="V229">
        <f>IF('3-Controllo quantitativo'!V227&lt;&gt;"",'3-Controllo quantitativo'!V227,"")</f>
        <v>0</v>
      </c>
      <c r="AA229">
        <f>ROUND(IF($E229="",IF(X229="",0,0),IF(X229="",0,($E229^2+X229^2)^0.5)),5)</f>
        <v>0</v>
      </c>
      <c r="AB229">
        <f>ROUND(IF($F229="",IF(Y229="",0,0),IF(Y229="",0,($F229^2+Y229^2)^0.5)),5)</f>
        <v>0</v>
      </c>
      <c r="AC229">
        <f>IF(SUM($I229,$P229),IF($I229&lt;&gt;"",IF($P229&lt;&gt;"",IF($W229&lt;&gt;"",(($I229*M229)^2+($P229*T229)^2+($W229*AA229)^2)^0.5/SUM($I229,$P229,$W229),(($I229*M229)^2+($P229*T229)^2)^0.5/SUM($I229,$P229)),M229),""),0)</f>
        <v>0</v>
      </c>
      <c r="AD229">
        <f>IF(SUM($I229,$P229),IF($I229&lt;&gt;"",IF($P229&lt;&gt;"",IF($W229&lt;&gt;"",(($I229*N229)^2+($P229*U229)^2+($W229*AB229)^2)^0.5/SUM($I229,$P229,$W229),(($I229*N229)^2+($P229*U229)^2)^0.5/SUM($I229,$P229)),N229),""),0)</f>
        <v>0</v>
      </c>
      <c r="AE229" s="10">
        <f>IF(AC229&lt;&gt;"",(AC229*SUM($I229,$P229,$W229))^2,"")</f>
        <v>0</v>
      </c>
      <c r="AF229" s="10">
        <f>IF(AD229&lt;&gt;"",(AD229*SUM($I229,$P229,$W229))^2,"")</f>
        <v>0</v>
      </c>
      <c r="AG229" s="10">
        <f>IFERROR(ABS(I229),"")</f>
        <v>0</v>
      </c>
      <c r="AH229" s="10">
        <f>IFERROR(ABS(P229),"")</f>
        <v>0</v>
      </c>
      <c r="AI229" s="10">
        <f>IFERROR(ABS(W229),"")</f>
        <v>0</v>
      </c>
    </row>
    <row r="230" spans="2:35">
      <c r="B230">
        <v>226</v>
      </c>
      <c r="C230" t="s">
        <v>244</v>
      </c>
      <c r="D230" t="s">
        <v>226</v>
      </c>
      <c r="H230">
        <f>IF('3-Controllo quantitativo'!J228&lt;&gt;"",'3-Controllo quantitativo'!J228,"")</f>
        <v>0</v>
      </c>
      <c r="I230">
        <f>IF(E230&lt;&gt;"",IF(J230&lt;&gt;"",IF('3-Controllo quantitativo'!O228&lt;&gt;"",'3-Controllo quantitativo'!O228,0),""),"")</f>
        <v>0</v>
      </c>
      <c r="M230">
        <f>ROUND(IF($E230="",IF(J230="",0,0),IF(I230="",0,($E230^2+J230^2)^0.5)),5)</f>
        <v>0</v>
      </c>
      <c r="N230">
        <f>ROUND(IF($F230="",IF(K230="",0,0),IF(K230="",0,($F230^2+K230^2)^0.5)),5)</f>
        <v>0</v>
      </c>
      <c r="O230">
        <f>IF('3-Controllo quantitativo'!P228&lt;&gt;"",'3-Controllo quantitativo'!P228,"")</f>
        <v>0</v>
      </c>
      <c r="T230">
        <f>ROUND(IF($E230="",IF(Q230="",0,0),IF(Q230="",0,($E230^2+Q230^2)^0.5)),5)</f>
        <v>0</v>
      </c>
      <c r="U230">
        <f>ROUND(IF($F230="",IF(R230="",0,0),IF(R230="",0,($F230^2+R230^2)^0.5)),5)</f>
        <v>0</v>
      </c>
      <c r="V230">
        <f>IF('3-Controllo quantitativo'!V228&lt;&gt;"",'3-Controllo quantitativo'!V228,"")</f>
        <v>0</v>
      </c>
      <c r="AA230">
        <f>ROUND(IF($E230="",IF(X230="",0,0),IF(X230="",0,($E230^2+X230^2)^0.5)),5)</f>
        <v>0</v>
      </c>
      <c r="AB230">
        <f>ROUND(IF($F230="",IF(Y230="",0,0),IF(Y230="",0,($F230^2+Y230^2)^0.5)),5)</f>
        <v>0</v>
      </c>
      <c r="AC230">
        <f>IF(SUM($I230,$P230),IF($I230&lt;&gt;"",IF($P230&lt;&gt;"",IF($W230&lt;&gt;"",(($I230*M230)^2+($P230*T230)^2+($W230*AA230)^2)^0.5/SUM($I230,$P230,$W230),(($I230*M230)^2+($P230*T230)^2)^0.5/SUM($I230,$P230)),M230),""),0)</f>
        <v>0</v>
      </c>
      <c r="AD230">
        <f>IF(SUM($I230,$P230),IF($I230&lt;&gt;"",IF($P230&lt;&gt;"",IF($W230&lt;&gt;"",(($I230*N230)^2+($P230*U230)^2+($W230*AB230)^2)^0.5/SUM($I230,$P230,$W230),(($I230*N230)^2+($P230*U230)^2)^0.5/SUM($I230,$P230)),N230),""),0)</f>
        <v>0</v>
      </c>
      <c r="AE230" s="10">
        <f>IF(AC230&lt;&gt;"",(AC230*SUM($I230,$P230,$W230))^2,"")</f>
        <v>0</v>
      </c>
      <c r="AF230" s="10">
        <f>IF(AD230&lt;&gt;"",(AD230*SUM($I230,$P230,$W230))^2,"")</f>
        <v>0</v>
      </c>
      <c r="AG230" s="10">
        <f>IFERROR(ABS(I230),"")</f>
        <v>0</v>
      </c>
      <c r="AH230" s="10">
        <f>IFERROR(ABS(P230),"")</f>
        <v>0</v>
      </c>
      <c r="AI230" s="10">
        <f>IFERROR(ABS(W230),"")</f>
        <v>0</v>
      </c>
    </row>
    <row r="231" spans="2:35">
      <c r="B231">
        <v>227</v>
      </c>
      <c r="C231" t="s">
        <v>245</v>
      </c>
      <c r="D231" t="s">
        <v>226</v>
      </c>
      <c r="H231">
        <f>IF('3-Controllo quantitativo'!J229&lt;&gt;"",'3-Controllo quantitativo'!J229,"")</f>
        <v>0</v>
      </c>
      <c r="I231">
        <f>IF(E231&lt;&gt;"",IF(J231&lt;&gt;"",IF('3-Controllo quantitativo'!O229&lt;&gt;"",'3-Controllo quantitativo'!O229,0),""),"")</f>
        <v>0</v>
      </c>
      <c r="M231">
        <f>ROUND(IF($E231="",IF(J231="",0,0),IF(I231="",0,($E231^2+J231^2)^0.5)),5)</f>
        <v>0</v>
      </c>
      <c r="N231">
        <f>ROUND(IF($F231="",IF(K231="",0,0),IF(K231="",0,($F231^2+K231^2)^0.5)),5)</f>
        <v>0</v>
      </c>
      <c r="O231">
        <f>IF('3-Controllo quantitativo'!P229&lt;&gt;"",'3-Controllo quantitativo'!P229,"")</f>
        <v>0</v>
      </c>
      <c r="T231">
        <f>ROUND(IF($E231="",IF(Q231="",0,0),IF(Q231="",0,($E231^2+Q231^2)^0.5)),5)</f>
        <v>0</v>
      </c>
      <c r="U231">
        <f>ROUND(IF($F231="",IF(R231="",0,0),IF(R231="",0,($F231^2+R231^2)^0.5)),5)</f>
        <v>0</v>
      </c>
      <c r="V231">
        <f>IF('3-Controllo quantitativo'!V229&lt;&gt;"",'3-Controllo quantitativo'!V229,"")</f>
        <v>0</v>
      </c>
      <c r="AA231">
        <f>ROUND(IF($E231="",IF(X231="",0,0),IF(X231="",0,($E231^2+X231^2)^0.5)),5)</f>
        <v>0</v>
      </c>
      <c r="AB231">
        <f>ROUND(IF($F231="",IF(Y231="",0,0),IF(Y231="",0,($F231^2+Y231^2)^0.5)),5)</f>
        <v>0</v>
      </c>
      <c r="AC231">
        <f>IF(SUM($I231,$P231),IF($I231&lt;&gt;"",IF($P231&lt;&gt;"",IF($W231&lt;&gt;"",(($I231*M231)^2+($P231*T231)^2+($W231*AA231)^2)^0.5/SUM($I231,$P231,$W231),(($I231*M231)^2+($P231*T231)^2)^0.5/SUM($I231,$P231)),M231),""),0)</f>
        <v>0</v>
      </c>
      <c r="AD231">
        <f>IF(SUM($I231,$P231),IF($I231&lt;&gt;"",IF($P231&lt;&gt;"",IF($W231&lt;&gt;"",(($I231*N231)^2+($P231*U231)^2+($W231*AB231)^2)^0.5/SUM($I231,$P231,$W231),(($I231*N231)^2+($P231*U231)^2)^0.5/SUM($I231,$P231)),N231),""),0)</f>
        <v>0</v>
      </c>
      <c r="AE231" s="10">
        <f>IF(AC231&lt;&gt;"",(AC231*SUM($I231,$P231,$W231))^2,"")</f>
        <v>0</v>
      </c>
      <c r="AF231" s="10">
        <f>IF(AD231&lt;&gt;"",(AD231*SUM($I231,$P231,$W231))^2,"")</f>
        <v>0</v>
      </c>
      <c r="AG231" s="10">
        <f>IFERROR(ABS(I231),"")</f>
        <v>0</v>
      </c>
      <c r="AH231" s="10">
        <f>IFERROR(ABS(P231),"")</f>
        <v>0</v>
      </c>
      <c r="AI231" s="10">
        <f>IFERROR(ABS(W231),"")</f>
        <v>0</v>
      </c>
    </row>
    <row r="232" spans="2:35">
      <c r="B232">
        <v>228</v>
      </c>
      <c r="C232" t="s">
        <v>247</v>
      </c>
      <c r="D232" t="s">
        <v>248</v>
      </c>
      <c r="H232">
        <f>IF('3-Controllo quantitativo'!J230&lt;&gt;"",'3-Controllo quantitativo'!J230,"")</f>
        <v>0</v>
      </c>
      <c r="I232">
        <f>IF(E232&lt;&gt;"",IF(J232&lt;&gt;"",IF('3-Controllo quantitativo'!O230&lt;&gt;"",'3-Controllo quantitativo'!O230,0),""),"")</f>
        <v>0</v>
      </c>
      <c r="M232">
        <f>ROUND(IF($E232="",IF(J232="",0,0),IF(I232="",0,($E232^2+J232^2)^0.5)),5)</f>
        <v>0</v>
      </c>
      <c r="N232">
        <f>ROUND(IF($F232="",IF(K232="",0,0),IF(K232="",0,($F232^2+K232^2)^0.5)),5)</f>
        <v>0</v>
      </c>
      <c r="O232">
        <f>IF('3-Controllo quantitativo'!P230&lt;&gt;"",'3-Controllo quantitativo'!P230,"")</f>
        <v>0</v>
      </c>
      <c r="T232">
        <f>ROUND(IF($E232="",IF(Q232="",0,0),IF(Q232="",0,($E232^2+Q232^2)^0.5)),5)</f>
        <v>0</v>
      </c>
      <c r="U232">
        <f>ROUND(IF($F232="",IF(R232="",0,0),IF(R232="",0,($F232^2+R232^2)^0.5)),5)</f>
        <v>0</v>
      </c>
      <c r="V232">
        <f>IF('3-Controllo quantitativo'!V230&lt;&gt;"",'3-Controllo quantitativo'!V230,"")</f>
        <v>0</v>
      </c>
      <c r="AA232">
        <f>ROUND(IF($E232="",IF(X232="",0,0),IF(X232="",0,($E232^2+X232^2)^0.5)),5)</f>
        <v>0</v>
      </c>
      <c r="AB232">
        <f>ROUND(IF($F232="",IF(Y232="",0,0),IF(Y232="",0,($F232^2+Y232^2)^0.5)),5)</f>
        <v>0</v>
      </c>
      <c r="AC232">
        <f>IF(SUM($I232,$P232),IF($I232&lt;&gt;"",IF($P232&lt;&gt;"",IF($W232&lt;&gt;"",(($I232*M232)^2+($P232*T232)^2+($W232*AA232)^2)^0.5/SUM($I232,$P232,$W232),(($I232*M232)^2+($P232*T232)^2)^0.5/SUM($I232,$P232)),M232),""),0)</f>
        <v>0</v>
      </c>
      <c r="AD232">
        <f>IF(SUM($I232,$P232),IF($I232&lt;&gt;"",IF($P232&lt;&gt;"",IF($W232&lt;&gt;"",(($I232*N232)^2+($P232*U232)^2+($W232*AB232)^2)^0.5/SUM($I232,$P232,$W232),(($I232*N232)^2+($P232*U232)^2)^0.5/SUM($I232,$P232)),N232),""),0)</f>
        <v>0</v>
      </c>
      <c r="AE232" s="10">
        <f>IF(AC232&lt;&gt;"",(AC232*SUM($I232,$P232,$W232))^2,"")</f>
        <v>0</v>
      </c>
      <c r="AF232" s="10">
        <f>IF(AD232&lt;&gt;"",(AD232*SUM($I232,$P232,$W232))^2,"")</f>
        <v>0</v>
      </c>
      <c r="AG232" s="10">
        <f>IFERROR(ABS(I232),"")</f>
        <v>0</v>
      </c>
      <c r="AH232" s="10">
        <f>IFERROR(ABS(P232),"")</f>
        <v>0</v>
      </c>
      <c r="AI232" s="10">
        <f>IFERROR(ABS(W232),"")</f>
        <v>0</v>
      </c>
    </row>
    <row r="233" spans="2:35">
      <c r="B233">
        <v>229</v>
      </c>
      <c r="C233" t="s">
        <v>247</v>
      </c>
      <c r="D233" t="s">
        <v>248</v>
      </c>
      <c r="H233">
        <f>IF('3-Controllo quantitativo'!J231&lt;&gt;"",'3-Controllo quantitativo'!J231,"")</f>
        <v>0</v>
      </c>
      <c r="I233">
        <f>IF(E233&lt;&gt;"",IF(J233&lt;&gt;"",IF('3-Controllo quantitativo'!O231&lt;&gt;"",'3-Controllo quantitativo'!O231,0),""),"")</f>
        <v>0</v>
      </c>
      <c r="M233">
        <f>ROUND(IF($E233="",IF(J233="",0,0),IF(I233="",0,($E233^2+J233^2)^0.5)),5)</f>
        <v>0</v>
      </c>
      <c r="N233">
        <f>ROUND(IF($F233="",IF(K233="",0,0),IF(K233="",0,($F233^2+K233^2)^0.5)),5)</f>
        <v>0</v>
      </c>
      <c r="O233">
        <f>IF('3-Controllo quantitativo'!P231&lt;&gt;"",'3-Controllo quantitativo'!P231,"")</f>
        <v>0</v>
      </c>
      <c r="T233">
        <f>ROUND(IF($E233="",IF(Q233="",0,0),IF(Q233="",0,($E233^2+Q233^2)^0.5)),5)</f>
        <v>0</v>
      </c>
      <c r="U233">
        <f>ROUND(IF($F233="",IF(R233="",0,0),IF(R233="",0,($F233^2+R233^2)^0.5)),5)</f>
        <v>0</v>
      </c>
      <c r="V233">
        <f>IF('3-Controllo quantitativo'!V231&lt;&gt;"",'3-Controllo quantitativo'!V231,"")</f>
        <v>0</v>
      </c>
      <c r="AA233">
        <f>ROUND(IF($E233="",IF(X233="",0,0),IF(X233="",0,($E233^2+X233^2)^0.5)),5)</f>
        <v>0</v>
      </c>
      <c r="AB233">
        <f>ROUND(IF($F233="",IF(Y233="",0,0),IF(Y233="",0,($F233^2+Y233^2)^0.5)),5)</f>
        <v>0</v>
      </c>
      <c r="AC233">
        <f>IF(SUM($I233,$P233),IF($I233&lt;&gt;"",IF($P233&lt;&gt;"",IF($W233&lt;&gt;"",(($I233*M233)^2+($P233*T233)^2+($W233*AA233)^2)^0.5/SUM($I233,$P233,$W233),(($I233*M233)^2+($P233*T233)^2)^0.5/SUM($I233,$P233)),M233),""),0)</f>
        <v>0</v>
      </c>
      <c r="AD233">
        <f>IF(SUM($I233,$P233),IF($I233&lt;&gt;"",IF($P233&lt;&gt;"",IF($W233&lt;&gt;"",(($I233*N233)^2+($P233*U233)^2+($W233*AB233)^2)^0.5/SUM($I233,$P233,$W233),(($I233*N233)^2+($P233*U233)^2)^0.5/SUM($I233,$P233)),N233),""),0)</f>
        <v>0</v>
      </c>
      <c r="AE233" s="10">
        <f>IF(AC233&lt;&gt;"",(AC233*SUM($I233,$P233,$W233))^2,"")</f>
        <v>0</v>
      </c>
      <c r="AF233" s="10">
        <f>IF(AD233&lt;&gt;"",(AD233*SUM($I233,$P233,$W233))^2,"")</f>
        <v>0</v>
      </c>
      <c r="AG233" s="10">
        <f>IFERROR(ABS(I233),"")</f>
        <v>0</v>
      </c>
      <c r="AH233" s="10">
        <f>IFERROR(ABS(P233),"")</f>
        <v>0</v>
      </c>
      <c r="AI233" s="10">
        <f>IFERROR(ABS(W233),"")</f>
        <v>0</v>
      </c>
    </row>
    <row r="234" spans="2:35">
      <c r="B234">
        <v>230</v>
      </c>
      <c r="C234" t="s">
        <v>249</v>
      </c>
      <c r="D234" t="s">
        <v>250</v>
      </c>
      <c r="H234">
        <f>IF('3-Controllo quantitativo'!J232&lt;&gt;"",'3-Controllo quantitativo'!J232,"")</f>
        <v>0</v>
      </c>
      <c r="I234">
        <f>IF(E234&lt;&gt;"",IF(J234&lt;&gt;"",IF('3-Controllo quantitativo'!O232&lt;&gt;"",'3-Controllo quantitativo'!O232,0),""),"")</f>
        <v>0</v>
      </c>
      <c r="M234">
        <f>ROUND(IF($E234="",IF(J234="",0,0),IF(I234="",0,($E234^2+J234^2)^0.5)),5)</f>
        <v>0</v>
      </c>
      <c r="N234">
        <f>ROUND(IF($F234="",IF(K234="",0,0),IF(K234="",0,($F234^2+K234^2)^0.5)),5)</f>
        <v>0</v>
      </c>
      <c r="O234">
        <f>IF('3-Controllo quantitativo'!P232&lt;&gt;"",'3-Controllo quantitativo'!P232,"")</f>
        <v>0</v>
      </c>
      <c r="T234">
        <f>ROUND(IF($E234="",IF(Q234="",0,0),IF(Q234="",0,($E234^2+Q234^2)^0.5)),5)</f>
        <v>0</v>
      </c>
      <c r="U234">
        <f>ROUND(IF($F234="",IF(R234="",0,0),IF(R234="",0,($F234^2+R234^2)^0.5)),5)</f>
        <v>0</v>
      </c>
      <c r="V234">
        <f>IF('3-Controllo quantitativo'!V232&lt;&gt;"",'3-Controllo quantitativo'!V232,"")</f>
        <v>0</v>
      </c>
      <c r="AA234">
        <f>ROUND(IF($E234="",IF(X234="",0,0),IF(X234="",0,($E234^2+X234^2)^0.5)),5)</f>
        <v>0</v>
      </c>
      <c r="AB234">
        <f>ROUND(IF($F234="",IF(Y234="",0,0),IF(Y234="",0,($F234^2+Y234^2)^0.5)),5)</f>
        <v>0</v>
      </c>
      <c r="AC234">
        <f>IF(SUM($I234,$P234),IF($I234&lt;&gt;"",IF($P234&lt;&gt;"",IF($W234&lt;&gt;"",(($I234*M234)^2+($P234*T234)^2+($W234*AA234)^2)^0.5/SUM($I234,$P234,$W234),(($I234*M234)^2+($P234*T234)^2)^0.5/SUM($I234,$P234)),M234),""),0)</f>
        <v>0</v>
      </c>
      <c r="AD234">
        <f>IF(SUM($I234,$P234),IF($I234&lt;&gt;"",IF($P234&lt;&gt;"",IF($W234&lt;&gt;"",(($I234*N234)^2+($P234*U234)^2+($W234*AB234)^2)^0.5/SUM($I234,$P234,$W234),(($I234*N234)^2+($P234*U234)^2)^0.5/SUM($I234,$P234)),N234),""),0)</f>
        <v>0</v>
      </c>
      <c r="AE234" s="10">
        <f>IF(AC234&lt;&gt;"",(AC234*SUM($I234,$P234,$W234))^2,"")</f>
        <v>0</v>
      </c>
      <c r="AF234" s="10">
        <f>IF(AD234&lt;&gt;"",(AD234*SUM($I234,$P234,$W234))^2,"")</f>
        <v>0</v>
      </c>
      <c r="AG234" s="10">
        <f>IFERROR(ABS(I234),"")</f>
        <v>0</v>
      </c>
      <c r="AH234" s="10">
        <f>IFERROR(ABS(P234),"")</f>
        <v>0</v>
      </c>
      <c r="AI234" s="10">
        <f>IFERROR(ABS(W234),"")</f>
        <v>0</v>
      </c>
    </row>
    <row r="235" spans="2:35">
      <c r="B235">
        <v>231</v>
      </c>
      <c r="C235" t="s">
        <v>251</v>
      </c>
      <c r="D235" t="s">
        <v>248</v>
      </c>
      <c r="H235">
        <f>IF('3-Controllo quantitativo'!J233&lt;&gt;"",'3-Controllo quantitativo'!J233,"")</f>
        <v>0</v>
      </c>
      <c r="I235">
        <f>IF(E235&lt;&gt;"",IF(J235&lt;&gt;"",IF('3-Controllo quantitativo'!O233&lt;&gt;"",'3-Controllo quantitativo'!O233,0),""),"")</f>
        <v>0</v>
      </c>
      <c r="M235">
        <f>ROUND(IF($E235="",IF(J235="",0,0),IF(I235="",0,($E235^2+J235^2)^0.5)),5)</f>
        <v>0</v>
      </c>
      <c r="N235">
        <f>ROUND(IF($F235="",IF(K235="",0,0),IF(K235="",0,($F235^2+K235^2)^0.5)),5)</f>
        <v>0</v>
      </c>
      <c r="O235">
        <f>IF('3-Controllo quantitativo'!P233&lt;&gt;"",'3-Controllo quantitativo'!P233,"")</f>
        <v>0</v>
      </c>
      <c r="T235">
        <f>ROUND(IF($E235="",IF(Q235="",0,0),IF(Q235="",0,($E235^2+Q235^2)^0.5)),5)</f>
        <v>0</v>
      </c>
      <c r="U235">
        <f>ROUND(IF($F235="",IF(R235="",0,0),IF(R235="",0,($F235^2+R235^2)^0.5)),5)</f>
        <v>0</v>
      </c>
      <c r="V235">
        <f>IF('3-Controllo quantitativo'!V233&lt;&gt;"",'3-Controllo quantitativo'!V233,"")</f>
        <v>0</v>
      </c>
      <c r="AA235">
        <f>ROUND(IF($E235="",IF(X235="",0,0),IF(X235="",0,($E235^2+X235^2)^0.5)),5)</f>
        <v>0</v>
      </c>
      <c r="AB235">
        <f>ROUND(IF($F235="",IF(Y235="",0,0),IF(Y235="",0,($F235^2+Y235^2)^0.5)),5)</f>
        <v>0</v>
      </c>
      <c r="AC235">
        <f>IF(SUM($I235,$P235),IF($I235&lt;&gt;"",IF($P235&lt;&gt;"",IF($W235&lt;&gt;"",(($I235*M235)^2+($P235*T235)^2+($W235*AA235)^2)^0.5/SUM($I235,$P235,$W235),(($I235*M235)^2+($P235*T235)^2)^0.5/SUM($I235,$P235)),M235),""),0)</f>
        <v>0</v>
      </c>
      <c r="AD235">
        <f>IF(SUM($I235,$P235),IF($I235&lt;&gt;"",IF($P235&lt;&gt;"",IF($W235&lt;&gt;"",(($I235*N235)^2+($P235*U235)^2+($W235*AB235)^2)^0.5/SUM($I235,$P235,$W235),(($I235*N235)^2+($P235*U235)^2)^0.5/SUM($I235,$P235)),N235),""),0)</f>
        <v>0</v>
      </c>
      <c r="AE235" s="10">
        <f>IF(AC235&lt;&gt;"",(AC235*SUM($I235,$P235,$W235))^2,"")</f>
        <v>0</v>
      </c>
      <c r="AF235" s="10">
        <f>IF(AD235&lt;&gt;"",(AD235*SUM($I235,$P235,$W235))^2,"")</f>
        <v>0</v>
      </c>
      <c r="AG235" s="10">
        <f>IFERROR(ABS(I235),"")</f>
        <v>0</v>
      </c>
      <c r="AH235" s="10">
        <f>IFERROR(ABS(P235),"")</f>
        <v>0</v>
      </c>
      <c r="AI235" s="10">
        <f>IFERROR(ABS(W235),"")</f>
        <v>0</v>
      </c>
    </row>
    <row r="236" spans="2:35">
      <c r="B236">
        <v>232</v>
      </c>
      <c r="C236" t="s">
        <v>247</v>
      </c>
      <c r="D236" t="s">
        <v>248</v>
      </c>
      <c r="H236">
        <f>IF('3-Controllo quantitativo'!J234&lt;&gt;"",'3-Controllo quantitativo'!J234,"")</f>
        <v>0</v>
      </c>
      <c r="I236">
        <f>IF(E236&lt;&gt;"",IF(J236&lt;&gt;"",IF('3-Controllo quantitativo'!O234&lt;&gt;"",'3-Controllo quantitativo'!O234,0),""),"")</f>
        <v>0</v>
      </c>
      <c r="M236">
        <f>ROUND(IF($E236="",IF(J236="",0,0),IF(I236="",0,($E236^2+J236^2)^0.5)),5)</f>
        <v>0</v>
      </c>
      <c r="N236">
        <f>ROUND(IF($F236="",IF(K236="",0,0),IF(K236="",0,($F236^2+K236^2)^0.5)),5)</f>
        <v>0</v>
      </c>
      <c r="O236">
        <f>IF('3-Controllo quantitativo'!P234&lt;&gt;"",'3-Controllo quantitativo'!P234,"")</f>
        <v>0</v>
      </c>
      <c r="T236">
        <f>ROUND(IF($E236="",IF(Q236="",0,0),IF(Q236="",0,($E236^2+Q236^2)^0.5)),5)</f>
        <v>0</v>
      </c>
      <c r="U236">
        <f>ROUND(IF($F236="",IF(R236="",0,0),IF(R236="",0,($F236^2+R236^2)^0.5)),5)</f>
        <v>0</v>
      </c>
      <c r="V236">
        <f>IF('3-Controllo quantitativo'!V234&lt;&gt;"",'3-Controllo quantitativo'!V234,"")</f>
        <v>0</v>
      </c>
      <c r="AA236">
        <f>ROUND(IF($E236="",IF(X236="",0,0),IF(X236="",0,($E236^2+X236^2)^0.5)),5)</f>
        <v>0</v>
      </c>
      <c r="AB236">
        <f>ROUND(IF($F236="",IF(Y236="",0,0),IF(Y236="",0,($F236^2+Y236^2)^0.5)),5)</f>
        <v>0</v>
      </c>
      <c r="AC236">
        <f>IF(SUM($I236,$P236),IF($I236&lt;&gt;"",IF($P236&lt;&gt;"",IF($W236&lt;&gt;"",(($I236*M236)^2+($P236*T236)^2+($W236*AA236)^2)^0.5/SUM($I236,$P236,$W236),(($I236*M236)^2+($P236*T236)^2)^0.5/SUM($I236,$P236)),M236),""),0)</f>
        <v>0</v>
      </c>
      <c r="AD236">
        <f>IF(SUM($I236,$P236),IF($I236&lt;&gt;"",IF($P236&lt;&gt;"",IF($W236&lt;&gt;"",(($I236*N236)^2+($P236*U236)^2+($W236*AB236)^2)^0.5/SUM($I236,$P236,$W236),(($I236*N236)^2+($P236*U236)^2)^0.5/SUM($I236,$P236)),N236),""),0)</f>
        <v>0</v>
      </c>
      <c r="AE236" s="10">
        <f>IF(AC236&lt;&gt;"",(AC236*SUM($I236,$P236,$W236))^2,"")</f>
        <v>0</v>
      </c>
      <c r="AF236" s="10">
        <f>IF(AD236&lt;&gt;"",(AD236*SUM($I236,$P236,$W236))^2,"")</f>
        <v>0</v>
      </c>
      <c r="AG236" s="10">
        <f>IFERROR(ABS(I236),"")</f>
        <v>0</v>
      </c>
      <c r="AH236" s="10">
        <f>IFERROR(ABS(P236),"")</f>
        <v>0</v>
      </c>
      <c r="AI236" s="10">
        <f>IFERROR(ABS(W236),"")</f>
        <v>0</v>
      </c>
    </row>
    <row r="237" spans="2:35">
      <c r="B237">
        <v>233</v>
      </c>
      <c r="C237" t="s">
        <v>247</v>
      </c>
      <c r="D237" t="s">
        <v>248</v>
      </c>
      <c r="H237">
        <f>IF('3-Controllo quantitativo'!J235&lt;&gt;"",'3-Controllo quantitativo'!J235,"")</f>
        <v>0</v>
      </c>
      <c r="I237">
        <f>IF(E237&lt;&gt;"",IF(J237&lt;&gt;"",IF('3-Controllo quantitativo'!O235&lt;&gt;"",'3-Controllo quantitativo'!O235,0),""),"")</f>
        <v>0</v>
      </c>
      <c r="M237">
        <f>ROUND(IF($E237="",IF(J237="",0,0),IF(I237="",0,($E237^2+J237^2)^0.5)),5)</f>
        <v>0</v>
      </c>
      <c r="N237">
        <f>ROUND(IF($F237="",IF(K237="",0,0),IF(K237="",0,($F237^2+K237^2)^0.5)),5)</f>
        <v>0</v>
      </c>
      <c r="O237">
        <f>IF('3-Controllo quantitativo'!P235&lt;&gt;"",'3-Controllo quantitativo'!P235,"")</f>
        <v>0</v>
      </c>
      <c r="T237">
        <f>ROUND(IF($E237="",IF(Q237="",0,0),IF(Q237="",0,($E237^2+Q237^2)^0.5)),5)</f>
        <v>0</v>
      </c>
      <c r="U237">
        <f>ROUND(IF($F237="",IF(R237="",0,0),IF(R237="",0,($F237^2+R237^2)^0.5)),5)</f>
        <v>0</v>
      </c>
      <c r="V237">
        <f>IF('3-Controllo quantitativo'!V235&lt;&gt;"",'3-Controllo quantitativo'!V235,"")</f>
        <v>0</v>
      </c>
      <c r="AA237">
        <f>ROUND(IF($E237="",IF(X237="",0,0),IF(X237="",0,($E237^2+X237^2)^0.5)),5)</f>
        <v>0</v>
      </c>
      <c r="AB237">
        <f>ROUND(IF($F237="",IF(Y237="",0,0),IF(Y237="",0,($F237^2+Y237^2)^0.5)),5)</f>
        <v>0</v>
      </c>
      <c r="AC237">
        <f>IF(SUM($I237,$P237),IF($I237&lt;&gt;"",IF($P237&lt;&gt;"",IF($W237&lt;&gt;"",(($I237*M237)^2+($P237*T237)^2+($W237*AA237)^2)^0.5/SUM($I237,$P237,$W237),(($I237*M237)^2+($P237*T237)^2)^0.5/SUM($I237,$P237)),M237),""),0)</f>
        <v>0</v>
      </c>
      <c r="AD237">
        <f>IF(SUM($I237,$P237),IF($I237&lt;&gt;"",IF($P237&lt;&gt;"",IF($W237&lt;&gt;"",(($I237*N237)^2+($P237*U237)^2+($W237*AB237)^2)^0.5/SUM($I237,$P237,$W237),(($I237*N237)^2+($P237*U237)^2)^0.5/SUM($I237,$P237)),N237),""),0)</f>
        <v>0</v>
      </c>
      <c r="AE237" s="10">
        <f>IF(AC237&lt;&gt;"",(AC237*SUM($I237,$P237,$W237))^2,"")</f>
        <v>0</v>
      </c>
      <c r="AF237" s="10">
        <f>IF(AD237&lt;&gt;"",(AD237*SUM($I237,$P237,$W237))^2,"")</f>
        <v>0</v>
      </c>
      <c r="AG237" s="10">
        <f>IFERROR(ABS(I237),"")</f>
        <v>0</v>
      </c>
      <c r="AH237" s="10">
        <f>IFERROR(ABS(P237),"")</f>
        <v>0</v>
      </c>
      <c r="AI237" s="10">
        <f>IFERROR(ABS(W237),"")</f>
        <v>0</v>
      </c>
    </row>
    <row r="238" spans="2:35">
      <c r="B238">
        <v>234</v>
      </c>
      <c r="C238" t="s">
        <v>247</v>
      </c>
      <c r="D238" t="s">
        <v>248</v>
      </c>
      <c r="H238">
        <f>IF('3-Controllo quantitativo'!J236&lt;&gt;"",'3-Controllo quantitativo'!J236,"")</f>
        <v>0</v>
      </c>
      <c r="I238">
        <f>IF(E238&lt;&gt;"",IF(J238&lt;&gt;"",IF('3-Controllo quantitativo'!O236&lt;&gt;"",'3-Controllo quantitativo'!O236,0),""),"")</f>
        <v>0</v>
      </c>
      <c r="M238">
        <f>ROUND(IF($E238="",IF(J238="",0,0),IF(I238="",0,($E238^2+J238^2)^0.5)),5)</f>
        <v>0</v>
      </c>
      <c r="N238">
        <f>ROUND(IF($F238="",IF(K238="",0,0),IF(K238="",0,($F238^2+K238^2)^0.5)),5)</f>
        <v>0</v>
      </c>
      <c r="O238">
        <f>IF('3-Controllo quantitativo'!P236&lt;&gt;"",'3-Controllo quantitativo'!P236,"")</f>
        <v>0</v>
      </c>
      <c r="T238">
        <f>ROUND(IF($E238="",IF(Q238="",0,0),IF(Q238="",0,($E238^2+Q238^2)^0.5)),5)</f>
        <v>0</v>
      </c>
      <c r="U238">
        <f>ROUND(IF($F238="",IF(R238="",0,0),IF(R238="",0,($F238^2+R238^2)^0.5)),5)</f>
        <v>0</v>
      </c>
      <c r="V238">
        <f>IF('3-Controllo quantitativo'!V236&lt;&gt;"",'3-Controllo quantitativo'!V236,"")</f>
        <v>0</v>
      </c>
      <c r="AA238">
        <f>ROUND(IF($E238="",IF(X238="",0,0),IF(X238="",0,($E238^2+X238^2)^0.5)),5)</f>
        <v>0</v>
      </c>
      <c r="AB238">
        <f>ROUND(IF($F238="",IF(Y238="",0,0),IF(Y238="",0,($F238^2+Y238^2)^0.5)),5)</f>
        <v>0</v>
      </c>
      <c r="AC238">
        <f>IF(SUM($I238,$P238),IF($I238&lt;&gt;"",IF($P238&lt;&gt;"",IF($W238&lt;&gt;"",(($I238*M238)^2+($P238*T238)^2+($W238*AA238)^2)^0.5/SUM($I238,$P238,$W238),(($I238*M238)^2+($P238*T238)^2)^0.5/SUM($I238,$P238)),M238),""),0)</f>
        <v>0</v>
      </c>
      <c r="AD238">
        <f>IF(SUM($I238,$P238),IF($I238&lt;&gt;"",IF($P238&lt;&gt;"",IF($W238&lt;&gt;"",(($I238*N238)^2+($P238*U238)^2+($W238*AB238)^2)^0.5/SUM($I238,$P238,$W238),(($I238*N238)^2+($P238*U238)^2)^0.5/SUM($I238,$P238)),N238),""),0)</f>
        <v>0</v>
      </c>
      <c r="AE238" s="10">
        <f>IF(AC238&lt;&gt;"",(AC238*SUM($I238,$P238,$W238))^2,"")</f>
        <v>0</v>
      </c>
      <c r="AF238" s="10">
        <f>IF(AD238&lt;&gt;"",(AD238*SUM($I238,$P238,$W238))^2,"")</f>
        <v>0</v>
      </c>
      <c r="AG238" s="10">
        <f>IFERROR(ABS(I238),"")</f>
        <v>0</v>
      </c>
      <c r="AH238" s="10">
        <f>IFERROR(ABS(P238),"")</f>
        <v>0</v>
      </c>
      <c r="AI238" s="10">
        <f>IFERROR(ABS(W238),"")</f>
        <v>0</v>
      </c>
    </row>
    <row r="239" spans="2:35">
      <c r="B239">
        <v>235</v>
      </c>
      <c r="C239" t="s">
        <v>252</v>
      </c>
      <c r="D239" t="s">
        <v>248</v>
      </c>
      <c r="H239">
        <f>IF('3-Controllo quantitativo'!J237&lt;&gt;"",'3-Controllo quantitativo'!J237,"")</f>
        <v>0</v>
      </c>
      <c r="I239">
        <f>IF(E239&lt;&gt;"",IF(J239&lt;&gt;"",IF('3-Controllo quantitativo'!O237&lt;&gt;"",'3-Controllo quantitativo'!O237,0),""),"")</f>
        <v>0</v>
      </c>
      <c r="M239">
        <f>ROUND(IF($E239="",IF(J239="",0,0),IF(I239="",0,($E239^2+J239^2)^0.5)),5)</f>
        <v>0</v>
      </c>
      <c r="N239">
        <f>ROUND(IF($F239="",IF(K239="",0,0),IF(K239="",0,($F239^2+K239^2)^0.5)),5)</f>
        <v>0</v>
      </c>
      <c r="O239">
        <f>IF('3-Controllo quantitativo'!P237&lt;&gt;"",'3-Controllo quantitativo'!P237,"")</f>
        <v>0</v>
      </c>
      <c r="T239">
        <f>ROUND(IF($E239="",IF(Q239="",0,0),IF(Q239="",0,($E239^2+Q239^2)^0.5)),5)</f>
        <v>0</v>
      </c>
      <c r="U239">
        <f>ROUND(IF($F239="",IF(R239="",0,0),IF(R239="",0,($F239^2+R239^2)^0.5)),5)</f>
        <v>0</v>
      </c>
      <c r="V239">
        <f>IF('3-Controllo quantitativo'!V237&lt;&gt;"",'3-Controllo quantitativo'!V237,"")</f>
        <v>0</v>
      </c>
      <c r="AA239">
        <f>ROUND(IF($E239="",IF(X239="",0,0),IF(X239="",0,($E239^2+X239^2)^0.5)),5)</f>
        <v>0</v>
      </c>
      <c r="AB239">
        <f>ROUND(IF($F239="",IF(Y239="",0,0),IF(Y239="",0,($F239^2+Y239^2)^0.5)),5)</f>
        <v>0</v>
      </c>
      <c r="AC239">
        <f>IF(SUM($I239,$P239),IF($I239&lt;&gt;"",IF($P239&lt;&gt;"",IF($W239&lt;&gt;"",(($I239*M239)^2+($P239*T239)^2+($W239*AA239)^2)^0.5/SUM($I239,$P239,$W239),(($I239*M239)^2+($P239*T239)^2)^0.5/SUM($I239,$P239)),M239),""),0)</f>
        <v>0</v>
      </c>
      <c r="AD239">
        <f>IF(SUM($I239,$P239),IF($I239&lt;&gt;"",IF($P239&lt;&gt;"",IF($W239&lt;&gt;"",(($I239*N239)^2+($P239*U239)^2+($W239*AB239)^2)^0.5/SUM($I239,$P239,$W239),(($I239*N239)^2+($P239*U239)^2)^0.5/SUM($I239,$P239)),N239),""),0)</f>
        <v>0</v>
      </c>
      <c r="AE239" s="10">
        <f>IF(AC239&lt;&gt;"",(AC239*SUM($I239,$P239,$W239))^2,"")</f>
        <v>0</v>
      </c>
      <c r="AF239" s="10">
        <f>IF(AD239&lt;&gt;"",(AD239*SUM($I239,$P239,$W239))^2,"")</f>
        <v>0</v>
      </c>
      <c r="AG239" s="10">
        <f>IFERROR(ABS(I239),"")</f>
        <v>0</v>
      </c>
      <c r="AH239" s="10">
        <f>IFERROR(ABS(P239),"")</f>
        <v>0</v>
      </c>
      <c r="AI239" s="10">
        <f>IFERROR(ABS(W239),"")</f>
        <v>0</v>
      </c>
    </row>
    <row r="240" spans="2:35">
      <c r="B240">
        <v>236</v>
      </c>
      <c r="C240" t="s">
        <v>253</v>
      </c>
      <c r="D240" t="s">
        <v>250</v>
      </c>
      <c r="H240">
        <f>IF('3-Controllo quantitativo'!J238&lt;&gt;"",'3-Controllo quantitativo'!J238,"")</f>
        <v>0</v>
      </c>
      <c r="I240">
        <f>IF(E240&lt;&gt;"",IF(J240&lt;&gt;"",IF('3-Controllo quantitativo'!O238&lt;&gt;"",'3-Controllo quantitativo'!O238,0),""),"")</f>
        <v>0</v>
      </c>
      <c r="M240">
        <f>ROUND(IF($E240="",IF(J240="",0,0),IF(I240="",0,($E240^2+J240^2)^0.5)),5)</f>
        <v>0</v>
      </c>
      <c r="N240">
        <f>ROUND(IF($F240="",IF(K240="",0,0),IF(K240="",0,($F240^2+K240^2)^0.5)),5)</f>
        <v>0</v>
      </c>
      <c r="O240">
        <f>IF('3-Controllo quantitativo'!P238&lt;&gt;"",'3-Controllo quantitativo'!P238,"")</f>
        <v>0</v>
      </c>
      <c r="T240">
        <f>ROUND(IF($E240="",IF(Q240="",0,0),IF(Q240="",0,($E240^2+Q240^2)^0.5)),5)</f>
        <v>0</v>
      </c>
      <c r="U240">
        <f>ROUND(IF($F240="",IF(R240="",0,0),IF(R240="",0,($F240^2+R240^2)^0.5)),5)</f>
        <v>0</v>
      </c>
      <c r="V240">
        <f>IF('3-Controllo quantitativo'!V238&lt;&gt;"",'3-Controllo quantitativo'!V238,"")</f>
        <v>0</v>
      </c>
      <c r="AA240">
        <f>ROUND(IF($E240="",IF(X240="",0,0),IF(X240="",0,($E240^2+X240^2)^0.5)),5)</f>
        <v>0</v>
      </c>
      <c r="AB240">
        <f>ROUND(IF($F240="",IF(Y240="",0,0),IF(Y240="",0,($F240^2+Y240^2)^0.5)),5)</f>
        <v>0</v>
      </c>
      <c r="AC240">
        <f>IF(SUM($I240,$P240),IF($I240&lt;&gt;"",IF($P240&lt;&gt;"",IF($W240&lt;&gt;"",(($I240*M240)^2+($P240*T240)^2+($W240*AA240)^2)^0.5/SUM($I240,$P240,$W240),(($I240*M240)^2+($P240*T240)^2)^0.5/SUM($I240,$P240)),M240),""),0)</f>
        <v>0</v>
      </c>
      <c r="AD240">
        <f>IF(SUM($I240,$P240),IF($I240&lt;&gt;"",IF($P240&lt;&gt;"",IF($W240&lt;&gt;"",(($I240*N240)^2+($P240*U240)^2+($W240*AB240)^2)^0.5/SUM($I240,$P240,$W240),(($I240*N240)^2+($P240*U240)^2)^0.5/SUM($I240,$P240)),N240),""),0)</f>
        <v>0</v>
      </c>
      <c r="AE240" s="10">
        <f>IF(AC240&lt;&gt;"",(AC240*SUM($I240,$P240,$W240))^2,"")</f>
        <v>0</v>
      </c>
      <c r="AF240" s="10">
        <f>IF(AD240&lt;&gt;"",(AD240*SUM($I240,$P240,$W240))^2,"")</f>
        <v>0</v>
      </c>
      <c r="AG240" s="10">
        <f>IFERROR(ABS(I240),"")</f>
        <v>0</v>
      </c>
      <c r="AH240" s="10">
        <f>IFERROR(ABS(P240),"")</f>
        <v>0</v>
      </c>
      <c r="AI240" s="10">
        <f>IFERROR(ABS(W240),"")</f>
        <v>0</v>
      </c>
    </row>
    <row r="241" spans="2:35">
      <c r="B241">
        <v>237</v>
      </c>
      <c r="C241" t="s">
        <v>254</v>
      </c>
      <c r="D241" t="s">
        <v>255</v>
      </c>
      <c r="H241">
        <f>IF('3-Controllo quantitativo'!J239&lt;&gt;"",'3-Controllo quantitativo'!J239,"")</f>
        <v>0</v>
      </c>
      <c r="I241">
        <f>IF(E241&lt;&gt;"",IF(J241&lt;&gt;"",IF('3-Controllo quantitativo'!O239&lt;&gt;"",'3-Controllo quantitativo'!O239,0),""),"")</f>
        <v>0</v>
      </c>
      <c r="M241">
        <f>ROUND(IF($E241="",IF(J241="",0,0),IF(I241="",0,($E241^2+J241^2)^0.5)),5)</f>
        <v>0</v>
      </c>
      <c r="N241">
        <f>ROUND(IF($F241="",IF(K241="",0,0),IF(K241="",0,($F241^2+K241^2)^0.5)),5)</f>
        <v>0</v>
      </c>
      <c r="O241">
        <f>IF('3-Controllo quantitativo'!P239&lt;&gt;"",'3-Controllo quantitativo'!P239,"")</f>
        <v>0</v>
      </c>
      <c r="T241">
        <f>ROUND(IF($E241="",IF(Q241="",0,0),IF(Q241="",0,($E241^2+Q241^2)^0.5)),5)</f>
        <v>0</v>
      </c>
      <c r="U241">
        <f>ROUND(IF($F241="",IF(R241="",0,0),IF(R241="",0,($F241^2+R241^2)^0.5)),5)</f>
        <v>0</v>
      </c>
      <c r="V241">
        <f>IF('3-Controllo quantitativo'!V239&lt;&gt;"",'3-Controllo quantitativo'!V239,"")</f>
        <v>0</v>
      </c>
      <c r="AA241">
        <f>ROUND(IF($E241="",IF(X241="",0,0),IF(X241="",0,($E241^2+X241^2)^0.5)),5)</f>
        <v>0</v>
      </c>
      <c r="AB241">
        <f>ROUND(IF($F241="",IF(Y241="",0,0),IF(Y241="",0,($F241^2+Y241^2)^0.5)),5)</f>
        <v>0</v>
      </c>
      <c r="AC241">
        <f>IF(SUM($I241,$P241),IF($I241&lt;&gt;"",IF($P241&lt;&gt;"",IF($W241&lt;&gt;"",(($I241*M241)^2+($P241*T241)^2+($W241*AA241)^2)^0.5/SUM($I241,$P241,$W241),(($I241*M241)^2+($P241*T241)^2)^0.5/SUM($I241,$P241)),M241),""),0)</f>
        <v>0</v>
      </c>
      <c r="AD241">
        <f>IF(SUM($I241,$P241),IF($I241&lt;&gt;"",IF($P241&lt;&gt;"",IF($W241&lt;&gt;"",(($I241*N241)^2+($P241*U241)^2+($W241*AB241)^2)^0.5/SUM($I241,$P241,$W241),(($I241*N241)^2+($P241*U241)^2)^0.5/SUM($I241,$P241)),N241),""),0)</f>
        <v>0</v>
      </c>
      <c r="AE241" s="10">
        <f>IF(AC241&lt;&gt;"",(AC241*SUM($I241,$P241,$W241))^2,"")</f>
        <v>0</v>
      </c>
      <c r="AF241" s="10">
        <f>IF(AD241&lt;&gt;"",(AD241*SUM($I241,$P241,$W241))^2,"")</f>
        <v>0</v>
      </c>
      <c r="AG241" s="10">
        <f>IFERROR(ABS(I241),"")</f>
        <v>0</v>
      </c>
      <c r="AH241" s="10">
        <f>IFERROR(ABS(P241),"")</f>
        <v>0</v>
      </c>
      <c r="AI241" s="10">
        <f>IFERROR(ABS(W241),"")</f>
        <v>0</v>
      </c>
    </row>
    <row r="242" spans="2:35">
      <c r="B242">
        <v>238</v>
      </c>
      <c r="C242" t="s">
        <v>256</v>
      </c>
      <c r="D242" t="s">
        <v>257</v>
      </c>
      <c r="H242">
        <f>IF('3-Controllo quantitativo'!J240&lt;&gt;"",'3-Controllo quantitativo'!J240,"")</f>
        <v>0</v>
      </c>
      <c r="I242">
        <f>IF(E242&lt;&gt;"",IF(J242&lt;&gt;"",IF('3-Controllo quantitativo'!O240&lt;&gt;"",'3-Controllo quantitativo'!O240,0),""),"")</f>
        <v>0</v>
      </c>
      <c r="M242">
        <f>ROUND(IF($E242="",IF(J242="",0,0),IF(I242="",0,($E242^2+J242^2)^0.5)),5)</f>
        <v>0</v>
      </c>
      <c r="N242">
        <f>ROUND(IF($F242="",IF(K242="",0,0),IF(K242="",0,($F242^2+K242^2)^0.5)),5)</f>
        <v>0</v>
      </c>
      <c r="O242">
        <f>IF('3-Controllo quantitativo'!P240&lt;&gt;"",'3-Controllo quantitativo'!P240,"")</f>
        <v>0</v>
      </c>
      <c r="T242">
        <f>ROUND(IF($E242="",IF(Q242="",0,0),IF(Q242="",0,($E242^2+Q242^2)^0.5)),5)</f>
        <v>0</v>
      </c>
      <c r="U242">
        <f>ROUND(IF($F242="",IF(R242="",0,0),IF(R242="",0,($F242^2+R242^2)^0.5)),5)</f>
        <v>0</v>
      </c>
      <c r="V242">
        <f>IF('3-Controllo quantitativo'!V240&lt;&gt;"",'3-Controllo quantitativo'!V240,"")</f>
        <v>0</v>
      </c>
      <c r="AA242">
        <f>ROUND(IF($E242="",IF(X242="",0,0),IF(X242="",0,($E242^2+X242^2)^0.5)),5)</f>
        <v>0</v>
      </c>
      <c r="AB242">
        <f>ROUND(IF($F242="",IF(Y242="",0,0),IF(Y242="",0,($F242^2+Y242^2)^0.5)),5)</f>
        <v>0</v>
      </c>
      <c r="AC242">
        <f>IF(SUM($I242,$P242),IF($I242&lt;&gt;"",IF($P242&lt;&gt;"",IF($W242&lt;&gt;"",(($I242*M242)^2+($P242*T242)^2+($W242*AA242)^2)^0.5/SUM($I242,$P242,$W242),(($I242*M242)^2+($P242*T242)^2)^0.5/SUM($I242,$P242)),M242),""),0)</f>
        <v>0</v>
      </c>
      <c r="AD242">
        <f>IF(SUM($I242,$P242),IF($I242&lt;&gt;"",IF($P242&lt;&gt;"",IF($W242&lt;&gt;"",(($I242*N242)^2+($P242*U242)^2+($W242*AB242)^2)^0.5/SUM($I242,$P242,$W242),(($I242*N242)^2+($P242*U242)^2)^0.5/SUM($I242,$P242)),N242),""),0)</f>
        <v>0</v>
      </c>
      <c r="AE242" s="10">
        <f>IF(AC242&lt;&gt;"",(AC242*SUM($I242,$P242,$W242))^2,"")</f>
        <v>0</v>
      </c>
      <c r="AF242" s="10">
        <f>IF(AD242&lt;&gt;"",(AD242*SUM($I242,$P242,$W242))^2,"")</f>
        <v>0</v>
      </c>
      <c r="AG242" s="10">
        <f>IFERROR(ABS(I242),"")</f>
        <v>0</v>
      </c>
      <c r="AH242" s="10">
        <f>IFERROR(ABS(P242),"")</f>
        <v>0</v>
      </c>
      <c r="AI242" s="10">
        <f>IFERROR(ABS(W242),"")</f>
        <v>0</v>
      </c>
    </row>
    <row r="243" spans="2:35">
      <c r="B243">
        <v>239</v>
      </c>
      <c r="C243" t="s">
        <v>258</v>
      </c>
      <c r="D243" t="s">
        <v>255</v>
      </c>
      <c r="H243">
        <f>IF('3-Controllo quantitativo'!J241&lt;&gt;"",'3-Controllo quantitativo'!J241,"")</f>
        <v>0</v>
      </c>
      <c r="I243">
        <f>IF(E243&lt;&gt;"",IF(J243&lt;&gt;"",IF('3-Controllo quantitativo'!O241&lt;&gt;"",'3-Controllo quantitativo'!O241,0),""),"")</f>
        <v>0</v>
      </c>
      <c r="M243">
        <f>ROUND(IF($E243="",IF(J243="",0,0),IF(I243="",0,($E243^2+J243^2)^0.5)),5)</f>
        <v>0</v>
      </c>
      <c r="N243">
        <f>ROUND(IF($F243="",IF(K243="",0,0),IF(K243="",0,($F243^2+K243^2)^0.5)),5)</f>
        <v>0</v>
      </c>
      <c r="O243">
        <f>IF('3-Controllo quantitativo'!P241&lt;&gt;"",'3-Controllo quantitativo'!P241,"")</f>
        <v>0</v>
      </c>
      <c r="T243">
        <f>ROUND(IF($E243="",IF(Q243="",0,0),IF(Q243="",0,($E243^2+Q243^2)^0.5)),5)</f>
        <v>0</v>
      </c>
      <c r="U243">
        <f>ROUND(IF($F243="",IF(R243="",0,0),IF(R243="",0,($F243^2+R243^2)^0.5)),5)</f>
        <v>0</v>
      </c>
      <c r="V243">
        <f>IF('3-Controllo quantitativo'!V241&lt;&gt;"",'3-Controllo quantitativo'!V241,"")</f>
        <v>0</v>
      </c>
      <c r="AA243">
        <f>ROUND(IF($E243="",IF(X243="",0,0),IF(X243="",0,($E243^2+X243^2)^0.5)),5)</f>
        <v>0</v>
      </c>
      <c r="AB243">
        <f>ROUND(IF($F243="",IF(Y243="",0,0),IF(Y243="",0,($F243^2+Y243^2)^0.5)),5)</f>
        <v>0</v>
      </c>
      <c r="AC243">
        <f>IF(SUM($I243,$P243),IF($I243&lt;&gt;"",IF($P243&lt;&gt;"",IF($W243&lt;&gt;"",(($I243*M243)^2+($P243*T243)^2+($W243*AA243)^2)^0.5/SUM($I243,$P243,$W243),(($I243*M243)^2+($P243*T243)^2)^0.5/SUM($I243,$P243)),M243),""),0)</f>
        <v>0</v>
      </c>
      <c r="AD243">
        <f>IF(SUM($I243,$P243),IF($I243&lt;&gt;"",IF($P243&lt;&gt;"",IF($W243&lt;&gt;"",(($I243*N243)^2+($P243*U243)^2+($W243*AB243)^2)^0.5/SUM($I243,$P243,$W243),(($I243*N243)^2+($P243*U243)^2)^0.5/SUM($I243,$P243)),N243),""),0)</f>
        <v>0</v>
      </c>
      <c r="AE243" s="10">
        <f>IF(AC243&lt;&gt;"",(AC243*SUM($I243,$P243,$W243))^2,"")</f>
        <v>0</v>
      </c>
      <c r="AF243" s="10">
        <f>IF(AD243&lt;&gt;"",(AD243*SUM($I243,$P243,$W243))^2,"")</f>
        <v>0</v>
      </c>
      <c r="AG243" s="10">
        <f>IFERROR(ABS(I243),"")</f>
        <v>0</v>
      </c>
      <c r="AH243" s="10">
        <f>IFERROR(ABS(P243),"")</f>
        <v>0</v>
      </c>
      <c r="AI243" s="10">
        <f>IFERROR(ABS(W243),"")</f>
        <v>0</v>
      </c>
    </row>
    <row r="244" spans="2:35">
      <c r="B244">
        <v>240</v>
      </c>
      <c r="C244" t="s">
        <v>259</v>
      </c>
      <c r="D244" t="s">
        <v>248</v>
      </c>
      <c r="H244">
        <f>IF('3-Controllo quantitativo'!J242&lt;&gt;"",'3-Controllo quantitativo'!J242,"")</f>
        <v>0</v>
      </c>
      <c r="I244">
        <f>IF(E244&lt;&gt;"",IF(J244&lt;&gt;"",IF('3-Controllo quantitativo'!O242&lt;&gt;"",'3-Controllo quantitativo'!O242,0),""),"")</f>
        <v>0</v>
      </c>
      <c r="M244">
        <f>ROUND(IF($E244="",IF(J244="",0,0),IF(I244="",0,($E244^2+J244^2)^0.5)),5)</f>
        <v>0</v>
      </c>
      <c r="N244">
        <f>ROUND(IF($F244="",IF(K244="",0,0),IF(K244="",0,($F244^2+K244^2)^0.5)),5)</f>
        <v>0</v>
      </c>
      <c r="O244">
        <f>IF('3-Controllo quantitativo'!P242&lt;&gt;"",'3-Controllo quantitativo'!P242,"")</f>
        <v>0</v>
      </c>
      <c r="T244">
        <f>ROUND(IF($E244="",IF(Q244="",0,0),IF(Q244="",0,($E244^2+Q244^2)^0.5)),5)</f>
        <v>0</v>
      </c>
      <c r="U244">
        <f>ROUND(IF($F244="",IF(R244="",0,0),IF(R244="",0,($F244^2+R244^2)^0.5)),5)</f>
        <v>0</v>
      </c>
      <c r="V244">
        <f>IF('3-Controllo quantitativo'!V242&lt;&gt;"",'3-Controllo quantitativo'!V242,"")</f>
        <v>0</v>
      </c>
      <c r="AA244">
        <f>ROUND(IF($E244="",IF(X244="",0,0),IF(X244="",0,($E244^2+X244^2)^0.5)),5)</f>
        <v>0</v>
      </c>
      <c r="AB244">
        <f>ROUND(IF($F244="",IF(Y244="",0,0),IF(Y244="",0,($F244^2+Y244^2)^0.5)),5)</f>
        <v>0</v>
      </c>
      <c r="AC244">
        <f>IF(SUM($I244,$P244),IF($I244&lt;&gt;"",IF($P244&lt;&gt;"",IF($W244&lt;&gt;"",(($I244*M244)^2+($P244*T244)^2+($W244*AA244)^2)^0.5/SUM($I244,$P244,$W244),(($I244*M244)^2+($P244*T244)^2)^0.5/SUM($I244,$P244)),M244),""),0)</f>
        <v>0</v>
      </c>
      <c r="AD244">
        <f>IF(SUM($I244,$P244),IF($I244&lt;&gt;"",IF($P244&lt;&gt;"",IF($W244&lt;&gt;"",(($I244*N244)^2+($P244*U244)^2+($W244*AB244)^2)^0.5/SUM($I244,$P244,$W244),(($I244*N244)^2+($P244*U244)^2)^0.5/SUM($I244,$P244)),N244),""),0)</f>
        <v>0</v>
      </c>
      <c r="AE244" s="10">
        <f>IF(AC244&lt;&gt;"",(AC244*SUM($I244,$P244,$W244))^2,"")</f>
        <v>0</v>
      </c>
      <c r="AF244" s="10">
        <f>IF(AD244&lt;&gt;"",(AD244*SUM($I244,$P244,$W244))^2,"")</f>
        <v>0</v>
      </c>
      <c r="AG244" s="10">
        <f>IFERROR(ABS(I244),"")</f>
        <v>0</v>
      </c>
      <c r="AH244" s="10">
        <f>IFERROR(ABS(P244),"")</f>
        <v>0</v>
      </c>
      <c r="AI244" s="10">
        <f>IFERROR(ABS(W244),"")</f>
        <v>0</v>
      </c>
    </row>
    <row r="245" spans="2:35">
      <c r="B245">
        <v>241</v>
      </c>
      <c r="C245" t="s">
        <v>260</v>
      </c>
      <c r="D245" t="s">
        <v>250</v>
      </c>
      <c r="H245">
        <f>IF('3-Controllo quantitativo'!J243&lt;&gt;"",'3-Controllo quantitativo'!J243,"")</f>
        <v>0</v>
      </c>
      <c r="I245">
        <f>IF(E245&lt;&gt;"",IF(J245&lt;&gt;"",IF('3-Controllo quantitativo'!O243&lt;&gt;"",'3-Controllo quantitativo'!O243,0),""),"")</f>
        <v>0</v>
      </c>
      <c r="M245">
        <f>ROUND(IF($E245="",IF(J245="",0,0),IF(I245="",0,($E245^2+J245^2)^0.5)),5)</f>
        <v>0</v>
      </c>
      <c r="N245">
        <f>ROUND(IF($F245="",IF(K245="",0,0),IF(K245="",0,($F245^2+K245^2)^0.5)),5)</f>
        <v>0</v>
      </c>
      <c r="O245">
        <f>IF('3-Controllo quantitativo'!P243&lt;&gt;"",'3-Controllo quantitativo'!P243,"")</f>
        <v>0</v>
      </c>
      <c r="T245">
        <f>ROUND(IF($E245="",IF(Q245="",0,0),IF(Q245="",0,($E245^2+Q245^2)^0.5)),5)</f>
        <v>0</v>
      </c>
      <c r="U245">
        <f>ROUND(IF($F245="",IF(R245="",0,0),IF(R245="",0,($F245^2+R245^2)^0.5)),5)</f>
        <v>0</v>
      </c>
      <c r="V245">
        <f>IF('3-Controllo quantitativo'!V243&lt;&gt;"",'3-Controllo quantitativo'!V243,"")</f>
        <v>0</v>
      </c>
      <c r="AA245">
        <f>ROUND(IF($E245="",IF(X245="",0,0),IF(X245="",0,($E245^2+X245^2)^0.5)),5)</f>
        <v>0</v>
      </c>
      <c r="AB245">
        <f>ROUND(IF($F245="",IF(Y245="",0,0),IF(Y245="",0,($F245^2+Y245^2)^0.5)),5)</f>
        <v>0</v>
      </c>
      <c r="AC245">
        <f>IF(SUM($I245,$P245),IF($I245&lt;&gt;"",IF($P245&lt;&gt;"",IF($W245&lt;&gt;"",(($I245*M245)^2+($P245*T245)^2+($W245*AA245)^2)^0.5/SUM($I245,$P245,$W245),(($I245*M245)^2+($P245*T245)^2)^0.5/SUM($I245,$P245)),M245),""),0)</f>
        <v>0</v>
      </c>
      <c r="AD245">
        <f>IF(SUM($I245,$P245),IF($I245&lt;&gt;"",IF($P245&lt;&gt;"",IF($W245&lt;&gt;"",(($I245*N245)^2+($P245*U245)^2+($W245*AB245)^2)^0.5/SUM($I245,$P245,$W245),(($I245*N245)^2+($P245*U245)^2)^0.5/SUM($I245,$P245)),N245),""),0)</f>
        <v>0</v>
      </c>
      <c r="AE245" s="10">
        <f>IF(AC245&lt;&gt;"",(AC245*SUM($I245,$P245,$W245))^2,"")</f>
        <v>0</v>
      </c>
      <c r="AF245" s="10">
        <f>IF(AD245&lt;&gt;"",(AD245*SUM($I245,$P245,$W245))^2,"")</f>
        <v>0</v>
      </c>
      <c r="AG245" s="10">
        <f>IFERROR(ABS(I245),"")</f>
        <v>0</v>
      </c>
      <c r="AH245" s="10">
        <f>IFERROR(ABS(P245),"")</f>
        <v>0</v>
      </c>
      <c r="AI245" s="10">
        <f>IFERROR(ABS(W245),"")</f>
        <v>0</v>
      </c>
    </row>
    <row r="246" spans="2:35">
      <c r="B246">
        <v>242</v>
      </c>
      <c r="C246" t="s">
        <v>261</v>
      </c>
      <c r="D246" t="s">
        <v>250</v>
      </c>
      <c r="H246">
        <f>IF('3-Controllo quantitativo'!J244&lt;&gt;"",'3-Controllo quantitativo'!J244,"")</f>
        <v>0</v>
      </c>
      <c r="I246">
        <f>IF(E246&lt;&gt;"",IF(J246&lt;&gt;"",IF('3-Controllo quantitativo'!O244&lt;&gt;"",'3-Controllo quantitativo'!O244,0),""),"")</f>
        <v>0</v>
      </c>
      <c r="M246">
        <f>ROUND(IF($E246="",IF(J246="",0,0),IF(I246="",0,($E246^2+J246^2)^0.5)),5)</f>
        <v>0</v>
      </c>
      <c r="N246">
        <f>ROUND(IF($F246="",IF(K246="",0,0),IF(K246="",0,($F246^2+K246^2)^0.5)),5)</f>
        <v>0</v>
      </c>
      <c r="O246">
        <f>IF('3-Controllo quantitativo'!P244&lt;&gt;"",'3-Controllo quantitativo'!P244,"")</f>
        <v>0</v>
      </c>
      <c r="T246">
        <f>ROUND(IF($E246="",IF(Q246="",0,0),IF(Q246="",0,($E246^2+Q246^2)^0.5)),5)</f>
        <v>0</v>
      </c>
      <c r="U246">
        <f>ROUND(IF($F246="",IF(R246="",0,0),IF(R246="",0,($F246^2+R246^2)^0.5)),5)</f>
        <v>0</v>
      </c>
      <c r="V246">
        <f>IF('3-Controllo quantitativo'!V244&lt;&gt;"",'3-Controllo quantitativo'!V244,"")</f>
        <v>0</v>
      </c>
      <c r="AA246">
        <f>ROUND(IF($E246="",IF(X246="",0,0),IF(X246="",0,($E246^2+X246^2)^0.5)),5)</f>
        <v>0</v>
      </c>
      <c r="AB246">
        <f>ROUND(IF($F246="",IF(Y246="",0,0),IF(Y246="",0,($F246^2+Y246^2)^0.5)),5)</f>
        <v>0</v>
      </c>
      <c r="AC246">
        <f>IF(SUM($I246,$P246),IF($I246&lt;&gt;"",IF($P246&lt;&gt;"",IF($W246&lt;&gt;"",(($I246*M246)^2+($P246*T246)^2+($W246*AA246)^2)^0.5/SUM($I246,$P246,$W246),(($I246*M246)^2+($P246*T246)^2)^0.5/SUM($I246,$P246)),M246),""),0)</f>
        <v>0</v>
      </c>
      <c r="AD246">
        <f>IF(SUM($I246,$P246),IF($I246&lt;&gt;"",IF($P246&lt;&gt;"",IF($W246&lt;&gt;"",(($I246*N246)^2+($P246*U246)^2+($W246*AB246)^2)^0.5/SUM($I246,$P246,$W246),(($I246*N246)^2+($P246*U246)^2)^0.5/SUM($I246,$P246)),N246),""),0)</f>
        <v>0</v>
      </c>
      <c r="AE246" s="10">
        <f>IF(AC246&lt;&gt;"",(AC246*SUM($I246,$P246,$W246))^2,"")</f>
        <v>0</v>
      </c>
      <c r="AF246" s="10">
        <f>IF(AD246&lt;&gt;"",(AD246*SUM($I246,$P246,$W246))^2,"")</f>
        <v>0</v>
      </c>
      <c r="AG246" s="10">
        <f>IFERROR(ABS(I246),"")</f>
        <v>0</v>
      </c>
      <c r="AH246" s="10">
        <f>IFERROR(ABS(P246),"")</f>
        <v>0</v>
      </c>
      <c r="AI246" s="10">
        <f>IFERROR(ABS(W246),"")</f>
        <v>0</v>
      </c>
    </row>
    <row r="247" spans="2:35">
      <c r="B247">
        <v>243</v>
      </c>
      <c r="C247" t="s">
        <v>262</v>
      </c>
      <c r="D247" t="s">
        <v>250</v>
      </c>
      <c r="H247">
        <f>IF('3-Controllo quantitativo'!J245&lt;&gt;"",'3-Controllo quantitativo'!J245,"")</f>
        <v>0</v>
      </c>
      <c r="I247">
        <f>IF(E247&lt;&gt;"",IF(J247&lt;&gt;"",IF('3-Controllo quantitativo'!O245&lt;&gt;"",'3-Controllo quantitativo'!O245,0),""),"")</f>
        <v>0</v>
      </c>
      <c r="M247">
        <f>ROUND(IF($E247="",IF(J247="",0,0),IF(I247="",0,($E247^2+J247^2)^0.5)),5)</f>
        <v>0</v>
      </c>
      <c r="N247">
        <f>ROUND(IF($F247="",IF(K247="",0,0),IF(K247="",0,($F247^2+K247^2)^0.5)),5)</f>
        <v>0</v>
      </c>
      <c r="O247">
        <f>IF('3-Controllo quantitativo'!P245&lt;&gt;"",'3-Controllo quantitativo'!P245,"")</f>
        <v>0</v>
      </c>
      <c r="T247">
        <f>ROUND(IF($E247="",IF(Q247="",0,0),IF(Q247="",0,($E247^2+Q247^2)^0.5)),5)</f>
        <v>0</v>
      </c>
      <c r="U247">
        <f>ROUND(IF($F247="",IF(R247="",0,0),IF(R247="",0,($F247^2+R247^2)^0.5)),5)</f>
        <v>0</v>
      </c>
      <c r="V247">
        <f>IF('3-Controllo quantitativo'!V245&lt;&gt;"",'3-Controllo quantitativo'!V245,"")</f>
        <v>0</v>
      </c>
      <c r="AA247">
        <f>ROUND(IF($E247="",IF(X247="",0,0),IF(X247="",0,($E247^2+X247^2)^0.5)),5)</f>
        <v>0</v>
      </c>
      <c r="AB247">
        <f>ROUND(IF($F247="",IF(Y247="",0,0),IF(Y247="",0,($F247^2+Y247^2)^0.5)),5)</f>
        <v>0</v>
      </c>
      <c r="AC247">
        <f>IF(SUM($I247,$P247),IF($I247&lt;&gt;"",IF($P247&lt;&gt;"",IF($W247&lt;&gt;"",(($I247*M247)^2+($P247*T247)^2+($W247*AA247)^2)^0.5/SUM($I247,$P247,$W247),(($I247*M247)^2+($P247*T247)^2)^0.5/SUM($I247,$P247)),M247),""),0)</f>
        <v>0</v>
      </c>
      <c r="AD247">
        <f>IF(SUM($I247,$P247),IF($I247&lt;&gt;"",IF($P247&lt;&gt;"",IF($W247&lt;&gt;"",(($I247*N247)^2+($P247*U247)^2+($W247*AB247)^2)^0.5/SUM($I247,$P247,$W247),(($I247*N247)^2+($P247*U247)^2)^0.5/SUM($I247,$P247)),N247),""),0)</f>
        <v>0</v>
      </c>
      <c r="AE247" s="10">
        <f>IF(AC247&lt;&gt;"",(AC247*SUM($I247,$P247,$W247))^2,"")</f>
        <v>0</v>
      </c>
      <c r="AF247" s="10">
        <f>IF(AD247&lt;&gt;"",(AD247*SUM($I247,$P247,$W247))^2,"")</f>
        <v>0</v>
      </c>
      <c r="AG247" s="10">
        <f>IFERROR(ABS(I247),"")</f>
        <v>0</v>
      </c>
      <c r="AH247" s="10">
        <f>IFERROR(ABS(P247),"")</f>
        <v>0</v>
      </c>
      <c r="AI247" s="10">
        <f>IFERROR(ABS(W247),"")</f>
        <v>0</v>
      </c>
    </row>
    <row r="248" spans="2:35">
      <c r="B248">
        <v>244</v>
      </c>
      <c r="C248" t="s">
        <v>263</v>
      </c>
      <c r="D248" t="s">
        <v>248</v>
      </c>
      <c r="H248">
        <f>IF('3-Controllo quantitativo'!J246&lt;&gt;"",'3-Controllo quantitativo'!J246,"")</f>
        <v>0</v>
      </c>
      <c r="I248">
        <f>IF(E248&lt;&gt;"",IF(J248&lt;&gt;"",IF('3-Controllo quantitativo'!O246&lt;&gt;"",'3-Controllo quantitativo'!O246,0),""),"")</f>
        <v>0</v>
      </c>
      <c r="M248">
        <f>ROUND(IF($E248="",IF(J248="",0,0),IF(I248="",0,($E248^2+J248^2)^0.5)),5)</f>
        <v>0</v>
      </c>
      <c r="N248">
        <f>ROUND(IF($F248="",IF(K248="",0,0),IF(K248="",0,($F248^2+K248^2)^0.5)),5)</f>
        <v>0</v>
      </c>
      <c r="O248">
        <f>IF('3-Controllo quantitativo'!P246&lt;&gt;"",'3-Controllo quantitativo'!P246,"")</f>
        <v>0</v>
      </c>
      <c r="T248">
        <f>ROUND(IF($E248="",IF(Q248="",0,0),IF(Q248="",0,($E248^2+Q248^2)^0.5)),5)</f>
        <v>0</v>
      </c>
      <c r="U248">
        <f>ROUND(IF($F248="",IF(R248="",0,0),IF(R248="",0,($F248^2+R248^2)^0.5)),5)</f>
        <v>0</v>
      </c>
      <c r="V248">
        <f>IF('3-Controllo quantitativo'!V246&lt;&gt;"",'3-Controllo quantitativo'!V246,"")</f>
        <v>0</v>
      </c>
      <c r="AA248">
        <f>ROUND(IF($E248="",IF(X248="",0,0),IF(X248="",0,($E248^2+X248^2)^0.5)),5)</f>
        <v>0</v>
      </c>
      <c r="AB248">
        <f>ROUND(IF($F248="",IF(Y248="",0,0),IF(Y248="",0,($F248^2+Y248^2)^0.5)),5)</f>
        <v>0</v>
      </c>
      <c r="AC248">
        <f>IF(SUM($I248,$P248),IF($I248&lt;&gt;"",IF($P248&lt;&gt;"",IF($W248&lt;&gt;"",(($I248*M248)^2+($P248*T248)^2+($W248*AA248)^2)^0.5/SUM($I248,$P248,$W248),(($I248*M248)^2+($P248*T248)^2)^0.5/SUM($I248,$P248)),M248),""),0)</f>
        <v>0</v>
      </c>
      <c r="AD248">
        <f>IF(SUM($I248,$P248),IF($I248&lt;&gt;"",IF($P248&lt;&gt;"",IF($W248&lt;&gt;"",(($I248*N248)^2+($P248*U248)^2+($W248*AB248)^2)^0.5/SUM($I248,$P248,$W248),(($I248*N248)^2+($P248*U248)^2)^0.5/SUM($I248,$P248)),N248),""),0)</f>
        <v>0</v>
      </c>
      <c r="AE248" s="10">
        <f>IF(AC248&lt;&gt;"",(AC248*SUM($I248,$P248,$W248))^2,"")</f>
        <v>0</v>
      </c>
      <c r="AF248" s="10">
        <f>IF(AD248&lt;&gt;"",(AD248*SUM($I248,$P248,$W248))^2,"")</f>
        <v>0</v>
      </c>
      <c r="AG248" s="10">
        <f>IFERROR(ABS(I248),"")</f>
        <v>0</v>
      </c>
      <c r="AH248" s="10">
        <f>IFERROR(ABS(P248),"")</f>
        <v>0</v>
      </c>
      <c r="AI248" s="10">
        <f>IFERROR(ABS(W248),"")</f>
        <v>0</v>
      </c>
    </row>
    <row r="249" spans="2:35">
      <c r="B249">
        <v>245</v>
      </c>
      <c r="C249" t="s">
        <v>264</v>
      </c>
      <c r="D249" t="s">
        <v>248</v>
      </c>
      <c r="H249">
        <f>IF('3-Controllo quantitativo'!J247&lt;&gt;"",'3-Controllo quantitativo'!J247,"")</f>
        <v>0</v>
      </c>
      <c r="I249">
        <f>IF(E249&lt;&gt;"",IF(J249&lt;&gt;"",IF('3-Controllo quantitativo'!O247&lt;&gt;"",'3-Controllo quantitativo'!O247,0),""),"")</f>
        <v>0</v>
      </c>
      <c r="M249">
        <f>ROUND(IF($E249="",IF(J249="",0,0),IF(I249="",0,($E249^2+J249^2)^0.5)),5)</f>
        <v>0</v>
      </c>
      <c r="N249">
        <f>ROUND(IF($F249="",IF(K249="",0,0),IF(K249="",0,($F249^2+K249^2)^0.5)),5)</f>
        <v>0</v>
      </c>
      <c r="O249">
        <f>IF('3-Controllo quantitativo'!P247&lt;&gt;"",'3-Controllo quantitativo'!P247,"")</f>
        <v>0</v>
      </c>
      <c r="T249">
        <f>ROUND(IF($E249="",IF(Q249="",0,0),IF(Q249="",0,($E249^2+Q249^2)^0.5)),5)</f>
        <v>0</v>
      </c>
      <c r="U249">
        <f>ROUND(IF($F249="",IF(R249="",0,0),IF(R249="",0,($F249^2+R249^2)^0.5)),5)</f>
        <v>0</v>
      </c>
      <c r="V249">
        <f>IF('3-Controllo quantitativo'!V247&lt;&gt;"",'3-Controllo quantitativo'!V247,"")</f>
        <v>0</v>
      </c>
      <c r="AA249">
        <f>ROUND(IF($E249="",IF(X249="",0,0),IF(X249="",0,($E249^2+X249^2)^0.5)),5)</f>
        <v>0</v>
      </c>
      <c r="AB249">
        <f>ROUND(IF($F249="",IF(Y249="",0,0),IF(Y249="",0,($F249^2+Y249^2)^0.5)),5)</f>
        <v>0</v>
      </c>
      <c r="AC249">
        <f>IF(SUM($I249,$P249),IF($I249&lt;&gt;"",IF($P249&lt;&gt;"",IF($W249&lt;&gt;"",(($I249*M249)^2+($P249*T249)^2+($W249*AA249)^2)^0.5/SUM($I249,$P249,$W249),(($I249*M249)^2+($P249*T249)^2)^0.5/SUM($I249,$P249)),M249),""),0)</f>
        <v>0</v>
      </c>
      <c r="AD249">
        <f>IF(SUM($I249,$P249),IF($I249&lt;&gt;"",IF($P249&lt;&gt;"",IF($W249&lt;&gt;"",(($I249*N249)^2+($P249*U249)^2+($W249*AB249)^2)^0.5/SUM($I249,$P249,$W249),(($I249*N249)^2+($P249*U249)^2)^0.5/SUM($I249,$P249)),N249),""),0)</f>
        <v>0</v>
      </c>
      <c r="AE249" s="10">
        <f>IF(AC249&lt;&gt;"",(AC249*SUM($I249,$P249,$W249))^2,"")</f>
        <v>0</v>
      </c>
      <c r="AF249" s="10">
        <f>IF(AD249&lt;&gt;"",(AD249*SUM($I249,$P249,$W249))^2,"")</f>
        <v>0</v>
      </c>
      <c r="AG249" s="10">
        <f>IFERROR(ABS(I249),"")</f>
        <v>0</v>
      </c>
      <c r="AH249" s="10">
        <f>IFERROR(ABS(P249),"")</f>
        <v>0</v>
      </c>
      <c r="AI249" s="10">
        <f>IFERROR(ABS(W249),"")</f>
        <v>0</v>
      </c>
    </row>
    <row r="250" spans="2:35">
      <c r="B250">
        <v>246</v>
      </c>
      <c r="C250" t="s">
        <v>265</v>
      </c>
      <c r="D250" t="s">
        <v>248</v>
      </c>
      <c r="H250">
        <f>IF('3-Controllo quantitativo'!J248&lt;&gt;"",'3-Controllo quantitativo'!J248,"")</f>
        <v>0</v>
      </c>
      <c r="I250">
        <f>IF(E250&lt;&gt;"",IF(J250&lt;&gt;"",IF('3-Controllo quantitativo'!O248&lt;&gt;"",'3-Controllo quantitativo'!O248,0),""),"")</f>
        <v>0</v>
      </c>
      <c r="M250">
        <f>ROUND(IF($E250="",IF(J250="",0,0),IF(I250="",0,($E250^2+J250^2)^0.5)),5)</f>
        <v>0</v>
      </c>
      <c r="N250">
        <f>ROUND(IF($F250="",IF(K250="",0,0),IF(K250="",0,($F250^2+K250^2)^0.5)),5)</f>
        <v>0</v>
      </c>
      <c r="O250">
        <f>IF('3-Controllo quantitativo'!P248&lt;&gt;"",'3-Controllo quantitativo'!P248,"")</f>
        <v>0</v>
      </c>
      <c r="T250">
        <f>ROUND(IF($E250="",IF(Q250="",0,0),IF(Q250="",0,($E250^2+Q250^2)^0.5)),5)</f>
        <v>0</v>
      </c>
      <c r="U250">
        <f>ROUND(IF($F250="",IF(R250="",0,0),IF(R250="",0,($F250^2+R250^2)^0.5)),5)</f>
        <v>0</v>
      </c>
      <c r="V250">
        <f>IF('3-Controllo quantitativo'!V248&lt;&gt;"",'3-Controllo quantitativo'!V248,"")</f>
        <v>0</v>
      </c>
      <c r="AA250">
        <f>ROUND(IF($E250="",IF(X250="",0,0),IF(X250="",0,($E250^2+X250^2)^0.5)),5)</f>
        <v>0</v>
      </c>
      <c r="AB250">
        <f>ROUND(IF($F250="",IF(Y250="",0,0),IF(Y250="",0,($F250^2+Y250^2)^0.5)),5)</f>
        <v>0</v>
      </c>
      <c r="AC250">
        <f>IF(SUM($I250,$P250),IF($I250&lt;&gt;"",IF($P250&lt;&gt;"",IF($W250&lt;&gt;"",(($I250*M250)^2+($P250*T250)^2+($W250*AA250)^2)^0.5/SUM($I250,$P250,$W250),(($I250*M250)^2+($P250*T250)^2)^0.5/SUM($I250,$P250)),M250),""),0)</f>
        <v>0</v>
      </c>
      <c r="AD250">
        <f>IF(SUM($I250,$P250),IF($I250&lt;&gt;"",IF($P250&lt;&gt;"",IF($W250&lt;&gt;"",(($I250*N250)^2+($P250*U250)^2+($W250*AB250)^2)^0.5/SUM($I250,$P250,$W250),(($I250*N250)^2+($P250*U250)^2)^0.5/SUM($I250,$P250)),N250),""),0)</f>
        <v>0</v>
      </c>
      <c r="AE250" s="10">
        <f>IF(AC250&lt;&gt;"",(AC250*SUM($I250,$P250,$W250))^2,"")</f>
        <v>0</v>
      </c>
      <c r="AF250" s="10">
        <f>IF(AD250&lt;&gt;"",(AD250*SUM($I250,$P250,$W250))^2,"")</f>
        <v>0</v>
      </c>
      <c r="AG250" s="10">
        <f>IFERROR(ABS(I250),"")</f>
        <v>0</v>
      </c>
      <c r="AH250" s="10">
        <f>IFERROR(ABS(P250),"")</f>
        <v>0</v>
      </c>
      <c r="AI250" s="10">
        <f>IFERROR(ABS(W250),"")</f>
        <v>0</v>
      </c>
    </row>
    <row r="251" spans="2:35">
      <c r="B251">
        <v>247</v>
      </c>
      <c r="C251" t="s">
        <v>266</v>
      </c>
      <c r="D251" t="s">
        <v>241</v>
      </c>
      <c r="H251">
        <f>IF('3-Controllo quantitativo'!J249&lt;&gt;"",'3-Controllo quantitativo'!J249,"")</f>
        <v>0</v>
      </c>
      <c r="I251">
        <f>IF(E251&lt;&gt;"",IF(J251&lt;&gt;"",IF('3-Controllo quantitativo'!O249&lt;&gt;"",'3-Controllo quantitativo'!O249,0),""),"")</f>
        <v>0</v>
      </c>
      <c r="M251">
        <f>ROUND(IF($E251="",IF(J251="",0,0),IF(I251="",0,($E251^2+J251^2)^0.5)),5)</f>
        <v>0</v>
      </c>
      <c r="N251">
        <f>ROUND(IF($F251="",IF(K251="",0,0),IF(K251="",0,($F251^2+K251^2)^0.5)),5)</f>
        <v>0</v>
      </c>
      <c r="O251">
        <f>IF('3-Controllo quantitativo'!P249&lt;&gt;"",'3-Controllo quantitativo'!P249,"")</f>
        <v>0</v>
      </c>
      <c r="T251">
        <f>ROUND(IF($E251="",IF(Q251="",0,0),IF(Q251="",0,($E251^2+Q251^2)^0.5)),5)</f>
        <v>0</v>
      </c>
      <c r="U251">
        <f>ROUND(IF($F251="",IF(R251="",0,0),IF(R251="",0,($F251^2+R251^2)^0.5)),5)</f>
        <v>0</v>
      </c>
      <c r="V251">
        <f>IF('3-Controllo quantitativo'!V249&lt;&gt;"",'3-Controllo quantitativo'!V249,"")</f>
        <v>0</v>
      </c>
      <c r="AA251">
        <f>ROUND(IF($E251="",IF(X251="",0,0),IF(X251="",0,($E251^2+X251^2)^0.5)),5)</f>
        <v>0</v>
      </c>
      <c r="AB251">
        <f>ROUND(IF($F251="",IF(Y251="",0,0),IF(Y251="",0,($F251^2+Y251^2)^0.5)),5)</f>
        <v>0</v>
      </c>
      <c r="AC251">
        <f>IF(SUM($I251,$P251),IF($I251&lt;&gt;"",IF($P251&lt;&gt;"",IF($W251&lt;&gt;"",(($I251*M251)^2+($P251*T251)^2+($W251*AA251)^2)^0.5/SUM($I251,$P251,$W251),(($I251*M251)^2+($P251*T251)^2)^0.5/SUM($I251,$P251)),M251),""),0)</f>
        <v>0</v>
      </c>
      <c r="AD251">
        <f>IF(SUM($I251,$P251),IF($I251&lt;&gt;"",IF($P251&lt;&gt;"",IF($W251&lt;&gt;"",(($I251*N251)^2+($P251*U251)^2+($W251*AB251)^2)^0.5/SUM($I251,$P251,$W251),(($I251*N251)^2+($P251*U251)^2)^0.5/SUM($I251,$P251)),N251),""),0)</f>
        <v>0</v>
      </c>
      <c r="AE251" s="10">
        <f>IF(AC251&lt;&gt;"",(AC251*SUM($I251,$P251,$W251))^2,"")</f>
        <v>0</v>
      </c>
      <c r="AF251" s="10">
        <f>IF(AD251&lt;&gt;"",(AD251*SUM($I251,$P251,$W251))^2,"")</f>
        <v>0</v>
      </c>
      <c r="AG251" s="10">
        <f>IFERROR(ABS(I251),"")</f>
        <v>0</v>
      </c>
      <c r="AH251" s="10">
        <f>IFERROR(ABS(P251),"")</f>
        <v>0</v>
      </c>
      <c r="AI251" s="10">
        <f>IFERROR(ABS(W251),"")</f>
        <v>0</v>
      </c>
    </row>
    <row r="252" spans="2:35">
      <c r="B252">
        <v>248</v>
      </c>
      <c r="C252" t="s">
        <v>267</v>
      </c>
      <c r="D252" t="s">
        <v>255</v>
      </c>
      <c r="H252">
        <f>IF('3-Controllo quantitativo'!J250&lt;&gt;"",'3-Controllo quantitativo'!J250,"")</f>
        <v>0</v>
      </c>
      <c r="I252">
        <f>IF(E252&lt;&gt;"",IF(J252&lt;&gt;"",IF('3-Controllo quantitativo'!O250&lt;&gt;"",'3-Controllo quantitativo'!O250,0),""),"")</f>
        <v>0</v>
      </c>
      <c r="M252">
        <f>ROUND(IF($E252="",IF(J252="",0,0),IF(I252="",0,($E252^2+J252^2)^0.5)),5)</f>
        <v>0</v>
      </c>
      <c r="N252">
        <f>ROUND(IF($F252="",IF(K252="",0,0),IF(K252="",0,($F252^2+K252^2)^0.5)),5)</f>
        <v>0</v>
      </c>
      <c r="O252">
        <f>IF('3-Controllo quantitativo'!P250&lt;&gt;"",'3-Controllo quantitativo'!P250,"")</f>
        <v>0</v>
      </c>
      <c r="T252">
        <f>ROUND(IF($E252="",IF(Q252="",0,0),IF(Q252="",0,($E252^2+Q252^2)^0.5)),5)</f>
        <v>0</v>
      </c>
      <c r="U252">
        <f>ROUND(IF($F252="",IF(R252="",0,0),IF(R252="",0,($F252^2+R252^2)^0.5)),5)</f>
        <v>0</v>
      </c>
      <c r="V252">
        <f>IF('3-Controllo quantitativo'!V250&lt;&gt;"",'3-Controllo quantitativo'!V250,"")</f>
        <v>0</v>
      </c>
      <c r="AA252">
        <f>ROUND(IF($E252="",IF(X252="",0,0),IF(X252="",0,($E252^2+X252^2)^0.5)),5)</f>
        <v>0</v>
      </c>
      <c r="AB252">
        <f>ROUND(IF($F252="",IF(Y252="",0,0),IF(Y252="",0,($F252^2+Y252^2)^0.5)),5)</f>
        <v>0</v>
      </c>
      <c r="AC252">
        <f>IF(SUM($I252,$P252),IF($I252&lt;&gt;"",IF($P252&lt;&gt;"",IF($W252&lt;&gt;"",(($I252*M252)^2+($P252*T252)^2+($W252*AA252)^2)^0.5/SUM($I252,$P252,$W252),(($I252*M252)^2+($P252*T252)^2)^0.5/SUM($I252,$P252)),M252),""),0)</f>
        <v>0</v>
      </c>
      <c r="AD252">
        <f>IF(SUM($I252,$P252),IF($I252&lt;&gt;"",IF($P252&lt;&gt;"",IF($W252&lt;&gt;"",(($I252*N252)^2+($P252*U252)^2+($W252*AB252)^2)^0.5/SUM($I252,$P252,$W252),(($I252*N252)^2+($P252*U252)^2)^0.5/SUM($I252,$P252)),N252),""),0)</f>
        <v>0</v>
      </c>
      <c r="AE252" s="10">
        <f>IF(AC252&lt;&gt;"",(AC252*SUM($I252,$P252,$W252))^2,"")</f>
        <v>0</v>
      </c>
      <c r="AF252" s="10">
        <f>IF(AD252&lt;&gt;"",(AD252*SUM($I252,$P252,$W252))^2,"")</f>
        <v>0</v>
      </c>
      <c r="AG252" s="10">
        <f>IFERROR(ABS(I252),"")</f>
        <v>0</v>
      </c>
      <c r="AH252" s="10">
        <f>IFERROR(ABS(P252),"")</f>
        <v>0</v>
      </c>
      <c r="AI252" s="10">
        <f>IFERROR(ABS(W252),"")</f>
        <v>0</v>
      </c>
    </row>
    <row r="253" spans="2:35">
      <c r="B253">
        <v>249</v>
      </c>
      <c r="C253" t="s">
        <v>247</v>
      </c>
      <c r="D253" t="s">
        <v>248</v>
      </c>
      <c r="H253">
        <f>IF('3-Controllo quantitativo'!J251&lt;&gt;"",'3-Controllo quantitativo'!J251,"")</f>
        <v>0</v>
      </c>
      <c r="I253">
        <f>IF(E253&lt;&gt;"",IF(J253&lt;&gt;"",IF('3-Controllo quantitativo'!O251&lt;&gt;"",'3-Controllo quantitativo'!O251,0),""),"")</f>
        <v>0</v>
      </c>
      <c r="M253">
        <f>ROUND(IF($E253="",IF(J253="",0,0),IF(I253="",0,($E253^2+J253^2)^0.5)),5)</f>
        <v>0</v>
      </c>
      <c r="N253">
        <f>ROUND(IF($F253="",IF(K253="",0,0),IF(K253="",0,($F253^2+K253^2)^0.5)),5)</f>
        <v>0</v>
      </c>
      <c r="O253">
        <f>IF('3-Controllo quantitativo'!P251&lt;&gt;"",'3-Controllo quantitativo'!P251,"")</f>
        <v>0</v>
      </c>
      <c r="T253">
        <f>ROUND(IF($E253="",IF(Q253="",0,0),IF(Q253="",0,($E253^2+Q253^2)^0.5)),5)</f>
        <v>0</v>
      </c>
      <c r="U253">
        <f>ROUND(IF($F253="",IF(R253="",0,0),IF(R253="",0,($F253^2+R253^2)^0.5)),5)</f>
        <v>0</v>
      </c>
      <c r="V253">
        <f>IF('3-Controllo quantitativo'!V251&lt;&gt;"",'3-Controllo quantitativo'!V251,"")</f>
        <v>0</v>
      </c>
      <c r="AA253">
        <f>ROUND(IF($E253="",IF(X253="",0,0),IF(X253="",0,($E253^2+X253^2)^0.5)),5)</f>
        <v>0</v>
      </c>
      <c r="AB253">
        <f>ROUND(IF($F253="",IF(Y253="",0,0),IF(Y253="",0,($F253^2+Y253^2)^0.5)),5)</f>
        <v>0</v>
      </c>
      <c r="AC253">
        <f>IF(SUM($I253,$P253),IF($I253&lt;&gt;"",IF($P253&lt;&gt;"",IF($W253&lt;&gt;"",(($I253*M253)^2+($P253*T253)^2+($W253*AA253)^2)^0.5/SUM($I253,$P253,$W253),(($I253*M253)^2+($P253*T253)^2)^0.5/SUM($I253,$P253)),M253),""),0)</f>
        <v>0</v>
      </c>
      <c r="AD253">
        <f>IF(SUM($I253,$P253),IF($I253&lt;&gt;"",IF($P253&lt;&gt;"",IF($W253&lt;&gt;"",(($I253*N253)^2+($P253*U253)^2+($W253*AB253)^2)^0.5/SUM($I253,$P253,$W253),(($I253*N253)^2+($P253*U253)^2)^0.5/SUM($I253,$P253)),N253),""),0)</f>
        <v>0</v>
      </c>
      <c r="AE253" s="10">
        <f>IF(AC253&lt;&gt;"",(AC253*SUM($I253,$P253,$W253))^2,"")</f>
        <v>0</v>
      </c>
      <c r="AF253" s="10">
        <f>IF(AD253&lt;&gt;"",(AD253*SUM($I253,$P253,$W253))^2,"")</f>
        <v>0</v>
      </c>
      <c r="AG253" s="10">
        <f>IFERROR(ABS(I253),"")</f>
        <v>0</v>
      </c>
      <c r="AH253" s="10">
        <f>IFERROR(ABS(P253),"")</f>
        <v>0</v>
      </c>
      <c r="AI253" s="10">
        <f>IFERROR(ABS(W253),"")</f>
        <v>0</v>
      </c>
    </row>
    <row r="254" spans="2:35">
      <c r="B254">
        <v>250</v>
      </c>
      <c r="C254" t="s">
        <v>268</v>
      </c>
      <c r="D254" t="s">
        <v>255</v>
      </c>
      <c r="H254">
        <f>IF('3-Controllo quantitativo'!J252&lt;&gt;"",'3-Controllo quantitativo'!J252,"")</f>
        <v>0</v>
      </c>
      <c r="I254">
        <f>IF(E254&lt;&gt;"",IF(J254&lt;&gt;"",IF('3-Controllo quantitativo'!O252&lt;&gt;"",'3-Controllo quantitativo'!O252,0),""),"")</f>
        <v>0</v>
      </c>
      <c r="M254">
        <f>ROUND(IF($E254="",IF(J254="",0,0),IF(I254="",0,($E254^2+J254^2)^0.5)),5)</f>
        <v>0</v>
      </c>
      <c r="N254">
        <f>ROUND(IF($F254="",IF(K254="",0,0),IF(K254="",0,($F254^2+K254^2)^0.5)),5)</f>
        <v>0</v>
      </c>
      <c r="O254">
        <f>IF('3-Controllo quantitativo'!P252&lt;&gt;"",'3-Controllo quantitativo'!P252,"")</f>
        <v>0</v>
      </c>
      <c r="T254">
        <f>ROUND(IF($E254="",IF(Q254="",0,0),IF(Q254="",0,($E254^2+Q254^2)^0.5)),5)</f>
        <v>0</v>
      </c>
      <c r="U254">
        <f>ROUND(IF($F254="",IF(R254="",0,0),IF(R254="",0,($F254^2+R254^2)^0.5)),5)</f>
        <v>0</v>
      </c>
      <c r="V254">
        <f>IF('3-Controllo quantitativo'!V252&lt;&gt;"",'3-Controllo quantitativo'!V252,"")</f>
        <v>0</v>
      </c>
      <c r="AA254">
        <f>ROUND(IF($E254="",IF(X254="",0,0),IF(X254="",0,($E254^2+X254^2)^0.5)),5)</f>
        <v>0</v>
      </c>
      <c r="AB254">
        <f>ROUND(IF($F254="",IF(Y254="",0,0),IF(Y254="",0,($F254^2+Y254^2)^0.5)),5)</f>
        <v>0</v>
      </c>
      <c r="AC254">
        <f>IF(SUM($I254,$P254),IF($I254&lt;&gt;"",IF($P254&lt;&gt;"",IF($W254&lt;&gt;"",(($I254*M254)^2+($P254*T254)^2+($W254*AA254)^2)^0.5/SUM($I254,$P254,$W254),(($I254*M254)^2+($P254*T254)^2)^0.5/SUM($I254,$P254)),M254),""),0)</f>
        <v>0</v>
      </c>
      <c r="AD254">
        <f>IF(SUM($I254,$P254),IF($I254&lt;&gt;"",IF($P254&lt;&gt;"",IF($W254&lt;&gt;"",(($I254*N254)^2+($P254*U254)^2+($W254*AB254)^2)^0.5/SUM($I254,$P254,$W254),(($I254*N254)^2+($P254*U254)^2)^0.5/SUM($I254,$P254)),N254),""),0)</f>
        <v>0</v>
      </c>
      <c r="AE254" s="10">
        <f>IF(AC254&lt;&gt;"",(AC254*SUM($I254,$P254,$W254))^2,"")</f>
        <v>0</v>
      </c>
      <c r="AF254" s="10">
        <f>IF(AD254&lt;&gt;"",(AD254*SUM($I254,$P254,$W254))^2,"")</f>
        <v>0</v>
      </c>
      <c r="AG254" s="10">
        <f>IFERROR(ABS(I254),"")</f>
        <v>0</v>
      </c>
      <c r="AH254" s="10">
        <f>IFERROR(ABS(P254),"")</f>
        <v>0</v>
      </c>
      <c r="AI254" s="10">
        <f>IFERROR(ABS(W254),"")</f>
        <v>0</v>
      </c>
    </row>
    <row r="255" spans="2:35">
      <c r="B255">
        <v>251</v>
      </c>
      <c r="C255" t="s">
        <v>269</v>
      </c>
      <c r="D255" t="s">
        <v>248</v>
      </c>
      <c r="H255">
        <f>IF('3-Controllo quantitativo'!J253&lt;&gt;"",'3-Controllo quantitativo'!J253,"")</f>
        <v>0</v>
      </c>
      <c r="I255">
        <f>IF(E255&lt;&gt;"",IF(J255&lt;&gt;"",IF('3-Controllo quantitativo'!O253&lt;&gt;"",'3-Controllo quantitativo'!O253,0),""),"")</f>
        <v>0</v>
      </c>
      <c r="M255">
        <f>ROUND(IF($E255="",IF(J255="",0,0),IF(I255="",0,($E255^2+J255^2)^0.5)),5)</f>
        <v>0</v>
      </c>
      <c r="N255">
        <f>ROUND(IF($F255="",IF(K255="",0,0),IF(K255="",0,($F255^2+K255^2)^0.5)),5)</f>
        <v>0</v>
      </c>
      <c r="O255">
        <f>IF('3-Controllo quantitativo'!P253&lt;&gt;"",'3-Controllo quantitativo'!P253,"")</f>
        <v>0</v>
      </c>
      <c r="T255">
        <f>ROUND(IF($E255="",IF(Q255="",0,0),IF(Q255="",0,($E255^2+Q255^2)^0.5)),5)</f>
        <v>0</v>
      </c>
      <c r="U255">
        <f>ROUND(IF($F255="",IF(R255="",0,0),IF(R255="",0,($F255^2+R255^2)^0.5)),5)</f>
        <v>0</v>
      </c>
      <c r="V255">
        <f>IF('3-Controllo quantitativo'!V253&lt;&gt;"",'3-Controllo quantitativo'!V253,"")</f>
        <v>0</v>
      </c>
      <c r="AA255">
        <f>ROUND(IF($E255="",IF(X255="",0,0),IF(X255="",0,($E255^2+X255^2)^0.5)),5)</f>
        <v>0</v>
      </c>
      <c r="AB255">
        <f>ROUND(IF($F255="",IF(Y255="",0,0),IF(Y255="",0,($F255^2+Y255^2)^0.5)),5)</f>
        <v>0</v>
      </c>
      <c r="AC255">
        <f>IF(SUM($I255,$P255),IF($I255&lt;&gt;"",IF($P255&lt;&gt;"",IF($W255&lt;&gt;"",(($I255*M255)^2+($P255*T255)^2+($W255*AA255)^2)^0.5/SUM($I255,$P255,$W255),(($I255*M255)^2+($P255*T255)^2)^0.5/SUM($I255,$P255)),M255),""),0)</f>
        <v>0</v>
      </c>
      <c r="AD255">
        <f>IF(SUM($I255,$P255),IF($I255&lt;&gt;"",IF($P255&lt;&gt;"",IF($W255&lt;&gt;"",(($I255*N255)^2+($P255*U255)^2+($W255*AB255)^2)^0.5/SUM($I255,$P255,$W255),(($I255*N255)^2+($P255*U255)^2)^0.5/SUM($I255,$P255)),N255),""),0)</f>
        <v>0</v>
      </c>
      <c r="AE255" s="10">
        <f>IF(AC255&lt;&gt;"",(AC255*SUM($I255,$P255,$W255))^2,"")</f>
        <v>0</v>
      </c>
      <c r="AF255" s="10">
        <f>IF(AD255&lt;&gt;"",(AD255*SUM($I255,$P255,$W255))^2,"")</f>
        <v>0</v>
      </c>
      <c r="AG255" s="10">
        <f>IFERROR(ABS(I255),"")</f>
        <v>0</v>
      </c>
      <c r="AH255" s="10">
        <f>IFERROR(ABS(P255),"")</f>
        <v>0</v>
      </c>
      <c r="AI255" s="10">
        <f>IFERROR(ABS(W255),"")</f>
        <v>0</v>
      </c>
    </row>
    <row r="256" spans="2:35">
      <c r="B256">
        <v>252</v>
      </c>
      <c r="C256" t="s">
        <v>270</v>
      </c>
      <c r="D256" t="s">
        <v>241</v>
      </c>
      <c r="H256">
        <f>IF('3-Controllo quantitativo'!J254&lt;&gt;"",'3-Controllo quantitativo'!J254,"")</f>
        <v>0</v>
      </c>
      <c r="I256">
        <f>IF(E256&lt;&gt;"",IF(J256&lt;&gt;"",IF('3-Controllo quantitativo'!O254&lt;&gt;"",'3-Controllo quantitativo'!O254,0),""),"")</f>
        <v>0</v>
      </c>
      <c r="M256">
        <f>ROUND(IF($E256="",IF(J256="",0,0),IF(I256="",0,($E256^2+J256^2)^0.5)),5)</f>
        <v>0</v>
      </c>
      <c r="N256">
        <f>ROUND(IF($F256="",IF(K256="",0,0),IF(K256="",0,($F256^2+K256^2)^0.5)),5)</f>
        <v>0</v>
      </c>
      <c r="O256">
        <f>IF('3-Controllo quantitativo'!P254&lt;&gt;"",'3-Controllo quantitativo'!P254,"")</f>
        <v>0</v>
      </c>
      <c r="T256">
        <f>ROUND(IF($E256="",IF(Q256="",0,0),IF(Q256="",0,($E256^2+Q256^2)^0.5)),5)</f>
        <v>0</v>
      </c>
      <c r="U256">
        <f>ROUND(IF($F256="",IF(R256="",0,0),IF(R256="",0,($F256^2+R256^2)^0.5)),5)</f>
        <v>0</v>
      </c>
      <c r="V256">
        <f>IF('3-Controllo quantitativo'!V254&lt;&gt;"",'3-Controllo quantitativo'!V254,"")</f>
        <v>0</v>
      </c>
      <c r="AA256">
        <f>ROUND(IF($E256="",IF(X256="",0,0),IF(X256="",0,($E256^2+X256^2)^0.5)),5)</f>
        <v>0</v>
      </c>
      <c r="AB256">
        <f>ROUND(IF($F256="",IF(Y256="",0,0),IF(Y256="",0,($F256^2+Y256^2)^0.5)),5)</f>
        <v>0</v>
      </c>
      <c r="AC256">
        <f>IF(SUM($I256,$P256),IF($I256&lt;&gt;"",IF($P256&lt;&gt;"",IF($W256&lt;&gt;"",(($I256*M256)^2+($P256*T256)^2+($W256*AA256)^2)^0.5/SUM($I256,$P256,$W256),(($I256*M256)^2+($P256*T256)^2)^0.5/SUM($I256,$P256)),M256),""),0)</f>
        <v>0</v>
      </c>
      <c r="AD256">
        <f>IF(SUM($I256,$P256),IF($I256&lt;&gt;"",IF($P256&lt;&gt;"",IF($W256&lt;&gt;"",(($I256*N256)^2+($P256*U256)^2+($W256*AB256)^2)^0.5/SUM($I256,$P256,$W256),(($I256*N256)^2+($P256*U256)^2)^0.5/SUM($I256,$P256)),N256),""),0)</f>
        <v>0</v>
      </c>
      <c r="AE256" s="10">
        <f>IF(AC256&lt;&gt;"",(AC256*SUM($I256,$P256,$W256))^2,"")</f>
        <v>0</v>
      </c>
      <c r="AF256" s="10">
        <f>IF(AD256&lt;&gt;"",(AD256*SUM($I256,$P256,$W256))^2,"")</f>
        <v>0</v>
      </c>
      <c r="AG256" s="10">
        <f>IFERROR(ABS(I256),"")</f>
        <v>0</v>
      </c>
      <c r="AH256" s="10">
        <f>IFERROR(ABS(P256),"")</f>
        <v>0</v>
      </c>
      <c r="AI256" s="10">
        <f>IFERROR(ABS(W256),"")</f>
        <v>0</v>
      </c>
    </row>
    <row r="257" spans="2:35">
      <c r="B257">
        <v>253</v>
      </c>
      <c r="C257" t="s">
        <v>271</v>
      </c>
      <c r="D257" t="s">
        <v>248</v>
      </c>
      <c r="H257">
        <f>IF('3-Controllo quantitativo'!J255&lt;&gt;"",'3-Controllo quantitativo'!J255,"")</f>
        <v>0</v>
      </c>
      <c r="I257">
        <f>IF(E257&lt;&gt;"",IF(J257&lt;&gt;"",IF('3-Controllo quantitativo'!O255&lt;&gt;"",'3-Controllo quantitativo'!O255,0),""),"")</f>
        <v>0</v>
      </c>
      <c r="M257">
        <f>ROUND(IF($E257="",IF(J257="",0,0),IF(I257="",0,($E257^2+J257^2)^0.5)),5)</f>
        <v>0</v>
      </c>
      <c r="N257">
        <f>ROUND(IF($F257="",IF(K257="",0,0),IF(K257="",0,($F257^2+K257^2)^0.5)),5)</f>
        <v>0</v>
      </c>
      <c r="O257">
        <f>IF('3-Controllo quantitativo'!P255&lt;&gt;"",'3-Controllo quantitativo'!P255,"")</f>
        <v>0</v>
      </c>
      <c r="T257">
        <f>ROUND(IF($E257="",IF(Q257="",0,0),IF(Q257="",0,($E257^2+Q257^2)^0.5)),5)</f>
        <v>0</v>
      </c>
      <c r="U257">
        <f>ROUND(IF($F257="",IF(R257="",0,0),IF(R257="",0,($F257^2+R257^2)^0.5)),5)</f>
        <v>0</v>
      </c>
      <c r="V257">
        <f>IF('3-Controllo quantitativo'!V255&lt;&gt;"",'3-Controllo quantitativo'!V255,"")</f>
        <v>0</v>
      </c>
      <c r="AA257">
        <f>ROUND(IF($E257="",IF(X257="",0,0),IF(X257="",0,($E257^2+X257^2)^0.5)),5)</f>
        <v>0</v>
      </c>
      <c r="AB257">
        <f>ROUND(IF($F257="",IF(Y257="",0,0),IF(Y257="",0,($F257^2+Y257^2)^0.5)),5)</f>
        <v>0</v>
      </c>
      <c r="AC257">
        <f>IF(SUM($I257,$P257),IF($I257&lt;&gt;"",IF($P257&lt;&gt;"",IF($W257&lt;&gt;"",(($I257*M257)^2+($P257*T257)^2+($W257*AA257)^2)^0.5/SUM($I257,$P257,$W257),(($I257*M257)^2+($P257*T257)^2)^0.5/SUM($I257,$P257)),M257),""),0)</f>
        <v>0</v>
      </c>
      <c r="AD257">
        <f>IF(SUM($I257,$P257),IF($I257&lt;&gt;"",IF($P257&lt;&gt;"",IF($W257&lt;&gt;"",(($I257*N257)^2+($P257*U257)^2+($W257*AB257)^2)^0.5/SUM($I257,$P257,$W257),(($I257*N257)^2+($P257*U257)^2)^0.5/SUM($I257,$P257)),N257),""),0)</f>
        <v>0</v>
      </c>
      <c r="AE257" s="10">
        <f>IF(AC257&lt;&gt;"",(AC257*SUM($I257,$P257,$W257))^2,"")</f>
        <v>0</v>
      </c>
      <c r="AF257" s="10">
        <f>IF(AD257&lt;&gt;"",(AD257*SUM($I257,$P257,$W257))^2,"")</f>
        <v>0</v>
      </c>
      <c r="AG257" s="10">
        <f>IFERROR(ABS(I257),"")</f>
        <v>0</v>
      </c>
      <c r="AH257" s="10">
        <f>IFERROR(ABS(P257),"")</f>
        <v>0</v>
      </c>
      <c r="AI257" s="10">
        <f>IFERROR(ABS(W257),"")</f>
        <v>0</v>
      </c>
    </row>
    <row r="258" spans="2:35">
      <c r="B258">
        <v>254</v>
      </c>
      <c r="C258" t="s">
        <v>272</v>
      </c>
      <c r="D258" t="s">
        <v>255</v>
      </c>
      <c r="H258">
        <f>IF('3-Controllo quantitativo'!J256&lt;&gt;"",'3-Controllo quantitativo'!J256,"")</f>
        <v>0</v>
      </c>
      <c r="I258">
        <f>IF(E258&lt;&gt;"",IF(J258&lt;&gt;"",IF('3-Controllo quantitativo'!O256&lt;&gt;"",'3-Controllo quantitativo'!O256,0),""),"")</f>
        <v>0</v>
      </c>
      <c r="M258">
        <f>ROUND(IF($E258="",IF(J258="",0,0),IF(I258="",0,($E258^2+J258^2)^0.5)),5)</f>
        <v>0</v>
      </c>
      <c r="N258">
        <f>ROUND(IF($F258="",IF(K258="",0,0),IF(K258="",0,($F258^2+K258^2)^0.5)),5)</f>
        <v>0</v>
      </c>
      <c r="O258">
        <f>IF('3-Controllo quantitativo'!P256&lt;&gt;"",'3-Controllo quantitativo'!P256,"")</f>
        <v>0</v>
      </c>
      <c r="T258">
        <f>ROUND(IF($E258="",IF(Q258="",0,0),IF(Q258="",0,($E258^2+Q258^2)^0.5)),5)</f>
        <v>0</v>
      </c>
      <c r="U258">
        <f>ROUND(IF($F258="",IF(R258="",0,0),IF(R258="",0,($F258^2+R258^2)^0.5)),5)</f>
        <v>0</v>
      </c>
      <c r="V258">
        <f>IF('3-Controllo quantitativo'!V256&lt;&gt;"",'3-Controllo quantitativo'!V256,"")</f>
        <v>0</v>
      </c>
      <c r="AA258">
        <f>ROUND(IF($E258="",IF(X258="",0,0),IF(X258="",0,($E258^2+X258^2)^0.5)),5)</f>
        <v>0</v>
      </c>
      <c r="AB258">
        <f>ROUND(IF($F258="",IF(Y258="",0,0),IF(Y258="",0,($F258^2+Y258^2)^0.5)),5)</f>
        <v>0</v>
      </c>
      <c r="AC258">
        <f>IF(SUM($I258,$P258),IF($I258&lt;&gt;"",IF($P258&lt;&gt;"",IF($W258&lt;&gt;"",(($I258*M258)^2+($P258*T258)^2+($W258*AA258)^2)^0.5/SUM($I258,$P258,$W258),(($I258*M258)^2+($P258*T258)^2)^0.5/SUM($I258,$P258)),M258),""),0)</f>
        <v>0</v>
      </c>
      <c r="AD258">
        <f>IF(SUM($I258,$P258),IF($I258&lt;&gt;"",IF($P258&lt;&gt;"",IF($W258&lt;&gt;"",(($I258*N258)^2+($P258*U258)^2+($W258*AB258)^2)^0.5/SUM($I258,$P258,$W258),(($I258*N258)^2+($P258*U258)^2)^0.5/SUM($I258,$P258)),N258),""),0)</f>
        <v>0</v>
      </c>
      <c r="AE258" s="10">
        <f>IF(AC258&lt;&gt;"",(AC258*SUM($I258,$P258,$W258))^2,"")</f>
        <v>0</v>
      </c>
      <c r="AF258" s="10">
        <f>IF(AD258&lt;&gt;"",(AD258*SUM($I258,$P258,$W258))^2,"")</f>
        <v>0</v>
      </c>
      <c r="AG258" s="10">
        <f>IFERROR(ABS(I258),"")</f>
        <v>0</v>
      </c>
      <c r="AH258" s="10">
        <f>IFERROR(ABS(P258),"")</f>
        <v>0</v>
      </c>
      <c r="AI258" s="10">
        <f>IFERROR(ABS(W258),"")</f>
        <v>0</v>
      </c>
    </row>
    <row r="259" spans="2:35">
      <c r="B259">
        <v>255</v>
      </c>
      <c r="C259" t="s">
        <v>273</v>
      </c>
      <c r="D259" t="s">
        <v>241</v>
      </c>
      <c r="H259">
        <f>IF('3-Controllo quantitativo'!J257&lt;&gt;"",'3-Controllo quantitativo'!J257,"")</f>
        <v>0</v>
      </c>
      <c r="I259">
        <f>IF(E259&lt;&gt;"",IF(J259&lt;&gt;"",IF('3-Controllo quantitativo'!O257&lt;&gt;"",'3-Controllo quantitativo'!O257,0),""),"")</f>
        <v>0</v>
      </c>
      <c r="M259">
        <f>ROUND(IF($E259="",IF(J259="",0,0),IF(I259="",0,($E259^2+J259^2)^0.5)),5)</f>
        <v>0</v>
      </c>
      <c r="N259">
        <f>ROUND(IF($F259="",IF(K259="",0,0),IF(K259="",0,($F259^2+K259^2)^0.5)),5)</f>
        <v>0</v>
      </c>
      <c r="O259">
        <f>IF('3-Controllo quantitativo'!P257&lt;&gt;"",'3-Controllo quantitativo'!P257,"")</f>
        <v>0</v>
      </c>
      <c r="T259">
        <f>ROUND(IF($E259="",IF(Q259="",0,0),IF(Q259="",0,($E259^2+Q259^2)^0.5)),5)</f>
        <v>0</v>
      </c>
      <c r="U259">
        <f>ROUND(IF($F259="",IF(R259="",0,0),IF(R259="",0,($F259^2+R259^2)^0.5)),5)</f>
        <v>0</v>
      </c>
      <c r="V259">
        <f>IF('3-Controllo quantitativo'!V257&lt;&gt;"",'3-Controllo quantitativo'!V257,"")</f>
        <v>0</v>
      </c>
      <c r="AA259">
        <f>ROUND(IF($E259="",IF(X259="",0,0),IF(X259="",0,($E259^2+X259^2)^0.5)),5)</f>
        <v>0</v>
      </c>
      <c r="AB259">
        <f>ROUND(IF($F259="",IF(Y259="",0,0),IF(Y259="",0,($F259^2+Y259^2)^0.5)),5)</f>
        <v>0</v>
      </c>
      <c r="AC259">
        <f>IF(SUM($I259,$P259),IF($I259&lt;&gt;"",IF($P259&lt;&gt;"",IF($W259&lt;&gt;"",(($I259*M259)^2+($P259*T259)^2+($W259*AA259)^2)^0.5/SUM($I259,$P259,$W259),(($I259*M259)^2+($P259*T259)^2)^0.5/SUM($I259,$P259)),M259),""),0)</f>
        <v>0</v>
      </c>
      <c r="AD259">
        <f>IF(SUM($I259,$P259),IF($I259&lt;&gt;"",IF($P259&lt;&gt;"",IF($W259&lt;&gt;"",(($I259*N259)^2+($P259*U259)^2+($W259*AB259)^2)^0.5/SUM($I259,$P259,$W259),(($I259*N259)^2+($P259*U259)^2)^0.5/SUM($I259,$P259)),N259),""),0)</f>
        <v>0</v>
      </c>
      <c r="AE259" s="10">
        <f>IF(AC259&lt;&gt;"",(AC259*SUM($I259,$P259,$W259))^2,"")</f>
        <v>0</v>
      </c>
      <c r="AF259" s="10">
        <f>IF(AD259&lt;&gt;"",(AD259*SUM($I259,$P259,$W259))^2,"")</f>
        <v>0</v>
      </c>
      <c r="AG259" s="10">
        <f>IFERROR(ABS(I259),"")</f>
        <v>0</v>
      </c>
      <c r="AH259" s="10">
        <f>IFERROR(ABS(P259),"")</f>
        <v>0</v>
      </c>
      <c r="AI259" s="10">
        <f>IFERROR(ABS(W259),"")</f>
        <v>0</v>
      </c>
    </row>
    <row r="260" spans="2:35">
      <c r="B260">
        <v>256</v>
      </c>
      <c r="C260" t="s">
        <v>274</v>
      </c>
      <c r="D260" t="s">
        <v>241</v>
      </c>
      <c r="H260">
        <f>IF('3-Controllo quantitativo'!J258&lt;&gt;"",'3-Controllo quantitativo'!J258,"")</f>
        <v>0</v>
      </c>
      <c r="I260">
        <f>IF(E260&lt;&gt;"",IF(J260&lt;&gt;"",IF('3-Controllo quantitativo'!O258&lt;&gt;"",'3-Controllo quantitativo'!O258,0),""),"")</f>
        <v>0</v>
      </c>
      <c r="M260">
        <f>ROUND(IF($E260="",IF(J260="",0,0),IF(I260="",0,($E260^2+J260^2)^0.5)),5)</f>
        <v>0</v>
      </c>
      <c r="N260">
        <f>ROUND(IF($F260="",IF(K260="",0,0),IF(K260="",0,($F260^2+K260^2)^0.5)),5)</f>
        <v>0</v>
      </c>
      <c r="O260">
        <f>IF('3-Controllo quantitativo'!P258&lt;&gt;"",'3-Controllo quantitativo'!P258,"")</f>
        <v>0</v>
      </c>
      <c r="T260">
        <f>ROUND(IF($E260="",IF(Q260="",0,0),IF(Q260="",0,($E260^2+Q260^2)^0.5)),5)</f>
        <v>0</v>
      </c>
      <c r="U260">
        <f>ROUND(IF($F260="",IF(R260="",0,0),IF(R260="",0,($F260^2+R260^2)^0.5)),5)</f>
        <v>0</v>
      </c>
      <c r="V260">
        <f>IF('3-Controllo quantitativo'!V258&lt;&gt;"",'3-Controllo quantitativo'!V258,"")</f>
        <v>0</v>
      </c>
      <c r="AA260">
        <f>ROUND(IF($E260="",IF(X260="",0,0),IF(X260="",0,($E260^2+X260^2)^0.5)),5)</f>
        <v>0</v>
      </c>
      <c r="AB260">
        <f>ROUND(IF($F260="",IF(Y260="",0,0),IF(Y260="",0,($F260^2+Y260^2)^0.5)),5)</f>
        <v>0</v>
      </c>
      <c r="AC260">
        <f>IF(SUM($I260,$P260),IF($I260&lt;&gt;"",IF($P260&lt;&gt;"",IF($W260&lt;&gt;"",(($I260*M260)^2+($P260*T260)^2+($W260*AA260)^2)^0.5/SUM($I260,$P260,$W260),(($I260*M260)^2+($P260*T260)^2)^0.5/SUM($I260,$P260)),M260),""),0)</f>
        <v>0</v>
      </c>
      <c r="AD260">
        <f>IF(SUM($I260,$P260),IF($I260&lt;&gt;"",IF($P260&lt;&gt;"",IF($W260&lt;&gt;"",(($I260*N260)^2+($P260*U260)^2+($W260*AB260)^2)^0.5/SUM($I260,$P260,$W260),(($I260*N260)^2+($P260*U260)^2)^0.5/SUM($I260,$P260)),N260),""),0)</f>
        <v>0</v>
      </c>
      <c r="AE260" s="10">
        <f>IF(AC260&lt;&gt;"",(AC260*SUM($I260,$P260,$W260))^2,"")</f>
        <v>0</v>
      </c>
      <c r="AF260" s="10">
        <f>IF(AD260&lt;&gt;"",(AD260*SUM($I260,$P260,$W260))^2,"")</f>
        <v>0</v>
      </c>
      <c r="AG260" s="10">
        <f>IFERROR(ABS(I260),"")</f>
        <v>0</v>
      </c>
      <c r="AH260" s="10">
        <f>IFERROR(ABS(P260),"")</f>
        <v>0</v>
      </c>
      <c r="AI260" s="10">
        <f>IFERROR(ABS(W260),"")</f>
        <v>0</v>
      </c>
    </row>
    <row r="261" spans="2:35">
      <c r="B261">
        <v>257</v>
      </c>
      <c r="C261" t="s">
        <v>275</v>
      </c>
      <c r="D261" t="s">
        <v>255</v>
      </c>
      <c r="H261">
        <f>IF('3-Controllo quantitativo'!J259&lt;&gt;"",'3-Controllo quantitativo'!J259,"")</f>
        <v>0</v>
      </c>
      <c r="I261">
        <f>IF(E261&lt;&gt;"",IF(J261&lt;&gt;"",IF('3-Controllo quantitativo'!O259&lt;&gt;"",'3-Controllo quantitativo'!O259,0),""),"")</f>
        <v>0</v>
      </c>
      <c r="M261">
        <f>ROUND(IF($E261="",IF(J261="",0,0),IF(I261="",0,($E261^2+J261^2)^0.5)),5)</f>
        <v>0</v>
      </c>
      <c r="N261">
        <f>ROUND(IF($F261="",IF(K261="",0,0),IF(K261="",0,($F261^2+K261^2)^0.5)),5)</f>
        <v>0</v>
      </c>
      <c r="O261">
        <f>IF('3-Controllo quantitativo'!P259&lt;&gt;"",'3-Controllo quantitativo'!P259,"")</f>
        <v>0</v>
      </c>
      <c r="T261">
        <f>ROUND(IF($E261="",IF(Q261="",0,0),IF(Q261="",0,($E261^2+Q261^2)^0.5)),5)</f>
        <v>0</v>
      </c>
      <c r="U261">
        <f>ROUND(IF($F261="",IF(R261="",0,0),IF(R261="",0,($F261^2+R261^2)^0.5)),5)</f>
        <v>0</v>
      </c>
      <c r="V261">
        <f>IF('3-Controllo quantitativo'!V259&lt;&gt;"",'3-Controllo quantitativo'!V259,"")</f>
        <v>0</v>
      </c>
      <c r="AA261">
        <f>ROUND(IF($E261="",IF(X261="",0,0),IF(X261="",0,($E261^2+X261^2)^0.5)),5)</f>
        <v>0</v>
      </c>
      <c r="AB261">
        <f>ROUND(IF($F261="",IF(Y261="",0,0),IF(Y261="",0,($F261^2+Y261^2)^0.5)),5)</f>
        <v>0</v>
      </c>
      <c r="AC261">
        <f>IF(SUM($I261,$P261),IF($I261&lt;&gt;"",IF($P261&lt;&gt;"",IF($W261&lt;&gt;"",(($I261*M261)^2+($P261*T261)^2+($W261*AA261)^2)^0.5/SUM($I261,$P261,$W261),(($I261*M261)^2+($P261*T261)^2)^0.5/SUM($I261,$P261)),M261),""),0)</f>
        <v>0</v>
      </c>
      <c r="AD261">
        <f>IF(SUM($I261,$P261),IF($I261&lt;&gt;"",IF($P261&lt;&gt;"",IF($W261&lt;&gt;"",(($I261*N261)^2+($P261*U261)^2+($W261*AB261)^2)^0.5/SUM($I261,$P261,$W261),(($I261*N261)^2+($P261*U261)^2)^0.5/SUM($I261,$P261)),N261),""),0)</f>
        <v>0</v>
      </c>
      <c r="AE261" s="10">
        <f>IF(AC261&lt;&gt;"",(AC261*SUM($I261,$P261,$W261))^2,"")</f>
        <v>0</v>
      </c>
      <c r="AF261" s="10">
        <f>IF(AD261&lt;&gt;"",(AD261*SUM($I261,$P261,$W261))^2,"")</f>
        <v>0</v>
      </c>
      <c r="AG261" s="10">
        <f>IFERROR(ABS(I261),"")</f>
        <v>0</v>
      </c>
      <c r="AH261" s="10">
        <f>IFERROR(ABS(P261),"")</f>
        <v>0</v>
      </c>
      <c r="AI261" s="10">
        <f>IFERROR(ABS(W261),"")</f>
        <v>0</v>
      </c>
    </row>
    <row r="262" spans="2:35">
      <c r="B262">
        <v>258</v>
      </c>
      <c r="C262" t="s">
        <v>276</v>
      </c>
      <c r="D262" t="s">
        <v>248</v>
      </c>
      <c r="H262">
        <f>IF('3-Controllo quantitativo'!J260&lt;&gt;"",'3-Controllo quantitativo'!J260,"")</f>
        <v>0</v>
      </c>
      <c r="I262">
        <f>IF(E262&lt;&gt;"",IF(J262&lt;&gt;"",IF('3-Controllo quantitativo'!O260&lt;&gt;"",'3-Controllo quantitativo'!O260,0),""),"")</f>
        <v>0</v>
      </c>
      <c r="M262">
        <f>ROUND(IF($E262="",IF(J262="",0,0),IF(I262="",0,($E262^2+J262^2)^0.5)),5)</f>
        <v>0</v>
      </c>
      <c r="N262">
        <f>ROUND(IF($F262="",IF(K262="",0,0),IF(K262="",0,($F262^2+K262^2)^0.5)),5)</f>
        <v>0</v>
      </c>
      <c r="O262">
        <f>IF('3-Controllo quantitativo'!P260&lt;&gt;"",'3-Controllo quantitativo'!P260,"")</f>
        <v>0</v>
      </c>
      <c r="T262">
        <f>ROUND(IF($E262="",IF(Q262="",0,0),IF(Q262="",0,($E262^2+Q262^2)^0.5)),5)</f>
        <v>0</v>
      </c>
      <c r="U262">
        <f>ROUND(IF($F262="",IF(R262="",0,0),IF(R262="",0,($F262^2+R262^2)^0.5)),5)</f>
        <v>0</v>
      </c>
      <c r="V262">
        <f>IF('3-Controllo quantitativo'!V260&lt;&gt;"",'3-Controllo quantitativo'!V260,"")</f>
        <v>0</v>
      </c>
      <c r="AA262">
        <f>ROUND(IF($E262="",IF(X262="",0,0),IF(X262="",0,($E262^2+X262^2)^0.5)),5)</f>
        <v>0</v>
      </c>
      <c r="AB262">
        <f>ROUND(IF($F262="",IF(Y262="",0,0),IF(Y262="",0,($F262^2+Y262^2)^0.5)),5)</f>
        <v>0</v>
      </c>
      <c r="AC262">
        <f>IF(SUM($I262,$P262),IF($I262&lt;&gt;"",IF($P262&lt;&gt;"",IF($W262&lt;&gt;"",(($I262*M262)^2+($P262*T262)^2+($W262*AA262)^2)^0.5/SUM($I262,$P262,$W262),(($I262*M262)^2+($P262*T262)^2)^0.5/SUM($I262,$P262)),M262),""),0)</f>
        <v>0</v>
      </c>
      <c r="AD262">
        <f>IF(SUM($I262,$P262),IF($I262&lt;&gt;"",IF($P262&lt;&gt;"",IF($W262&lt;&gt;"",(($I262*N262)^2+($P262*U262)^2+($W262*AB262)^2)^0.5/SUM($I262,$P262,$W262),(($I262*N262)^2+($P262*U262)^2)^0.5/SUM($I262,$P262)),N262),""),0)</f>
        <v>0</v>
      </c>
      <c r="AE262" s="10">
        <f>IF(AC262&lt;&gt;"",(AC262*SUM($I262,$P262,$W262))^2,"")</f>
        <v>0</v>
      </c>
      <c r="AF262" s="10">
        <f>IF(AD262&lt;&gt;"",(AD262*SUM($I262,$P262,$W262))^2,"")</f>
        <v>0</v>
      </c>
      <c r="AG262" s="10">
        <f>IFERROR(ABS(I262),"")</f>
        <v>0</v>
      </c>
      <c r="AH262" s="10">
        <f>IFERROR(ABS(P262),"")</f>
        <v>0</v>
      </c>
      <c r="AI262" s="10">
        <f>IFERROR(ABS(W262),"")</f>
        <v>0</v>
      </c>
    </row>
    <row r="263" spans="2:35">
      <c r="B263">
        <v>259</v>
      </c>
      <c r="C263" t="s">
        <v>277</v>
      </c>
      <c r="D263" t="s">
        <v>248</v>
      </c>
      <c r="H263">
        <f>IF('3-Controllo quantitativo'!J261&lt;&gt;"",'3-Controllo quantitativo'!J261,"")</f>
        <v>0</v>
      </c>
      <c r="I263">
        <f>IF(E263&lt;&gt;"",IF(J263&lt;&gt;"",IF('3-Controllo quantitativo'!O261&lt;&gt;"",'3-Controllo quantitativo'!O261,0),""),"")</f>
        <v>0</v>
      </c>
      <c r="M263">
        <f>ROUND(IF($E263="",IF(J263="",0,0),IF(I263="",0,($E263^2+J263^2)^0.5)),5)</f>
        <v>0</v>
      </c>
      <c r="N263">
        <f>ROUND(IF($F263="",IF(K263="",0,0),IF(K263="",0,($F263^2+K263^2)^0.5)),5)</f>
        <v>0</v>
      </c>
      <c r="O263">
        <f>IF('3-Controllo quantitativo'!P261&lt;&gt;"",'3-Controllo quantitativo'!P261,"")</f>
        <v>0</v>
      </c>
      <c r="T263">
        <f>ROUND(IF($E263="",IF(Q263="",0,0),IF(Q263="",0,($E263^2+Q263^2)^0.5)),5)</f>
        <v>0</v>
      </c>
      <c r="U263">
        <f>ROUND(IF($F263="",IF(R263="",0,0),IF(R263="",0,($F263^2+R263^2)^0.5)),5)</f>
        <v>0</v>
      </c>
      <c r="V263">
        <f>IF('3-Controllo quantitativo'!V261&lt;&gt;"",'3-Controllo quantitativo'!V261,"")</f>
        <v>0</v>
      </c>
      <c r="AA263">
        <f>ROUND(IF($E263="",IF(X263="",0,0),IF(X263="",0,($E263^2+X263^2)^0.5)),5)</f>
        <v>0</v>
      </c>
      <c r="AB263">
        <f>ROUND(IF($F263="",IF(Y263="",0,0),IF(Y263="",0,($F263^2+Y263^2)^0.5)),5)</f>
        <v>0</v>
      </c>
      <c r="AC263">
        <f>IF(SUM($I263,$P263),IF($I263&lt;&gt;"",IF($P263&lt;&gt;"",IF($W263&lt;&gt;"",(($I263*M263)^2+($P263*T263)^2+($W263*AA263)^2)^0.5/SUM($I263,$P263,$W263),(($I263*M263)^2+($P263*T263)^2)^0.5/SUM($I263,$P263)),M263),""),0)</f>
        <v>0</v>
      </c>
      <c r="AD263">
        <f>IF(SUM($I263,$P263),IF($I263&lt;&gt;"",IF($P263&lt;&gt;"",IF($W263&lt;&gt;"",(($I263*N263)^2+($P263*U263)^2+($W263*AB263)^2)^0.5/SUM($I263,$P263,$W263),(($I263*N263)^2+($P263*U263)^2)^0.5/SUM($I263,$P263)),N263),""),0)</f>
        <v>0</v>
      </c>
      <c r="AE263" s="10">
        <f>IF(AC263&lt;&gt;"",(AC263*SUM($I263,$P263,$W263))^2,"")</f>
        <v>0</v>
      </c>
      <c r="AF263" s="10">
        <f>IF(AD263&lt;&gt;"",(AD263*SUM($I263,$P263,$W263))^2,"")</f>
        <v>0</v>
      </c>
      <c r="AG263" s="10">
        <f>IFERROR(ABS(I263),"")</f>
        <v>0</v>
      </c>
      <c r="AH263" s="10">
        <f>IFERROR(ABS(P263),"")</f>
        <v>0</v>
      </c>
      <c r="AI263" s="10">
        <f>IFERROR(ABS(W263),"")</f>
        <v>0</v>
      </c>
    </row>
    <row r="264" spans="2:35">
      <c r="B264">
        <v>260</v>
      </c>
      <c r="C264" t="s">
        <v>42</v>
      </c>
      <c r="D264" t="s">
        <v>278</v>
      </c>
      <c r="H264">
        <f>IF('3-Controllo quantitativo'!J262&lt;&gt;"",'3-Controllo quantitativo'!J262,"")</f>
        <v>0</v>
      </c>
      <c r="I264">
        <f>IF(E264&lt;&gt;"",IF(J264&lt;&gt;"",IF('3-Controllo quantitativo'!O262&lt;&gt;"",'3-Controllo quantitativo'!O262,0),""),"")</f>
        <v>0</v>
      </c>
      <c r="M264">
        <f>ROUND(IF($E264="",IF(J264="",0,0),IF(I264="",0,($E264^2+J264^2)^0.5)),5)</f>
        <v>0</v>
      </c>
      <c r="N264">
        <f>ROUND(IF($F264="",IF(K264="",0,0),IF(K264="",0,($F264^2+K264^2)^0.5)),5)</f>
        <v>0</v>
      </c>
      <c r="O264">
        <f>IF('3-Controllo quantitativo'!P262&lt;&gt;"",'3-Controllo quantitativo'!P262,"")</f>
        <v>0</v>
      </c>
      <c r="T264">
        <f>ROUND(IF($E264="",IF(Q264="",0,0),IF(Q264="",0,($E264^2+Q264^2)^0.5)),5)</f>
        <v>0</v>
      </c>
      <c r="U264">
        <f>ROUND(IF($F264="",IF(R264="",0,0),IF(R264="",0,($F264^2+R264^2)^0.5)),5)</f>
        <v>0</v>
      </c>
      <c r="V264">
        <f>IF('3-Controllo quantitativo'!V262&lt;&gt;"",'3-Controllo quantitativo'!V262,"")</f>
        <v>0</v>
      </c>
      <c r="AA264">
        <f>ROUND(IF($E264="",IF(X264="",0,0),IF(X264="",0,($E264^2+X264^2)^0.5)),5)</f>
        <v>0</v>
      </c>
      <c r="AB264">
        <f>ROUND(IF($F264="",IF(Y264="",0,0),IF(Y264="",0,($F264^2+Y264^2)^0.5)),5)</f>
        <v>0</v>
      </c>
      <c r="AC264">
        <f>IF(SUM($I264,$P264),IF($I264&lt;&gt;"",IF($P264&lt;&gt;"",IF($W264&lt;&gt;"",(($I264*M264)^2+($P264*T264)^2+($W264*AA264)^2)^0.5/SUM($I264,$P264,$W264),(($I264*M264)^2+($P264*T264)^2)^0.5/SUM($I264,$P264)),M264),""),0)</f>
        <v>0</v>
      </c>
      <c r="AD264">
        <f>IF(SUM($I264,$P264),IF($I264&lt;&gt;"",IF($P264&lt;&gt;"",IF($W264&lt;&gt;"",(($I264*N264)^2+($P264*U264)^2+($W264*AB264)^2)^0.5/SUM($I264,$P264,$W264),(($I264*N264)^2+($P264*U264)^2)^0.5/SUM($I264,$P264)),N264),""),0)</f>
        <v>0</v>
      </c>
      <c r="AE264" s="10">
        <f>IF(AC264&lt;&gt;"",(AC264*SUM($I264,$P264,$W264))^2,"")</f>
        <v>0</v>
      </c>
      <c r="AF264" s="10">
        <f>IF(AD264&lt;&gt;"",(AD264*SUM($I264,$P264,$W264))^2,"")</f>
        <v>0</v>
      </c>
      <c r="AG264" s="10">
        <f>IFERROR(ABS(I264),"")</f>
        <v>0</v>
      </c>
      <c r="AH264" s="10">
        <f>IFERROR(ABS(P264),"")</f>
        <v>0</v>
      </c>
      <c r="AI264" s="10">
        <f>IFERROR(ABS(W264),"")</f>
        <v>0</v>
      </c>
    </row>
    <row r="265" spans="2:35">
      <c r="B265">
        <v>261</v>
      </c>
      <c r="C265" t="s">
        <v>280</v>
      </c>
      <c r="D265" t="s">
        <v>278</v>
      </c>
      <c r="H265">
        <f>IF('3-Controllo quantitativo'!J263&lt;&gt;"",'3-Controllo quantitativo'!J263,"")</f>
        <v>0</v>
      </c>
      <c r="I265">
        <f>IF(E265&lt;&gt;"",IF(J265&lt;&gt;"",IF('3-Controllo quantitativo'!O263&lt;&gt;"",'3-Controllo quantitativo'!O263,0),""),"")</f>
        <v>0</v>
      </c>
      <c r="M265">
        <f>ROUND(IF($E265="",IF(J265="",0,0),IF(I265="",0,($E265^2+J265^2)^0.5)),5)</f>
        <v>0</v>
      </c>
      <c r="N265">
        <f>ROUND(IF($F265="",IF(K265="",0,0),IF(K265="",0,($F265^2+K265^2)^0.5)),5)</f>
        <v>0</v>
      </c>
      <c r="O265">
        <f>IF('3-Controllo quantitativo'!P263&lt;&gt;"",'3-Controllo quantitativo'!P263,"")</f>
        <v>0</v>
      </c>
      <c r="T265">
        <f>ROUND(IF($E265="",IF(Q265="",0,0),IF(Q265="",0,($E265^2+Q265^2)^0.5)),5)</f>
        <v>0</v>
      </c>
      <c r="U265">
        <f>ROUND(IF($F265="",IF(R265="",0,0),IF(R265="",0,($F265^2+R265^2)^0.5)),5)</f>
        <v>0</v>
      </c>
      <c r="V265">
        <f>IF('3-Controllo quantitativo'!V263&lt;&gt;"",'3-Controllo quantitativo'!V263,"")</f>
        <v>0</v>
      </c>
      <c r="AA265">
        <f>ROUND(IF($E265="",IF(X265="",0,0),IF(X265="",0,($E265^2+X265^2)^0.5)),5)</f>
        <v>0</v>
      </c>
      <c r="AB265">
        <f>ROUND(IF($F265="",IF(Y265="",0,0),IF(Y265="",0,($F265^2+Y265^2)^0.5)),5)</f>
        <v>0</v>
      </c>
      <c r="AC265">
        <f>IF(SUM($I265,$P265),IF($I265&lt;&gt;"",IF($P265&lt;&gt;"",IF($W265&lt;&gt;"",(($I265*M265)^2+($P265*T265)^2+($W265*AA265)^2)^0.5/SUM($I265,$P265,$W265),(($I265*M265)^2+($P265*T265)^2)^0.5/SUM($I265,$P265)),M265),""),0)</f>
        <v>0</v>
      </c>
      <c r="AD265">
        <f>IF(SUM($I265,$P265),IF($I265&lt;&gt;"",IF($P265&lt;&gt;"",IF($W265&lt;&gt;"",(($I265*N265)^2+($P265*U265)^2+($W265*AB265)^2)^0.5/SUM($I265,$P265,$W265),(($I265*N265)^2+($P265*U265)^2)^0.5/SUM($I265,$P265)),N265),""),0)</f>
        <v>0</v>
      </c>
      <c r="AE265" s="10">
        <f>IF(AC265&lt;&gt;"",(AC265*SUM($I265,$P265,$W265))^2,"")</f>
        <v>0</v>
      </c>
      <c r="AF265" s="10">
        <f>IF(AD265&lt;&gt;"",(AD265*SUM($I265,$P265,$W265))^2,"")</f>
        <v>0</v>
      </c>
      <c r="AG265" s="10">
        <f>IFERROR(ABS(I265),"")</f>
        <v>0</v>
      </c>
      <c r="AH265" s="10">
        <f>IFERROR(ABS(P265),"")</f>
        <v>0</v>
      </c>
      <c r="AI265" s="10">
        <f>IFERROR(ABS(W265),"")</f>
        <v>0</v>
      </c>
    </row>
    <row r="266" spans="2:35">
      <c r="B266">
        <v>262</v>
      </c>
      <c r="C266" t="s">
        <v>281</v>
      </c>
      <c r="H266">
        <f>IF('3-Controllo quantitativo'!J264&lt;&gt;"",'3-Controllo quantitativo'!J264,"")</f>
        <v>0</v>
      </c>
      <c r="I266">
        <f>IF(E266&lt;&gt;"",IF(J266&lt;&gt;"",IF('3-Controllo quantitativo'!O264&lt;&gt;"",'3-Controllo quantitativo'!O264,0),""),"")</f>
        <v>0</v>
      </c>
      <c r="M266">
        <f>ROUND(IF($E266="",IF(J266="",0,0),IF(I266="",0,($E266^2+J266^2)^0.5)),5)</f>
        <v>0</v>
      </c>
      <c r="N266">
        <f>ROUND(IF($F266="",IF(K266="",0,0),IF(K266="",0,($F266^2+K266^2)^0.5)),5)</f>
        <v>0</v>
      </c>
      <c r="O266">
        <f>IF('3-Controllo quantitativo'!P264&lt;&gt;"",'3-Controllo quantitativo'!P264,"")</f>
        <v>0</v>
      </c>
      <c r="T266">
        <f>ROUND(IF($E266="",IF(Q266="",0,0),IF(Q266="",0,($E266^2+Q266^2)^0.5)),5)</f>
        <v>0</v>
      </c>
      <c r="U266">
        <f>ROUND(IF($F266="",IF(R266="",0,0),IF(R266="",0,($F266^2+R266^2)^0.5)),5)</f>
        <v>0</v>
      </c>
      <c r="V266">
        <f>IF('3-Controllo quantitativo'!V264&lt;&gt;"",'3-Controllo quantitativo'!V264,"")</f>
        <v>0</v>
      </c>
      <c r="AA266">
        <f>ROUND(IF($E266="",IF(X266="",0,0),IF(X266="",0,($E266^2+X266^2)^0.5)),5)</f>
        <v>0</v>
      </c>
      <c r="AB266">
        <f>ROUND(IF($F266="",IF(Y266="",0,0),IF(Y266="",0,($F266^2+Y266^2)^0.5)),5)</f>
        <v>0</v>
      </c>
      <c r="AC266">
        <f>IF(SUM($I266,$P266),IF($I266&lt;&gt;"",IF($P266&lt;&gt;"",IF($W266&lt;&gt;"",(($I266*M266)^2+($P266*T266)^2+($W266*AA266)^2)^0.5/SUM($I266,$P266,$W266),(($I266*M266)^2+($P266*T266)^2)^0.5/SUM($I266,$P266)),M266),""),0)</f>
        <v>0</v>
      </c>
      <c r="AD266">
        <f>IF(SUM($I266,$P266),IF($I266&lt;&gt;"",IF($P266&lt;&gt;"",IF($W266&lt;&gt;"",(($I266*N266)^2+($P266*U266)^2+($W266*AB266)^2)^0.5/SUM($I266,$P266,$W266),(($I266*N266)^2+($P266*U266)^2)^0.5/SUM($I266,$P266)),N266),""),0)</f>
        <v>0</v>
      </c>
      <c r="AE266" s="10">
        <f>IF(AC266&lt;&gt;"",(AC266*SUM($I266,$P266,$W266))^2,"")</f>
        <v>0</v>
      </c>
      <c r="AF266" s="10">
        <f>IF(AD266&lt;&gt;"",(AD266*SUM($I266,$P266,$W266))^2,"")</f>
        <v>0</v>
      </c>
      <c r="AG266" s="10">
        <f>IFERROR(ABS(I266),"")</f>
        <v>0</v>
      </c>
      <c r="AH266" s="10">
        <f>IFERROR(ABS(P266),"")</f>
        <v>0</v>
      </c>
      <c r="AI266" s="10">
        <f>IFERROR(ABS(W266),"")</f>
        <v>0</v>
      </c>
    </row>
    <row r="267" spans="2:35">
      <c r="B267">
        <v>263</v>
      </c>
      <c r="C267" t="s">
        <v>282</v>
      </c>
      <c r="H267">
        <f>IF('3-Controllo quantitativo'!J265&lt;&gt;"",'3-Controllo quantitativo'!J265,"")</f>
        <v>0</v>
      </c>
      <c r="I267">
        <f>IF(E267&lt;&gt;"",IF(J267&lt;&gt;"",IF('3-Controllo quantitativo'!O265&lt;&gt;"",'3-Controllo quantitativo'!O265,0),""),"")</f>
        <v>0</v>
      </c>
      <c r="M267">
        <f>ROUND(IF($E267="",IF(J267="",0,0),IF(I267="",0,($E267^2+J267^2)^0.5)),5)</f>
        <v>0</v>
      </c>
      <c r="N267">
        <f>ROUND(IF($F267="",IF(K267="",0,0),IF(K267="",0,($F267^2+K267^2)^0.5)),5)</f>
        <v>0</v>
      </c>
      <c r="O267">
        <f>IF('3-Controllo quantitativo'!P265&lt;&gt;"",'3-Controllo quantitativo'!P265,"")</f>
        <v>0</v>
      </c>
      <c r="T267">
        <f>ROUND(IF($E267="",IF(Q267="",0,0),IF(Q267="",0,($E267^2+Q267^2)^0.5)),5)</f>
        <v>0</v>
      </c>
      <c r="U267">
        <f>ROUND(IF($F267="",IF(R267="",0,0),IF(R267="",0,($F267^2+R267^2)^0.5)),5)</f>
        <v>0</v>
      </c>
      <c r="V267">
        <f>IF('3-Controllo quantitativo'!V265&lt;&gt;"",'3-Controllo quantitativo'!V265,"")</f>
        <v>0</v>
      </c>
      <c r="AA267">
        <f>ROUND(IF($E267="",IF(X267="",0,0),IF(X267="",0,($E267^2+X267^2)^0.5)),5)</f>
        <v>0</v>
      </c>
      <c r="AB267">
        <f>ROUND(IF($F267="",IF(Y267="",0,0),IF(Y267="",0,($F267^2+Y267^2)^0.5)),5)</f>
        <v>0</v>
      </c>
      <c r="AC267">
        <f>IF(SUM($I267,$P267),IF($I267&lt;&gt;"",IF($P267&lt;&gt;"",IF($W267&lt;&gt;"",(($I267*M267)^2+($P267*T267)^2+($W267*AA267)^2)^0.5/SUM($I267,$P267,$W267),(($I267*M267)^2+($P267*T267)^2)^0.5/SUM($I267,$P267)),M267),""),0)</f>
        <v>0</v>
      </c>
      <c r="AD267">
        <f>IF(SUM($I267,$P267),IF($I267&lt;&gt;"",IF($P267&lt;&gt;"",IF($W267&lt;&gt;"",(($I267*N267)^2+($P267*U267)^2+($W267*AB267)^2)^0.5/SUM($I267,$P267,$W267),(($I267*N267)^2+($P267*U267)^2)^0.5/SUM($I267,$P267)),N267),""),0)</f>
        <v>0</v>
      </c>
      <c r="AE267" s="10">
        <f>IF(AC267&lt;&gt;"",(AC267*SUM($I267,$P267,$W267))^2,"")</f>
        <v>0</v>
      </c>
      <c r="AF267" s="10">
        <f>IF(AD267&lt;&gt;"",(AD267*SUM($I267,$P267,$W267))^2,"")</f>
        <v>0</v>
      </c>
      <c r="AG267" s="10">
        <f>IFERROR(ABS(I267),"")</f>
        <v>0</v>
      </c>
      <c r="AH267" s="10">
        <f>IFERROR(ABS(P267),"")</f>
        <v>0</v>
      </c>
      <c r="AI267" s="10">
        <f>IFERROR(ABS(W267),"")</f>
        <v>0</v>
      </c>
    </row>
    <row r="268" spans="2:35">
      <c r="B268">
        <v>264</v>
      </c>
      <c r="C268" t="s">
        <v>283</v>
      </c>
      <c r="D268" t="s">
        <v>284</v>
      </c>
      <c r="H268">
        <f>IF('3-Controllo quantitativo'!J266&lt;&gt;"",'3-Controllo quantitativo'!J266,"")</f>
        <v>0</v>
      </c>
      <c r="I268">
        <f>IF(E268&lt;&gt;"",IF(J268&lt;&gt;"",IF('3-Controllo quantitativo'!O266&lt;&gt;"",'3-Controllo quantitativo'!O266,0),""),"")</f>
        <v>0</v>
      </c>
      <c r="M268">
        <f>ROUND(IF($E268="",IF(J268="",0,0),IF(I268="",0,($E268^2+J268^2)^0.5)),5)</f>
        <v>0</v>
      </c>
      <c r="N268">
        <f>ROUND(IF($F268="",IF(K268="",0,0),IF(K268="",0,($F268^2+K268^2)^0.5)),5)</f>
        <v>0</v>
      </c>
      <c r="O268">
        <f>IF('3-Controllo quantitativo'!P266&lt;&gt;"",'3-Controllo quantitativo'!P266,"")</f>
        <v>0</v>
      </c>
      <c r="T268">
        <f>ROUND(IF($E268="",IF(Q268="",0,0),IF(Q268="",0,($E268^2+Q268^2)^0.5)),5)</f>
        <v>0</v>
      </c>
      <c r="U268">
        <f>ROUND(IF($F268="",IF(R268="",0,0),IF(R268="",0,($F268^2+R268^2)^0.5)),5)</f>
        <v>0</v>
      </c>
      <c r="V268">
        <f>IF('3-Controllo quantitativo'!V266&lt;&gt;"",'3-Controllo quantitativo'!V266,"")</f>
        <v>0</v>
      </c>
      <c r="AA268">
        <f>ROUND(IF($E268="",IF(X268="",0,0),IF(X268="",0,($E268^2+X268^2)^0.5)),5)</f>
        <v>0</v>
      </c>
      <c r="AB268">
        <f>ROUND(IF($F268="",IF(Y268="",0,0),IF(Y268="",0,($F268^2+Y268^2)^0.5)),5)</f>
        <v>0</v>
      </c>
      <c r="AC268">
        <f>IF(SUM($I268,$P268),IF($I268&lt;&gt;"",IF($P268&lt;&gt;"",IF($W268&lt;&gt;"",(($I268*M268)^2+($P268*T268)^2+($W268*AA268)^2)^0.5/SUM($I268,$P268,$W268),(($I268*M268)^2+($P268*T268)^2)^0.5/SUM($I268,$P268)),M268),""),0)</f>
        <v>0</v>
      </c>
      <c r="AD268">
        <f>IF(SUM($I268,$P268),IF($I268&lt;&gt;"",IF($P268&lt;&gt;"",IF($W268&lt;&gt;"",(($I268*N268)^2+($P268*U268)^2+($W268*AB268)^2)^0.5/SUM($I268,$P268,$W268),(($I268*N268)^2+($P268*U268)^2)^0.5/SUM($I268,$P268)),N268),""),0)</f>
        <v>0</v>
      </c>
      <c r="AE268" s="10">
        <f>IF(AC268&lt;&gt;"",(AC268*SUM($I268,$P268,$W268))^2,"")</f>
        <v>0</v>
      </c>
      <c r="AF268" s="10">
        <f>IF(AD268&lt;&gt;"",(AD268*SUM($I268,$P268,$W268))^2,"")</f>
        <v>0</v>
      </c>
      <c r="AG268" s="10">
        <f>IFERROR(ABS(I268),"")</f>
        <v>0</v>
      </c>
      <c r="AH268" s="10">
        <f>IFERROR(ABS(P268),"")</f>
        <v>0</v>
      </c>
      <c r="AI268" s="10">
        <f>IFERROR(ABS(W268),"")</f>
        <v>0</v>
      </c>
    </row>
    <row r="269" spans="2:35">
      <c r="B269">
        <v>265</v>
      </c>
      <c r="C269" t="s">
        <v>283</v>
      </c>
      <c r="H269">
        <f>IF('3-Controllo quantitativo'!J267&lt;&gt;"",'3-Controllo quantitativo'!J267,"")</f>
        <v>0</v>
      </c>
      <c r="I269">
        <f>IF(E269&lt;&gt;"",IF(J269&lt;&gt;"",IF('3-Controllo quantitativo'!O267&lt;&gt;"",'3-Controllo quantitativo'!O267,0),""),"")</f>
        <v>0</v>
      </c>
      <c r="M269">
        <f>ROUND(IF($E269="",IF(J269="",0,0),IF(I269="",0,($E269^2+J269^2)^0.5)),5)</f>
        <v>0</v>
      </c>
      <c r="N269">
        <f>ROUND(IF($F269="",IF(K269="",0,0),IF(K269="",0,($F269^2+K269^2)^0.5)),5)</f>
        <v>0</v>
      </c>
      <c r="O269">
        <f>IF('3-Controllo quantitativo'!P267&lt;&gt;"",'3-Controllo quantitativo'!P267,"")</f>
        <v>0</v>
      </c>
      <c r="T269">
        <f>ROUND(IF($E269="",IF(Q269="",0,0),IF(Q269="",0,($E269^2+Q269^2)^0.5)),5)</f>
        <v>0</v>
      </c>
      <c r="U269">
        <f>ROUND(IF($F269="",IF(R269="",0,0),IF(R269="",0,($F269^2+R269^2)^0.5)),5)</f>
        <v>0</v>
      </c>
      <c r="V269">
        <f>IF('3-Controllo quantitativo'!V267&lt;&gt;"",'3-Controllo quantitativo'!V267,"")</f>
        <v>0</v>
      </c>
      <c r="AA269">
        <f>ROUND(IF($E269="",IF(X269="",0,0),IF(X269="",0,($E269^2+X269^2)^0.5)),5)</f>
        <v>0</v>
      </c>
      <c r="AB269">
        <f>ROUND(IF($F269="",IF(Y269="",0,0),IF(Y269="",0,($F269^2+Y269^2)^0.5)),5)</f>
        <v>0</v>
      </c>
      <c r="AC269">
        <f>IF(SUM($I269,$P269),IF($I269&lt;&gt;"",IF($P269&lt;&gt;"",IF($W269&lt;&gt;"",(($I269*M269)^2+($P269*T269)^2+($W269*AA269)^2)^0.5/SUM($I269,$P269,$W269),(($I269*M269)^2+($P269*T269)^2)^0.5/SUM($I269,$P269)),M269),""),0)</f>
        <v>0</v>
      </c>
      <c r="AD269">
        <f>IF(SUM($I269,$P269),IF($I269&lt;&gt;"",IF($P269&lt;&gt;"",IF($W269&lt;&gt;"",(($I269*N269)^2+($P269*U269)^2+($W269*AB269)^2)^0.5/SUM($I269,$P269,$W269),(($I269*N269)^2+($P269*U269)^2)^0.5/SUM($I269,$P269)),N269),""),0)</f>
        <v>0</v>
      </c>
      <c r="AE269" s="10">
        <f>IF(AC269&lt;&gt;"",(AC269*SUM($I269,$P269,$W269))^2,"")</f>
        <v>0</v>
      </c>
      <c r="AF269" s="10">
        <f>IF(AD269&lt;&gt;"",(AD269*SUM($I269,$P269,$W269))^2,"")</f>
        <v>0</v>
      </c>
      <c r="AG269" s="10">
        <f>IFERROR(ABS(I269),"")</f>
        <v>0</v>
      </c>
      <c r="AH269" s="10">
        <f>IFERROR(ABS(P269),"")</f>
        <v>0</v>
      </c>
      <c r="AI269" s="10">
        <f>IFERROR(ABS(W269),"")</f>
        <v>0</v>
      </c>
    </row>
    <row r="270" spans="2:35">
      <c r="B270">
        <v>266</v>
      </c>
      <c r="C270" t="s">
        <v>285</v>
      </c>
      <c r="D270" t="s">
        <v>284</v>
      </c>
      <c r="H270">
        <f>IF('3-Controllo quantitativo'!J268&lt;&gt;"",'3-Controllo quantitativo'!J268,"")</f>
        <v>0</v>
      </c>
      <c r="I270">
        <f>IF(E270&lt;&gt;"",IF(J270&lt;&gt;"",IF('3-Controllo quantitativo'!O268&lt;&gt;"",'3-Controllo quantitativo'!O268,0),""),"")</f>
        <v>0</v>
      </c>
      <c r="M270">
        <f>ROUND(IF($E270="",IF(J270="",0,0),IF(I270="",0,($E270^2+J270^2)^0.5)),5)</f>
        <v>0</v>
      </c>
      <c r="N270">
        <f>ROUND(IF($F270="",IF(K270="",0,0),IF(K270="",0,($F270^2+K270^2)^0.5)),5)</f>
        <v>0</v>
      </c>
      <c r="O270">
        <f>IF('3-Controllo quantitativo'!P268&lt;&gt;"",'3-Controllo quantitativo'!P268,"")</f>
        <v>0</v>
      </c>
      <c r="T270">
        <f>ROUND(IF($E270="",IF(Q270="",0,0),IF(Q270="",0,($E270^2+Q270^2)^0.5)),5)</f>
        <v>0</v>
      </c>
      <c r="U270">
        <f>ROUND(IF($F270="",IF(R270="",0,0),IF(R270="",0,($F270^2+R270^2)^0.5)),5)</f>
        <v>0</v>
      </c>
      <c r="V270">
        <f>IF('3-Controllo quantitativo'!V268&lt;&gt;"",'3-Controllo quantitativo'!V268,"")</f>
        <v>0</v>
      </c>
      <c r="AA270">
        <f>ROUND(IF($E270="",IF(X270="",0,0),IF(X270="",0,($E270^2+X270^2)^0.5)),5)</f>
        <v>0</v>
      </c>
      <c r="AB270">
        <f>ROUND(IF($F270="",IF(Y270="",0,0),IF(Y270="",0,($F270^2+Y270^2)^0.5)),5)</f>
        <v>0</v>
      </c>
      <c r="AC270">
        <f>IF(SUM($I270,$P270),IF($I270&lt;&gt;"",IF($P270&lt;&gt;"",IF($W270&lt;&gt;"",(($I270*M270)^2+($P270*T270)^2+($W270*AA270)^2)^0.5/SUM($I270,$P270,$W270),(($I270*M270)^2+($P270*T270)^2)^0.5/SUM($I270,$P270)),M270),""),0)</f>
        <v>0</v>
      </c>
      <c r="AD270">
        <f>IF(SUM($I270,$P270),IF($I270&lt;&gt;"",IF($P270&lt;&gt;"",IF($W270&lt;&gt;"",(($I270*N270)^2+($P270*U270)^2+($W270*AB270)^2)^0.5/SUM($I270,$P270,$W270),(($I270*N270)^2+($P270*U270)^2)^0.5/SUM($I270,$P270)),N270),""),0)</f>
        <v>0</v>
      </c>
      <c r="AE270" s="10">
        <f>IF(AC270&lt;&gt;"",(AC270*SUM($I270,$P270,$W270))^2,"")</f>
        <v>0</v>
      </c>
      <c r="AF270" s="10">
        <f>IF(AD270&lt;&gt;"",(AD270*SUM($I270,$P270,$W270))^2,"")</f>
        <v>0</v>
      </c>
      <c r="AG270" s="10">
        <f>IFERROR(ABS(I270),"")</f>
        <v>0</v>
      </c>
      <c r="AH270" s="10">
        <f>IFERROR(ABS(P270),"")</f>
        <v>0</v>
      </c>
      <c r="AI270" s="10">
        <f>IFERROR(ABS(W270),"")</f>
        <v>0</v>
      </c>
    </row>
    <row r="271" spans="2:35">
      <c r="B271">
        <v>267</v>
      </c>
      <c r="C271" t="s">
        <v>285</v>
      </c>
      <c r="D271" t="s">
        <v>286</v>
      </c>
      <c r="H271">
        <f>IF('3-Controllo quantitativo'!J269&lt;&gt;"",'3-Controllo quantitativo'!J269,"")</f>
        <v>0</v>
      </c>
      <c r="I271">
        <f>IF(E271&lt;&gt;"",IF(J271&lt;&gt;"",IF('3-Controllo quantitativo'!O269&lt;&gt;"",'3-Controllo quantitativo'!O269,0),""),"")</f>
        <v>0</v>
      </c>
      <c r="M271">
        <f>ROUND(IF($E271="",IF(J271="",0,0),IF(I271="",0,($E271^2+J271^2)^0.5)),5)</f>
        <v>0</v>
      </c>
      <c r="N271">
        <f>ROUND(IF($F271="",IF(K271="",0,0),IF(K271="",0,($F271^2+K271^2)^0.5)),5)</f>
        <v>0</v>
      </c>
      <c r="O271">
        <f>IF('3-Controllo quantitativo'!P269&lt;&gt;"",'3-Controllo quantitativo'!P269,"")</f>
        <v>0</v>
      </c>
      <c r="T271">
        <f>ROUND(IF($E271="",IF(Q271="",0,0),IF(Q271="",0,($E271^2+Q271^2)^0.5)),5)</f>
        <v>0</v>
      </c>
      <c r="U271">
        <f>ROUND(IF($F271="",IF(R271="",0,0),IF(R271="",0,($F271^2+R271^2)^0.5)),5)</f>
        <v>0</v>
      </c>
      <c r="V271">
        <f>IF('3-Controllo quantitativo'!V269&lt;&gt;"",'3-Controllo quantitativo'!V269,"")</f>
        <v>0</v>
      </c>
      <c r="AA271">
        <f>ROUND(IF($E271="",IF(X271="",0,0),IF(X271="",0,($E271^2+X271^2)^0.5)),5)</f>
        <v>0</v>
      </c>
      <c r="AB271">
        <f>ROUND(IF($F271="",IF(Y271="",0,0),IF(Y271="",0,($F271^2+Y271^2)^0.5)),5)</f>
        <v>0</v>
      </c>
      <c r="AC271">
        <f>IF(SUM($I271,$P271),IF($I271&lt;&gt;"",IF($P271&lt;&gt;"",IF($W271&lt;&gt;"",(($I271*M271)^2+($P271*T271)^2+($W271*AA271)^2)^0.5/SUM($I271,$P271,$W271),(($I271*M271)^2+($P271*T271)^2)^0.5/SUM($I271,$P271)),M271),""),0)</f>
        <v>0</v>
      </c>
      <c r="AD271">
        <f>IF(SUM($I271,$P271),IF($I271&lt;&gt;"",IF($P271&lt;&gt;"",IF($W271&lt;&gt;"",(($I271*N271)^2+($P271*U271)^2+($W271*AB271)^2)^0.5/SUM($I271,$P271,$W271),(($I271*N271)^2+($P271*U271)^2)^0.5/SUM($I271,$P271)),N271),""),0)</f>
        <v>0</v>
      </c>
      <c r="AE271" s="10">
        <f>IF(AC271&lt;&gt;"",(AC271*SUM($I271,$P271,$W271))^2,"")</f>
        <v>0</v>
      </c>
      <c r="AF271" s="10">
        <f>IF(AD271&lt;&gt;"",(AD271*SUM($I271,$P271,$W271))^2,"")</f>
        <v>0</v>
      </c>
      <c r="AG271" s="10">
        <f>IFERROR(ABS(I271),"")</f>
        <v>0</v>
      </c>
      <c r="AH271" s="10">
        <f>IFERROR(ABS(P271),"")</f>
        <v>0</v>
      </c>
      <c r="AI271" s="10">
        <f>IFERROR(ABS(W271),"")</f>
        <v>0</v>
      </c>
    </row>
    <row r="272" spans="2:35">
      <c r="B272">
        <v>268</v>
      </c>
      <c r="C272" t="s">
        <v>287</v>
      </c>
      <c r="D272" t="s">
        <v>286</v>
      </c>
      <c r="H272">
        <f>IF('3-Controllo quantitativo'!J270&lt;&gt;"",'3-Controllo quantitativo'!J270,"")</f>
        <v>0</v>
      </c>
      <c r="I272">
        <f>IF(E272&lt;&gt;"",IF(J272&lt;&gt;"",IF('3-Controllo quantitativo'!O270&lt;&gt;"",'3-Controllo quantitativo'!O270,0),""),"")</f>
        <v>0</v>
      </c>
      <c r="M272">
        <f>ROUND(IF($E272="",IF(J272="",0,0),IF(I272="",0,($E272^2+J272^2)^0.5)),5)</f>
        <v>0</v>
      </c>
      <c r="N272">
        <f>ROUND(IF($F272="",IF(K272="",0,0),IF(K272="",0,($F272^2+K272^2)^0.5)),5)</f>
        <v>0</v>
      </c>
      <c r="O272">
        <f>IF('3-Controllo quantitativo'!P270&lt;&gt;"",'3-Controllo quantitativo'!P270,"")</f>
        <v>0</v>
      </c>
      <c r="T272">
        <f>ROUND(IF($E272="",IF(Q272="",0,0),IF(Q272="",0,($E272^2+Q272^2)^0.5)),5)</f>
        <v>0</v>
      </c>
      <c r="U272">
        <f>ROUND(IF($F272="",IF(R272="",0,0),IF(R272="",0,($F272^2+R272^2)^0.5)),5)</f>
        <v>0</v>
      </c>
      <c r="V272">
        <f>IF('3-Controllo quantitativo'!V270&lt;&gt;"",'3-Controllo quantitativo'!V270,"")</f>
        <v>0</v>
      </c>
      <c r="AA272">
        <f>ROUND(IF($E272="",IF(X272="",0,0),IF(X272="",0,($E272^2+X272^2)^0.5)),5)</f>
        <v>0</v>
      </c>
      <c r="AB272">
        <f>ROUND(IF($F272="",IF(Y272="",0,0),IF(Y272="",0,($F272^2+Y272^2)^0.5)),5)</f>
        <v>0</v>
      </c>
      <c r="AC272">
        <f>IF(SUM($I272,$P272),IF($I272&lt;&gt;"",IF($P272&lt;&gt;"",IF($W272&lt;&gt;"",(($I272*M272)^2+($P272*T272)^2+($W272*AA272)^2)^0.5/SUM($I272,$P272,$W272),(($I272*M272)^2+($P272*T272)^2)^0.5/SUM($I272,$P272)),M272),""),0)</f>
        <v>0</v>
      </c>
      <c r="AD272">
        <f>IF(SUM($I272,$P272),IF($I272&lt;&gt;"",IF($P272&lt;&gt;"",IF($W272&lt;&gt;"",(($I272*N272)^2+($P272*U272)^2+($W272*AB272)^2)^0.5/SUM($I272,$P272,$W272),(($I272*N272)^2+($P272*U272)^2)^0.5/SUM($I272,$P272)),N272),""),0)</f>
        <v>0</v>
      </c>
      <c r="AE272" s="10">
        <f>IF(AC272&lt;&gt;"",(AC272*SUM($I272,$P272,$W272))^2,"")</f>
        <v>0</v>
      </c>
      <c r="AF272" s="10">
        <f>IF(AD272&lt;&gt;"",(AD272*SUM($I272,$P272,$W272))^2,"")</f>
        <v>0</v>
      </c>
      <c r="AG272" s="10">
        <f>IFERROR(ABS(I272),"")</f>
        <v>0</v>
      </c>
      <c r="AH272" s="10">
        <f>IFERROR(ABS(P272),"")</f>
        <v>0</v>
      </c>
      <c r="AI272" s="10">
        <f>IFERROR(ABS(W272),"")</f>
        <v>0</v>
      </c>
    </row>
    <row r="273" spans="2:35">
      <c r="B273">
        <v>269</v>
      </c>
      <c r="C273" t="s">
        <v>288</v>
      </c>
      <c r="D273" t="s">
        <v>286</v>
      </c>
      <c r="H273">
        <f>IF('3-Controllo quantitativo'!J271&lt;&gt;"",'3-Controllo quantitativo'!J271,"")</f>
        <v>0</v>
      </c>
      <c r="I273">
        <f>IF(E273&lt;&gt;"",IF(J273&lt;&gt;"",IF('3-Controllo quantitativo'!O271&lt;&gt;"",'3-Controllo quantitativo'!O271,0),""),"")</f>
        <v>0</v>
      </c>
      <c r="M273">
        <f>ROUND(IF($E273="",IF(J273="",0,0),IF(I273="",0,($E273^2+J273^2)^0.5)),5)</f>
        <v>0</v>
      </c>
      <c r="N273">
        <f>ROUND(IF($F273="",IF(K273="",0,0),IF(K273="",0,($F273^2+K273^2)^0.5)),5)</f>
        <v>0</v>
      </c>
      <c r="O273">
        <f>IF('3-Controllo quantitativo'!P271&lt;&gt;"",'3-Controllo quantitativo'!P271,"")</f>
        <v>0</v>
      </c>
      <c r="T273">
        <f>ROUND(IF($E273="",IF(Q273="",0,0),IF(Q273="",0,($E273^2+Q273^2)^0.5)),5)</f>
        <v>0</v>
      </c>
      <c r="U273">
        <f>ROUND(IF($F273="",IF(R273="",0,0),IF(R273="",0,($F273^2+R273^2)^0.5)),5)</f>
        <v>0</v>
      </c>
      <c r="V273">
        <f>IF('3-Controllo quantitativo'!V271&lt;&gt;"",'3-Controllo quantitativo'!V271,"")</f>
        <v>0</v>
      </c>
      <c r="AA273">
        <f>ROUND(IF($E273="",IF(X273="",0,0),IF(X273="",0,($E273^2+X273^2)^0.5)),5)</f>
        <v>0</v>
      </c>
      <c r="AB273">
        <f>ROUND(IF($F273="",IF(Y273="",0,0),IF(Y273="",0,($F273^2+Y273^2)^0.5)),5)</f>
        <v>0</v>
      </c>
      <c r="AC273">
        <f>IF(SUM($I273,$P273),IF($I273&lt;&gt;"",IF($P273&lt;&gt;"",IF($W273&lt;&gt;"",(($I273*M273)^2+($P273*T273)^2+($W273*AA273)^2)^0.5/SUM($I273,$P273,$W273),(($I273*M273)^2+($P273*T273)^2)^0.5/SUM($I273,$P273)),M273),""),0)</f>
        <v>0</v>
      </c>
      <c r="AD273">
        <f>IF(SUM($I273,$P273),IF($I273&lt;&gt;"",IF($P273&lt;&gt;"",IF($W273&lt;&gt;"",(($I273*N273)^2+($P273*U273)^2+($W273*AB273)^2)^0.5/SUM($I273,$P273,$W273),(($I273*N273)^2+($P273*U273)^2)^0.5/SUM($I273,$P273)),N273),""),0)</f>
        <v>0</v>
      </c>
      <c r="AE273" s="10">
        <f>IF(AC273&lt;&gt;"",(AC273*SUM($I273,$P273,$W273))^2,"")</f>
        <v>0</v>
      </c>
      <c r="AF273" s="10">
        <f>IF(AD273&lt;&gt;"",(AD273*SUM($I273,$P273,$W273))^2,"")</f>
        <v>0</v>
      </c>
      <c r="AG273" s="10">
        <f>IFERROR(ABS(I273),"")</f>
        <v>0</v>
      </c>
      <c r="AH273" s="10">
        <f>IFERROR(ABS(P273),"")</f>
        <v>0</v>
      </c>
      <c r="AI273" s="10">
        <f>IFERROR(ABS(W273),"")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274">
    <cfRule type="expression" dxfId="0" priority="5">
      <formula>TRUE</formula>
    </cfRule>
  </conditionalFormatting>
  <conditionalFormatting sqref="B5:D274">
    <cfRule type="expression" dxfId="0" priority="1">
      <formula>TRUE</formula>
    </cfRule>
  </conditionalFormatting>
  <conditionalFormatting sqref="E5:G274">
    <cfRule type="expression" dxfId="1" priority="6">
      <formula>TRUE</formula>
    </cfRule>
  </conditionalFormatting>
  <conditionalFormatting sqref="H5:I274">
    <cfRule type="expression" dxfId="0" priority="2">
      <formula>TRUE</formula>
    </cfRule>
  </conditionalFormatting>
  <conditionalFormatting sqref="J5:L274">
    <cfRule type="expression" dxfId="1" priority="7">
      <formula>TRUE</formula>
    </cfRule>
  </conditionalFormatting>
  <conditionalFormatting sqref="M5:P274">
    <cfRule type="expression" dxfId="0" priority="3">
      <formula>TRUE</formula>
    </cfRule>
  </conditionalFormatting>
  <conditionalFormatting sqref="Q5:S274">
    <cfRule type="expression" dxfId="1" priority="8">
      <formula>TRUE</formula>
    </cfRule>
  </conditionalFormatting>
  <conditionalFormatting sqref="T5:V274">
    <cfRule type="expression" dxfId="0" priority="4">
      <formula>TRUE</formula>
    </cfRule>
  </conditionalFormatting>
  <conditionalFormatting sqref="X5:Z274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1-Dati di base</vt:lpstr>
      <vt:lpstr>2-Controllo qualitativo</vt:lpstr>
      <vt:lpstr>2.1-Criteri significativi</vt:lpstr>
      <vt:lpstr>3-Controllo quantitativo</vt:lpstr>
      <vt:lpstr>3.1-Coefficienti di emissione</vt:lpstr>
      <vt:lpstr>3.2-Trasporto verso l'estero</vt:lpstr>
      <vt:lpstr>3.3-Trasporto verso il nord</vt:lpstr>
      <vt:lpstr>4-Qualità dei dati</vt:lpstr>
      <vt:lpstr>5-Valutazione dell'incertezza</vt:lpstr>
      <vt:lpstr>6-Tabella di riepilogo</vt:lpstr>
      <vt:lpstr>Appendice 1, Codice settore</vt:lpstr>
      <vt:lpstr>Appendice 2, GWP dei HFCs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2024-05-07T07:47:02Z</dcterms:created>
  <dcterms:modified xsi:type="dcterms:W3CDTF">2024-05-07T07:47:02Z</dcterms:modified>
</cp:coreProperties>
</file>