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财务咨询\项目管理\附件（表单）\"/>
    </mc:Choice>
  </mc:AlternateContent>
  <bookViews>
    <workbookView xWindow="240" yWindow="120" windowWidth="14940" windowHeight="7785" tabRatio="429"/>
  </bookViews>
  <sheets>
    <sheet name="项目计划表服务表样" sheetId="21" r:id="rId1"/>
    <sheet name="项目计划表硬件销售表样" sheetId="22" r:id="rId2"/>
    <sheet name="code" sheetId="12" state="hidden" r:id="rId3"/>
    <sheet name="Rate by level" sheetId="4" state="hidden" r:id="rId4"/>
    <sheet name="Charge Rate" sheetId="10" state="hidden" r:id="rId5"/>
    <sheet name="code sheet" sheetId="14" state="hidden" r:id="rId6"/>
  </sheets>
  <calcPr calcId="162913"/>
  <customWorkbookViews>
    <customWorkbookView name="full screen" guid="{DAB01E8A-AAEE-4AE9-93BC-A8BE20809BF3}" maximized="1" xWindow="-8" yWindow="-8" windowWidth="1382" windowHeight="744" activeSheetId="18"/>
  </customWorkbookViews>
</workbook>
</file>

<file path=xl/calcChain.xml><?xml version="1.0" encoding="utf-8"?>
<calcChain xmlns="http://schemas.openxmlformats.org/spreadsheetml/2006/main">
  <c r="H9" i="21" l="1"/>
  <c r="H8" i="22" l="1"/>
  <c r="D37" i="22"/>
  <c r="E36" i="22"/>
  <c r="E37" i="22" s="1"/>
  <c r="D32" i="22"/>
  <c r="B32" i="22"/>
  <c r="E31" i="22"/>
  <c r="E30" i="22"/>
  <c r="E29" i="22"/>
  <c r="E28" i="22"/>
  <c r="E27" i="22"/>
  <c r="E26" i="22"/>
  <c r="K20" i="22"/>
  <c r="M20" i="22" s="1"/>
  <c r="N20" i="22" s="1"/>
  <c r="K19" i="22"/>
  <c r="M19" i="22" s="1"/>
  <c r="N19" i="22" s="1"/>
  <c r="K18" i="22"/>
  <c r="M18" i="22" s="1"/>
  <c r="N18" i="22" s="1"/>
  <c r="K17" i="22"/>
  <c r="M17" i="22" s="1"/>
  <c r="N17" i="22" s="1"/>
  <c r="K16" i="22"/>
  <c r="M16" i="22" s="1"/>
  <c r="N16" i="22" s="1"/>
  <c r="C11" i="22"/>
  <c r="C10" i="22"/>
  <c r="H9" i="22"/>
  <c r="E9" i="22"/>
  <c r="C9" i="22"/>
  <c r="F8" i="22"/>
  <c r="C8" i="22"/>
  <c r="F7" i="22"/>
  <c r="C7" i="22"/>
  <c r="E9" i="21"/>
  <c r="E36" i="21"/>
  <c r="E37" i="21" s="1"/>
  <c r="D32" i="21"/>
  <c r="B32" i="21"/>
  <c r="E31" i="21"/>
  <c r="E30" i="21"/>
  <c r="E29" i="21"/>
  <c r="E28" i="21"/>
  <c r="E27" i="21"/>
  <c r="E26" i="21"/>
  <c r="D37" i="21"/>
  <c r="E32" i="21" l="1"/>
  <c r="N21" i="22"/>
  <c r="E32" i="22"/>
  <c r="H10" i="22" s="1"/>
  <c r="H11" i="22" s="1"/>
  <c r="E10" i="22"/>
  <c r="K20" i="21"/>
  <c r="K19" i="21"/>
  <c r="K18" i="21"/>
  <c r="K17" i="21"/>
  <c r="K16" i="21"/>
  <c r="I8" i="21" l="1"/>
  <c r="I7" i="21"/>
  <c r="F8" i="21"/>
  <c r="F7" i="21"/>
  <c r="C11" i="21"/>
  <c r="C10" i="21"/>
  <c r="C9" i="21"/>
  <c r="C8" i="21"/>
  <c r="C7" i="21"/>
  <c r="M20" i="21" l="1"/>
  <c r="M19" i="21"/>
  <c r="M18" i="21"/>
  <c r="M17" i="21"/>
  <c r="M16" i="21"/>
  <c r="N16" i="21" s="1"/>
  <c r="N20" i="21" l="1"/>
  <c r="N19" i="21"/>
  <c r="N17" i="21"/>
  <c r="N18" i="21"/>
  <c r="N21" i="21" l="1"/>
  <c r="H10" i="21"/>
  <c r="E10" i="21" s="1"/>
  <c r="H11" i="21" l="1"/>
</calcChain>
</file>

<file path=xl/sharedStrings.xml><?xml version="1.0" encoding="utf-8"?>
<sst xmlns="http://schemas.openxmlformats.org/spreadsheetml/2006/main" count="287" uniqueCount="155">
  <si>
    <t>AII</t>
  </si>
  <si>
    <t>Charge Rate</t>
  </si>
  <si>
    <t>AI</t>
  </si>
  <si>
    <t>Consultant</t>
  </si>
  <si>
    <t>SI</t>
  </si>
  <si>
    <t>SII</t>
  </si>
  <si>
    <t>SIII</t>
  </si>
  <si>
    <t>SIV</t>
  </si>
  <si>
    <t>SV</t>
  </si>
  <si>
    <t>Level</t>
  </si>
  <si>
    <t>D</t>
  </si>
  <si>
    <t>M</t>
  </si>
  <si>
    <t>AD</t>
  </si>
  <si>
    <t>AM</t>
  </si>
  <si>
    <t>M(foreign)</t>
  </si>
  <si>
    <t>AD(foreign)</t>
  </si>
  <si>
    <t>D(foreign)</t>
  </si>
  <si>
    <t>Intern</t>
  </si>
  <si>
    <t>Supervisor</t>
  </si>
  <si>
    <t>Staff Level</t>
  </si>
  <si>
    <t>Rate</t>
  </si>
  <si>
    <t>TRG</t>
  </si>
  <si>
    <t>Special approval from ERS functional leader and ERS risk management leader or designee</t>
  </si>
  <si>
    <t>Written confirmation from client</t>
  </si>
  <si>
    <t>Audit / referring office's confirmation email</t>
  </si>
  <si>
    <t>BR</t>
  </si>
  <si>
    <t>AUTO</t>
  </si>
  <si>
    <t>FSI-RPI</t>
  </si>
  <si>
    <t>FSI-GR</t>
  </si>
  <si>
    <t>FSI-GRR</t>
  </si>
  <si>
    <t>TNA</t>
  </si>
  <si>
    <t>GDC</t>
  </si>
  <si>
    <t>Currency</t>
  </si>
  <si>
    <t>HKD</t>
  </si>
  <si>
    <t>RMB</t>
  </si>
  <si>
    <t>HK ERS Partner - Exp</t>
  </si>
  <si>
    <t>ML ERS Partner - Exp</t>
  </si>
  <si>
    <t>HK ERS Partner - Local</t>
  </si>
  <si>
    <t>HK ERS D - Local</t>
  </si>
  <si>
    <t>HK ERS M - Local</t>
  </si>
  <si>
    <t>HK ERS C - Local</t>
  </si>
  <si>
    <t>HK ERS AD - Local</t>
  </si>
  <si>
    <t>ML ERS AD - Local</t>
  </si>
  <si>
    <t>HK ERS AD - Exp</t>
  </si>
  <si>
    <t>ML ERS AD - Exp</t>
  </si>
  <si>
    <t>HK ERS M - Exp</t>
  </si>
  <si>
    <t>HK ERS C - Exp</t>
  </si>
  <si>
    <t>HK ERS S3 - Local</t>
  </si>
  <si>
    <t>HK ERS S2 - Local</t>
  </si>
  <si>
    <t>HK ERS S1 - Local</t>
  </si>
  <si>
    <t>HK ERS AM - Local</t>
  </si>
  <si>
    <t>HK ERS S2 - Exp</t>
  </si>
  <si>
    <t>ML ERS S2 - Exp</t>
  </si>
  <si>
    <t>HK ERS S1 - Exp</t>
  </si>
  <si>
    <t>HK ERS A2 - Local</t>
  </si>
  <si>
    <t>HK ERS A1 - Local</t>
  </si>
  <si>
    <t>HK ERS Intern - Local</t>
  </si>
  <si>
    <t>HK ERS SPR - Local</t>
  </si>
  <si>
    <t>ML ERS Partner - Local</t>
  </si>
  <si>
    <t>ML ERS D - Exp</t>
  </si>
  <si>
    <t>ML ERS D - Local</t>
  </si>
  <si>
    <t>ML ERS M - Exp</t>
  </si>
  <si>
    <t>ML ERS M - Local</t>
  </si>
  <si>
    <t>ML ERS C - Local</t>
  </si>
  <si>
    <t>ML ERS C - Exp</t>
  </si>
  <si>
    <t>ML ERS AM - Exp</t>
  </si>
  <si>
    <t>ML ERS S3 - Exp</t>
  </si>
  <si>
    <t>ML ERS S1 - Exp</t>
  </si>
  <si>
    <t>ML ERS S3 - Local</t>
  </si>
  <si>
    <t>ML ERS S2 - Local</t>
  </si>
  <si>
    <t>ML ERS S1 - Local</t>
  </si>
  <si>
    <t>ML ERS AM - Local</t>
  </si>
  <si>
    <t>ML ERS A2 - Local</t>
  </si>
  <si>
    <t>ML ERS A2 - Exp</t>
  </si>
  <si>
    <t>ML ERS A1 - Local</t>
  </si>
  <si>
    <t>ML ERS Intern - Local</t>
  </si>
  <si>
    <t>ML ERS SPR - Local</t>
  </si>
  <si>
    <t>ML ERS AA - Local</t>
  </si>
  <si>
    <t>HK ERS S1 - Audit Second</t>
  </si>
  <si>
    <t>HK ERS S2 - Audit Second</t>
  </si>
  <si>
    <t>Category</t>
  </si>
  <si>
    <t>P</t>
  </si>
  <si>
    <t>S</t>
  </si>
  <si>
    <t>项目计划表</t>
    <phoneticPr fontId="10" type="noConversion"/>
  </si>
  <si>
    <t>单元格为蓝色的部分为必填</t>
  </si>
  <si>
    <t>项目描述</t>
  </si>
  <si>
    <t>项目名称</t>
  </si>
  <si>
    <t>项目编号</t>
  </si>
  <si>
    <t>项目经理</t>
  </si>
  <si>
    <t>姓名</t>
  </si>
  <si>
    <t>月份</t>
  </si>
  <si>
    <t>合计天数</t>
  </si>
  <si>
    <t>合计小时数</t>
  </si>
  <si>
    <t>注释：</t>
  </si>
  <si>
    <t>自动计算</t>
  </si>
  <si>
    <t>综合信息</t>
  </si>
  <si>
    <r>
      <t xml:space="preserve">项目编号
</t>
    </r>
    <r>
      <rPr>
        <b/>
        <sz val="9"/>
        <color rgb="FF0070C0"/>
        <rFont val="Arial"/>
        <family val="2"/>
      </rPr>
      <t>(一个合同下的全部项目编号)</t>
    </r>
  </si>
  <si>
    <r>
      <t xml:space="preserve">部分
</t>
    </r>
    <r>
      <rPr>
        <b/>
        <sz val="9"/>
        <color rgb="FF0070C0"/>
        <rFont val="Arial"/>
        <family val="2"/>
      </rPr>
      <t>(如非全天，请估计)</t>
    </r>
  </si>
  <si>
    <t>项目主管</t>
    <phoneticPr fontId="10" type="noConversion"/>
  </si>
  <si>
    <t>负责中心：</t>
    <phoneticPr fontId="10" type="noConversion"/>
  </si>
  <si>
    <t xml:space="preserve">地区
</t>
    <phoneticPr fontId="10" type="noConversion"/>
  </si>
  <si>
    <t>利润</t>
    <phoneticPr fontId="10" type="noConversion"/>
  </si>
  <si>
    <t>项目安排</t>
    <phoneticPr fontId="10" type="noConversion"/>
  </si>
  <si>
    <r>
      <rPr>
        <b/>
        <sz val="9"/>
        <rFont val="宋体"/>
        <family val="3"/>
        <charset val="134"/>
      </rPr>
      <t xml:space="preserve">地区
</t>
    </r>
    <r>
      <rPr>
        <b/>
        <sz val="9"/>
        <color rgb="FF0070C0"/>
        <rFont val="Arial"/>
        <family val="2"/>
      </rPr>
      <t/>
    </r>
    <phoneticPr fontId="10" type="noConversion"/>
  </si>
  <si>
    <t>编号</t>
    <phoneticPr fontId="10" type="noConversion"/>
  </si>
  <si>
    <t>工号</t>
    <phoneticPr fontId="10" type="noConversion"/>
  </si>
  <si>
    <r>
      <rPr>
        <b/>
        <sz val="9"/>
        <rFont val="宋体"/>
        <family val="3"/>
        <charset val="134"/>
      </rPr>
      <t>员工级别</t>
    </r>
    <r>
      <rPr>
        <b/>
        <sz val="9"/>
        <color rgb="FF0070C0"/>
        <rFont val="Arial"/>
        <family val="2"/>
      </rPr>
      <t/>
    </r>
    <phoneticPr fontId="10" type="noConversion"/>
  </si>
  <si>
    <t>参考海信实际时薪</t>
    <phoneticPr fontId="10" type="noConversion"/>
  </si>
  <si>
    <t>费率
(当地币)</t>
    <phoneticPr fontId="10" type="noConversion"/>
  </si>
  <si>
    <r>
      <rPr>
        <b/>
        <sz val="9"/>
        <rFont val="宋体"/>
        <family val="3"/>
        <charset val="134"/>
      </rPr>
      <t xml:space="preserve">起始
</t>
    </r>
    <r>
      <rPr>
        <b/>
        <sz val="9"/>
        <color rgb="FF0070C0"/>
        <rFont val="Arial"/>
        <family val="2"/>
      </rPr>
      <t>(</t>
    </r>
    <r>
      <rPr>
        <b/>
        <sz val="9"/>
        <color rgb="FF0070C0"/>
        <rFont val="宋体"/>
        <family val="3"/>
        <charset val="134"/>
      </rPr>
      <t>请用日期格式</t>
    </r>
    <r>
      <rPr>
        <b/>
        <sz val="9"/>
        <color rgb="FF0070C0"/>
        <rFont val="Arial"/>
        <family val="2"/>
      </rPr>
      <t>!)</t>
    </r>
    <phoneticPr fontId="10" type="noConversion"/>
  </si>
  <si>
    <r>
      <rPr>
        <b/>
        <sz val="9"/>
        <rFont val="宋体"/>
        <family val="3"/>
        <charset val="134"/>
      </rPr>
      <t xml:space="preserve">终止
</t>
    </r>
    <r>
      <rPr>
        <b/>
        <sz val="9"/>
        <color rgb="FF0070C0"/>
        <rFont val="Arial"/>
        <family val="2"/>
      </rPr>
      <t>(</t>
    </r>
    <r>
      <rPr>
        <b/>
        <sz val="9"/>
        <color rgb="FF0070C0"/>
        <rFont val="宋体"/>
        <family val="3"/>
        <charset val="134"/>
      </rPr>
      <t>请用日期格式</t>
    </r>
    <r>
      <rPr>
        <b/>
        <sz val="9"/>
        <color rgb="FF0070C0"/>
        <rFont val="Arial"/>
        <family val="2"/>
      </rPr>
      <t>!)</t>
    </r>
    <phoneticPr fontId="10" type="noConversion"/>
  </si>
  <si>
    <t>计划利润率%</t>
    <phoneticPr fontId="10" type="noConversion"/>
  </si>
  <si>
    <t>人工成本合计
(当地币)</t>
    <phoneticPr fontId="10" type="noConversion"/>
  </si>
  <si>
    <t>人工成本总计</t>
    <phoneticPr fontId="10" type="noConversion"/>
  </si>
  <si>
    <t>报销详情</t>
    <phoneticPr fontId="23" type="noConversion"/>
  </si>
  <si>
    <t>总计</t>
    <phoneticPr fontId="23" type="noConversion"/>
  </si>
  <si>
    <t>采购详情</t>
    <phoneticPr fontId="23" type="noConversion"/>
  </si>
  <si>
    <t>采购类型</t>
    <phoneticPr fontId="23" type="noConversion"/>
  </si>
  <si>
    <t>报销类型</t>
  </si>
  <si>
    <t>费用金额预估</t>
    <phoneticPr fontId="23" type="noConversion"/>
  </si>
  <si>
    <t>预估说明</t>
    <phoneticPr fontId="10" type="noConversion"/>
  </si>
  <si>
    <t>客户承担</t>
    <phoneticPr fontId="10" type="noConversion"/>
  </si>
  <si>
    <t>项目组承担</t>
    <phoneticPr fontId="10" type="noConversion"/>
  </si>
  <si>
    <t>费用报销总计</t>
    <phoneticPr fontId="23" type="noConversion"/>
  </si>
  <si>
    <t>采购金额预估</t>
    <phoneticPr fontId="23" type="noConversion"/>
  </si>
  <si>
    <t>项目组承担</t>
    <phoneticPr fontId="10" type="noConversion"/>
  </si>
  <si>
    <t>计划成本总额</t>
  </si>
  <si>
    <t>计划成本是否合规</t>
  </si>
  <si>
    <t>硬件销售：</t>
    <phoneticPr fontId="10" type="noConversion"/>
  </si>
  <si>
    <t>项目经理填写</t>
    <phoneticPr fontId="10" type="noConversion"/>
  </si>
  <si>
    <t>采购成本：</t>
    <phoneticPr fontId="10" type="noConversion"/>
  </si>
  <si>
    <t>自动计算</t>
    <phoneticPr fontId="10" type="noConversion"/>
  </si>
  <si>
    <t>合同金额：</t>
    <phoneticPr fontId="10" type="noConversion"/>
  </si>
  <si>
    <t>税金：</t>
    <phoneticPr fontId="10" type="noConversion"/>
  </si>
  <si>
    <t>费用和支出：</t>
    <phoneticPr fontId="10" type="noConversion"/>
  </si>
  <si>
    <t>净利润：</t>
    <phoneticPr fontId="10" type="noConversion"/>
  </si>
  <si>
    <t>输入值全部以当地币表示 (全额)（技术服务费）</t>
    <phoneticPr fontId="10" type="noConversion"/>
  </si>
  <si>
    <t>自动计算</t>
    <phoneticPr fontId="10" type="noConversion"/>
  </si>
  <si>
    <t>项目计划表</t>
    <phoneticPr fontId="10" type="noConversion"/>
  </si>
  <si>
    <t>单元格为蓝色的部分为必填</t>
    <phoneticPr fontId="10" type="noConversion"/>
  </si>
  <si>
    <t>财务主管审批</t>
    <phoneticPr fontId="10" type="noConversion"/>
  </si>
  <si>
    <t>财务部意见</t>
    <phoneticPr fontId="23" type="noConversion"/>
  </si>
  <si>
    <t>综合信息</t>
    <phoneticPr fontId="10" type="noConversion"/>
  </si>
  <si>
    <t>项目主管</t>
    <phoneticPr fontId="10" type="noConversion"/>
  </si>
  <si>
    <t>项目经理</t>
    <phoneticPr fontId="10" type="noConversion"/>
  </si>
  <si>
    <t>项目编号</t>
    <phoneticPr fontId="10" type="noConversion"/>
  </si>
  <si>
    <t>项目名称</t>
    <phoneticPr fontId="10" type="noConversion"/>
  </si>
  <si>
    <t>项目描述</t>
    <phoneticPr fontId="10" type="noConversion"/>
  </si>
  <si>
    <t xml:space="preserve">地区
</t>
    <phoneticPr fontId="10" type="noConversion"/>
  </si>
  <si>
    <t>计划成本总额</t>
    <phoneticPr fontId="10" type="noConversion"/>
  </si>
  <si>
    <t>计划成本是否合规</t>
    <phoneticPr fontId="10" type="noConversion"/>
  </si>
  <si>
    <t>服务收入总计（税后）</t>
    <phoneticPr fontId="10" type="noConversion"/>
  </si>
  <si>
    <t>分包合同 费用
(如果可应用)</t>
    <phoneticPr fontId="10" type="noConversion"/>
  </si>
  <si>
    <t>服务净收入</t>
    <phoneticPr fontId="10" type="noConversion"/>
  </si>
  <si>
    <t>费用和支出（含税）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</si>
</sst>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76" formatCode="_(* #,##0.00_);_(* \(#,##0.00\);_(* &quot;-&quot;??_);_(@_)"/>
    <numFmt numFmtId="177" formatCode="_(* #,##0_);_(* \(#,##0\);_(* &quot;-&quot;??_);_(@_)"/>
    <numFmt numFmtId="178" formatCode="0_ "/>
  </numFmts>
  <fonts count="31" x14ac:knownFonts="1">
    <font>
      <sz val="12"/>
      <name val="宋体"/>
      <charset val="134"/>
    </font>
    <font>
      <sz val="12"/>
      <name val="宋体"/>
      <family val="3"/>
      <charset val="134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b/>
      <sz val="9"/>
      <color rgb="FF0070C0"/>
      <name val="Arial"/>
      <family val="2"/>
    </font>
    <font>
      <b/>
      <sz val="8"/>
      <color theme="0"/>
      <name val="Arial"/>
      <family val="2"/>
    </font>
    <font>
      <sz val="9"/>
      <name val="宋体"/>
      <family val="3"/>
      <charset val="134"/>
    </font>
    <font>
      <sz val="9"/>
      <color rgb="FFFF0000"/>
      <name val="Arial"/>
      <family val="2"/>
    </font>
    <font>
      <sz val="9"/>
      <name val="华文细黑"/>
      <family val="3"/>
      <charset val="134"/>
    </font>
    <font>
      <b/>
      <sz val="9"/>
      <color rgb="FF002060"/>
      <name val="华文细黑"/>
      <family val="3"/>
      <charset val="134"/>
    </font>
    <font>
      <b/>
      <sz val="9"/>
      <name val="华文细黑"/>
      <family val="3"/>
      <charset val="134"/>
    </font>
    <font>
      <b/>
      <sz val="9"/>
      <color rgb="FFFF0000"/>
      <name val="华文细黑"/>
      <family val="3"/>
      <charset val="134"/>
    </font>
    <font>
      <b/>
      <sz val="9"/>
      <color theme="1"/>
      <name val="华文细黑"/>
      <family val="3"/>
      <charset val="134"/>
    </font>
    <font>
      <b/>
      <sz val="12"/>
      <color rgb="FF002060"/>
      <name val="华文细黑"/>
      <family val="3"/>
      <charset val="134"/>
    </font>
    <font>
      <b/>
      <sz val="9"/>
      <name val="华文细黑"/>
      <family val="3"/>
      <charset val="134"/>
    </font>
    <font>
      <b/>
      <sz val="9"/>
      <color theme="1"/>
      <name val="华文细黑"/>
      <family val="3"/>
      <charset val="134"/>
    </font>
    <font>
      <b/>
      <sz val="9"/>
      <name val="宋体"/>
      <family val="3"/>
      <charset val="134"/>
    </font>
    <font>
      <b/>
      <sz val="9"/>
      <color rgb="FF0070C0"/>
      <name val="宋体"/>
      <family val="3"/>
      <charset val="134"/>
    </font>
    <font>
      <b/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1"/>
      <name val="华文细黑"/>
      <family val="3"/>
      <charset val="134"/>
    </font>
    <font>
      <b/>
      <sz val="1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/>
    <xf numFmtId="0" fontId="2" fillId="0" borderId="0"/>
  </cellStyleXfs>
  <cellXfs count="109">
    <xf numFmtId="0" fontId="0" fillId="0" borderId="0" xfId="0">
      <alignment vertical="center"/>
    </xf>
    <xf numFmtId="0" fontId="2" fillId="0" borderId="0" xfId="2" applyAlignment="1">
      <alignment vertical="top" wrapText="1"/>
    </xf>
    <xf numFmtId="0" fontId="2" fillId="0" borderId="1" xfId="2" applyBorder="1" applyAlignment="1">
      <alignment vertical="top" wrapText="1"/>
    </xf>
    <xf numFmtId="0" fontId="3" fillId="2" borderId="1" xfId="2" applyFont="1" applyFill="1" applyBorder="1" applyAlignment="1">
      <alignment horizontal="center" vertical="center" wrapText="1"/>
    </xf>
    <xf numFmtId="177" fontId="2" fillId="0" borderId="1" xfId="1" applyNumberFormat="1" applyFont="1" applyBorder="1" applyAlignment="1">
      <alignment vertical="top" wrapText="1"/>
    </xf>
    <xf numFmtId="0" fontId="2" fillId="0" borderId="0" xfId="2"/>
    <xf numFmtId="0" fontId="4" fillId="8" borderId="1" xfId="2" applyFont="1" applyFill="1" applyBorder="1" applyAlignment="1">
      <alignment horizontal="center"/>
    </xf>
    <xf numFmtId="0" fontId="2" fillId="0" borderId="1" xfId="2" applyBorder="1"/>
    <xf numFmtId="0" fontId="3" fillId="10" borderId="1" xfId="2" applyFont="1" applyFill="1" applyBorder="1" applyAlignment="1">
      <alignment horizontal="center"/>
    </xf>
    <xf numFmtId="0" fontId="2" fillId="0" borderId="0" xfId="2" applyAlignment="1">
      <alignment wrapText="1"/>
    </xf>
    <xf numFmtId="0" fontId="6" fillId="9" borderId="1" xfId="0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 applyProtection="1">
      <alignment horizontal="center" vertical="center"/>
      <protection locked="0"/>
    </xf>
    <xf numFmtId="14" fontId="6" fillId="3" borderId="1" xfId="0" applyNumberFormat="1" applyFont="1" applyFill="1" applyBorder="1" applyAlignment="1" applyProtection="1">
      <alignment vertical="center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14" fontId="7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176" fontId="7" fillId="3" borderId="4" xfId="1" applyFont="1" applyFill="1" applyBorder="1" applyAlignment="1" applyProtection="1">
      <alignment horizontal="center" vertical="center" wrapText="1"/>
      <protection locked="0"/>
    </xf>
    <xf numFmtId="9" fontId="7" fillId="3" borderId="4" xfId="3" applyFont="1" applyFill="1" applyBorder="1" applyAlignment="1" applyProtection="1">
      <alignment horizontal="center" vertical="center" wrapText="1"/>
      <protection locked="0"/>
    </xf>
    <xf numFmtId="9" fontId="6" fillId="3" borderId="1" xfId="3" applyFont="1" applyFill="1" applyBorder="1" applyAlignment="1" applyProtection="1">
      <alignment horizontal="center" vertical="center"/>
      <protection locked="0"/>
    </xf>
    <xf numFmtId="0" fontId="2" fillId="7" borderId="0" xfId="2" applyFill="1" applyProtection="1"/>
    <xf numFmtId="9" fontId="2" fillId="7" borderId="0" xfId="3" applyFont="1" applyFill="1" applyProtection="1"/>
    <xf numFmtId="0" fontId="6" fillId="7" borderId="0" xfId="2" applyFont="1" applyFill="1" applyProtection="1"/>
    <xf numFmtId="0" fontId="6" fillId="0" borderId="0" xfId="4" applyFont="1"/>
    <xf numFmtId="0" fontId="6" fillId="7" borderId="0" xfId="2" applyFont="1" applyFill="1" applyAlignment="1" applyProtection="1">
      <alignment vertical="center"/>
    </xf>
    <xf numFmtId="0" fontId="11" fillId="7" borderId="0" xfId="2" applyFont="1" applyFill="1" applyAlignment="1" applyProtection="1">
      <alignment vertical="center"/>
    </xf>
    <xf numFmtId="0" fontId="12" fillId="7" borderId="0" xfId="2" applyFont="1" applyFill="1" applyProtection="1"/>
    <xf numFmtId="0" fontId="12" fillId="7" borderId="0" xfId="2" applyFont="1" applyFill="1" applyAlignment="1" applyProtection="1">
      <alignment horizontal="center"/>
    </xf>
    <xf numFmtId="0" fontId="12" fillId="3" borderId="0" xfId="2" applyFont="1" applyFill="1" applyProtection="1">
      <protection locked="0"/>
    </xf>
    <xf numFmtId="0" fontId="14" fillId="5" borderId="5" xfId="0" applyFont="1" applyFill="1" applyBorder="1" applyAlignment="1" applyProtection="1">
      <alignment horizontal="center" vertical="center" wrapText="1"/>
    </xf>
    <xf numFmtId="0" fontId="14" fillId="7" borderId="6" xfId="0" applyFont="1" applyFill="1" applyBorder="1" applyAlignment="1" applyProtection="1">
      <alignment horizontal="center" vertical="center" wrapText="1"/>
    </xf>
    <xf numFmtId="0" fontId="14" fillId="7" borderId="3" xfId="0" applyFont="1" applyFill="1" applyBorder="1" applyAlignment="1" applyProtection="1">
      <alignment horizontal="center" vertical="center" wrapText="1"/>
    </xf>
    <xf numFmtId="0" fontId="16" fillId="7" borderId="3" xfId="0" applyFont="1" applyFill="1" applyBorder="1" applyAlignment="1" applyProtection="1">
      <alignment horizontal="center" vertical="center" wrapText="1"/>
    </xf>
    <xf numFmtId="0" fontId="14" fillId="0" borderId="7" xfId="0" applyFont="1" applyFill="1" applyBorder="1" applyAlignment="1" applyProtection="1">
      <alignment horizontal="center" vertical="center" wrapText="1"/>
    </xf>
    <xf numFmtId="0" fontId="15" fillId="7" borderId="0" xfId="2" applyFont="1" applyFill="1" applyProtection="1"/>
    <xf numFmtId="0" fontId="4" fillId="5" borderId="5" xfId="0" applyFont="1" applyFill="1" applyBorder="1" applyAlignment="1" applyProtection="1">
      <alignment horizontal="center" vertical="center"/>
    </xf>
    <xf numFmtId="0" fontId="13" fillId="7" borderId="1" xfId="2" applyFont="1" applyFill="1" applyBorder="1" applyAlignment="1" applyProtection="1">
      <alignment horizontal="center"/>
    </xf>
    <xf numFmtId="0" fontId="12" fillId="7" borderId="0" xfId="2" applyFont="1" applyFill="1" applyBorder="1" applyAlignment="1" applyProtection="1">
      <alignment horizontal="center"/>
    </xf>
    <xf numFmtId="0" fontId="12" fillId="7" borderId="0" xfId="2" applyFont="1" applyFill="1" applyBorder="1" applyProtection="1"/>
    <xf numFmtId="0" fontId="17" fillId="6" borderId="0" xfId="2" applyFont="1" applyFill="1" applyAlignment="1" applyProtection="1">
      <alignment horizontal="center"/>
    </xf>
    <xf numFmtId="0" fontId="12" fillId="7" borderId="0" xfId="2" applyFont="1" applyFill="1" applyAlignment="1" applyProtection="1">
      <alignment horizontal="right"/>
    </xf>
    <xf numFmtId="0" fontId="0" fillId="7" borderId="0" xfId="0" applyFill="1">
      <alignment vertical="center"/>
    </xf>
    <xf numFmtId="0" fontId="6" fillId="0" borderId="0" xfId="2" applyFont="1" applyFill="1" applyAlignment="1" applyProtection="1">
      <alignment vertical="center"/>
    </xf>
    <xf numFmtId="0" fontId="6" fillId="7" borderId="0" xfId="4" applyFont="1" applyFill="1"/>
    <xf numFmtId="0" fontId="18" fillId="7" borderId="6" xfId="0" applyFont="1" applyFill="1" applyBorder="1" applyAlignment="1" applyProtection="1">
      <alignment horizontal="center" vertical="center" wrapText="1"/>
    </xf>
    <xf numFmtId="9" fontId="7" fillId="3" borderId="2" xfId="3" applyFont="1" applyFill="1" applyBorder="1" applyAlignment="1" applyProtection="1">
      <alignment horizontal="center" vertical="center" wrapText="1"/>
      <protection locked="0"/>
    </xf>
    <xf numFmtId="0" fontId="19" fillId="7" borderId="3" xfId="0" applyFont="1" applyFill="1" applyBorder="1" applyAlignment="1" applyProtection="1">
      <alignment horizontal="center" vertical="center" wrapText="1"/>
    </xf>
    <xf numFmtId="41" fontId="7" fillId="7" borderId="4" xfId="3" applyNumberFormat="1" applyFont="1" applyFill="1" applyBorder="1" applyAlignment="1" applyProtection="1">
      <alignment vertical="center" wrapText="1"/>
    </xf>
    <xf numFmtId="0" fontId="5" fillId="7" borderId="0" xfId="0" applyFont="1" applyFill="1" applyBorder="1" applyAlignment="1" applyProtection="1">
      <alignment horizontal="center" vertical="center" wrapText="1"/>
    </xf>
    <xf numFmtId="41" fontId="7" fillId="7" borderId="0" xfId="3" applyNumberFormat="1" applyFont="1" applyFill="1" applyBorder="1" applyAlignment="1" applyProtection="1">
      <alignment vertical="center" wrapText="1"/>
    </xf>
    <xf numFmtId="0" fontId="11" fillId="7" borderId="0" xfId="2" applyFont="1" applyFill="1" applyBorder="1" applyAlignment="1" applyProtection="1">
      <alignment vertical="center"/>
    </xf>
    <xf numFmtId="41" fontId="7" fillId="7" borderId="8" xfId="3" applyNumberFormat="1" applyFont="1" applyFill="1" applyBorder="1" applyAlignment="1" applyProtection="1">
      <alignment vertical="center" wrapText="1"/>
      <protection locked="0"/>
    </xf>
    <xf numFmtId="0" fontId="9" fillId="7" borderId="0" xfId="2" applyFont="1" applyFill="1" applyAlignment="1" applyProtection="1">
      <alignment horizontal="center" vertical="center" wrapText="1"/>
    </xf>
    <xf numFmtId="0" fontId="0" fillId="0" borderId="1" xfId="0" applyBorder="1">
      <alignment vertical="center"/>
    </xf>
    <xf numFmtId="0" fontId="5" fillId="4" borderId="6" xfId="0" applyFont="1" applyFill="1" applyBorder="1" applyAlignment="1" applyProtection="1">
      <alignment horizontal="center" vertical="center" wrapText="1"/>
    </xf>
    <xf numFmtId="0" fontId="5" fillId="4" borderId="9" xfId="0" applyFont="1" applyFill="1" applyBorder="1" applyAlignment="1" applyProtection="1">
      <alignment horizontal="center" vertical="center" wrapText="1"/>
    </xf>
    <xf numFmtId="1" fontId="5" fillId="4" borderId="9" xfId="0" applyNumberFormat="1" applyFont="1" applyFill="1" applyBorder="1" applyAlignment="1" applyProtection="1">
      <alignment horizontal="center" vertical="center" wrapText="1"/>
    </xf>
    <xf numFmtId="9" fontId="5" fillId="4" borderId="9" xfId="3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/>
      <protection locked="0"/>
    </xf>
    <xf numFmtId="0" fontId="5" fillId="7" borderId="10" xfId="4" applyFont="1" applyFill="1" applyBorder="1"/>
    <xf numFmtId="0" fontId="5" fillId="7" borderId="11" xfId="4" applyFont="1" applyFill="1" applyBorder="1"/>
    <xf numFmtId="3" fontId="5" fillId="7" borderId="12" xfId="4" applyNumberFormat="1" applyFont="1" applyFill="1" applyBorder="1"/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vertical="center"/>
    </xf>
    <xf numFmtId="3" fontId="6" fillId="7" borderId="4" xfId="1" applyNumberFormat="1" applyFont="1" applyFill="1" applyBorder="1" applyAlignment="1" applyProtection="1">
      <alignment vertical="center"/>
    </xf>
    <xf numFmtId="0" fontId="22" fillId="7" borderId="0" xfId="0" applyFont="1" applyFill="1" applyAlignment="1"/>
    <xf numFmtId="0" fontId="0" fillId="7" borderId="0" xfId="0" applyFill="1" applyAlignment="1"/>
    <xf numFmtId="0" fontId="22" fillId="7" borderId="0" xfId="0" applyFont="1" applyFill="1" applyBorder="1" applyAlignment="1"/>
    <xf numFmtId="0" fontId="0" fillId="3" borderId="1" xfId="0" applyFill="1" applyBorder="1" applyAlignment="1"/>
    <xf numFmtId="0" fontId="22" fillId="4" borderId="6" xfId="0" applyFont="1" applyFill="1" applyBorder="1" applyAlignment="1"/>
    <xf numFmtId="0" fontId="22" fillId="4" borderId="9" xfId="0" applyFont="1" applyFill="1" applyBorder="1" applyAlignment="1"/>
    <xf numFmtId="0" fontId="22" fillId="4" borderId="2" xfId="0" applyFont="1" applyFill="1" applyBorder="1" applyAlignment="1"/>
    <xf numFmtId="0" fontId="0" fillId="7" borderId="4" xfId="0" applyFill="1" applyBorder="1" applyAlignment="1"/>
    <xf numFmtId="0" fontId="22" fillId="7" borderId="7" xfId="0" applyFont="1" applyFill="1" applyBorder="1" applyAlignment="1"/>
    <xf numFmtId="0" fontId="22" fillId="7" borderId="13" xfId="0" applyFont="1" applyFill="1" applyBorder="1" applyAlignment="1"/>
    <xf numFmtId="0" fontId="22" fillId="7" borderId="8" xfId="0" applyFont="1" applyFill="1" applyBorder="1" applyAlignment="1"/>
    <xf numFmtId="0" fontId="22" fillId="7" borderId="3" xfId="0" applyFont="1" applyFill="1" applyBorder="1" applyAlignment="1"/>
    <xf numFmtId="0" fontId="24" fillId="7" borderId="4" xfId="0" applyFont="1" applyFill="1" applyBorder="1" applyAlignment="1"/>
    <xf numFmtId="0" fontId="14" fillId="7" borderId="0" xfId="0" applyFont="1" applyFill="1" applyBorder="1" applyAlignment="1" applyProtection="1">
      <alignment horizontal="center" vertical="center" wrapText="1"/>
    </xf>
    <xf numFmtId="9" fontId="7" fillId="7" borderId="0" xfId="3" applyFont="1" applyFill="1" applyBorder="1" applyAlignment="1" applyProtection="1">
      <alignment horizontal="center" vertical="center" wrapText="1"/>
      <protection locked="0"/>
    </xf>
    <xf numFmtId="9" fontId="7" fillId="7" borderId="4" xfId="3" applyFont="1" applyFill="1" applyBorder="1" applyAlignment="1" applyProtection="1">
      <alignment horizontal="center" vertical="center" wrapText="1"/>
      <protection locked="0"/>
    </xf>
    <xf numFmtId="9" fontId="7" fillId="7" borderId="8" xfId="3" applyFont="1" applyFill="1" applyBorder="1" applyAlignment="1" applyProtection="1">
      <alignment horizontal="center" vertical="center" wrapText="1"/>
      <protection locked="0"/>
    </xf>
    <xf numFmtId="0" fontId="6" fillId="7" borderId="1" xfId="4" applyFont="1" applyFill="1" applyBorder="1"/>
    <xf numFmtId="0" fontId="6" fillId="7" borderId="0" xfId="4" applyFont="1" applyFill="1" applyBorder="1"/>
    <xf numFmtId="0" fontId="25" fillId="7" borderId="3" xfId="0" applyFont="1" applyFill="1" applyBorder="1" applyAlignment="1" applyProtection="1">
      <alignment horizontal="center" vertical="center" wrapText="1"/>
    </xf>
    <xf numFmtId="0" fontId="10" fillId="7" borderId="0" xfId="4" applyFont="1" applyFill="1" applyBorder="1"/>
    <xf numFmtId="0" fontId="26" fillId="7" borderId="0" xfId="4" applyFont="1" applyFill="1" applyBorder="1"/>
    <xf numFmtId="0" fontId="18" fillId="7" borderId="6" xfId="0" applyFont="1" applyFill="1" applyBorder="1" applyAlignment="1" applyProtection="1">
      <alignment horizontal="left" vertical="center" wrapText="1"/>
    </xf>
    <xf numFmtId="0" fontId="16" fillId="7" borderId="3" xfId="0" applyFont="1" applyFill="1" applyBorder="1" applyAlignment="1" applyProtection="1">
      <alignment horizontal="left" vertical="center" wrapText="1"/>
    </xf>
    <xf numFmtId="0" fontId="25" fillId="7" borderId="3" xfId="0" applyFont="1" applyFill="1" applyBorder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horizontal="left" vertical="center" wrapText="1"/>
    </xf>
    <xf numFmtId="0" fontId="15" fillId="7" borderId="0" xfId="2" applyFont="1" applyFill="1" applyBorder="1" applyProtection="1"/>
    <xf numFmtId="0" fontId="18" fillId="7" borderId="0" xfId="0" applyFont="1" applyFill="1" applyBorder="1" applyAlignment="1" applyProtection="1">
      <alignment horizontal="left" vertical="center" wrapText="1"/>
    </xf>
    <xf numFmtId="0" fontId="16" fillId="7" borderId="0" xfId="0" applyFont="1" applyFill="1" applyBorder="1" applyAlignment="1" applyProtection="1">
      <alignment horizontal="left" vertical="center" wrapText="1"/>
    </xf>
    <xf numFmtId="0" fontId="25" fillId="7" borderId="0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center" wrapText="1"/>
    </xf>
    <xf numFmtId="3" fontId="7" fillId="0" borderId="4" xfId="3" applyNumberFormat="1" applyFont="1" applyFill="1" applyBorder="1" applyAlignment="1" applyProtection="1">
      <alignment horizontal="center" vertical="center" wrapText="1"/>
      <protection locked="0"/>
    </xf>
    <xf numFmtId="9" fontId="7" fillId="0" borderId="4" xfId="3" applyFont="1" applyFill="1" applyBorder="1" applyAlignment="1" applyProtection="1">
      <alignment horizontal="center" vertical="center" wrapText="1"/>
      <protection locked="0"/>
    </xf>
    <xf numFmtId="0" fontId="27" fillId="7" borderId="0" xfId="4" applyFont="1" applyFill="1" applyBorder="1"/>
    <xf numFmtId="178" fontId="6" fillId="7" borderId="1" xfId="4" applyNumberFormat="1" applyFont="1" applyFill="1" applyBorder="1"/>
    <xf numFmtId="0" fontId="28" fillId="7" borderId="3" xfId="0" applyFont="1" applyFill="1" applyBorder="1" applyAlignment="1"/>
    <xf numFmtId="0" fontId="10" fillId="7" borderId="1" xfId="2" applyFont="1" applyFill="1" applyBorder="1" applyAlignment="1" applyProtection="1">
      <alignment horizontal="center"/>
    </xf>
    <xf numFmtId="0" fontId="29" fillId="7" borderId="3" xfId="0" applyFont="1" applyFill="1" applyBorder="1" applyAlignment="1" applyProtection="1">
      <alignment horizontal="center" vertic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20" fillId="0" borderId="7" xfId="0" applyFont="1" applyFill="1" applyBorder="1" applyAlignment="1" applyProtection="1">
      <alignment horizontal="center" vertical="center" wrapText="1"/>
    </xf>
    <xf numFmtId="0" fontId="30" fillId="5" borderId="5" xfId="0" applyFont="1" applyFill="1" applyBorder="1" applyAlignment="1" applyProtection="1">
      <alignment horizontal="center" vertical="center"/>
    </xf>
  </cellXfs>
  <cellStyles count="5">
    <cellStyle name="Normal 2" xfId="2"/>
    <cellStyle name="百分比" xfId="3" builtinId="5"/>
    <cellStyle name="常规" xfId="0" builtinId="0"/>
    <cellStyle name="常规 2" xfId="4"/>
    <cellStyle name="千位分隔" xfId="1" builtinId="3"/>
  </cellStyles>
  <dxfs count="18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strike/>
        <color rgb="FFFF0000"/>
      </font>
      <fill>
        <patternFill>
          <bgColor rgb="FFFFFF00"/>
        </patternFill>
      </fill>
    </dxf>
    <dxf>
      <font>
        <strike/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</dxf>
    <dxf>
      <font>
        <color rgb="FFFF0000"/>
      </font>
      <fill>
        <patternFill>
          <bgColor rgb="FFFFFF00"/>
        </patternFill>
      </fill>
    </dxf>
    <dxf>
      <font>
        <color theme="0"/>
      </font>
    </dxf>
    <dxf>
      <font>
        <color auto="1"/>
      </font>
      <fill>
        <patternFill>
          <bgColor theme="3" tint="0.79998168889431442"/>
        </patternFill>
      </fill>
    </dxf>
    <dxf>
      <font>
        <strike/>
        <color rgb="FFFF0000"/>
      </font>
      <fill>
        <patternFill>
          <bgColor rgb="FFFFFF00"/>
        </patternFill>
      </fill>
    </dxf>
    <dxf>
      <font>
        <strike/>
        <color rgb="FFFF0000"/>
      </font>
      <fill>
        <patternFill>
          <bgColor rgb="FFFFFF00"/>
        </patternFill>
      </fill>
    </dxf>
    <dxf>
      <fill>
        <patternFill>
          <bgColor theme="3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/>
      </font>
    </dxf>
    <dxf>
      <font>
        <color rgb="FFFF0000"/>
      </font>
      <fill>
        <patternFill>
          <bgColor rgb="FFFFFF00"/>
        </patternFill>
      </fill>
    </dxf>
    <dxf>
      <font>
        <color theme="0"/>
      </font>
    </dxf>
    <dxf>
      <font>
        <color auto="1"/>
      </font>
      <fill>
        <patternFill>
          <bgColor theme="3" tint="0.79998168889431442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00"/>
      <color rgb="FF6699FF"/>
      <color rgb="FF0000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7" workbookViewId="0">
      <selection activeCell="D12" sqref="D12"/>
    </sheetView>
  </sheetViews>
  <sheetFormatPr defaultColWidth="20.625" defaultRowHeight="12" x14ac:dyDescent="0.2"/>
  <cols>
    <col min="1" max="2" width="22.5" style="43" customWidth="1"/>
    <col min="3" max="3" width="18.375" style="43" customWidth="1"/>
    <col min="4" max="4" width="21.875" style="43" customWidth="1"/>
    <col min="5" max="5" width="16.625" style="43" customWidth="1"/>
    <col min="6" max="6" width="13.375" style="43" customWidth="1"/>
    <col min="7" max="7" width="20.625" style="43"/>
    <col min="8" max="8" width="13.75" style="43" customWidth="1"/>
    <col min="9" max="9" width="15.625" style="43" customWidth="1"/>
    <col min="10" max="10" width="20.625" style="43"/>
    <col min="11" max="11" width="11.75" style="43" customWidth="1"/>
    <col min="12" max="12" width="20.625" style="43"/>
    <col min="13" max="13" width="11.875" style="43" customWidth="1"/>
    <col min="14" max="14" width="15.125" style="43" customWidth="1"/>
    <col min="15" max="16384" width="20.625" style="43"/>
  </cols>
  <sheetData>
    <row r="1" spans="1:16" ht="28.5" customHeight="1" x14ac:dyDescent="0.3">
      <c r="A1" s="39" t="s">
        <v>83</v>
      </c>
      <c r="B1" s="26"/>
      <c r="C1" s="40" t="s">
        <v>93</v>
      </c>
      <c r="D1" s="28" t="s">
        <v>84</v>
      </c>
      <c r="E1" s="22"/>
      <c r="F1" s="22"/>
      <c r="G1" s="22"/>
      <c r="H1" s="22"/>
      <c r="I1" s="22"/>
    </row>
    <row r="2" spans="1:16" ht="12.75" x14ac:dyDescent="0.2">
      <c r="A2" s="37"/>
      <c r="B2" s="38"/>
      <c r="C2" s="22"/>
      <c r="D2" s="22"/>
      <c r="E2" s="22"/>
      <c r="F2" s="22"/>
      <c r="G2" s="22"/>
      <c r="H2" s="22"/>
      <c r="I2" s="22"/>
    </row>
    <row r="3" spans="1:16" ht="14.25" customHeight="1" x14ac:dyDescent="0.2">
      <c r="A3" s="36" t="s">
        <v>99</v>
      </c>
      <c r="B3" s="28"/>
      <c r="C3" s="102" t="s">
        <v>140</v>
      </c>
      <c r="D3" s="28"/>
      <c r="E3" s="22"/>
      <c r="F3" s="22"/>
      <c r="G3" s="22"/>
      <c r="H3" s="22"/>
      <c r="I3" s="22"/>
    </row>
    <row r="4" spans="1:16" ht="12.75" x14ac:dyDescent="0.2">
      <c r="A4" s="37"/>
      <c r="B4" s="38"/>
      <c r="C4" s="22"/>
      <c r="D4" s="22"/>
      <c r="E4" s="22"/>
      <c r="F4" s="22"/>
      <c r="G4" s="22"/>
      <c r="H4" s="22"/>
      <c r="I4" s="22"/>
    </row>
    <row r="5" spans="1:16" ht="13.5" thickBot="1" x14ac:dyDescent="0.25">
      <c r="A5" s="27"/>
      <c r="B5" s="26"/>
      <c r="C5" s="22"/>
      <c r="D5" s="22"/>
      <c r="E5" s="22"/>
      <c r="F5" s="22"/>
      <c r="G5" s="22"/>
      <c r="H5" s="22"/>
      <c r="I5" s="22"/>
    </row>
    <row r="6" spans="1:16" ht="15" thickBot="1" x14ac:dyDescent="0.25">
      <c r="A6" s="29" t="s">
        <v>142</v>
      </c>
      <c r="B6"/>
      <c r="C6" s="22"/>
      <c r="D6" s="22"/>
      <c r="E6" s="22"/>
      <c r="F6" s="22"/>
      <c r="G6" s="34" t="s">
        <v>136</v>
      </c>
      <c r="H6" s="22"/>
      <c r="I6" s="22"/>
      <c r="J6" s="92"/>
      <c r="K6" s="84"/>
    </row>
    <row r="7" spans="1:16" ht="25.5" x14ac:dyDescent="0.2">
      <c r="A7" s="30" t="s">
        <v>143</v>
      </c>
      <c r="B7" s="16"/>
      <c r="C7" s="24" t="str">
        <f t="shared" ref="C7:C11" si="0">IF(B7="","&lt;-需要输入","Fine")</f>
        <v>&lt;-需要输入</v>
      </c>
      <c r="D7" s="30" t="s">
        <v>148</v>
      </c>
      <c r="E7" s="45"/>
      <c r="F7" s="24" t="str">
        <f>IF(E7="","&lt;-需要输入","Fine")</f>
        <v>&lt;-需要输入</v>
      </c>
      <c r="G7" s="30" t="s">
        <v>151</v>
      </c>
      <c r="H7" s="45"/>
      <c r="I7" s="24" t="str">
        <f>IF(H7=0,"&lt;-需要输入","Fine")</f>
        <v>&lt;-需要输入</v>
      </c>
      <c r="J7" s="93"/>
      <c r="K7" s="84"/>
      <c r="L7" s="86"/>
    </row>
    <row r="8" spans="1:16" ht="30" customHeight="1" x14ac:dyDescent="0.2">
      <c r="A8" s="31" t="s">
        <v>144</v>
      </c>
      <c r="B8" s="17"/>
      <c r="C8" s="24" t="str">
        <f t="shared" si="0"/>
        <v>&lt;-需要输入</v>
      </c>
      <c r="D8" s="32" t="s">
        <v>111</v>
      </c>
      <c r="E8" s="18"/>
      <c r="F8" s="24" t="str">
        <f>IF(E8="","&lt;-需要输入","Fine")</f>
        <v>&lt;-需要输入</v>
      </c>
      <c r="G8" s="32" t="s">
        <v>152</v>
      </c>
      <c r="H8" s="18"/>
      <c r="I8" s="24" t="str">
        <f>IF(H8="","&lt;-需要输入","Fine")</f>
        <v>&lt;-需要输入</v>
      </c>
      <c r="J8" s="94"/>
      <c r="K8" s="84"/>
      <c r="L8" s="86"/>
      <c r="M8" s="84"/>
    </row>
    <row r="9" spans="1:16" ht="25.5" customHeight="1" x14ac:dyDescent="0.2">
      <c r="A9" s="31" t="s">
        <v>145</v>
      </c>
      <c r="B9" s="15"/>
      <c r="C9" s="24" t="str">
        <f t="shared" si="0"/>
        <v>&lt;-需要输入</v>
      </c>
      <c r="D9" s="32" t="s">
        <v>149</v>
      </c>
      <c r="E9" s="81">
        <f>H7-H7*E8</f>
        <v>0</v>
      </c>
      <c r="F9" s="25" t="s">
        <v>94</v>
      </c>
      <c r="G9" s="32" t="s">
        <v>153</v>
      </c>
      <c r="H9" s="47">
        <f>H7-H8</f>
        <v>0</v>
      </c>
      <c r="I9" s="25" t="s">
        <v>94</v>
      </c>
      <c r="J9" s="94"/>
      <c r="K9" s="84"/>
      <c r="L9" s="87"/>
      <c r="M9" s="84"/>
    </row>
    <row r="10" spans="1:16" ht="20.25" customHeight="1" thickBot="1" x14ac:dyDescent="0.25">
      <c r="A10" s="31" t="s">
        <v>146</v>
      </c>
      <c r="B10" s="14"/>
      <c r="C10" s="24" t="str">
        <f t="shared" si="0"/>
        <v>&lt;-需要输入</v>
      </c>
      <c r="D10" s="33" t="s">
        <v>150</v>
      </c>
      <c r="E10" s="82" t="e">
        <f>IF(E9&gt;H10,Y,N)</f>
        <v>#NAME?</v>
      </c>
      <c r="F10" s="25" t="s">
        <v>94</v>
      </c>
      <c r="G10" s="85" t="s">
        <v>154</v>
      </c>
      <c r="H10" s="97">
        <f>N21+E32+E37</f>
        <v>0</v>
      </c>
      <c r="I10" s="25" t="s">
        <v>94</v>
      </c>
      <c r="J10" s="95"/>
      <c r="K10" s="84"/>
      <c r="L10" s="87"/>
      <c r="M10" s="84"/>
    </row>
    <row r="11" spans="1:16" ht="13.5" thickBot="1" x14ac:dyDescent="0.25">
      <c r="A11" s="31" t="s">
        <v>147</v>
      </c>
      <c r="B11" s="15"/>
      <c r="C11" s="24" t="str">
        <f t="shared" si="0"/>
        <v>&lt;-需要输入</v>
      </c>
      <c r="D11" s="79"/>
      <c r="E11" s="80"/>
      <c r="F11" s="42"/>
      <c r="G11" s="107" t="s">
        <v>101</v>
      </c>
      <c r="H11" s="51">
        <f>H9-H10</f>
        <v>0</v>
      </c>
      <c r="I11" s="25" t="s">
        <v>94</v>
      </c>
      <c r="J11" s="96"/>
      <c r="K11" s="84"/>
      <c r="L11" s="87"/>
      <c r="M11" s="84"/>
    </row>
    <row r="12" spans="1:16" ht="14.25" x14ac:dyDescent="0.2">
      <c r="A12" s="41"/>
      <c r="B12" s="41"/>
      <c r="C12" s="41"/>
      <c r="D12" s="22"/>
      <c r="E12" s="22"/>
      <c r="F12" s="24"/>
      <c r="G12" s="48"/>
      <c r="H12" s="49"/>
      <c r="I12" s="50"/>
    </row>
    <row r="13" spans="1:16" ht="13.5" thickBot="1" x14ac:dyDescent="0.25">
      <c r="D13" s="79"/>
      <c r="G13" s="23"/>
    </row>
    <row r="14" spans="1:16" ht="15" thickBot="1" x14ac:dyDescent="0.25">
      <c r="A14" s="108" t="s">
        <v>102</v>
      </c>
      <c r="B14" s="20"/>
      <c r="C14" s="20"/>
      <c r="D14" s="20"/>
      <c r="E14" s="20"/>
      <c r="F14" s="20"/>
      <c r="G14" s="20"/>
      <c r="H14" s="41"/>
      <c r="I14" s="41"/>
      <c r="J14" s="41"/>
      <c r="K14" s="41"/>
      <c r="L14" s="41"/>
      <c r="M14" s="41"/>
      <c r="N14" s="21"/>
      <c r="O14" s="20"/>
      <c r="P14" s="52"/>
    </row>
    <row r="15" spans="1:16" ht="24" x14ac:dyDescent="0.2">
      <c r="A15" s="54" t="s">
        <v>96</v>
      </c>
      <c r="B15" s="55" t="s">
        <v>103</v>
      </c>
      <c r="C15" s="55" t="s">
        <v>104</v>
      </c>
      <c r="D15" s="55" t="s">
        <v>105</v>
      </c>
      <c r="E15" s="55" t="s">
        <v>89</v>
      </c>
      <c r="F15" s="55" t="s">
        <v>106</v>
      </c>
      <c r="G15" s="56" t="s">
        <v>108</v>
      </c>
      <c r="H15" s="55" t="s">
        <v>90</v>
      </c>
      <c r="I15" s="55" t="s">
        <v>109</v>
      </c>
      <c r="J15" s="55" t="s">
        <v>110</v>
      </c>
      <c r="K15" s="55" t="s">
        <v>91</v>
      </c>
      <c r="L15" s="57" t="s">
        <v>97</v>
      </c>
      <c r="M15" s="55" t="s">
        <v>92</v>
      </c>
      <c r="N15" s="58" t="s">
        <v>112</v>
      </c>
    </row>
    <row r="16" spans="1:16" ht="14.25" x14ac:dyDescent="0.2">
      <c r="A16" s="59"/>
      <c r="B16" s="11"/>
      <c r="C16" s="10">
        <v>1</v>
      </c>
      <c r="D16" s="12"/>
      <c r="E16" s="12"/>
      <c r="F16" s="12"/>
      <c r="G16" s="63" t="s">
        <v>107</v>
      </c>
      <c r="H16" s="13"/>
      <c r="I16" s="13"/>
      <c r="J16" s="13"/>
      <c r="K16" s="53">
        <f>NETWORKDAYS(I16,J16)</f>
        <v>0</v>
      </c>
      <c r="L16" s="19">
        <v>1</v>
      </c>
      <c r="M16" s="64">
        <f>IF(L16=0,K16*8*1,K16*8*L16)</f>
        <v>0</v>
      </c>
      <c r="N16" s="65">
        <f>IF(ISERROR(G16*M16),0,G16*M16)</f>
        <v>0</v>
      </c>
    </row>
    <row r="17" spans="1:14" ht="14.25" x14ac:dyDescent="0.2">
      <c r="A17" s="59"/>
      <c r="B17" s="12"/>
      <c r="C17" s="10">
        <v>2</v>
      </c>
      <c r="D17" s="12"/>
      <c r="E17" s="12"/>
      <c r="F17" s="12"/>
      <c r="G17" s="63"/>
      <c r="H17" s="13"/>
      <c r="I17" s="13"/>
      <c r="J17" s="13"/>
      <c r="K17" s="53">
        <f t="shared" ref="K17:K20" si="1">NETWORKDAYS(I17,J17)</f>
        <v>0</v>
      </c>
      <c r="L17" s="19"/>
      <c r="M17" s="64">
        <f t="shared" ref="M17:M20" si="2">IF(L17=0,K17*8*1,K17*8*L17)</f>
        <v>0</v>
      </c>
      <c r="N17" s="65">
        <f>IF(ISERROR(G17*M17),0,G17*M17)</f>
        <v>0</v>
      </c>
    </row>
    <row r="18" spans="1:14" ht="14.25" x14ac:dyDescent="0.2">
      <c r="A18" s="59"/>
      <c r="B18" s="12"/>
      <c r="C18" s="10">
        <v>3</v>
      </c>
      <c r="D18" s="12"/>
      <c r="E18" s="12"/>
      <c r="F18" s="12"/>
      <c r="G18" s="63"/>
      <c r="H18" s="13"/>
      <c r="I18" s="13"/>
      <c r="J18" s="13"/>
      <c r="K18" s="53">
        <f t="shared" si="1"/>
        <v>0</v>
      </c>
      <c r="L18" s="19"/>
      <c r="M18" s="64">
        <f t="shared" si="2"/>
        <v>0</v>
      </c>
      <c r="N18" s="65">
        <f>IF(ISERROR(G18*M18),0,G18*M18)</f>
        <v>0</v>
      </c>
    </row>
    <row r="19" spans="1:14" ht="14.25" x14ac:dyDescent="0.2">
      <c r="A19" s="59"/>
      <c r="B19" s="12"/>
      <c r="C19" s="10">
        <v>4</v>
      </c>
      <c r="D19" s="12"/>
      <c r="E19" s="12"/>
      <c r="F19" s="12"/>
      <c r="G19" s="63"/>
      <c r="H19" s="13"/>
      <c r="I19" s="13"/>
      <c r="J19" s="13"/>
      <c r="K19" s="53">
        <f t="shared" si="1"/>
        <v>0</v>
      </c>
      <c r="L19" s="19"/>
      <c r="M19" s="64">
        <f t="shared" si="2"/>
        <v>0</v>
      </c>
      <c r="N19" s="65">
        <f>IF(ISERROR(G19*M19),0,G19*M19)</f>
        <v>0</v>
      </c>
    </row>
    <row r="20" spans="1:14" ht="14.25" x14ac:dyDescent="0.2">
      <c r="A20" s="59"/>
      <c r="B20" s="12"/>
      <c r="C20" s="10">
        <v>5</v>
      </c>
      <c r="D20" s="12"/>
      <c r="E20" s="12"/>
      <c r="F20" s="12"/>
      <c r="G20" s="63"/>
      <c r="H20" s="13"/>
      <c r="I20" s="13"/>
      <c r="J20" s="13"/>
      <c r="K20" s="53">
        <f t="shared" si="1"/>
        <v>0</v>
      </c>
      <c r="L20" s="19"/>
      <c r="M20" s="64">
        <f t="shared" si="2"/>
        <v>0</v>
      </c>
      <c r="N20" s="65">
        <f>IF(ISERROR(G20*M20),0,G20*M20)</f>
        <v>0</v>
      </c>
    </row>
    <row r="21" spans="1:14" ht="12.75" thickBot="1" x14ac:dyDescent="0.25">
      <c r="A21" s="60" t="s">
        <v>113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2">
        <f>SUM(N16:N20)</f>
        <v>0</v>
      </c>
    </row>
    <row r="24" spans="1:14" ht="16.5" thickBot="1" x14ac:dyDescent="0.3">
      <c r="A24" s="66" t="s">
        <v>114</v>
      </c>
      <c r="B24" s="67"/>
      <c r="C24" s="67"/>
      <c r="D24" s="67"/>
      <c r="E24" s="67"/>
      <c r="F24" s="67"/>
      <c r="G24" s="67"/>
      <c r="H24" s="67"/>
      <c r="I24" s="67"/>
      <c r="J24" s="67"/>
    </row>
    <row r="25" spans="1:14" ht="15.75" x14ac:dyDescent="0.25">
      <c r="A25" s="70" t="s">
        <v>118</v>
      </c>
      <c r="B25" s="71" t="s">
        <v>119</v>
      </c>
      <c r="C25" s="71" t="s">
        <v>120</v>
      </c>
      <c r="D25" s="71" t="s">
        <v>121</v>
      </c>
      <c r="E25" s="72" t="s">
        <v>122</v>
      </c>
      <c r="F25" s="41"/>
      <c r="G25" s="67"/>
      <c r="H25" s="67"/>
      <c r="I25" s="67"/>
      <c r="J25" s="67"/>
    </row>
    <row r="26" spans="1:14" ht="15" x14ac:dyDescent="0.2">
      <c r="A26" s="69"/>
      <c r="B26" s="69"/>
      <c r="C26" s="69"/>
      <c r="D26" s="69"/>
      <c r="E26" s="73">
        <f>B26-D26</f>
        <v>0</v>
      </c>
      <c r="F26" s="41"/>
      <c r="G26" s="67"/>
      <c r="H26" s="67"/>
      <c r="I26" s="67"/>
      <c r="J26" s="67"/>
    </row>
    <row r="27" spans="1:14" ht="15" x14ac:dyDescent="0.2">
      <c r="A27" s="69"/>
      <c r="B27" s="69"/>
      <c r="C27" s="69"/>
      <c r="D27" s="69"/>
      <c r="E27" s="73">
        <f t="shared" ref="E27:E31" si="3">B27-D27</f>
        <v>0</v>
      </c>
      <c r="F27" s="41"/>
      <c r="G27" s="67"/>
      <c r="H27" s="67"/>
      <c r="I27" s="67"/>
      <c r="J27" s="67"/>
    </row>
    <row r="28" spans="1:14" ht="15" x14ac:dyDescent="0.2">
      <c r="A28" s="69"/>
      <c r="B28" s="69"/>
      <c r="C28" s="69"/>
      <c r="D28" s="69"/>
      <c r="E28" s="73">
        <f t="shared" si="3"/>
        <v>0</v>
      </c>
      <c r="F28" s="41"/>
      <c r="G28" s="67"/>
      <c r="H28" s="67"/>
      <c r="I28" s="67"/>
      <c r="J28" s="67"/>
    </row>
    <row r="29" spans="1:14" ht="15" x14ac:dyDescent="0.2">
      <c r="A29" s="69"/>
      <c r="B29" s="69"/>
      <c r="C29" s="69"/>
      <c r="D29" s="69"/>
      <c r="E29" s="73">
        <f t="shared" si="3"/>
        <v>0</v>
      </c>
      <c r="F29" s="41"/>
      <c r="G29" s="67"/>
      <c r="H29" s="67"/>
      <c r="I29" s="67"/>
      <c r="J29" s="67"/>
    </row>
    <row r="30" spans="1:14" ht="15" x14ac:dyDescent="0.2">
      <c r="A30" s="69"/>
      <c r="B30" s="69"/>
      <c r="C30" s="69"/>
      <c r="D30" s="69"/>
      <c r="E30" s="73">
        <f t="shared" si="3"/>
        <v>0</v>
      </c>
      <c r="F30" s="41"/>
      <c r="G30" s="67"/>
      <c r="H30" s="67"/>
      <c r="I30" s="67"/>
      <c r="J30" s="67"/>
    </row>
    <row r="31" spans="1:14" ht="15" x14ac:dyDescent="0.2">
      <c r="A31" s="69"/>
      <c r="B31" s="69"/>
      <c r="C31" s="69"/>
      <c r="D31" s="69"/>
      <c r="E31" s="73">
        <f t="shared" si="3"/>
        <v>0</v>
      </c>
      <c r="F31" s="41"/>
      <c r="G31" s="67"/>
      <c r="H31" s="67"/>
      <c r="I31" s="67"/>
      <c r="J31" s="67"/>
    </row>
    <row r="32" spans="1:14" ht="16.5" thickBot="1" x14ac:dyDescent="0.3">
      <c r="A32" s="74" t="s">
        <v>123</v>
      </c>
      <c r="B32" s="75">
        <f>SUM(B26:B31)</f>
        <v>0</v>
      </c>
      <c r="C32" s="75"/>
      <c r="D32" s="75">
        <f>SUM(D26:D31)</f>
        <v>0</v>
      </c>
      <c r="E32" s="76">
        <f>B32-D32</f>
        <v>0</v>
      </c>
      <c r="F32" s="41"/>
      <c r="G32" s="67"/>
      <c r="H32" s="67"/>
      <c r="I32" s="67"/>
      <c r="J32" s="67"/>
    </row>
    <row r="33" spans="1:10" ht="15.75" x14ac:dyDescent="0.25">
      <c r="A33" s="68"/>
      <c r="B33" s="68"/>
      <c r="C33" s="68"/>
      <c r="D33" s="68"/>
      <c r="E33" s="68"/>
      <c r="F33" s="41"/>
      <c r="G33" s="67"/>
      <c r="H33" s="67"/>
      <c r="I33" s="67"/>
      <c r="J33" s="67"/>
    </row>
    <row r="34" spans="1:10" ht="16.5" thickBot="1" x14ac:dyDescent="0.3">
      <c r="A34" s="66" t="s">
        <v>116</v>
      </c>
      <c r="B34" s="67"/>
      <c r="C34" s="67"/>
      <c r="D34" s="67"/>
      <c r="E34" s="67"/>
      <c r="F34" s="67"/>
      <c r="G34" s="67"/>
      <c r="H34" s="67"/>
      <c r="I34" s="67"/>
      <c r="J34" s="67"/>
    </row>
    <row r="35" spans="1:10" ht="15.75" x14ac:dyDescent="0.25">
      <c r="A35" s="70" t="s">
        <v>117</v>
      </c>
      <c r="B35" s="71" t="s">
        <v>124</v>
      </c>
      <c r="C35" s="71" t="s">
        <v>120</v>
      </c>
      <c r="D35" s="71" t="s">
        <v>121</v>
      </c>
      <c r="E35" s="72" t="s">
        <v>125</v>
      </c>
      <c r="F35" s="68"/>
      <c r="G35" s="67"/>
      <c r="H35" s="67"/>
      <c r="I35" s="67"/>
      <c r="J35" s="67"/>
    </row>
    <row r="36" spans="1:10" ht="15.75" x14ac:dyDescent="0.25">
      <c r="A36" s="77"/>
      <c r="B36" s="69"/>
      <c r="C36" s="69"/>
      <c r="D36" s="69"/>
      <c r="E36" s="78">
        <f>B36-D36</f>
        <v>0</v>
      </c>
      <c r="F36" s="68"/>
      <c r="G36" s="67"/>
      <c r="H36" s="67"/>
      <c r="I36" s="67"/>
      <c r="J36" s="67"/>
    </row>
    <row r="37" spans="1:10" ht="16.5" thickBot="1" x14ac:dyDescent="0.3">
      <c r="A37" s="74" t="s">
        <v>115</v>
      </c>
      <c r="B37" s="75"/>
      <c r="C37" s="75"/>
      <c r="D37" s="75">
        <f>SUM(D36)</f>
        <v>0</v>
      </c>
      <c r="E37" s="76">
        <f>SUM(E36)</f>
        <v>0</v>
      </c>
      <c r="F37" s="68"/>
      <c r="G37" s="67"/>
      <c r="H37" s="67"/>
      <c r="I37" s="67"/>
      <c r="J37" s="67"/>
    </row>
    <row r="39" spans="1:10" ht="56.25" customHeight="1" x14ac:dyDescent="0.25">
      <c r="A39" s="103" t="s">
        <v>141</v>
      </c>
      <c r="B39" s="104"/>
      <c r="C39" s="105"/>
      <c r="D39" s="105"/>
      <c r="E39" s="106"/>
      <c r="F39" s="68"/>
      <c r="G39" s="67"/>
      <c r="H39" s="67"/>
      <c r="I39" s="67"/>
      <c r="J39" s="67"/>
    </row>
  </sheetData>
  <mergeCells count="1">
    <mergeCell ref="B39:E39"/>
  </mergeCells>
  <phoneticPr fontId="10" type="noConversion"/>
  <conditionalFormatting sqref="B7:B11 E7:E11 H7:H12">
    <cfRule type="cellIs" dxfId="17" priority="140" stopIfTrue="1" operator="notEqual">
      <formula>0</formula>
    </cfRule>
  </conditionalFormatting>
  <conditionalFormatting sqref="F12 I9:I12 F9:F10">
    <cfRule type="cellIs" dxfId="16" priority="136" operator="equal">
      <formula>"Fine"</formula>
    </cfRule>
    <cfRule type="cellIs" dxfId="15" priority="137" operator="equal">
      <formula>"Need input"</formula>
    </cfRule>
  </conditionalFormatting>
  <conditionalFormatting sqref="I7:I8 F7:F8 F11 C7:C11">
    <cfRule type="cellIs" dxfId="14" priority="120" operator="equal">
      <formula>"Fine"</formula>
    </cfRule>
    <cfRule type="cellIs" dxfId="13" priority="121" operator="equal">
      <formula>"&lt;-Need input"</formula>
    </cfRule>
  </conditionalFormatting>
  <conditionalFormatting sqref="A16 A17:B20 B16:B20 D16:J20">
    <cfRule type="notContainsBlanks" dxfId="12" priority="97">
      <formula>LEN(TRIM(A16))&gt;0</formula>
    </cfRule>
  </conditionalFormatting>
  <conditionalFormatting sqref="L16:L20">
    <cfRule type="cellIs" dxfId="11" priority="89" operator="lessThan">
      <formula>0</formula>
    </cfRule>
    <cfRule type="cellIs" dxfId="10" priority="90" operator="greaterThan">
      <formula>1</formula>
    </cfRule>
  </conditionalFormatting>
  <dataValidations count="4">
    <dataValidation type="custom" allowBlank="1" showInputMessage="1" showErrorMessage="1" error="Must input same month!!!" sqref="J16:J20">
      <formula1>EXACT(MONTH(I16),MONTH(J16))</formula1>
    </dataValidation>
    <dataValidation type="custom" allowBlank="1" showInputMessage="1" showErrorMessage="1" error="Must input same month!!!" sqref="H16:I20">
      <formula1>EXACT(MONTH(H16),MONTH(I16))</formula1>
    </dataValidation>
    <dataValidation type="custom" allowBlank="1" showInputMessage="1" showErrorMessage="1" sqref="H12 N14:O14 M16:N20 B14:G14 H9">
      <formula1>0</formula1>
    </dataValidation>
    <dataValidation type="list" allowBlank="1" showInputMessage="1" showErrorMessage="1" sqref="B17:B20">
      <formula1>"ER,NR,SRML,SRHK,WR,GDC,TNA"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22" workbookViewId="0">
      <selection activeCell="A39" sqref="A39:XFD39"/>
    </sheetView>
  </sheetViews>
  <sheetFormatPr defaultColWidth="20.625" defaultRowHeight="12" x14ac:dyDescent="0.2"/>
  <cols>
    <col min="1" max="2" width="22.5" style="43" customWidth="1"/>
    <col min="3" max="3" width="18.375" style="43" customWidth="1"/>
    <col min="4" max="4" width="21.875" style="43" customWidth="1"/>
    <col min="5" max="5" width="16.625" style="43" customWidth="1"/>
    <col min="6" max="6" width="13.375" style="43" customWidth="1"/>
    <col min="7" max="7" width="20.625" style="43"/>
    <col min="8" max="8" width="18.375" style="43" customWidth="1"/>
    <col min="9" max="9" width="15.625" style="43" customWidth="1"/>
    <col min="10" max="10" width="20.625" style="43"/>
    <col min="11" max="11" width="11.75" style="43" customWidth="1"/>
    <col min="12" max="12" width="20.625" style="43"/>
    <col min="13" max="13" width="11.875" style="43" customWidth="1"/>
    <col min="14" max="14" width="15.125" style="43" customWidth="1"/>
    <col min="15" max="16384" width="20.625" style="43"/>
  </cols>
  <sheetData>
    <row r="1" spans="1:16" ht="18.75" customHeight="1" x14ac:dyDescent="0.3">
      <c r="A1" s="39" t="s">
        <v>138</v>
      </c>
      <c r="B1" s="26"/>
      <c r="C1" s="40" t="s">
        <v>93</v>
      </c>
      <c r="D1" s="28" t="s">
        <v>139</v>
      </c>
      <c r="E1" s="22"/>
      <c r="F1" s="22"/>
      <c r="G1" s="22"/>
      <c r="H1" s="22"/>
      <c r="I1" s="22"/>
    </row>
    <row r="2" spans="1:16" ht="12.75" x14ac:dyDescent="0.2">
      <c r="A2" s="37"/>
      <c r="B2" s="38"/>
      <c r="C2" s="22"/>
      <c r="D2" s="22"/>
      <c r="E2" s="22"/>
      <c r="F2" s="22"/>
      <c r="G2" s="22"/>
      <c r="H2" s="22"/>
      <c r="I2" s="22"/>
    </row>
    <row r="3" spans="1:16" ht="14.25" customHeight="1" x14ac:dyDescent="0.2">
      <c r="A3" s="36" t="s">
        <v>99</v>
      </c>
      <c r="B3" s="28"/>
      <c r="C3" s="102" t="s">
        <v>140</v>
      </c>
      <c r="D3" s="28"/>
      <c r="E3" s="22"/>
      <c r="F3" s="22"/>
      <c r="G3" s="22"/>
      <c r="H3" s="22"/>
      <c r="I3" s="22"/>
    </row>
    <row r="4" spans="1:16" ht="12.75" x14ac:dyDescent="0.2">
      <c r="A4" s="37"/>
      <c r="B4" s="38"/>
      <c r="C4" s="22"/>
      <c r="D4" s="22"/>
      <c r="E4" s="22"/>
      <c r="F4" s="22"/>
      <c r="G4" s="22"/>
      <c r="H4" s="22"/>
      <c r="I4" s="22"/>
    </row>
    <row r="5" spans="1:16" ht="13.5" thickBot="1" x14ac:dyDescent="0.25">
      <c r="A5" s="27"/>
      <c r="B5" s="26"/>
      <c r="C5" s="22"/>
      <c r="D5" s="22"/>
      <c r="E5" s="22"/>
      <c r="F5" s="22"/>
      <c r="G5" s="22"/>
      <c r="H5" s="22"/>
      <c r="I5" s="22"/>
    </row>
    <row r="6" spans="1:16" ht="15" thickBot="1" x14ac:dyDescent="0.25">
      <c r="A6" s="29" t="s">
        <v>95</v>
      </c>
      <c r="B6"/>
      <c r="C6" s="22"/>
      <c r="D6" s="22"/>
      <c r="E6" s="22"/>
      <c r="F6" s="22"/>
      <c r="G6" s="34" t="s">
        <v>128</v>
      </c>
    </row>
    <row r="7" spans="1:16" ht="25.5" x14ac:dyDescent="0.2">
      <c r="A7" s="30" t="s">
        <v>98</v>
      </c>
      <c r="B7" s="16"/>
      <c r="C7" s="24" t="str">
        <f t="shared" ref="C7:C11" si="0">IF(B7="","&lt;-需要输入","Fine")</f>
        <v>&lt;-需要输入</v>
      </c>
      <c r="D7" s="44" t="s">
        <v>100</v>
      </c>
      <c r="E7" s="45"/>
      <c r="F7" s="24" t="str">
        <f>IF(E7="","&lt;-需要输入","Fine")</f>
        <v>&lt;-需要输入</v>
      </c>
      <c r="G7" s="88" t="s">
        <v>132</v>
      </c>
      <c r="H7" s="45"/>
      <c r="I7" s="86" t="s">
        <v>129</v>
      </c>
    </row>
    <row r="8" spans="1:16" ht="30" customHeight="1" x14ac:dyDescent="0.2">
      <c r="A8" s="31" t="s">
        <v>88</v>
      </c>
      <c r="B8" s="17"/>
      <c r="C8" s="24" t="str">
        <f t="shared" si="0"/>
        <v>&lt;-需要输入</v>
      </c>
      <c r="D8" s="46" t="s">
        <v>111</v>
      </c>
      <c r="E8" s="18"/>
      <c r="F8" s="24" t="str">
        <f>IF(E8="","&lt;-需要输入","Fine")</f>
        <v>&lt;-需要输入</v>
      </c>
      <c r="G8" s="89" t="s">
        <v>130</v>
      </c>
      <c r="H8" s="98">
        <f>B37</f>
        <v>0</v>
      </c>
      <c r="I8" s="99" t="s">
        <v>137</v>
      </c>
      <c r="M8" s="84"/>
    </row>
    <row r="9" spans="1:16" ht="25.5" customHeight="1" x14ac:dyDescent="0.2">
      <c r="A9" s="31" t="s">
        <v>87</v>
      </c>
      <c r="B9" s="15"/>
      <c r="C9" s="24" t="str">
        <f t="shared" si="0"/>
        <v>&lt;-需要输入</v>
      </c>
      <c r="D9" s="32" t="s">
        <v>126</v>
      </c>
      <c r="E9" s="81" t="e">
        <f>#REF!-#REF!*E8</f>
        <v>#REF!</v>
      </c>
      <c r="F9" s="25" t="s">
        <v>94</v>
      </c>
      <c r="G9" s="89" t="s">
        <v>133</v>
      </c>
      <c r="H9" s="83">
        <f>(H7-H8)*0.17</f>
        <v>0</v>
      </c>
      <c r="I9" s="87" t="s">
        <v>131</v>
      </c>
      <c r="M9" s="84"/>
    </row>
    <row r="10" spans="1:16" ht="20.25" customHeight="1" thickBot="1" x14ac:dyDescent="0.25">
      <c r="A10" s="31" t="s">
        <v>86</v>
      </c>
      <c r="B10" s="14"/>
      <c r="C10" s="24" t="str">
        <f t="shared" si="0"/>
        <v>&lt;-需要输入</v>
      </c>
      <c r="D10" s="33" t="s">
        <v>127</v>
      </c>
      <c r="E10" s="82" t="e">
        <f>IF(E9&gt;#REF!,Y,N)</f>
        <v>#REF!</v>
      </c>
      <c r="F10" s="25" t="s">
        <v>94</v>
      </c>
      <c r="G10" s="90" t="s">
        <v>134</v>
      </c>
      <c r="H10" s="83">
        <f>L21+E32</f>
        <v>0</v>
      </c>
      <c r="I10" s="87" t="s">
        <v>131</v>
      </c>
      <c r="M10" s="84"/>
    </row>
    <row r="11" spans="1:16" ht="21" customHeight="1" thickBot="1" x14ac:dyDescent="0.25">
      <c r="A11" s="31" t="s">
        <v>85</v>
      </c>
      <c r="B11" s="15"/>
      <c r="C11" s="24" t="str">
        <f t="shared" si="0"/>
        <v>&lt;-需要输入</v>
      </c>
      <c r="D11" s="79"/>
      <c r="E11" s="80"/>
      <c r="F11" s="42"/>
      <c r="G11" s="91" t="s">
        <v>135</v>
      </c>
      <c r="H11" s="100">
        <f>H7-H8-H9-H10</f>
        <v>0</v>
      </c>
      <c r="I11" s="87" t="s">
        <v>131</v>
      </c>
      <c r="M11" s="84"/>
    </row>
    <row r="12" spans="1:16" ht="14.25" x14ac:dyDescent="0.2">
      <c r="A12" s="41"/>
      <c r="B12" s="41"/>
      <c r="C12" s="41"/>
      <c r="D12" s="22"/>
      <c r="E12" s="22"/>
      <c r="F12" s="24"/>
    </row>
    <row r="13" spans="1:16" ht="13.5" thickBot="1" x14ac:dyDescent="0.25">
      <c r="D13" s="79"/>
      <c r="G13" s="23"/>
    </row>
    <row r="14" spans="1:16" ht="15" thickBot="1" x14ac:dyDescent="0.25">
      <c r="A14" s="35" t="s">
        <v>102</v>
      </c>
      <c r="B14" s="20"/>
      <c r="C14" s="20"/>
      <c r="D14" s="20"/>
      <c r="E14" s="20"/>
      <c r="F14" s="20"/>
      <c r="G14" s="20"/>
      <c r="H14" s="41"/>
      <c r="I14" s="41"/>
      <c r="J14" s="41"/>
      <c r="K14" s="41"/>
      <c r="L14" s="41"/>
      <c r="M14" s="41"/>
      <c r="N14" s="21"/>
      <c r="O14" s="20"/>
      <c r="P14" s="52"/>
    </row>
    <row r="15" spans="1:16" ht="24" x14ac:dyDescent="0.2">
      <c r="A15" s="54" t="s">
        <v>96</v>
      </c>
      <c r="B15" s="55" t="s">
        <v>103</v>
      </c>
      <c r="C15" s="55" t="s">
        <v>104</v>
      </c>
      <c r="D15" s="55" t="s">
        <v>105</v>
      </c>
      <c r="E15" s="55" t="s">
        <v>89</v>
      </c>
      <c r="F15" s="55" t="s">
        <v>106</v>
      </c>
      <c r="G15" s="56" t="s">
        <v>108</v>
      </c>
      <c r="H15" s="55" t="s">
        <v>90</v>
      </c>
      <c r="I15" s="55" t="s">
        <v>109</v>
      </c>
      <c r="J15" s="55" t="s">
        <v>110</v>
      </c>
      <c r="K15" s="55" t="s">
        <v>91</v>
      </c>
      <c r="L15" s="57" t="s">
        <v>97</v>
      </c>
      <c r="M15" s="55" t="s">
        <v>92</v>
      </c>
      <c r="N15" s="58" t="s">
        <v>112</v>
      </c>
    </row>
    <row r="16" spans="1:16" ht="14.25" x14ac:dyDescent="0.2">
      <c r="A16" s="59"/>
      <c r="B16" s="11"/>
      <c r="C16" s="10">
        <v>1</v>
      </c>
      <c r="D16" s="12"/>
      <c r="E16" s="12"/>
      <c r="F16" s="12"/>
      <c r="G16" s="63" t="s">
        <v>107</v>
      </c>
      <c r="H16" s="13"/>
      <c r="I16" s="13"/>
      <c r="J16" s="13"/>
      <c r="K16" s="53">
        <f>NETWORKDAYS(I16,J16)</f>
        <v>0</v>
      </c>
      <c r="L16" s="19">
        <v>1</v>
      </c>
      <c r="M16" s="64">
        <f>IF(L16=0,K16*8*1,K16*8*L16)</f>
        <v>0</v>
      </c>
      <c r="N16" s="65">
        <f>IF(ISERROR(G16*M16),0,G16*M16)</f>
        <v>0</v>
      </c>
    </row>
    <row r="17" spans="1:14" ht="14.25" x14ac:dyDescent="0.2">
      <c r="A17" s="59"/>
      <c r="B17" s="12"/>
      <c r="C17" s="10">
        <v>2</v>
      </c>
      <c r="D17" s="12"/>
      <c r="E17" s="12"/>
      <c r="F17" s="12"/>
      <c r="G17" s="63"/>
      <c r="H17" s="13"/>
      <c r="I17" s="13"/>
      <c r="J17" s="13"/>
      <c r="K17" s="53">
        <f t="shared" ref="K17:K20" si="1">NETWORKDAYS(I17,J17)</f>
        <v>0</v>
      </c>
      <c r="L17" s="19"/>
      <c r="M17" s="64">
        <f t="shared" ref="M17:M20" si="2">IF(L17=0,K17*8*1,K17*8*L17)</f>
        <v>0</v>
      </c>
      <c r="N17" s="65">
        <f>IF(ISERROR(G17*M17),0,G17*M17)</f>
        <v>0</v>
      </c>
    </row>
    <row r="18" spans="1:14" ht="14.25" x14ac:dyDescent="0.2">
      <c r="A18" s="59"/>
      <c r="B18" s="12"/>
      <c r="C18" s="10">
        <v>3</v>
      </c>
      <c r="D18" s="12"/>
      <c r="E18" s="12"/>
      <c r="F18" s="12"/>
      <c r="G18" s="63"/>
      <c r="H18" s="13"/>
      <c r="I18" s="13"/>
      <c r="J18" s="13"/>
      <c r="K18" s="53">
        <f t="shared" si="1"/>
        <v>0</v>
      </c>
      <c r="L18" s="19"/>
      <c r="M18" s="64">
        <f t="shared" si="2"/>
        <v>0</v>
      </c>
      <c r="N18" s="65">
        <f>IF(ISERROR(G18*M18),0,G18*M18)</f>
        <v>0</v>
      </c>
    </row>
    <row r="19" spans="1:14" ht="14.25" x14ac:dyDescent="0.2">
      <c r="A19" s="59"/>
      <c r="B19" s="12"/>
      <c r="C19" s="10">
        <v>4</v>
      </c>
      <c r="D19" s="12"/>
      <c r="E19" s="12"/>
      <c r="F19" s="12"/>
      <c r="G19" s="63"/>
      <c r="H19" s="13"/>
      <c r="I19" s="13"/>
      <c r="J19" s="13"/>
      <c r="K19" s="53">
        <f t="shared" si="1"/>
        <v>0</v>
      </c>
      <c r="L19" s="19"/>
      <c r="M19" s="64">
        <f t="shared" si="2"/>
        <v>0</v>
      </c>
      <c r="N19" s="65">
        <f>IF(ISERROR(G19*M19),0,G19*M19)</f>
        <v>0</v>
      </c>
    </row>
    <row r="20" spans="1:14" ht="14.25" x14ac:dyDescent="0.2">
      <c r="A20" s="59"/>
      <c r="B20" s="12"/>
      <c r="C20" s="10">
        <v>5</v>
      </c>
      <c r="D20" s="12"/>
      <c r="E20" s="12"/>
      <c r="F20" s="12"/>
      <c r="G20" s="63"/>
      <c r="H20" s="13"/>
      <c r="I20" s="13"/>
      <c r="J20" s="13"/>
      <c r="K20" s="53">
        <f t="shared" si="1"/>
        <v>0</v>
      </c>
      <c r="L20" s="19"/>
      <c r="M20" s="64">
        <f t="shared" si="2"/>
        <v>0</v>
      </c>
      <c r="N20" s="65">
        <f>IF(ISERROR(G20*M20),0,G20*M20)</f>
        <v>0</v>
      </c>
    </row>
    <row r="21" spans="1:14" ht="12.75" thickBot="1" x14ac:dyDescent="0.25">
      <c r="A21" s="60" t="s">
        <v>113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2">
        <f>SUM(N16:N20)</f>
        <v>0</v>
      </c>
    </row>
    <row r="24" spans="1:14" ht="16.5" thickBot="1" x14ac:dyDescent="0.3">
      <c r="A24" s="66" t="s">
        <v>114</v>
      </c>
      <c r="B24" s="67"/>
      <c r="C24" s="67"/>
      <c r="D24" s="67"/>
      <c r="E24" s="67"/>
      <c r="F24" s="67"/>
      <c r="G24" s="67"/>
      <c r="H24" s="67"/>
      <c r="I24" s="67"/>
      <c r="J24" s="67"/>
    </row>
    <row r="25" spans="1:14" ht="15.75" x14ac:dyDescent="0.25">
      <c r="A25" s="70" t="s">
        <v>118</v>
      </c>
      <c r="B25" s="71" t="s">
        <v>119</v>
      </c>
      <c r="C25" s="71" t="s">
        <v>120</v>
      </c>
      <c r="D25" s="71" t="s">
        <v>121</v>
      </c>
      <c r="E25" s="72" t="s">
        <v>122</v>
      </c>
      <c r="F25" s="41"/>
      <c r="G25" s="67"/>
      <c r="H25" s="67"/>
      <c r="I25" s="67"/>
      <c r="J25" s="67"/>
    </row>
    <row r="26" spans="1:14" ht="15" x14ac:dyDescent="0.2">
      <c r="A26" s="101"/>
      <c r="B26" s="69"/>
      <c r="C26" s="69"/>
      <c r="D26" s="69"/>
      <c r="E26" s="73">
        <f>B26-D26</f>
        <v>0</v>
      </c>
      <c r="F26" s="41"/>
      <c r="G26" s="67"/>
      <c r="H26" s="67"/>
      <c r="I26" s="67"/>
      <c r="J26" s="67"/>
    </row>
    <row r="27" spans="1:14" ht="15" x14ac:dyDescent="0.2">
      <c r="A27" s="101"/>
      <c r="B27" s="69"/>
      <c r="C27" s="69"/>
      <c r="D27" s="69"/>
      <c r="E27" s="73">
        <f t="shared" ref="E27:E31" si="3">B27-D27</f>
        <v>0</v>
      </c>
      <c r="F27" s="41"/>
      <c r="G27" s="67"/>
      <c r="H27" s="67"/>
      <c r="I27" s="67"/>
      <c r="J27" s="67"/>
    </row>
    <row r="28" spans="1:14" ht="15" x14ac:dyDescent="0.2">
      <c r="A28" s="101"/>
      <c r="B28" s="69"/>
      <c r="C28" s="69"/>
      <c r="D28" s="69"/>
      <c r="E28" s="73">
        <f t="shared" si="3"/>
        <v>0</v>
      </c>
      <c r="F28" s="41"/>
      <c r="G28" s="67"/>
      <c r="H28" s="67"/>
      <c r="I28" s="67"/>
      <c r="J28" s="67"/>
    </row>
    <row r="29" spans="1:14" ht="15" x14ac:dyDescent="0.2">
      <c r="A29" s="101"/>
      <c r="B29" s="69"/>
      <c r="C29" s="69"/>
      <c r="D29" s="69"/>
      <c r="E29" s="73">
        <f t="shared" si="3"/>
        <v>0</v>
      </c>
      <c r="F29" s="41"/>
      <c r="G29" s="67"/>
      <c r="H29" s="67"/>
      <c r="I29" s="67"/>
      <c r="J29" s="67"/>
    </row>
    <row r="30" spans="1:14" ht="15" x14ac:dyDescent="0.2">
      <c r="A30" s="101"/>
      <c r="B30" s="69"/>
      <c r="C30" s="69"/>
      <c r="D30" s="69"/>
      <c r="E30" s="73">
        <f t="shared" si="3"/>
        <v>0</v>
      </c>
      <c r="F30" s="41"/>
      <c r="G30" s="67"/>
      <c r="H30" s="67"/>
      <c r="I30" s="67"/>
      <c r="J30" s="67"/>
    </row>
    <row r="31" spans="1:14" ht="15" x14ac:dyDescent="0.2">
      <c r="A31" s="101"/>
      <c r="B31" s="69"/>
      <c r="C31" s="69"/>
      <c r="D31" s="69"/>
      <c r="E31" s="73">
        <f t="shared" si="3"/>
        <v>0</v>
      </c>
      <c r="F31" s="41"/>
      <c r="G31" s="67"/>
      <c r="H31" s="67"/>
      <c r="I31" s="67"/>
      <c r="J31" s="67"/>
    </row>
    <row r="32" spans="1:14" ht="16.5" thickBot="1" x14ac:dyDescent="0.3">
      <c r="A32" s="74" t="s">
        <v>123</v>
      </c>
      <c r="B32" s="75">
        <f>SUM(B26:B31)</f>
        <v>0</v>
      </c>
      <c r="C32" s="75"/>
      <c r="D32" s="75">
        <f>SUM(D26:D31)</f>
        <v>0</v>
      </c>
      <c r="E32" s="76">
        <f>B32-D32</f>
        <v>0</v>
      </c>
      <c r="F32" s="41"/>
      <c r="G32" s="67"/>
      <c r="H32" s="67"/>
      <c r="I32" s="67"/>
      <c r="J32" s="67"/>
    </row>
    <row r="33" spans="1:10" ht="15.75" x14ac:dyDescent="0.25">
      <c r="A33" s="68"/>
      <c r="B33" s="68"/>
      <c r="C33" s="68"/>
      <c r="D33" s="68"/>
      <c r="E33" s="68"/>
      <c r="F33" s="41"/>
      <c r="G33" s="67"/>
      <c r="H33" s="67"/>
      <c r="I33" s="67"/>
      <c r="J33" s="67"/>
    </row>
    <row r="34" spans="1:10" ht="16.5" thickBot="1" x14ac:dyDescent="0.3">
      <c r="A34" s="66" t="s">
        <v>116</v>
      </c>
      <c r="B34" s="67"/>
      <c r="C34" s="67"/>
      <c r="D34" s="67"/>
      <c r="E34" s="67"/>
      <c r="F34" s="67"/>
      <c r="G34" s="67"/>
      <c r="H34" s="67"/>
      <c r="I34" s="67"/>
      <c r="J34" s="67"/>
    </row>
    <row r="35" spans="1:10" ht="15.75" x14ac:dyDescent="0.25">
      <c r="A35" s="70" t="s">
        <v>117</v>
      </c>
      <c r="B35" s="71" t="s">
        <v>124</v>
      </c>
      <c r="C35" s="71" t="s">
        <v>120</v>
      </c>
      <c r="D35" s="71" t="s">
        <v>121</v>
      </c>
      <c r="E35" s="72" t="s">
        <v>125</v>
      </c>
      <c r="F35" s="68"/>
      <c r="G35" s="67"/>
      <c r="H35" s="67"/>
      <c r="I35" s="67"/>
      <c r="J35" s="67"/>
    </row>
    <row r="36" spans="1:10" ht="15.75" x14ac:dyDescent="0.25">
      <c r="A36" s="77"/>
      <c r="B36" s="69"/>
      <c r="C36" s="69"/>
      <c r="D36" s="69"/>
      <c r="E36" s="78">
        <f>B36-D36</f>
        <v>0</v>
      </c>
      <c r="F36" s="68"/>
      <c r="G36" s="67"/>
      <c r="H36" s="67"/>
      <c r="I36" s="67"/>
      <c r="J36" s="67"/>
    </row>
    <row r="37" spans="1:10" ht="16.5" thickBot="1" x14ac:dyDescent="0.3">
      <c r="A37" s="74" t="s">
        <v>115</v>
      </c>
      <c r="B37" s="75"/>
      <c r="C37" s="75"/>
      <c r="D37" s="75">
        <f>SUM(D36)</f>
        <v>0</v>
      </c>
      <c r="E37" s="76">
        <f>SUM(E36)</f>
        <v>0</v>
      </c>
      <c r="F37" s="68"/>
      <c r="G37" s="67"/>
      <c r="H37" s="67"/>
      <c r="I37" s="67"/>
      <c r="J37" s="67"/>
    </row>
    <row r="39" spans="1:10" ht="56.25" customHeight="1" x14ac:dyDescent="0.25">
      <c r="A39" s="103" t="s">
        <v>141</v>
      </c>
      <c r="B39" s="104"/>
      <c r="C39" s="105"/>
      <c r="D39" s="105"/>
      <c r="E39" s="106"/>
      <c r="F39" s="68"/>
      <c r="G39" s="67"/>
      <c r="H39" s="67"/>
      <c r="I39" s="67"/>
      <c r="J39" s="67"/>
    </row>
  </sheetData>
  <mergeCells count="1">
    <mergeCell ref="B39:E39"/>
  </mergeCells>
  <phoneticPr fontId="10" type="noConversion"/>
  <conditionalFormatting sqref="B7:B11 E7:E11 H7:H8">
    <cfRule type="cellIs" dxfId="9" priority="9" stopIfTrue="1" operator="notEqual">
      <formula>0</formula>
    </cfRule>
  </conditionalFormatting>
  <conditionalFormatting sqref="F12 F9:F10">
    <cfRule type="cellIs" dxfId="8" priority="7" operator="equal">
      <formula>"Fine"</formula>
    </cfRule>
    <cfRule type="cellIs" dxfId="7" priority="8" operator="equal">
      <formula>"Need input"</formula>
    </cfRule>
  </conditionalFormatting>
  <conditionalFormatting sqref="C7:C11 F7:F8 F11">
    <cfRule type="cellIs" dxfId="6" priority="5" operator="equal">
      <formula>"Fine"</formula>
    </cfRule>
    <cfRule type="cellIs" dxfId="5" priority="6" operator="equal">
      <formula>"&lt;-Need input"</formula>
    </cfRule>
  </conditionalFormatting>
  <conditionalFormatting sqref="A16:B20 D16:J20">
    <cfRule type="notContainsBlanks" dxfId="4" priority="4">
      <formula>LEN(TRIM(A16))&gt;0</formula>
    </cfRule>
  </conditionalFormatting>
  <conditionalFormatting sqref="L16:L20">
    <cfRule type="cellIs" dxfId="3" priority="2" operator="lessThan">
      <formula>0</formula>
    </cfRule>
    <cfRule type="cellIs" dxfId="2" priority="3" operator="greaterThan">
      <formula>1</formula>
    </cfRule>
  </conditionalFormatting>
  <dataValidations count="4">
    <dataValidation type="custom" allowBlank="1" showInputMessage="1" showErrorMessage="1" error="Must input same month!!!" sqref="H16:I20">
      <formula1>EXACT(MONTH(H16),MONTH(I16))</formula1>
    </dataValidation>
    <dataValidation type="custom" allowBlank="1" showInputMessage="1" showErrorMessage="1" error="Must input same month!!!" sqref="J16:J20">
      <formula1>EXACT(MONTH(I16),MONTH(J16))</formula1>
    </dataValidation>
    <dataValidation type="list" allowBlank="1" showInputMessage="1" showErrorMessage="1" sqref="B17:B20">
      <formula1>"ER,NR,SRML,SRHK,WR,GDC,TNA"</formula1>
    </dataValidation>
    <dataValidation type="custom" allowBlank="1" showInputMessage="1" showErrorMessage="1" sqref="M16:N20 B14:G14 N14:O14">
      <formula1>0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D14" sqref="D14"/>
    </sheetView>
  </sheetViews>
  <sheetFormatPr defaultRowHeight="12.75" x14ac:dyDescent="0.2"/>
  <cols>
    <col min="1" max="1" width="9" style="5" customWidth="1"/>
    <col min="2" max="16384" width="9" style="5"/>
  </cols>
  <sheetData>
    <row r="2" spans="2:3" x14ac:dyDescent="0.2">
      <c r="B2" s="8">
        <v>201506</v>
      </c>
      <c r="C2" s="5">
        <v>1</v>
      </c>
    </row>
    <row r="3" spans="2:3" x14ac:dyDescent="0.2">
      <c r="B3" s="8">
        <v>201507</v>
      </c>
      <c r="C3" s="5">
        <v>2</v>
      </c>
    </row>
    <row r="4" spans="2:3" x14ac:dyDescent="0.2">
      <c r="B4" s="8">
        <v>201508</v>
      </c>
      <c r="C4" s="5">
        <v>3</v>
      </c>
    </row>
    <row r="5" spans="2:3" x14ac:dyDescent="0.2">
      <c r="B5" s="8">
        <v>201509</v>
      </c>
      <c r="C5" s="5">
        <v>4</v>
      </c>
    </row>
    <row r="6" spans="2:3" x14ac:dyDescent="0.2">
      <c r="B6" s="8">
        <v>201510</v>
      </c>
      <c r="C6" s="5">
        <v>5</v>
      </c>
    </row>
    <row r="7" spans="2:3" x14ac:dyDescent="0.2">
      <c r="B7" s="8">
        <v>201511</v>
      </c>
      <c r="C7" s="5">
        <v>6</v>
      </c>
    </row>
    <row r="8" spans="2:3" x14ac:dyDescent="0.2">
      <c r="B8" s="8">
        <v>201512</v>
      </c>
      <c r="C8" s="5">
        <v>7</v>
      </c>
    </row>
    <row r="9" spans="2:3" x14ac:dyDescent="0.2">
      <c r="B9" s="8">
        <v>201601</v>
      </c>
      <c r="C9" s="5">
        <v>8</v>
      </c>
    </row>
    <row r="10" spans="2:3" x14ac:dyDescent="0.2">
      <c r="B10" s="8">
        <v>201602</v>
      </c>
      <c r="C10" s="5">
        <v>9</v>
      </c>
    </row>
    <row r="11" spans="2:3" x14ac:dyDescent="0.2">
      <c r="B11" s="8">
        <v>201603</v>
      </c>
      <c r="C11" s="5">
        <v>10</v>
      </c>
    </row>
    <row r="12" spans="2:3" x14ac:dyDescent="0.2">
      <c r="B12" s="8">
        <v>201604</v>
      </c>
      <c r="C12" s="5">
        <v>11</v>
      </c>
    </row>
    <row r="13" spans="2:3" x14ac:dyDescent="0.2">
      <c r="B13" s="8">
        <v>201605</v>
      </c>
      <c r="C13" s="5">
        <v>12</v>
      </c>
    </row>
  </sheetData>
  <customSheetViews>
    <customSheetView guid="{DAB01E8A-AAEE-4AE9-93BC-A8BE20809BF3}" state="hidden">
      <selection activeCell="D14" sqref="D14"/>
      <pageMargins left="0.75" right="0.75" top="1" bottom="1" header="0.5" footer="0.5"/>
      <headerFooter alignWithMargins="0"/>
    </customSheetView>
  </customSheetViews>
  <phoneticPr fontId="1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7" sqref="A7"/>
    </sheetView>
  </sheetViews>
  <sheetFormatPr defaultColWidth="9" defaultRowHeight="12.75" x14ac:dyDescent="0.15"/>
  <cols>
    <col min="1" max="1" width="9" style="1" customWidth="1"/>
    <col min="2" max="16384" width="9" style="1"/>
  </cols>
  <sheetData>
    <row r="1" spans="1:2" ht="25.5" x14ac:dyDescent="0.15">
      <c r="A1" s="3" t="s">
        <v>9</v>
      </c>
      <c r="B1" s="3" t="s">
        <v>1</v>
      </c>
    </row>
    <row r="2" spans="1:2" x14ac:dyDescent="0.15">
      <c r="A2" s="2" t="s">
        <v>17</v>
      </c>
      <c r="B2" s="4">
        <v>280</v>
      </c>
    </row>
    <row r="3" spans="1:2" x14ac:dyDescent="0.15">
      <c r="A3" s="2" t="s">
        <v>2</v>
      </c>
      <c r="B3" s="4">
        <v>550</v>
      </c>
    </row>
    <row r="4" spans="1:2" x14ac:dyDescent="0.15">
      <c r="A4" s="2" t="s">
        <v>0</v>
      </c>
      <c r="B4" s="4">
        <v>750</v>
      </c>
    </row>
    <row r="5" spans="1:2" x14ac:dyDescent="0.15">
      <c r="A5" s="2" t="s">
        <v>3</v>
      </c>
      <c r="B5" s="4">
        <v>900</v>
      </c>
    </row>
    <row r="6" spans="1:2" x14ac:dyDescent="0.15">
      <c r="A6" s="2" t="s">
        <v>18</v>
      </c>
      <c r="B6" s="4">
        <v>2000</v>
      </c>
    </row>
    <row r="7" spans="1:2" x14ac:dyDescent="0.15">
      <c r="A7" s="2" t="s">
        <v>4</v>
      </c>
      <c r="B7" s="4">
        <v>1300</v>
      </c>
    </row>
    <row r="8" spans="1:2" x14ac:dyDescent="0.15">
      <c r="A8" s="2" t="s">
        <v>5</v>
      </c>
      <c r="B8" s="4">
        <v>1600</v>
      </c>
    </row>
    <row r="9" spans="1:2" x14ac:dyDescent="0.15">
      <c r="A9" s="2" t="s">
        <v>6</v>
      </c>
      <c r="B9" s="4">
        <v>1800</v>
      </c>
    </row>
    <row r="10" spans="1:2" x14ac:dyDescent="0.15">
      <c r="A10" s="2" t="s">
        <v>7</v>
      </c>
      <c r="B10" s="4">
        <v>1800</v>
      </c>
    </row>
    <row r="11" spans="1:2" x14ac:dyDescent="0.15">
      <c r="A11" s="2" t="s">
        <v>8</v>
      </c>
      <c r="B11" s="4">
        <v>1800</v>
      </c>
    </row>
    <row r="12" spans="1:2" x14ac:dyDescent="0.15">
      <c r="A12" s="2" t="s">
        <v>13</v>
      </c>
      <c r="B12" s="4">
        <v>3100</v>
      </c>
    </row>
    <row r="13" spans="1:2" x14ac:dyDescent="0.15">
      <c r="A13" s="2" t="s">
        <v>11</v>
      </c>
      <c r="B13" s="4">
        <v>3700</v>
      </c>
    </row>
    <row r="14" spans="1:2" x14ac:dyDescent="0.15">
      <c r="A14" s="2" t="s">
        <v>14</v>
      </c>
      <c r="B14" s="4">
        <v>4200</v>
      </c>
    </row>
    <row r="15" spans="1:2" x14ac:dyDescent="0.15">
      <c r="A15" s="2" t="s">
        <v>12</v>
      </c>
      <c r="B15" s="4">
        <v>4700</v>
      </c>
    </row>
    <row r="16" spans="1:2" x14ac:dyDescent="0.15">
      <c r="A16" s="2" t="s">
        <v>15</v>
      </c>
      <c r="B16" s="4">
        <v>5300</v>
      </c>
    </row>
    <row r="17" spans="1:2" x14ac:dyDescent="0.15">
      <c r="A17" s="2" t="s">
        <v>10</v>
      </c>
      <c r="B17" s="4">
        <v>5500</v>
      </c>
    </row>
    <row r="18" spans="1:2" x14ac:dyDescent="0.15">
      <c r="A18" s="2" t="s">
        <v>16</v>
      </c>
      <c r="B18" s="4">
        <v>6100</v>
      </c>
    </row>
  </sheetData>
  <customSheetViews>
    <customSheetView guid="{DAB01E8A-AAEE-4AE9-93BC-A8BE20809BF3}" state="hidden">
      <selection activeCell="A7" sqref="A7"/>
      <pageMargins left="0.75" right="0.75" top="1" bottom="1" header="0.5" footer="0.5"/>
      <headerFooter alignWithMargins="0"/>
    </customSheetView>
  </customSheetViews>
  <phoneticPr fontId="1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pane ySplit="1" topLeftCell="A5" activePane="bottomLeft" state="frozen"/>
      <selection pane="bottomLeft" activeCell="C22" sqref="C22"/>
    </sheetView>
  </sheetViews>
  <sheetFormatPr defaultRowHeight="12.75" x14ac:dyDescent="0.2"/>
  <cols>
    <col min="1" max="1" width="39.125" style="5" customWidth="1"/>
    <col min="2" max="16384" width="9" style="5"/>
  </cols>
  <sheetData>
    <row r="1" spans="1:4" x14ac:dyDescent="0.2">
      <c r="A1" s="6" t="s">
        <v>19</v>
      </c>
      <c r="B1" s="6" t="s">
        <v>32</v>
      </c>
      <c r="C1" s="6" t="s">
        <v>20</v>
      </c>
      <c r="D1" s="6" t="s">
        <v>80</v>
      </c>
    </row>
    <row r="2" spans="1:4" x14ac:dyDescent="0.2">
      <c r="A2" s="7" t="s">
        <v>35</v>
      </c>
      <c r="B2" s="7" t="s">
        <v>33</v>
      </c>
      <c r="C2" s="7">
        <v>6600</v>
      </c>
      <c r="D2" s="7" t="s">
        <v>81</v>
      </c>
    </row>
    <row r="3" spans="1:4" x14ac:dyDescent="0.2">
      <c r="A3" s="7" t="s">
        <v>37</v>
      </c>
      <c r="B3" s="7" t="s">
        <v>33</v>
      </c>
      <c r="C3" s="7">
        <v>6600</v>
      </c>
      <c r="D3" s="7" t="s">
        <v>81</v>
      </c>
    </row>
    <row r="4" spans="1:4" x14ac:dyDescent="0.2">
      <c r="A4" s="7" t="s">
        <v>38</v>
      </c>
      <c r="B4" s="7" t="s">
        <v>33</v>
      </c>
      <c r="C4" s="7">
        <v>6100</v>
      </c>
      <c r="D4" s="7" t="s">
        <v>11</v>
      </c>
    </row>
    <row r="5" spans="1:4" x14ac:dyDescent="0.2">
      <c r="A5" s="7" t="s">
        <v>43</v>
      </c>
      <c r="B5" s="7" t="s">
        <v>33</v>
      </c>
      <c r="C5" s="7">
        <v>5300</v>
      </c>
      <c r="D5" s="7" t="s">
        <v>11</v>
      </c>
    </row>
    <row r="6" spans="1:4" x14ac:dyDescent="0.2">
      <c r="A6" s="7" t="s">
        <v>41</v>
      </c>
      <c r="B6" s="7" t="s">
        <v>33</v>
      </c>
      <c r="C6" s="7">
        <v>5300</v>
      </c>
      <c r="D6" s="7" t="s">
        <v>11</v>
      </c>
    </row>
    <row r="7" spans="1:4" x14ac:dyDescent="0.2">
      <c r="A7" s="7" t="s">
        <v>45</v>
      </c>
      <c r="B7" s="7" t="s">
        <v>33</v>
      </c>
      <c r="C7" s="7">
        <v>4200</v>
      </c>
      <c r="D7" s="7" t="s">
        <v>11</v>
      </c>
    </row>
    <row r="8" spans="1:4" x14ac:dyDescent="0.2">
      <c r="A8" s="7" t="s">
        <v>39</v>
      </c>
      <c r="B8" s="7" t="s">
        <v>33</v>
      </c>
      <c r="C8" s="7">
        <v>4200</v>
      </c>
      <c r="D8" s="7" t="s">
        <v>11</v>
      </c>
    </row>
    <row r="9" spans="1:4" x14ac:dyDescent="0.2">
      <c r="A9" s="7" t="s">
        <v>50</v>
      </c>
      <c r="B9" s="7" t="s">
        <v>33</v>
      </c>
      <c r="C9" s="7">
        <v>3300</v>
      </c>
      <c r="D9" s="7" t="s">
        <v>11</v>
      </c>
    </row>
    <row r="10" spans="1:4" x14ac:dyDescent="0.2">
      <c r="A10" s="7" t="s">
        <v>57</v>
      </c>
      <c r="B10" s="7" t="s">
        <v>33</v>
      </c>
      <c r="C10" s="7">
        <v>2400</v>
      </c>
      <c r="D10" s="7" t="s">
        <v>82</v>
      </c>
    </row>
    <row r="11" spans="1:4" x14ac:dyDescent="0.2">
      <c r="A11" s="7" t="s">
        <v>47</v>
      </c>
      <c r="B11" s="7" t="s">
        <v>33</v>
      </c>
      <c r="C11" s="7">
        <v>2000</v>
      </c>
      <c r="D11" s="7" t="s">
        <v>82</v>
      </c>
    </row>
    <row r="12" spans="1:4" x14ac:dyDescent="0.2">
      <c r="A12" s="7" t="s">
        <v>51</v>
      </c>
      <c r="B12" s="7" t="s">
        <v>33</v>
      </c>
      <c r="C12" s="7">
        <v>1800</v>
      </c>
      <c r="D12" s="7" t="s">
        <v>82</v>
      </c>
    </row>
    <row r="13" spans="1:4" x14ac:dyDescent="0.2">
      <c r="A13" s="7" t="s">
        <v>48</v>
      </c>
      <c r="B13" s="7" t="s">
        <v>33</v>
      </c>
      <c r="C13" s="7">
        <v>1800</v>
      </c>
      <c r="D13" s="7" t="s">
        <v>82</v>
      </c>
    </row>
    <row r="14" spans="1:4" x14ac:dyDescent="0.2">
      <c r="A14" s="7" t="s">
        <v>79</v>
      </c>
      <c r="B14" s="7" t="s">
        <v>33</v>
      </c>
      <c r="C14" s="7">
        <v>1100</v>
      </c>
      <c r="D14" s="7" t="s">
        <v>82</v>
      </c>
    </row>
    <row r="15" spans="1:4" x14ac:dyDescent="0.2">
      <c r="A15" s="7" t="s">
        <v>53</v>
      </c>
      <c r="B15" s="7" t="s">
        <v>33</v>
      </c>
      <c r="C15" s="7">
        <v>1500</v>
      </c>
      <c r="D15" s="7" t="s">
        <v>82</v>
      </c>
    </row>
    <row r="16" spans="1:4" x14ac:dyDescent="0.2">
      <c r="A16" s="7" t="s">
        <v>49</v>
      </c>
      <c r="B16" s="7" t="s">
        <v>33</v>
      </c>
      <c r="C16" s="7">
        <v>1500</v>
      </c>
      <c r="D16" s="7" t="s">
        <v>82</v>
      </c>
    </row>
    <row r="17" spans="1:4" x14ac:dyDescent="0.2">
      <c r="A17" s="7" t="s">
        <v>78</v>
      </c>
      <c r="B17" s="7" t="s">
        <v>33</v>
      </c>
      <c r="C17" s="7">
        <v>900</v>
      </c>
      <c r="D17" s="7" t="s">
        <v>82</v>
      </c>
    </row>
    <row r="18" spans="1:4" x14ac:dyDescent="0.2">
      <c r="A18" s="7" t="s">
        <v>46</v>
      </c>
      <c r="B18" s="7" t="s">
        <v>33</v>
      </c>
      <c r="C18" s="7">
        <v>1100</v>
      </c>
      <c r="D18" s="7" t="s">
        <v>82</v>
      </c>
    </row>
    <row r="19" spans="1:4" x14ac:dyDescent="0.2">
      <c r="A19" s="7" t="s">
        <v>40</v>
      </c>
      <c r="B19" s="7" t="s">
        <v>33</v>
      </c>
      <c r="C19" s="7">
        <v>1100</v>
      </c>
      <c r="D19" s="7" t="s">
        <v>82</v>
      </c>
    </row>
    <row r="20" spans="1:4" x14ac:dyDescent="0.2">
      <c r="A20" s="7" t="s">
        <v>54</v>
      </c>
      <c r="B20" s="7" t="s">
        <v>33</v>
      </c>
      <c r="C20" s="7">
        <v>900</v>
      </c>
      <c r="D20" s="7" t="s">
        <v>82</v>
      </c>
    </row>
    <row r="21" spans="1:4" x14ac:dyDescent="0.2">
      <c r="A21" s="7" t="s">
        <v>55</v>
      </c>
      <c r="B21" s="7" t="s">
        <v>33</v>
      </c>
      <c r="C21" s="7">
        <v>700</v>
      </c>
      <c r="D21" s="7" t="s">
        <v>82</v>
      </c>
    </row>
    <row r="22" spans="1:4" x14ac:dyDescent="0.2">
      <c r="A22" s="7" t="s">
        <v>56</v>
      </c>
      <c r="B22" s="7" t="s">
        <v>33</v>
      </c>
      <c r="C22" s="7">
        <v>330</v>
      </c>
      <c r="D22" s="7" t="s">
        <v>82</v>
      </c>
    </row>
    <row r="23" spans="1:4" ht="14.25" customHeight="1" x14ac:dyDescent="0.2">
      <c r="A23" s="7" t="s">
        <v>36</v>
      </c>
      <c r="B23" s="7" t="s">
        <v>34</v>
      </c>
      <c r="C23" s="7">
        <v>6600</v>
      </c>
      <c r="D23" s="7" t="s">
        <v>81</v>
      </c>
    </row>
    <row r="24" spans="1:4" x14ac:dyDescent="0.2">
      <c r="A24" s="7" t="s">
        <v>58</v>
      </c>
      <c r="B24" s="7" t="s">
        <v>34</v>
      </c>
      <c r="C24" s="7">
        <v>6000</v>
      </c>
      <c r="D24" s="7" t="s">
        <v>81</v>
      </c>
    </row>
    <row r="25" spans="1:4" x14ac:dyDescent="0.2">
      <c r="A25" s="7" t="s">
        <v>59</v>
      </c>
      <c r="B25" s="7" t="s">
        <v>34</v>
      </c>
      <c r="C25" s="7">
        <v>6100</v>
      </c>
      <c r="D25" s="7" t="s">
        <v>11</v>
      </c>
    </row>
    <row r="26" spans="1:4" x14ac:dyDescent="0.2">
      <c r="A26" s="7" t="s">
        <v>60</v>
      </c>
      <c r="B26" s="7" t="s">
        <v>34</v>
      </c>
      <c r="C26" s="7">
        <v>5500</v>
      </c>
      <c r="D26" s="7" t="s">
        <v>11</v>
      </c>
    </row>
    <row r="27" spans="1:4" x14ac:dyDescent="0.2">
      <c r="A27" s="7" t="s">
        <v>44</v>
      </c>
      <c r="B27" s="7" t="s">
        <v>34</v>
      </c>
      <c r="C27" s="7">
        <v>5300</v>
      </c>
      <c r="D27" s="7" t="s">
        <v>11</v>
      </c>
    </row>
    <row r="28" spans="1:4" x14ac:dyDescent="0.2">
      <c r="A28" s="7" t="s">
        <v>42</v>
      </c>
      <c r="B28" s="7" t="s">
        <v>34</v>
      </c>
      <c r="C28" s="7">
        <v>4700</v>
      </c>
      <c r="D28" s="7" t="s">
        <v>11</v>
      </c>
    </row>
    <row r="29" spans="1:4" x14ac:dyDescent="0.2">
      <c r="A29" s="7" t="s">
        <v>61</v>
      </c>
      <c r="B29" s="7" t="s">
        <v>34</v>
      </c>
      <c r="C29" s="7">
        <v>4200</v>
      </c>
      <c r="D29" s="7" t="s">
        <v>11</v>
      </c>
    </row>
    <row r="30" spans="1:4" x14ac:dyDescent="0.2">
      <c r="A30" s="7" t="s">
        <v>62</v>
      </c>
      <c r="B30" s="7" t="s">
        <v>34</v>
      </c>
      <c r="C30" s="7">
        <v>3700</v>
      </c>
      <c r="D30" s="7" t="s">
        <v>11</v>
      </c>
    </row>
    <row r="31" spans="1:4" x14ac:dyDescent="0.2">
      <c r="A31" s="7" t="s">
        <v>65</v>
      </c>
      <c r="B31" s="7" t="s">
        <v>34</v>
      </c>
      <c r="C31" s="7">
        <v>3300</v>
      </c>
      <c r="D31" s="7" t="s">
        <v>11</v>
      </c>
    </row>
    <row r="32" spans="1:4" x14ac:dyDescent="0.2">
      <c r="A32" s="7" t="s">
        <v>71</v>
      </c>
      <c r="B32" s="7" t="s">
        <v>34</v>
      </c>
      <c r="C32" s="7">
        <v>3100</v>
      </c>
      <c r="D32" s="7" t="s">
        <v>11</v>
      </c>
    </row>
    <row r="33" spans="1:4" x14ac:dyDescent="0.2">
      <c r="A33" s="7" t="s">
        <v>76</v>
      </c>
      <c r="B33" s="7" t="s">
        <v>34</v>
      </c>
      <c r="C33" s="7">
        <v>2000</v>
      </c>
      <c r="D33" s="7" t="s">
        <v>82</v>
      </c>
    </row>
    <row r="34" spans="1:4" x14ac:dyDescent="0.2">
      <c r="A34" s="7" t="s">
        <v>66</v>
      </c>
      <c r="B34" s="7" t="s">
        <v>34</v>
      </c>
      <c r="C34" s="7">
        <v>2000</v>
      </c>
      <c r="D34" s="7" t="s">
        <v>82</v>
      </c>
    </row>
    <row r="35" spans="1:4" x14ac:dyDescent="0.2">
      <c r="A35" s="7" t="s">
        <v>68</v>
      </c>
      <c r="B35" s="7" t="s">
        <v>34</v>
      </c>
      <c r="C35" s="7">
        <v>1800</v>
      </c>
      <c r="D35" s="7" t="s">
        <v>82</v>
      </c>
    </row>
    <row r="36" spans="1:4" x14ac:dyDescent="0.2">
      <c r="A36" s="7" t="s">
        <v>52</v>
      </c>
      <c r="B36" s="7" t="s">
        <v>34</v>
      </c>
      <c r="C36" s="7">
        <v>1800</v>
      </c>
      <c r="D36" s="7" t="s">
        <v>82</v>
      </c>
    </row>
    <row r="37" spans="1:4" x14ac:dyDescent="0.2">
      <c r="A37" s="7" t="s">
        <v>69</v>
      </c>
      <c r="B37" s="7" t="s">
        <v>34</v>
      </c>
      <c r="C37" s="7">
        <v>1600</v>
      </c>
      <c r="D37" s="7" t="s">
        <v>82</v>
      </c>
    </row>
    <row r="38" spans="1:4" x14ac:dyDescent="0.2">
      <c r="A38" s="7" t="s">
        <v>67</v>
      </c>
      <c r="B38" s="7" t="s">
        <v>34</v>
      </c>
      <c r="C38" s="7">
        <v>1500</v>
      </c>
      <c r="D38" s="7" t="s">
        <v>82</v>
      </c>
    </row>
    <row r="39" spans="1:4" x14ac:dyDescent="0.2">
      <c r="A39" s="7" t="s">
        <v>70</v>
      </c>
      <c r="B39" s="7" t="s">
        <v>34</v>
      </c>
      <c r="C39" s="7">
        <v>1300</v>
      </c>
      <c r="D39" s="7" t="s">
        <v>82</v>
      </c>
    </row>
    <row r="40" spans="1:4" x14ac:dyDescent="0.2">
      <c r="A40" s="7" t="s">
        <v>64</v>
      </c>
      <c r="B40" s="7" t="s">
        <v>34</v>
      </c>
      <c r="C40" s="7">
        <v>1100</v>
      </c>
      <c r="D40" s="7" t="s">
        <v>82</v>
      </c>
    </row>
    <row r="41" spans="1:4" x14ac:dyDescent="0.2">
      <c r="A41" s="7" t="s">
        <v>63</v>
      </c>
      <c r="B41" s="7" t="s">
        <v>34</v>
      </c>
      <c r="C41" s="7">
        <v>900</v>
      </c>
      <c r="D41" s="7" t="s">
        <v>82</v>
      </c>
    </row>
    <row r="42" spans="1:4" x14ac:dyDescent="0.2">
      <c r="A42" s="7" t="s">
        <v>73</v>
      </c>
      <c r="B42" s="7" t="s">
        <v>34</v>
      </c>
      <c r="C42" s="7">
        <v>900</v>
      </c>
      <c r="D42" s="7" t="s">
        <v>82</v>
      </c>
    </row>
    <row r="43" spans="1:4" x14ac:dyDescent="0.2">
      <c r="A43" s="7" t="s">
        <v>72</v>
      </c>
      <c r="B43" s="7" t="s">
        <v>34</v>
      </c>
      <c r="C43" s="7">
        <v>750</v>
      </c>
      <c r="D43" s="7" t="s">
        <v>82</v>
      </c>
    </row>
    <row r="44" spans="1:4" x14ac:dyDescent="0.2">
      <c r="A44" s="7" t="s">
        <v>74</v>
      </c>
      <c r="B44" s="7" t="s">
        <v>34</v>
      </c>
      <c r="C44" s="7">
        <v>550</v>
      </c>
      <c r="D44" s="7" t="s">
        <v>82</v>
      </c>
    </row>
    <row r="45" spans="1:4" x14ac:dyDescent="0.2">
      <c r="A45" s="7" t="s">
        <v>75</v>
      </c>
      <c r="B45" s="7" t="s">
        <v>34</v>
      </c>
      <c r="C45" s="7">
        <v>280</v>
      </c>
      <c r="D45" s="7" t="s">
        <v>82</v>
      </c>
    </row>
    <row r="46" spans="1:4" x14ac:dyDescent="0.2">
      <c r="A46" s="7" t="s">
        <v>77</v>
      </c>
      <c r="B46" s="7" t="s">
        <v>34</v>
      </c>
      <c r="C46" s="7">
        <v>320</v>
      </c>
      <c r="D46" s="7" t="s">
        <v>82</v>
      </c>
    </row>
  </sheetData>
  <sortState ref="A2:D55">
    <sortCondition ref="B2:B55"/>
  </sortState>
  <customSheetViews>
    <customSheetView guid="{DAB01E8A-AAEE-4AE9-93BC-A8BE20809BF3}" state="hidden">
      <pane ySplit="1" topLeftCell="A5" activePane="bottomLeft" state="frozen"/>
      <selection pane="bottomLeft" activeCell="C22" sqref="C22"/>
      <pageMargins left="0.75" right="0.75" top="1" bottom="1" header="0.5" footer="0.5"/>
      <headerFooter alignWithMargins="0"/>
    </customSheetView>
  </customSheetViews>
  <phoneticPr fontId="10" type="noConversion"/>
  <dataValidations count="1">
    <dataValidation type="custom" allowBlank="1" showInputMessage="1" showErrorMessage="1" sqref="A1:XFD1048576">
      <formula1>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2" sqref="A2:A4"/>
    </sheetView>
  </sheetViews>
  <sheetFormatPr defaultRowHeight="12.75" x14ac:dyDescent="0.2"/>
  <cols>
    <col min="1" max="1" width="35.625" style="5" customWidth="1"/>
    <col min="2" max="16384" width="9" style="5"/>
  </cols>
  <sheetData>
    <row r="2" spans="1:3" ht="25.5" x14ac:dyDescent="0.2">
      <c r="A2" s="9" t="s">
        <v>22</v>
      </c>
      <c r="C2" s="5" t="s">
        <v>25</v>
      </c>
    </row>
    <row r="3" spans="1:3" x14ac:dyDescent="0.2">
      <c r="A3" s="9" t="s">
        <v>23</v>
      </c>
      <c r="C3" s="5" t="s">
        <v>21</v>
      </c>
    </row>
    <row r="4" spans="1:3" x14ac:dyDescent="0.2">
      <c r="A4" s="9" t="s">
        <v>24</v>
      </c>
      <c r="C4" s="5" t="s">
        <v>26</v>
      </c>
    </row>
    <row r="5" spans="1:3" x14ac:dyDescent="0.2">
      <c r="C5" s="5" t="s">
        <v>27</v>
      </c>
    </row>
    <row r="6" spans="1:3" x14ac:dyDescent="0.2">
      <c r="C6" s="5" t="s">
        <v>28</v>
      </c>
    </row>
    <row r="7" spans="1:3" x14ac:dyDescent="0.2">
      <c r="C7" s="5" t="s">
        <v>29</v>
      </c>
    </row>
    <row r="8" spans="1:3" x14ac:dyDescent="0.2">
      <c r="C8" s="5" t="s">
        <v>30</v>
      </c>
    </row>
    <row r="9" spans="1:3" x14ac:dyDescent="0.2">
      <c r="C9" s="5" t="s">
        <v>31</v>
      </c>
    </row>
  </sheetData>
  <customSheetViews>
    <customSheetView guid="{DAB01E8A-AAEE-4AE9-93BC-A8BE20809BF3}" state="hidden">
      <selection activeCell="A2" sqref="A2:A4"/>
      <pageMargins left="0.75" right="0.75" top="1" bottom="1" header="0.5" footer="0.5"/>
      <headerFooter alignWithMargins="0"/>
    </customSheetView>
  </customSheetViews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项目计划表服务表样</vt:lpstr>
      <vt:lpstr>项目计划表硬件销售表样</vt:lpstr>
      <vt:lpstr>code</vt:lpstr>
      <vt:lpstr>Rate by level</vt:lpstr>
      <vt:lpstr>Charge Rate</vt:lpstr>
      <vt:lpstr>code sheet</vt:lpstr>
    </vt:vector>
  </TitlesOfParts>
  <Company>Deloitte Touche Tohmatsu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Deloitte.</dc:creator>
  <cp:lastModifiedBy>Administrator</cp:lastModifiedBy>
  <cp:lastPrinted>2015-10-29T07:55:01Z</cp:lastPrinted>
  <dcterms:created xsi:type="dcterms:W3CDTF">2008-01-15T07:02:06Z</dcterms:created>
  <dcterms:modified xsi:type="dcterms:W3CDTF">2016-12-20T02:46:15Z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a1590a81-b3cf-4660-b9d7-021af8be38f6</vt:lpwstr>
  </property>
</Properties>
</file>