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\Desktop\"/>
    </mc:Choice>
  </mc:AlternateContent>
  <xr:revisionPtr revIDLastSave="0" documentId="13_ncr:1_{01844B35-8652-4A96-A1E5-AB5E08CBA093}" xr6:coauthVersionLast="47" xr6:coauthVersionMax="47" xr10:uidLastSave="{00000000-0000-0000-0000-000000000000}"/>
  <bookViews>
    <workbookView xWindow="-108" yWindow="-108" windowWidth="23256" windowHeight="12456" xr2:uid="{40E258FD-2E63-470A-9C94-303863E2235B}"/>
  </bookViews>
  <sheets>
    <sheet name="Simulador de Investimentos" sheetId="1" r:id="rId1"/>
    <sheet name="BN Perfil de Investidor" sheetId="2" r:id="rId2"/>
  </sheets>
  <definedNames>
    <definedName name="aporte">'Simulador de Investimentos'!$D$14</definedName>
    <definedName name="patrimonio">'Simulador de Investimentos'!$D$17</definedName>
    <definedName name="qtd_anos">'Simulador de Investimentos'!$D$15</definedName>
    <definedName name="rendimento_carteira">'Simulador de Investimentos'!$D$9</definedName>
    <definedName name="salario">'Simulador de Investimentos'!$D$8</definedName>
    <definedName name="soma">'Simulador de Investimentos'!$D$18</definedName>
    <definedName name="sugestao_investimento">'Simulador de Investimentos'!$D$10</definedName>
    <definedName name="taxa_mensal">'Simulador de Investimentos'!$D$16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D34" i="1" s="1"/>
  <c r="C35" i="1"/>
  <c r="D35" i="1" s="1"/>
  <c r="C36" i="1"/>
  <c r="D36" i="1" s="1"/>
  <c r="C37" i="1"/>
  <c r="D37" i="1" s="1"/>
  <c r="C32" i="1"/>
  <c r="D32" i="1" s="1"/>
  <c r="A6" i="2"/>
  <c r="A7" i="2"/>
  <c r="A8" i="2"/>
  <c r="A9" i="2"/>
  <c r="A10" i="2"/>
  <c r="A5" i="2"/>
  <c r="A18" i="2"/>
  <c r="A19" i="2"/>
  <c r="A20" i="2"/>
  <c r="A21" i="2"/>
  <c r="A22" i="2"/>
  <c r="A17" i="2"/>
  <c r="A12" i="2"/>
  <c r="A13" i="2"/>
  <c r="A14" i="2"/>
  <c r="A15" i="2"/>
  <c r="A16" i="2"/>
  <c r="A11" i="2"/>
  <c r="D33" i="1"/>
  <c r="D10" i="1"/>
  <c r="C23" i="1"/>
  <c r="D23" i="1" s="1"/>
  <c r="C24" i="1"/>
  <c r="D24" i="1" s="1"/>
  <c r="C25" i="1"/>
  <c r="D25" i="1" s="1"/>
  <c r="C26" i="1"/>
  <c r="D26" i="1" s="1"/>
  <c r="C22" i="1"/>
  <c r="D22" i="1" s="1"/>
  <c r="D17" i="1"/>
  <c r="D18" i="1" s="1"/>
  <c r="D38" i="1" l="1"/>
</calcChain>
</file>

<file path=xl/sharedStrings.xml><?xml version="1.0" encoding="utf-8"?>
<sst xmlns="http://schemas.openxmlformats.org/spreadsheetml/2006/main" count="70" uniqueCount="34">
  <si>
    <t>Quanto investir por mês?</t>
  </si>
  <si>
    <t>Por Quantos Anos</t>
  </si>
  <si>
    <t>Taxa de Rendimento mensal?</t>
  </si>
  <si>
    <t>Patrimônio acumulado?</t>
  </si>
  <si>
    <t>Dividendos Mensais?</t>
  </si>
  <si>
    <t>INVESTIMENTO MENSAL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</si>
  <si>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</si>
  <si>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</si>
  <si>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</si>
  <si>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</si>
  <si>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</si>
  <si>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</si>
  <si>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</si>
  <si>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Salário</t>
  </si>
  <si>
    <t>Rendimento da Carteira</t>
  </si>
  <si>
    <t>Sugestão de Investimento</t>
  </si>
  <si>
    <t>CONFIGURAÇÕES</t>
  </si>
  <si>
    <t>Perfil</t>
  </si>
  <si>
    <t>Conservador</t>
  </si>
  <si>
    <t>Agressivo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</si>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</sst>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dotted">
        <color auto="1"/>
      </left>
      <right style="thick">
        <color auto="1"/>
      </right>
      <top/>
      <bottom style="dotted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otted">
        <color auto="1"/>
      </bottom>
      <diagonal/>
    </border>
    <border>
      <left/>
      <right/>
      <top style="thick">
        <color auto="1"/>
      </top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165" fontId="7" fillId="0" borderId="24" xfId="1" applyNumberFormat="1" applyFont="1" applyBorder="1" applyAlignment="1">
      <alignment horizontal="center"/>
    </xf>
    <xf numFmtId="10" fontId="7" fillId="0" borderId="20" xfId="2" applyNumberFormat="1" applyFont="1" applyBorder="1" applyAlignment="1">
      <alignment horizontal="center"/>
    </xf>
    <xf numFmtId="165" fontId="7" fillId="0" borderId="23" xfId="0" applyNumberFormat="1" applyFont="1" applyBorder="1" applyAlignment="1">
      <alignment horizontal="center"/>
    </xf>
    <xf numFmtId="0" fontId="7" fillId="4" borderId="4" xfId="0" applyFont="1" applyFill="1" applyBorder="1"/>
    <xf numFmtId="0" fontId="7" fillId="4" borderId="7" xfId="0" applyFont="1" applyFill="1" applyBorder="1"/>
    <xf numFmtId="0" fontId="7" fillId="4" borderId="10" xfId="0" applyFont="1" applyFill="1" applyBorder="1"/>
    <xf numFmtId="0" fontId="7" fillId="0" borderId="0" xfId="0" applyFont="1" applyAlignment="1">
      <alignment horizontal="center"/>
    </xf>
    <xf numFmtId="164" fontId="7" fillId="0" borderId="6" xfId="1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0" fontId="7" fillId="0" borderId="9" xfId="2" applyNumberFormat="1" applyFont="1" applyBorder="1" applyAlignment="1">
      <alignment horizontal="center"/>
    </xf>
    <xf numFmtId="8" fontId="6" fillId="4" borderId="9" xfId="1" applyNumberFormat="1" applyFont="1" applyFill="1" applyBorder="1" applyAlignment="1">
      <alignment horizontal="center"/>
    </xf>
    <xf numFmtId="164" fontId="6" fillId="4" borderId="12" xfId="1" applyNumberFormat="1" applyFont="1" applyFill="1" applyBorder="1" applyAlignment="1">
      <alignment horizontal="center"/>
    </xf>
    <xf numFmtId="8" fontId="7" fillId="4" borderId="5" xfId="0" applyNumberFormat="1" applyFont="1" applyFill="1" applyBorder="1" applyAlignment="1">
      <alignment horizontal="center"/>
    </xf>
    <xf numFmtId="8" fontId="7" fillId="4" borderId="8" xfId="0" applyNumberFormat="1" applyFont="1" applyFill="1" applyBorder="1" applyAlignment="1">
      <alignment horizontal="center"/>
    </xf>
    <xf numFmtId="8" fontId="7" fillId="4" borderId="11" xfId="0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8" fontId="7" fillId="4" borderId="14" xfId="0" applyNumberFormat="1" applyFont="1" applyFill="1" applyBorder="1" applyAlignment="1">
      <alignment horizontal="center"/>
    </xf>
    <xf numFmtId="8" fontId="7" fillId="4" borderId="9" xfId="0" applyNumberFormat="1" applyFont="1" applyFill="1" applyBorder="1" applyAlignment="1">
      <alignment horizontal="center"/>
    </xf>
    <xf numFmtId="8" fontId="7" fillId="4" borderId="12" xfId="0" applyNumberFormat="1" applyFont="1" applyFill="1" applyBorder="1" applyAlignment="1">
      <alignment horizontal="center"/>
    </xf>
    <xf numFmtId="0" fontId="7" fillId="4" borderId="0" xfId="0" applyFont="1" applyFill="1"/>
    <xf numFmtId="0" fontId="2" fillId="2" borderId="0" xfId="3" applyBorder="1"/>
    <xf numFmtId="9" fontId="0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/>
    <xf numFmtId="164" fontId="3" fillId="5" borderId="0" xfId="0" applyNumberFormat="1" applyFont="1" applyFill="1" applyAlignment="1">
      <alignment horizontal="center"/>
    </xf>
    <xf numFmtId="0" fontId="0" fillId="0" borderId="28" xfId="0" applyBorder="1" applyAlignment="1">
      <alignment horizontal="center"/>
    </xf>
    <xf numFmtId="9" fontId="0" fillId="0" borderId="28" xfId="2" applyFont="1" applyBorder="1" applyAlignment="1">
      <alignment horizontal="center"/>
    </xf>
    <xf numFmtId="0" fontId="0" fillId="0" borderId="29" xfId="0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9" fontId="0" fillId="0" borderId="27" xfId="2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6" fillId="4" borderId="18" xfId="0" applyFont="1" applyFill="1" applyBorder="1" applyAlignment="1">
      <alignment horizontal="left"/>
    </xf>
    <xf numFmtId="0" fontId="6" fillId="4" borderId="19" xfId="0" applyFont="1" applyFill="1" applyBorder="1" applyAlignment="1">
      <alignment horizontal="left"/>
    </xf>
    <xf numFmtId="0" fontId="6" fillId="4" borderId="21" xfId="0" applyFont="1" applyFill="1" applyBorder="1" applyAlignment="1">
      <alignment horizontal="left"/>
    </xf>
    <xf numFmtId="0" fontId="6" fillId="4" borderId="22" xfId="0" applyFont="1" applyFill="1" applyBorder="1" applyAlignment="1">
      <alignment horizontal="left"/>
    </xf>
    <xf numFmtId="0" fontId="2" fillId="2" borderId="0" xfId="3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left"/>
    </xf>
    <xf numFmtId="0" fontId="7" fillId="4" borderId="17" xfId="0" applyFont="1" applyFill="1" applyBorder="1" applyAlignment="1">
      <alignment horizontal="left"/>
    </xf>
    <xf numFmtId="0" fontId="7" fillId="4" borderId="18" xfId="0" applyFont="1" applyFill="1" applyBorder="1" applyAlignment="1">
      <alignment horizontal="left"/>
    </xf>
    <xf numFmtId="0" fontId="7" fillId="4" borderId="19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8-4D1C-816A-9A35694131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8-4D1C-816A-9A35694131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8-4D1C-816A-9A35694131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8-4D1C-816A-9A35694131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28-4D1C-816A-9A35694131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8-4D1C-816A-9A35694131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'Simulador de Investimentos'!$B$32:$B$37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'Simulador de Investimentos'!$C$32:$C$37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C-472D-81BA-7C77B0894C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0</xdr:row>
      <xdr:rowOff>22860</xdr:rowOff>
    </xdr:from>
    <xdr:to>
      <xdr:col>4</xdr:col>
      <xdr:colOff>106680</xdr:colOff>
      <xdr:row>5</xdr:row>
      <xdr:rowOff>129540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1CE9D90-B53F-9FC7-5B9E-8EB619326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2860"/>
          <a:ext cx="5783580" cy="102108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39</xdr:row>
      <xdr:rowOff>7620</xdr:rowOff>
    </xdr:from>
    <xdr:to>
      <xdr:col>3</xdr:col>
      <xdr:colOff>1051560</xdr:colOff>
      <xdr:row>59</xdr:row>
      <xdr:rowOff>129540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BBF487-2DEA-4304-68D8-7A0F6E3AB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918D-53A9-47CC-8F4B-B3F277D29DD8}">
  <sheetPr>
    <tabColor rgb="FF00B050"/>
  </sheetPr>
  <dimension ref="A6:G38"/>
  <sheetViews>
    <sheetView showGridLines="0" tabSelected="1" workbookViewId="0">
      <selection activeCell="E54" sqref="E54"/>
    </sheetView>
  </sheetViews>
  <sheetFormatPr defaultColWidth="0" defaultRowHeight="14.4" x14ac:dyDescent="0.3"/>
  <cols>
    <col min="1" max="1" width="3.44140625" style="1" customWidth="1"/>
    <col min="2" max="2" width="32.21875" bestFit="1" customWidth="1"/>
    <col min="3" max="3" width="34" customWidth="1"/>
    <col min="4" max="4" width="15.88671875" style="2" customWidth="1"/>
    <col min="5" max="5" width="8.88671875" customWidth="1"/>
    <col min="6" max="6" width="12.6640625" hidden="1" customWidth="1"/>
    <col min="7" max="7" width="11.88671875" hidden="1" customWidth="1"/>
    <col min="8" max="9" width="8.88671875" hidden="1" customWidth="1"/>
    <col min="10" max="16384" width="8.88671875" hidden="1"/>
  </cols>
  <sheetData>
    <row r="6" spans="2:4" ht="15" thickBot="1" x14ac:dyDescent="0.35"/>
    <row r="7" spans="2:4" ht="16.8" thickTop="1" thickBot="1" x14ac:dyDescent="0.35">
      <c r="B7" s="49" t="s">
        <v>16</v>
      </c>
      <c r="C7" s="50"/>
      <c r="D7" s="51"/>
    </row>
    <row r="8" spans="2:4" ht="16.2" thickTop="1" x14ac:dyDescent="0.3">
      <c r="B8" s="55" t="s">
        <v>13</v>
      </c>
      <c r="C8" s="56"/>
      <c r="D8" s="4">
        <v>4200</v>
      </c>
    </row>
    <row r="9" spans="2:4" ht="15.6" x14ac:dyDescent="0.3">
      <c r="B9" s="57" t="s">
        <v>14</v>
      </c>
      <c r="C9" s="58"/>
      <c r="D9" s="5">
        <v>0.01</v>
      </c>
    </row>
    <row r="10" spans="2:4" ht="16.2" thickBot="1" x14ac:dyDescent="0.35">
      <c r="B10" s="59" t="s">
        <v>15</v>
      </c>
      <c r="C10" s="60"/>
      <c r="D10" s="6">
        <f>salario*30%</f>
        <v>1260</v>
      </c>
    </row>
    <row r="11" spans="2:4" ht="16.2" thickTop="1" x14ac:dyDescent="0.3">
      <c r="B11" s="3"/>
      <c r="C11" s="3"/>
      <c r="D11" s="10"/>
    </row>
    <row r="12" spans="2:4" ht="16.2" thickBot="1" x14ac:dyDescent="0.35">
      <c r="B12" s="3"/>
      <c r="C12" s="3"/>
      <c r="D12" s="10"/>
    </row>
    <row r="13" spans="2:4" ht="16.8" thickTop="1" thickBot="1" x14ac:dyDescent="0.35">
      <c r="B13" s="52" t="s">
        <v>5</v>
      </c>
      <c r="C13" s="53"/>
      <c r="D13" s="54"/>
    </row>
    <row r="14" spans="2:4" ht="16.2" thickTop="1" x14ac:dyDescent="0.3">
      <c r="B14" s="38" t="s">
        <v>0</v>
      </c>
      <c r="C14" s="39"/>
      <c r="D14" s="11">
        <v>1260</v>
      </c>
    </row>
    <row r="15" spans="2:4" ht="15.6" x14ac:dyDescent="0.3">
      <c r="B15" s="40" t="s">
        <v>1</v>
      </c>
      <c r="C15" s="41"/>
      <c r="D15" s="12">
        <v>10</v>
      </c>
    </row>
    <row r="16" spans="2:4" ht="15.6" x14ac:dyDescent="0.3">
      <c r="B16" s="40" t="s">
        <v>2</v>
      </c>
      <c r="C16" s="41"/>
      <c r="D16" s="13">
        <v>1.0800000000000001E-2</v>
      </c>
    </row>
    <row r="17" spans="1:4" ht="15.6" x14ac:dyDescent="0.3">
      <c r="B17" s="42" t="s">
        <v>3</v>
      </c>
      <c r="C17" s="43"/>
      <c r="D17" s="14">
        <f>FV(taxa_mensal,qtd_anos*12,aporte*-1)</f>
        <v>306756.65948104812</v>
      </c>
    </row>
    <row r="18" spans="1:4" ht="16.2" thickBot="1" x14ac:dyDescent="0.35">
      <c r="B18" s="44" t="s">
        <v>4</v>
      </c>
      <c r="C18" s="45"/>
      <c r="D18" s="15">
        <f>patrimonio*rendimento_carteira</f>
        <v>3067.5665948104811</v>
      </c>
    </row>
    <row r="19" spans="1:4" ht="16.2" thickTop="1" x14ac:dyDescent="0.3">
      <c r="B19" s="3"/>
      <c r="C19" s="3"/>
      <c r="D19" s="10"/>
    </row>
    <row r="20" spans="1:4" ht="16.2" thickBot="1" x14ac:dyDescent="0.35">
      <c r="B20" s="3"/>
      <c r="C20" s="3"/>
      <c r="D20" s="10"/>
    </row>
    <row r="21" spans="1:4" ht="16.8" thickTop="1" thickBot="1" x14ac:dyDescent="0.35">
      <c r="B21" s="47" t="s">
        <v>6</v>
      </c>
      <c r="C21" s="48"/>
      <c r="D21" s="19" t="s">
        <v>12</v>
      </c>
    </row>
    <row r="22" spans="1:4" ht="16.2" thickTop="1" x14ac:dyDescent="0.3">
      <c r="A22" s="1">
        <v>2</v>
      </c>
      <c r="B22" s="7" t="s">
        <v>7</v>
      </c>
      <c r="C22" s="16">
        <f>FV(taxa_mensal,$A22*12,aporte*-1)</f>
        <v>34310.888212332808</v>
      </c>
      <c r="D22" s="20">
        <f>C22*rendimento_carteira</f>
        <v>343.1088821233281</v>
      </c>
    </row>
    <row r="23" spans="1:4" ht="15.6" x14ac:dyDescent="0.3">
      <c r="A23" s="1">
        <v>5</v>
      </c>
      <c r="B23" s="8" t="s">
        <v>8</v>
      </c>
      <c r="C23" s="17">
        <f>FV(taxa_mensal,$A23*12,aporte*-1)</f>
        <v>105593.06439266562</v>
      </c>
      <c r="D23" s="21">
        <f>C23*rendimento_carteira</f>
        <v>1055.9306439266561</v>
      </c>
    </row>
    <row r="24" spans="1:4" ht="15.6" x14ac:dyDescent="0.3">
      <c r="A24" s="1">
        <v>10</v>
      </c>
      <c r="B24" s="8" t="s">
        <v>9</v>
      </c>
      <c r="C24" s="17">
        <f>FV(taxa_mensal,$A24*12,aporte*-1)</f>
        <v>306756.65948104812</v>
      </c>
      <c r="D24" s="21">
        <f>C24*rendimento_carteira</f>
        <v>3067.5665948104811</v>
      </c>
    </row>
    <row r="25" spans="1:4" ht="15.6" x14ac:dyDescent="0.3">
      <c r="A25" s="1">
        <v>20</v>
      </c>
      <c r="B25" s="8" t="s">
        <v>10</v>
      </c>
      <c r="C25" s="17">
        <f>FV(taxa_mensal,$A25*12,aporte*-1)</f>
        <v>1420081.7315561394</v>
      </c>
      <c r="D25" s="21">
        <f>C25*rendimento_carteira</f>
        <v>14200.817315561395</v>
      </c>
    </row>
    <row r="26" spans="1:4" ht="16.2" thickBot="1" x14ac:dyDescent="0.35">
      <c r="A26" s="1">
        <v>30</v>
      </c>
      <c r="B26" s="9" t="s">
        <v>11</v>
      </c>
      <c r="C26" s="18">
        <f>FV(taxa_mensal,$A26*12,aporte*-1)</f>
        <v>5460720.0609991066</v>
      </c>
      <c r="D26" s="22">
        <f>C26*rendimento_carteira</f>
        <v>54607.200609991065</v>
      </c>
    </row>
    <row r="27" spans="1:4" ht="15" thickTop="1" x14ac:dyDescent="0.3"/>
    <row r="28" spans="1:4" x14ac:dyDescent="0.3">
      <c r="B28" s="24" t="s">
        <v>17</v>
      </c>
      <c r="C28" s="46" t="s">
        <v>20</v>
      </c>
      <c r="D28" s="46"/>
    </row>
    <row r="29" spans="1:4" ht="15.6" x14ac:dyDescent="0.3">
      <c r="B29" s="23" t="s">
        <v>21</v>
      </c>
      <c r="C29" s="37">
        <v>500</v>
      </c>
      <c r="D29" s="37"/>
    </row>
    <row r="31" spans="1:4" x14ac:dyDescent="0.3">
      <c r="B31" s="27" t="s">
        <v>22</v>
      </c>
      <c r="C31" s="27" t="s">
        <v>23</v>
      </c>
      <c r="D31" s="27" t="s">
        <v>24</v>
      </c>
    </row>
    <row r="32" spans="1:4" x14ac:dyDescent="0.3">
      <c r="B32" s="2" t="s">
        <v>25</v>
      </c>
      <c r="C32" s="25">
        <f>VLOOKUP($C$28&amp;"-"&amp;B32,'BN Perfil de Investidor'!$A$4:$D$22,4,FALSE)</f>
        <v>0.32</v>
      </c>
      <c r="D32" s="26">
        <f>C32*$C$29</f>
        <v>160</v>
      </c>
    </row>
    <row r="33" spans="2:4" x14ac:dyDescent="0.3">
      <c r="B33" s="2" t="s">
        <v>26</v>
      </c>
      <c r="C33" s="25">
        <f>VLOOKUP($C$28&amp;"-"&amp;B33,'BN Perfil de Investidor'!$A$4:$D$22,4,FALSE)</f>
        <v>0.35</v>
      </c>
      <c r="D33" s="26">
        <f t="shared" ref="D33:D37" si="0">C33*$C$29</f>
        <v>175</v>
      </c>
    </row>
    <row r="34" spans="2:4" x14ac:dyDescent="0.3">
      <c r="B34" s="2" t="s">
        <v>27</v>
      </c>
      <c r="C34" s="25">
        <f>VLOOKUP($C$28&amp;"-"&amp;B34,'BN Perfil de Investidor'!$A$4:$D$22,4,FALSE)</f>
        <v>0.08</v>
      </c>
      <c r="D34" s="26">
        <f t="shared" si="0"/>
        <v>40</v>
      </c>
    </row>
    <row r="35" spans="2:4" x14ac:dyDescent="0.3">
      <c r="B35" s="2" t="s">
        <v>28</v>
      </c>
      <c r="C35" s="25">
        <f>VLOOKUP($C$28&amp;"-"&amp;B35,'BN Perfil de Investidor'!$A$4:$D$22,4,FALSE)</f>
        <v>0.1</v>
      </c>
      <c r="D35" s="26">
        <f t="shared" si="0"/>
        <v>50</v>
      </c>
    </row>
    <row r="36" spans="2:4" x14ac:dyDescent="0.3">
      <c r="B36" s="2" t="s">
        <v>29</v>
      </c>
      <c r="C36" s="25">
        <f>VLOOKUP($C$28&amp;"-"&amp;B36,'BN Perfil de Investidor'!$A$4:$D$22,4,FALSE)</f>
        <v>0.1</v>
      </c>
      <c r="D36" s="26">
        <f t="shared" si="0"/>
        <v>50</v>
      </c>
    </row>
    <row r="37" spans="2:4" x14ac:dyDescent="0.3">
      <c r="B37" s="2" t="s">
        <v>30</v>
      </c>
      <c r="C37" s="25">
        <f>VLOOKUP($C$28&amp;"-"&amp;B37,'BN Perfil de Investidor'!$A$4:$D$22,4,FALSE)</f>
        <v>0.1</v>
      </c>
      <c r="D37" s="26">
        <f t="shared" si="0"/>
        <v>50</v>
      </c>
    </row>
    <row r="38" spans="2:4" x14ac:dyDescent="0.3">
      <c r="B38" s="27" t="s">
        <v>31</v>
      </c>
      <c r="C38" s="28"/>
      <c r="D38" s="29">
        <f>SUM(D32:D37)</f>
        <v>525</v>
      </c>
    </row>
  </sheetData>
  <sheetProtection algorithmName="SHA-512" hashValue="4n+K/blWM+HmZjqAG6Xb+pITahaxiPcw/vzCL1lfv+wRWe0YBx5LZ2F9z4chfru8X86Rnk5Ab+CfiEGXnoIOMQ==" saltValue="LGchOhjTFKdqBKhwy3OD4A==" spinCount="100000" sheet="1" objects="1" scenarios="1"/>
  <mergeCells count="13">
    <mergeCell ref="B7:D7"/>
    <mergeCell ref="B13:D13"/>
    <mergeCell ref="B8:C8"/>
    <mergeCell ref="B9:C9"/>
    <mergeCell ref="B10:C10"/>
    <mergeCell ref="C29:D29"/>
    <mergeCell ref="B14:C14"/>
    <mergeCell ref="B15:C15"/>
    <mergeCell ref="B16:C16"/>
    <mergeCell ref="B17:C17"/>
    <mergeCell ref="B18:C18"/>
    <mergeCell ref="C28:D28"/>
    <mergeCell ref="B21:C21"/>
  </mergeCells>
  <dataValidations disablePrompts="1" count="1">
    <dataValidation type="list" allowBlank="1" showInputMessage="1" showErrorMessage="1" sqref="C28" xr:uid="{7DEBF8B4-ABEC-46FA-8225-FDC6A7DB122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AF9A-604E-4D67-88CF-C6AD2B1F3BDB}">
  <dimension ref="A4:I22"/>
  <sheetViews>
    <sheetView workbookViewId="0">
      <selection activeCell="F24" sqref="F24"/>
    </sheetView>
  </sheetViews>
  <sheetFormatPr defaultRowHeight="14.4" x14ac:dyDescent="0.3"/>
  <cols>
    <col min="1" max="1" width="26.5546875" style="2" bestFit="1" customWidth="1"/>
    <col min="2" max="3" width="15.21875" style="2" bestFit="1" customWidth="1"/>
    <col min="4" max="6" width="8.88671875" style="2"/>
    <col min="7" max="7" width="14.88671875" style="2" bestFit="1" customWidth="1"/>
    <col min="8" max="16384" width="8.88671875" style="2"/>
  </cols>
  <sheetData>
    <row r="4" spans="1:9" x14ac:dyDescent="0.3">
      <c r="A4" s="2" t="s">
        <v>32</v>
      </c>
      <c r="B4" s="36" t="s">
        <v>17</v>
      </c>
      <c r="C4" s="34" t="s">
        <v>22</v>
      </c>
      <c r="D4" s="2" t="s">
        <v>33</v>
      </c>
      <c r="F4"/>
      <c r="G4"/>
      <c r="H4"/>
      <c r="I4"/>
    </row>
    <row r="5" spans="1:9" x14ac:dyDescent="0.3">
      <c r="A5" s="2" t="str">
        <f>B5&amp;"-"&amp;C5</f>
        <v>Conservador-Papel</v>
      </c>
      <c r="B5" s="2" t="s">
        <v>18</v>
      </c>
      <c r="C5" s="2" t="s">
        <v>25</v>
      </c>
      <c r="D5" s="25">
        <v>0.3</v>
      </c>
      <c r="F5"/>
      <c r="G5"/>
      <c r="H5"/>
      <c r="I5"/>
    </row>
    <row r="6" spans="1:9" x14ac:dyDescent="0.3">
      <c r="A6" s="2" t="str">
        <f t="shared" ref="A6:A10" si="0">B6&amp;"-"&amp;C6</f>
        <v>Conservador-Tijolo</v>
      </c>
      <c r="B6" s="2" t="s">
        <v>18</v>
      </c>
      <c r="C6" s="2" t="s">
        <v>26</v>
      </c>
      <c r="D6" s="25">
        <v>0.5</v>
      </c>
      <c r="F6"/>
      <c r="G6"/>
      <c r="H6"/>
      <c r="I6"/>
    </row>
    <row r="7" spans="1:9" x14ac:dyDescent="0.3">
      <c r="A7" s="2" t="str">
        <f t="shared" si="0"/>
        <v>Conservador-Híbridos</v>
      </c>
      <c r="B7" s="2" t="s">
        <v>18</v>
      </c>
      <c r="C7" s="2" t="s">
        <v>27</v>
      </c>
      <c r="D7" s="25">
        <v>0.1</v>
      </c>
      <c r="F7"/>
      <c r="G7"/>
      <c r="H7"/>
      <c r="I7"/>
    </row>
    <row r="8" spans="1:9" x14ac:dyDescent="0.3">
      <c r="A8" s="2" t="str">
        <f t="shared" si="0"/>
        <v>Conservador-FOFs</v>
      </c>
      <c r="B8" s="2" t="s">
        <v>18</v>
      </c>
      <c r="C8" s="2" t="s">
        <v>28</v>
      </c>
      <c r="D8" s="25">
        <v>0.1</v>
      </c>
    </row>
    <row r="9" spans="1:9" x14ac:dyDescent="0.3">
      <c r="A9" s="2" t="str">
        <f t="shared" si="0"/>
        <v>Conservador-Desenvolvimento</v>
      </c>
      <c r="B9" s="2" t="s">
        <v>18</v>
      </c>
      <c r="C9" s="2" t="s">
        <v>29</v>
      </c>
      <c r="D9" s="25">
        <v>0</v>
      </c>
    </row>
    <row r="10" spans="1:9" ht="15" thickBot="1" x14ac:dyDescent="0.35">
      <c r="A10" s="32" t="str">
        <f t="shared" si="0"/>
        <v>Conservador-Hotelarias</v>
      </c>
      <c r="B10" s="30" t="s">
        <v>18</v>
      </c>
      <c r="C10" s="30" t="s">
        <v>30</v>
      </c>
      <c r="D10" s="31">
        <v>0</v>
      </c>
    </row>
    <row r="11" spans="1:9" ht="15" thickTop="1" x14ac:dyDescent="0.3">
      <c r="A11" s="2" t="str">
        <f>B11&amp;"-"&amp;C11</f>
        <v>Moderado-Papel</v>
      </c>
      <c r="B11" s="2" t="s">
        <v>20</v>
      </c>
      <c r="C11" s="2" t="s">
        <v>25</v>
      </c>
      <c r="D11" s="33">
        <v>0.32</v>
      </c>
    </row>
    <row r="12" spans="1:9" x14ac:dyDescent="0.3">
      <c r="A12" s="2" t="str">
        <f t="shared" ref="A12:A16" si="1">B12&amp;"-"&amp;C12</f>
        <v>Moderado-Tijolo</v>
      </c>
      <c r="B12" s="2" t="s">
        <v>20</v>
      </c>
      <c r="C12" s="2" t="s">
        <v>26</v>
      </c>
      <c r="D12" s="33">
        <v>0.35</v>
      </c>
    </row>
    <row r="13" spans="1:9" x14ac:dyDescent="0.3">
      <c r="A13" s="2" t="str">
        <f t="shared" si="1"/>
        <v>Moderado-Híbridos</v>
      </c>
      <c r="B13" s="2" t="s">
        <v>20</v>
      </c>
      <c r="C13" s="2" t="s">
        <v>27</v>
      </c>
      <c r="D13" s="33">
        <v>0.08</v>
      </c>
    </row>
    <row r="14" spans="1:9" x14ac:dyDescent="0.3">
      <c r="A14" s="2" t="str">
        <f t="shared" si="1"/>
        <v>Moderado-FOFs</v>
      </c>
      <c r="B14" s="2" t="s">
        <v>20</v>
      </c>
      <c r="C14" s="2" t="s">
        <v>28</v>
      </c>
      <c r="D14" s="33">
        <v>0.1</v>
      </c>
    </row>
    <row r="15" spans="1:9" x14ac:dyDescent="0.3">
      <c r="A15" s="2" t="str">
        <f t="shared" si="1"/>
        <v>Moderado-Desenvolvimento</v>
      </c>
      <c r="B15" s="2" t="s">
        <v>20</v>
      </c>
      <c r="C15" s="2" t="s">
        <v>29</v>
      </c>
      <c r="D15" s="33">
        <v>0.1</v>
      </c>
    </row>
    <row r="16" spans="1:9" ht="15" thickBot="1" x14ac:dyDescent="0.35">
      <c r="A16" s="32" t="str">
        <f t="shared" si="1"/>
        <v>Moderado-Hotelarias</v>
      </c>
      <c r="B16" s="32" t="s">
        <v>20</v>
      </c>
      <c r="C16" s="32" t="s">
        <v>30</v>
      </c>
      <c r="D16" s="33">
        <v>0.1</v>
      </c>
    </row>
    <row r="17" spans="1:4" ht="15" thickTop="1" x14ac:dyDescent="0.3">
      <c r="A17" s="2" t="str">
        <f>B17&amp;"-"&amp;C17</f>
        <v>Agressivo-Papel</v>
      </c>
      <c r="B17" s="2" t="s">
        <v>19</v>
      </c>
      <c r="C17" s="2" t="s">
        <v>25</v>
      </c>
      <c r="D17" s="35">
        <v>0.5</v>
      </c>
    </row>
    <row r="18" spans="1:4" x14ac:dyDescent="0.3">
      <c r="A18" s="2" t="str">
        <f t="shared" ref="A18:A22" si="2">B18&amp;"-"&amp;C18</f>
        <v>Agressivo-Tijolo</v>
      </c>
      <c r="B18" s="2" t="s">
        <v>19</v>
      </c>
      <c r="C18" s="2" t="s">
        <v>26</v>
      </c>
      <c r="D18" s="33">
        <v>0.1</v>
      </c>
    </row>
    <row r="19" spans="1:4" x14ac:dyDescent="0.3">
      <c r="A19" s="2" t="str">
        <f t="shared" si="2"/>
        <v>Agressivo-Híbridos</v>
      </c>
      <c r="B19" s="2" t="s">
        <v>19</v>
      </c>
      <c r="C19" s="2" t="s">
        <v>27</v>
      </c>
      <c r="D19" s="33">
        <v>0.05</v>
      </c>
    </row>
    <row r="20" spans="1:4" x14ac:dyDescent="0.3">
      <c r="A20" s="2" t="str">
        <f t="shared" si="2"/>
        <v>Agressivo-FOFs</v>
      </c>
      <c r="B20" s="2" t="s">
        <v>19</v>
      </c>
      <c r="C20" s="2" t="s">
        <v>28</v>
      </c>
      <c r="D20" s="33">
        <v>0.05</v>
      </c>
    </row>
    <row r="21" spans="1:4" x14ac:dyDescent="0.3">
      <c r="A21" s="2" t="str">
        <f t="shared" si="2"/>
        <v>Agressivo-Desenvolvimento</v>
      </c>
      <c r="B21" s="2" t="s">
        <v>19</v>
      </c>
      <c r="C21" s="2" t="s">
        <v>29</v>
      </c>
      <c r="D21" s="33">
        <v>0.2</v>
      </c>
    </row>
    <row r="22" spans="1:4" x14ac:dyDescent="0.3">
      <c r="A22" s="2" t="str">
        <f t="shared" si="2"/>
        <v>Agressivo-Hotelarias</v>
      </c>
      <c r="B22" s="2" t="s">
        <v>19</v>
      </c>
      <c r="C22" s="2" t="s">
        <v>30</v>
      </c>
      <c r="D22" s="33">
        <v>0.1</v>
      </c>
    </row>
  </sheetData>
  <sheetProtection algorithmName="SHA-512" hashValue="fBAeIrXVcofcyQEyOQtHsQlulfZ1onVPMULkMC4/HkQ/TlluF8L2P2HG/86N2Ju2Imc9FbUoc+I+0IMZGCb4dQ==" saltValue="uf7SLog4LG6/ig9pmfrHR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Simulador de Investimentos</vt:lpstr>
      <vt:lpstr>BN Perfil de Investidor</vt:lpstr>
      <vt:lpstr>aporte</vt:lpstr>
      <vt:lpstr>patrimonio</vt:lpstr>
      <vt:lpstr>qtd_anos</vt:lpstr>
      <vt:lpstr>rendimento_carteira</vt:lpstr>
      <vt:lpstr>salario</vt:lpstr>
      <vt:lpstr>soma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2025-06-17T13:26:38Z</dcterms:created>
  <dcterms:modified xsi:type="dcterms:W3CDTF">2025-06-17T17:34:00Z</dcterms:modified>
</cp:coreProperties>
</file>