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4.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lient\H$\Documents\AIS-Excess Project\"/>
    </mc:Choice>
  </mc:AlternateContent>
  <bookViews>
    <workbookView xWindow="0" yWindow="0" windowWidth="19200" windowHeight="8235" activeTab="3"/>
  </bookViews>
  <sheets>
    <sheet name="Loan Application" sheetId="1" r:id="rId1"/>
    <sheet name="Stock Info" sheetId="2" r:id="rId2"/>
    <sheet name="Amortization Schedule" sheetId="3" r:id="rId3"/>
    <sheet name="Decision Rules" sheetId="5" r:id="rId4"/>
    <sheet name="Drop Down Options" sheetId="4" r:id="rId5"/>
  </sheets>
  <definedNames>
    <definedName name="AllStockValues">OFFSET('Loan Application'!$F$24,0,0,COUNTA('Loan Application'!$F:$F),1)</definedName>
    <definedName name="AnnualGrossIncome">'Loan Application'!$B$13</definedName>
    <definedName name="ApplicantName">'Loan Application'!$B$7</definedName>
    <definedName name="Beginning_Interest_Rate">'Amortization Schedule'!$E$7/100</definedName>
    <definedName name="CurrentPrice">OFFSET('Loan Application'!$D$24,0,0,COUNTA('Loan Application'!$D:$D),1)</definedName>
    <definedName name="Debts">OFFSET('Loan Application'!$G$8,0,0,COUNTA('Loan Application'!$G:$G),1)</definedName>
    <definedName name="DebtType">OFFSET('Loan Application'!$F$8,0,0,COUNTA('Loan Application'!$F:$F),1)</definedName>
    <definedName name="Down_Payment">'Amortization Schedule'!$H$5</definedName>
    <definedName name="FirstMonthPayment">'Amortization Schedule'!$B$14</definedName>
    <definedName name="Industry">OFFSET('Loan Application'!$E$24,0,0,COUNTA('Loan Application'!$E:$E),1)</definedName>
    <definedName name="InterestRateType">'Amortization Schedule'!$B$7</definedName>
    <definedName name="LoanRequestAmount">'Loan Application'!$A$4</definedName>
    <definedName name="MonthlyDebt">SUM(Debts)</definedName>
    <definedName name="MonthlyIncome">AnnualGrossIncome/12</definedName>
    <definedName name="MSN_MoneyCentral_Investor_Stock_Quotes" localSheetId="1">'Stock Info'!$A$1:$P$20</definedName>
    <definedName name="Number_of_Years">'Amortization Schedule'!$B$8</definedName>
    <definedName name="NumberOfShares">OFFSET('Loan Application'!$C$24,0,0,COUNTA('Loan Application'!$C:$C),1)</definedName>
    <definedName name="Quality_rate">'Drop Down Options'!$D$15</definedName>
    <definedName name="QualityRule1">'Decision Rules'!$B$6</definedName>
    <definedName name="QualityRule3">'Decision Rules'!$B$9</definedName>
    <definedName name="RiskLevel">'Amortization Schedule'!$E$5</definedName>
    <definedName name="Rule1">'Decision Rules'!$B$14</definedName>
    <definedName name="Rule1Rate">'Drop Down Options'!$H$23/100</definedName>
    <definedName name="Rule2">'Decision Rules'!$B$17</definedName>
    <definedName name="Rule2Rate">'Decision Rules'!$D$18/100</definedName>
    <definedName name="Rule3">'Decision Rules'!$B$20</definedName>
    <definedName name="Rule3Rate">'Decision Rules'!$C$21</definedName>
    <definedName name="Rule4">'Decision Rules'!$B$23</definedName>
    <definedName name="Rule4Rate">'Decision Rules'!$C$24</definedName>
    <definedName name="TechStocks">SUMIF(Industry,"Technology",AllStockValues)</definedName>
    <definedName name="TickerSymbols">OFFSET('Loan Application'!$B$24,0,0,COUNTA('Loan Application'!$B:$B),1)</definedName>
    <definedName name="Value_rate">'Drop Down Options'!$D$14</definedName>
    <definedName name="ValueRule">'Decision Rules'!$B$2</definedName>
    <definedName name="Variable_Rate_Increase">'Amortization Schedule'!$H$7/100</definedName>
    <definedName name="Year_2_Adjuster">'Amortization Schedule'!$H$7/100</definedName>
    <definedName name="Year_3_Adjuster">'Amortization Schedule'!$H$8/100</definedName>
    <definedName name="Year_4_Adjuster">'Amortization Schedule'!$H$9/100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5" l="1"/>
  <c r="C4" i="5"/>
  <c r="B4" i="3"/>
  <c r="H4" i="3"/>
  <c r="E4" i="3"/>
  <c r="B5" i="3"/>
  <c r="F80" i="1" l="1"/>
  <c r="D28" i="1"/>
  <c r="F28" i="1" s="1"/>
  <c r="D29" i="1"/>
  <c r="D30" i="1"/>
  <c r="F30" i="1" s="1"/>
  <c r="D31" i="1"/>
  <c r="F31" i="1" s="1"/>
  <c r="D32" i="1"/>
  <c r="F32" i="1" s="1"/>
  <c r="D33" i="1"/>
  <c r="F33" i="1" s="1"/>
  <c r="D34" i="1"/>
  <c r="F34" i="1" s="1"/>
  <c r="D35" i="1"/>
  <c r="F35" i="1" s="1"/>
  <c r="D36" i="1"/>
  <c r="F36" i="1" s="1"/>
  <c r="D37" i="1"/>
  <c r="F37" i="1" s="1"/>
  <c r="D38" i="1"/>
  <c r="F38" i="1" s="1"/>
  <c r="D39" i="1"/>
  <c r="F39" i="1" s="1"/>
  <c r="D40" i="1"/>
  <c r="F40" i="1" s="1"/>
  <c r="D41" i="1"/>
  <c r="F41" i="1" s="1"/>
  <c r="D42" i="1"/>
  <c r="F42" i="1" s="1"/>
  <c r="D43" i="1"/>
  <c r="F43" i="1" s="1"/>
  <c r="D44" i="1"/>
  <c r="F44" i="1" s="1"/>
  <c r="D45" i="1"/>
  <c r="F45" i="1" s="1"/>
  <c r="D46" i="1"/>
  <c r="F46" i="1" s="1"/>
  <c r="D47" i="1"/>
  <c r="F47" i="1" s="1"/>
  <c r="D48" i="1"/>
  <c r="F48" i="1" s="1"/>
  <c r="D49" i="1"/>
  <c r="F49" i="1" s="1"/>
  <c r="D50" i="1"/>
  <c r="F50" i="1" s="1"/>
  <c r="D51" i="1"/>
  <c r="F51" i="1" s="1"/>
  <c r="D52" i="1"/>
  <c r="F52" i="1" s="1"/>
  <c r="D53" i="1"/>
  <c r="F53" i="1" s="1"/>
  <c r="D54" i="1"/>
  <c r="F54" i="1" s="1"/>
  <c r="D55" i="1"/>
  <c r="F55" i="1" s="1"/>
  <c r="D56" i="1"/>
  <c r="F56" i="1" s="1"/>
  <c r="D57" i="1"/>
  <c r="F57" i="1" s="1"/>
  <c r="D58" i="1"/>
  <c r="F58" i="1" s="1"/>
  <c r="D59" i="1"/>
  <c r="F59" i="1" s="1"/>
  <c r="D60" i="1"/>
  <c r="F60" i="1" s="1"/>
  <c r="D61" i="1"/>
  <c r="F61" i="1" s="1"/>
  <c r="D62" i="1"/>
  <c r="F62" i="1" s="1"/>
  <c r="D63" i="1"/>
  <c r="F63" i="1" s="1"/>
  <c r="D64" i="1"/>
  <c r="F64" i="1" s="1"/>
  <c r="D65" i="1"/>
  <c r="F65" i="1" s="1"/>
  <c r="D66" i="1"/>
  <c r="F66" i="1" s="1"/>
  <c r="D67" i="1"/>
  <c r="F67" i="1" s="1"/>
  <c r="D68" i="1"/>
  <c r="F68" i="1" s="1"/>
  <c r="D69" i="1"/>
  <c r="F69" i="1" s="1"/>
  <c r="D70" i="1"/>
  <c r="F70" i="1" s="1"/>
  <c r="D71" i="1"/>
  <c r="F71" i="1" s="1"/>
  <c r="D72" i="1"/>
  <c r="F72" i="1" s="1"/>
  <c r="D73" i="1"/>
  <c r="F73" i="1" s="1"/>
  <c r="D74" i="1"/>
  <c r="F74" i="1" s="1"/>
  <c r="D75" i="1"/>
  <c r="F75" i="1" s="1"/>
  <c r="D76" i="1"/>
  <c r="F76" i="1" s="1"/>
  <c r="D77" i="1"/>
  <c r="F77" i="1" s="1"/>
  <c r="D78" i="1"/>
  <c r="F78" i="1" s="1"/>
  <c r="D79" i="1"/>
  <c r="F79" i="1" s="1"/>
  <c r="D27" i="1"/>
  <c r="F27" i="1" s="1"/>
  <c r="D26" i="1"/>
  <c r="F26" i="1" s="1"/>
  <c r="D25" i="1"/>
  <c r="F25" i="1" s="1"/>
  <c r="D24" i="1"/>
  <c r="F24" i="1" s="1"/>
  <c r="B13" i="4"/>
  <c r="B23" i="5" l="1"/>
  <c r="B17" i="5"/>
  <c r="E5" i="3"/>
  <c r="B16" i="4"/>
  <c r="B15" i="4"/>
  <c r="B14" i="4"/>
  <c r="H5" i="3" l="1"/>
  <c r="F13" i="3" s="1"/>
  <c r="D14" i="3" s="1"/>
  <c r="B7" i="3"/>
  <c r="E14" i="3" l="1"/>
  <c r="B14" i="3" l="1"/>
  <c r="C14" i="3" l="1"/>
  <c r="F14" i="3" s="1"/>
  <c r="B14" i="5"/>
  <c r="D15" i="3"/>
  <c r="B15" i="3" s="1"/>
  <c r="E15" i="3" l="1"/>
  <c r="C15" i="3" s="1"/>
  <c r="F15" i="3" s="1"/>
  <c r="D16" i="3" l="1"/>
  <c r="E16" i="3" s="1"/>
  <c r="B16" i="3" l="1"/>
  <c r="C16" i="3" s="1"/>
  <c r="F16" i="3" s="1"/>
  <c r="D17" i="3" l="1"/>
  <c r="E17" i="3" s="1"/>
  <c r="B17" i="3" l="1"/>
  <c r="C17" i="3" s="1"/>
  <c r="F17" i="3" s="1"/>
  <c r="D18" i="3" l="1"/>
  <c r="E18" i="3" s="1"/>
  <c r="B18" i="3" l="1"/>
  <c r="C18" i="3" s="1"/>
  <c r="F18" i="3" s="1"/>
  <c r="D19" i="3" l="1"/>
  <c r="E19" i="3" s="1"/>
  <c r="B19" i="3" l="1"/>
  <c r="C19" i="3" s="1"/>
  <c r="F19" i="3" s="1"/>
  <c r="D20" i="3" l="1"/>
  <c r="E20" i="3" s="1"/>
  <c r="B20" i="3" l="1"/>
  <c r="C20" i="3" s="1"/>
  <c r="F20" i="3" s="1"/>
  <c r="D21" i="3" l="1"/>
  <c r="E21" i="3" s="1"/>
  <c r="B21" i="3" l="1"/>
  <c r="C21" i="3" s="1"/>
  <c r="F21" i="3" s="1"/>
  <c r="D22" i="3" l="1"/>
  <c r="E22" i="3" s="1"/>
  <c r="B22" i="3" l="1"/>
  <c r="C22" i="3" s="1"/>
  <c r="F22" i="3" s="1"/>
  <c r="D23" i="3" l="1"/>
  <c r="E23" i="3" s="1"/>
  <c r="B23" i="3" l="1"/>
  <c r="C23" i="3" s="1"/>
  <c r="F23" i="3" s="1"/>
  <c r="D24" i="3" l="1"/>
  <c r="E24" i="3" s="1"/>
  <c r="B24" i="3" l="1"/>
  <c r="C24" i="3" s="1"/>
  <c r="F24" i="3" s="1"/>
  <c r="D25" i="3" l="1"/>
  <c r="E25" i="3" l="1"/>
  <c r="B25" i="3"/>
  <c r="C25" i="3" l="1"/>
  <c r="F25" i="3" s="1"/>
  <c r="D26" i="3" l="1"/>
  <c r="E26" i="3" s="1"/>
  <c r="B26" i="3" l="1"/>
  <c r="C26" i="3" s="1"/>
  <c r="F26" i="3" s="1"/>
  <c r="D27" i="3" s="1"/>
  <c r="E27" i="3" s="1"/>
  <c r="B27" i="3" l="1"/>
  <c r="C27" i="3" s="1"/>
  <c r="F27" i="3" s="1"/>
  <c r="D28" i="3" l="1"/>
  <c r="B28" i="3" s="1"/>
  <c r="E28" i="3" l="1"/>
  <c r="C28" i="3" s="1"/>
  <c r="F28" i="3" s="1"/>
  <c r="D29" i="3" l="1"/>
  <c r="E29" i="3" s="1"/>
  <c r="B29" i="3" l="1"/>
  <c r="C29" i="3" s="1"/>
  <c r="F29" i="3" s="1"/>
  <c r="D30" i="3" s="1"/>
  <c r="E30" i="3" s="1"/>
  <c r="B30" i="3" l="1"/>
  <c r="C30" i="3" s="1"/>
  <c r="F30" i="3" s="1"/>
  <c r="D31" i="3" s="1"/>
  <c r="B31" i="3" l="1"/>
  <c r="E31" i="3"/>
  <c r="C31" i="3" l="1"/>
  <c r="F31" i="3" s="1"/>
  <c r="D32" i="3" s="1"/>
  <c r="B32" i="3" l="1"/>
  <c r="E32" i="3"/>
  <c r="C32" i="3" l="1"/>
  <c r="F32" i="3" s="1"/>
  <c r="D33" i="3" s="1"/>
  <c r="B33" i="3" l="1"/>
  <c r="E33" i="3"/>
  <c r="C33" i="3" l="1"/>
  <c r="F33" i="3" s="1"/>
  <c r="D34" i="3" s="1"/>
  <c r="B34" i="3" l="1"/>
  <c r="E34" i="3"/>
  <c r="C34" i="3" l="1"/>
  <c r="F34" i="3" s="1"/>
  <c r="D35" i="3" s="1"/>
  <c r="B35" i="3" l="1"/>
  <c r="E35" i="3"/>
  <c r="C35" i="3" l="1"/>
  <c r="F35" i="3" s="1"/>
  <c r="D36" i="3" s="1"/>
  <c r="B36" i="3" l="1"/>
  <c r="E36" i="3"/>
  <c r="C36" i="3" l="1"/>
  <c r="F36" i="3" s="1"/>
  <c r="D37" i="3" s="1"/>
  <c r="B37" i="3" l="1"/>
  <c r="E37" i="3"/>
  <c r="C37" i="3" l="1"/>
  <c r="F37" i="3" s="1"/>
  <c r="D38" i="3" s="1"/>
  <c r="B38" i="3" l="1"/>
  <c r="E38" i="3"/>
  <c r="C38" i="3" l="1"/>
  <c r="F38" i="3" s="1"/>
  <c r="D39" i="3" s="1"/>
  <c r="B39" i="3" l="1"/>
  <c r="E39" i="3"/>
  <c r="C39" i="3" l="1"/>
  <c r="F39" i="3" s="1"/>
  <c r="D40" i="3" s="1"/>
  <c r="B40" i="3" l="1"/>
  <c r="E40" i="3"/>
  <c r="C40" i="3" l="1"/>
  <c r="F40" i="3" s="1"/>
  <c r="D41" i="3" s="1"/>
  <c r="B41" i="3" l="1"/>
  <c r="E41" i="3"/>
  <c r="C41" i="3" l="1"/>
  <c r="F41" i="3" s="1"/>
  <c r="D42" i="3" s="1"/>
  <c r="B42" i="3" l="1"/>
  <c r="E42" i="3"/>
  <c r="C42" i="3" l="1"/>
  <c r="F42" i="3" s="1"/>
  <c r="D43" i="3" s="1"/>
  <c r="B43" i="3" l="1"/>
  <c r="E43" i="3"/>
  <c r="C43" i="3" l="1"/>
  <c r="F43" i="3" s="1"/>
  <c r="D44" i="3" s="1"/>
  <c r="B44" i="3" l="1"/>
  <c r="E44" i="3"/>
  <c r="C44" i="3" l="1"/>
  <c r="F44" i="3" s="1"/>
  <c r="D45" i="3" s="1"/>
  <c r="B45" i="3" l="1"/>
  <c r="E45" i="3"/>
  <c r="C45" i="3" l="1"/>
  <c r="F45" i="3" s="1"/>
  <c r="D46" i="3" s="1"/>
  <c r="B46" i="3" l="1"/>
  <c r="E46" i="3"/>
  <c r="C46" i="3" l="1"/>
  <c r="F46" i="3" s="1"/>
  <c r="D47" i="3" s="1"/>
  <c r="B47" i="3" l="1"/>
  <c r="E47" i="3"/>
  <c r="C47" i="3" l="1"/>
  <c r="F47" i="3" s="1"/>
  <c r="D48" i="3" s="1"/>
  <c r="B48" i="3" l="1"/>
  <c r="E48" i="3"/>
  <c r="C48" i="3" l="1"/>
  <c r="F48" i="3" s="1"/>
  <c r="D49" i="3" s="1"/>
  <c r="B49" i="3" l="1"/>
  <c r="E49" i="3"/>
  <c r="C49" i="3" l="1"/>
  <c r="F49" i="3" s="1"/>
  <c r="D50" i="3" s="1"/>
  <c r="E50" i="3" l="1"/>
  <c r="B50" i="3" l="1"/>
  <c r="C50" i="3" s="1"/>
  <c r="F50" i="3" s="1"/>
  <c r="D51" i="3" s="1"/>
  <c r="B51" i="3" l="1"/>
  <c r="E51" i="3"/>
  <c r="C51" i="3" l="1"/>
  <c r="F51" i="3" s="1"/>
  <c r="D52" i="3" s="1"/>
  <c r="E52" i="3" l="1"/>
  <c r="B52" i="3" l="1"/>
  <c r="C52" i="3" s="1"/>
  <c r="F52" i="3" s="1"/>
  <c r="D53" i="3" s="1"/>
  <c r="E53" i="3" l="1"/>
  <c r="B53" i="3" l="1"/>
  <c r="C53" i="3" s="1"/>
  <c r="F53" i="3" s="1"/>
  <c r="D54" i="3" s="1"/>
  <c r="E54" i="3" l="1"/>
  <c r="B54" i="3" l="1"/>
  <c r="C54" i="3" s="1"/>
  <c r="F54" i="3" s="1"/>
  <c r="D55" i="3" l="1"/>
  <c r="E55" i="3" s="1"/>
  <c r="B55" i="3" l="1"/>
  <c r="C55" i="3" s="1"/>
  <c r="F55" i="3" s="1"/>
  <c r="D56" i="3" s="1"/>
  <c r="E56" i="3" s="1"/>
  <c r="B56" i="3" l="1"/>
  <c r="C56" i="3" s="1"/>
  <c r="F56" i="3" s="1"/>
  <c r="D57" i="3" s="1"/>
  <c r="E57" i="3" l="1"/>
  <c r="B57" i="3" l="1"/>
  <c r="C57" i="3" s="1"/>
  <c r="F57" i="3" s="1"/>
  <c r="D58" i="3" s="1"/>
  <c r="E58" i="3" l="1"/>
  <c r="B58" i="3" l="1"/>
  <c r="C58" i="3" s="1"/>
  <c r="F58" i="3" s="1"/>
  <c r="D59" i="3" s="1"/>
  <c r="E59" i="3" l="1"/>
  <c r="B59" i="3" l="1"/>
  <c r="C59" i="3" s="1"/>
  <c r="F59" i="3" s="1"/>
  <c r="D60" i="3" s="1"/>
  <c r="B60" i="3" l="1"/>
  <c r="E60" i="3"/>
  <c r="C60" i="3" l="1"/>
  <c r="F60" i="3" s="1"/>
  <c r="D61" i="3" s="1"/>
  <c r="B61" i="3" l="1"/>
  <c r="E61" i="3"/>
  <c r="C61" i="3" l="1"/>
  <c r="F61" i="3" s="1"/>
  <c r="D62" i="3" s="1"/>
  <c r="B62" i="3" l="1"/>
  <c r="E62" i="3"/>
  <c r="C62" i="3" l="1"/>
  <c r="F62" i="3" s="1"/>
  <c r="D63" i="3" s="1"/>
  <c r="B63" i="3" l="1"/>
  <c r="E63" i="3"/>
  <c r="C63" i="3" l="1"/>
  <c r="F63" i="3" s="1"/>
  <c r="D64" i="3" s="1"/>
  <c r="B64" i="3" l="1"/>
  <c r="E64" i="3"/>
  <c r="C64" i="3" l="1"/>
  <c r="F64" i="3" s="1"/>
  <c r="D65" i="3" l="1"/>
  <c r="E65" i="3" s="1"/>
  <c r="B65" i="3" l="1"/>
  <c r="C65" i="3" s="1"/>
  <c r="F65" i="3" s="1"/>
  <c r="D66" i="3" s="1"/>
  <c r="E66" i="3" s="1"/>
  <c r="B66" i="3" l="1"/>
  <c r="C66" i="3" s="1"/>
  <c r="F66" i="3" s="1"/>
  <c r="D67" i="3" l="1"/>
  <c r="E67" i="3" s="1"/>
  <c r="B67" i="3" l="1"/>
  <c r="C67" i="3" s="1"/>
  <c r="F67" i="3" s="1"/>
  <c r="D68" i="3" l="1"/>
  <c r="E68" i="3" s="1"/>
  <c r="B68" i="3" l="1"/>
  <c r="C68" i="3" s="1"/>
  <c r="F68" i="3" s="1"/>
  <c r="D69" i="3" s="1"/>
  <c r="E69" i="3" s="1"/>
  <c r="B69" i="3" l="1"/>
  <c r="C69" i="3" s="1"/>
  <c r="F69" i="3" s="1"/>
  <c r="D70" i="3" s="1"/>
  <c r="E70" i="3" s="1"/>
  <c r="B70" i="3" l="1"/>
  <c r="C70" i="3" s="1"/>
  <c r="F70" i="3" s="1"/>
  <c r="D71" i="3" l="1"/>
  <c r="E71" i="3" s="1"/>
  <c r="B71" i="3" l="1"/>
  <c r="C71" i="3" s="1"/>
  <c r="F71" i="3" s="1"/>
  <c r="D72" i="3" s="1"/>
  <c r="E72" i="3" s="1"/>
  <c r="B72" i="3" l="1"/>
  <c r="C72" i="3" s="1"/>
  <c r="F72" i="3" s="1"/>
  <c r="D73" i="3" s="1"/>
  <c r="E73" i="3" s="1"/>
  <c r="B73" i="3" l="1"/>
  <c r="C73" i="3" s="1"/>
  <c r="F73" i="3" s="1"/>
  <c r="D74" i="3" s="1"/>
  <c r="E74" i="3" s="1"/>
  <c r="B74" i="3" l="1"/>
  <c r="C74" i="3" s="1"/>
  <c r="F74" i="3" s="1"/>
  <c r="D75" i="3" s="1"/>
  <c r="E75" i="3" s="1"/>
  <c r="B75" i="3" l="1"/>
  <c r="C75" i="3" s="1"/>
  <c r="F75" i="3" s="1"/>
  <c r="D76" i="3" s="1"/>
  <c r="E76" i="3" s="1"/>
  <c r="B76" i="3" l="1"/>
  <c r="C76" i="3" s="1"/>
  <c r="F76" i="3" s="1"/>
  <c r="D77" i="3" s="1"/>
  <c r="E77" i="3" l="1"/>
  <c r="B77" i="3"/>
  <c r="C77" i="3" l="1"/>
  <c r="F77" i="3" s="1"/>
  <c r="B78" i="3" l="1"/>
  <c r="D78" i="3"/>
  <c r="E78" i="3" s="1"/>
  <c r="C78" i="3" l="1"/>
  <c r="F78" i="3" s="1"/>
  <c r="D79" i="3" s="1"/>
  <c r="E79" i="3" s="1"/>
  <c r="B79" i="3" l="1"/>
  <c r="C79" i="3" s="1"/>
  <c r="F79" i="3" s="1"/>
  <c r="B80" i="3" l="1"/>
  <c r="D80" i="3"/>
  <c r="E80" i="3" s="1"/>
  <c r="C80" i="3" l="1"/>
  <c r="F80" i="3" s="1"/>
  <c r="D81" i="3" s="1"/>
  <c r="E81" i="3" s="1"/>
  <c r="B81" i="3" l="1"/>
  <c r="C81" i="3" s="1"/>
  <c r="F81" i="3" s="1"/>
  <c r="D82" i="3" s="1"/>
  <c r="E82" i="3" s="1"/>
  <c r="B82" i="3" l="1"/>
  <c r="C82" i="3" s="1"/>
  <c r="F82" i="3" s="1"/>
  <c r="D83" i="3" s="1"/>
  <c r="E83" i="3" s="1"/>
  <c r="B83" i="3" l="1"/>
  <c r="C83" i="3" s="1"/>
  <c r="F83" i="3" s="1"/>
  <c r="D84" i="3" s="1"/>
  <c r="B84" i="3" l="1"/>
  <c r="E84" i="3"/>
  <c r="C84" i="3" l="1"/>
  <c r="F84" i="3" s="1"/>
  <c r="D85" i="3" s="1"/>
  <c r="B85" i="3" l="1"/>
  <c r="E85" i="3"/>
  <c r="C85" i="3" l="1"/>
  <c r="F85" i="3" s="1"/>
  <c r="D86" i="3" s="1"/>
  <c r="B86" i="3" l="1"/>
  <c r="E86" i="3"/>
  <c r="C86" i="3" l="1"/>
  <c r="F86" i="3" s="1"/>
  <c r="B87" i="3" l="1"/>
  <c r="D87" i="3"/>
  <c r="E87" i="3" s="1"/>
  <c r="C87" i="3" l="1"/>
  <c r="F87" i="3" s="1"/>
  <c r="D88" i="3" s="1"/>
  <c r="E88" i="3" s="1"/>
  <c r="B88" i="3" l="1"/>
  <c r="C88" i="3" s="1"/>
  <c r="F88" i="3" s="1"/>
  <c r="B89" i="3" l="1"/>
  <c r="D89" i="3"/>
  <c r="E89" i="3" s="1"/>
  <c r="C89" i="3" l="1"/>
  <c r="F89" i="3" s="1"/>
  <c r="B90" i="3" s="1"/>
  <c r="D90" i="3" l="1"/>
  <c r="E90" i="3" s="1"/>
  <c r="C90" i="3" s="1"/>
  <c r="F90" i="3" s="1"/>
  <c r="D91" i="3" l="1"/>
  <c r="E91" i="3" s="1"/>
  <c r="B91" i="3"/>
  <c r="C91" i="3" l="1"/>
  <c r="F91" i="3" s="1"/>
  <c r="B92" i="3" s="1"/>
  <c r="D92" i="3" l="1"/>
  <c r="E92" i="3" s="1"/>
  <c r="C92" i="3" s="1"/>
  <c r="F92" i="3" s="1"/>
  <c r="D93" i="3" s="1"/>
  <c r="E93" i="3" s="1"/>
  <c r="B93" i="3" l="1"/>
  <c r="C93" i="3" s="1"/>
  <c r="F93" i="3" s="1"/>
  <c r="B94" i="3" l="1"/>
  <c r="D94" i="3"/>
  <c r="E94" i="3" s="1"/>
  <c r="C94" i="3" l="1"/>
  <c r="F94" i="3" s="1"/>
  <c r="D95" i="3" s="1"/>
  <c r="E95" i="3" s="1"/>
  <c r="B95" i="3" l="1"/>
  <c r="C95" i="3" s="1"/>
  <c r="F95" i="3" s="1"/>
  <c r="B96" i="3" s="1"/>
  <c r="D96" i="3" l="1"/>
  <c r="E96" i="3" s="1"/>
  <c r="C96" i="3" s="1"/>
  <c r="F96" i="3" s="1"/>
  <c r="D97" i="3" s="1"/>
  <c r="E97" i="3" s="1"/>
  <c r="B97" i="3" l="1"/>
  <c r="C97" i="3" s="1"/>
  <c r="F97" i="3" s="1"/>
  <c r="B98" i="3" s="1"/>
  <c r="D98" i="3" l="1"/>
  <c r="E98" i="3" s="1"/>
  <c r="C98" i="3" s="1"/>
  <c r="F98" i="3" s="1"/>
  <c r="B99" i="3" s="1"/>
  <c r="D99" i="3" l="1"/>
  <c r="E99" i="3" s="1"/>
  <c r="C99" i="3" s="1"/>
  <c r="F99" i="3" s="1"/>
  <c r="B100" i="3" s="1"/>
  <c r="D100" i="3" l="1"/>
  <c r="E100" i="3" s="1"/>
  <c r="C100" i="3" s="1"/>
  <c r="F100" i="3" s="1"/>
  <c r="B101" i="3" s="1"/>
  <c r="D101" i="3" l="1"/>
  <c r="E101" i="3" s="1"/>
  <c r="C101" i="3" s="1"/>
  <c r="F101" i="3" s="1"/>
  <c r="B102" i="3" l="1"/>
  <c r="D102" i="3"/>
  <c r="E102" i="3" s="1"/>
  <c r="C102" i="3" l="1"/>
  <c r="F102" i="3" s="1"/>
  <c r="B103" i="3" l="1"/>
  <c r="D103" i="3"/>
  <c r="E103" i="3" s="1"/>
  <c r="C103" i="3" l="1"/>
  <c r="F103" i="3" s="1"/>
  <c r="B104" i="3" l="1"/>
  <c r="D104" i="3"/>
  <c r="E104" i="3" s="1"/>
  <c r="C104" i="3" l="1"/>
  <c r="F104" i="3" s="1"/>
  <c r="B105" i="3" s="1"/>
  <c r="D105" i="3" l="1"/>
  <c r="E105" i="3" s="1"/>
  <c r="C105" i="3" s="1"/>
  <c r="F105" i="3" s="1"/>
  <c r="B106" i="3" l="1"/>
  <c r="D106" i="3"/>
  <c r="E106" i="3" s="1"/>
  <c r="C106" i="3" l="1"/>
  <c r="F106" i="3" s="1"/>
  <c r="B107" i="3" l="1"/>
  <c r="D107" i="3"/>
  <c r="E107" i="3" s="1"/>
  <c r="C107" i="3" l="1"/>
  <c r="F107" i="3" s="1"/>
  <c r="D108" i="3" s="1"/>
  <c r="E108" i="3" l="1"/>
  <c r="B108" i="3"/>
  <c r="C108" i="3" l="1"/>
  <c r="F108" i="3" s="1"/>
  <c r="B109" i="3" l="1"/>
  <c r="D109" i="3"/>
  <c r="E109" i="3" s="1"/>
  <c r="C109" i="3" l="1"/>
  <c r="F109" i="3" s="1"/>
  <c r="B110" i="3" s="1"/>
  <c r="D110" i="3" l="1"/>
  <c r="E110" i="3" s="1"/>
  <c r="C110" i="3" s="1"/>
  <c r="F110" i="3" s="1"/>
  <c r="B111" i="3" l="1"/>
  <c r="D111" i="3"/>
  <c r="E111" i="3" s="1"/>
  <c r="C111" i="3" l="1"/>
  <c r="F111" i="3" s="1"/>
  <c r="B112" i="3" s="1"/>
  <c r="D112" i="3" l="1"/>
  <c r="E112" i="3" s="1"/>
  <c r="C112" i="3" s="1"/>
  <c r="F112" i="3" s="1"/>
  <c r="B113" i="3" l="1"/>
  <c r="D113" i="3"/>
  <c r="E113" i="3" s="1"/>
  <c r="C113" i="3" l="1"/>
  <c r="F113" i="3" s="1"/>
  <c r="B114" i="3" l="1"/>
  <c r="D114" i="3"/>
  <c r="E114" i="3" s="1"/>
  <c r="C114" i="3" l="1"/>
  <c r="F114" i="3" s="1"/>
  <c r="B115" i="3" l="1"/>
  <c r="D115" i="3"/>
  <c r="E115" i="3" s="1"/>
  <c r="C115" i="3" l="1"/>
  <c r="F115" i="3" s="1"/>
  <c r="B116" i="3" l="1"/>
  <c r="D116" i="3"/>
  <c r="E116" i="3" s="1"/>
  <c r="C116" i="3" l="1"/>
  <c r="F116" i="3" s="1"/>
  <c r="B117" i="3" l="1"/>
  <c r="D117" i="3"/>
  <c r="E117" i="3" s="1"/>
  <c r="C117" i="3" l="1"/>
  <c r="F117" i="3" s="1"/>
  <c r="B118" i="3" l="1"/>
  <c r="D118" i="3"/>
  <c r="E118" i="3" s="1"/>
  <c r="C118" i="3" l="1"/>
  <c r="F118" i="3" s="1"/>
  <c r="B119" i="3" l="1"/>
  <c r="D119" i="3"/>
  <c r="E119" i="3" s="1"/>
  <c r="C119" i="3" l="1"/>
  <c r="F119" i="3" s="1"/>
  <c r="B120" i="3" l="1"/>
  <c r="D120" i="3"/>
  <c r="E120" i="3" s="1"/>
  <c r="C120" i="3" l="1"/>
  <c r="F120" i="3" s="1"/>
  <c r="B121" i="3" s="1"/>
  <c r="D121" i="3" l="1"/>
  <c r="E121" i="3" s="1"/>
  <c r="C121" i="3" s="1"/>
  <c r="F121" i="3" s="1"/>
  <c r="B122" i="3" l="1"/>
  <c r="D122" i="3"/>
  <c r="E122" i="3" s="1"/>
  <c r="C122" i="3" l="1"/>
  <c r="F122" i="3" s="1"/>
  <c r="B123" i="3" l="1"/>
  <c r="D123" i="3"/>
  <c r="E123" i="3" s="1"/>
  <c r="C123" i="3" l="1"/>
  <c r="F123" i="3" s="1"/>
  <c r="B124" i="3" l="1"/>
  <c r="D124" i="3"/>
  <c r="E124" i="3" s="1"/>
  <c r="C124" i="3" l="1"/>
  <c r="F124" i="3" s="1"/>
  <c r="D125" i="3" s="1"/>
  <c r="E125" i="3" l="1"/>
  <c r="B125" i="3"/>
  <c r="C125" i="3" l="1"/>
  <c r="F125" i="3" s="1"/>
  <c r="B126" i="3" l="1"/>
  <c r="D126" i="3"/>
  <c r="E126" i="3" s="1"/>
  <c r="C126" i="3" l="1"/>
  <c r="F126" i="3" s="1"/>
  <c r="B127" i="3" s="1"/>
  <c r="D127" i="3" l="1"/>
  <c r="E127" i="3" s="1"/>
  <c r="C127" i="3" s="1"/>
  <c r="F127" i="3" s="1"/>
  <c r="D128" i="3" l="1"/>
  <c r="E128" i="3" s="1"/>
  <c r="B128" i="3"/>
  <c r="C128" i="3" l="1"/>
  <c r="F128" i="3" s="1"/>
  <c r="B129" i="3" s="1"/>
  <c r="D129" i="3" l="1"/>
  <c r="E129" i="3" s="1"/>
  <c r="C129" i="3" s="1"/>
  <c r="F129" i="3" s="1"/>
  <c r="B130" i="3" s="1"/>
  <c r="D130" i="3" l="1"/>
  <c r="E130" i="3" s="1"/>
  <c r="C130" i="3" s="1"/>
  <c r="F130" i="3" s="1"/>
  <c r="B131" i="3" l="1"/>
  <c r="D131" i="3"/>
  <c r="E131" i="3" s="1"/>
  <c r="C131" i="3" l="1"/>
  <c r="F131" i="3" s="1"/>
  <c r="B132" i="3" l="1"/>
  <c r="D132" i="3"/>
  <c r="E132" i="3" s="1"/>
  <c r="C132" i="3" l="1"/>
  <c r="F132" i="3" s="1"/>
  <c r="B133" i="3" l="1"/>
  <c r="D133" i="3"/>
  <c r="E133" i="3" s="1"/>
  <c r="C133" i="3" l="1"/>
  <c r="F133" i="3" s="1"/>
  <c r="D134" i="3" s="1"/>
  <c r="E134" i="3" l="1"/>
  <c r="B134" i="3"/>
  <c r="C134" i="3" l="1"/>
  <c r="F134" i="3" s="1"/>
  <c r="B135" i="3" l="1"/>
  <c r="D135" i="3"/>
  <c r="E135" i="3" s="1"/>
  <c r="C135" i="3" l="1"/>
  <c r="F135" i="3" s="1"/>
  <c r="B136" i="3" s="1"/>
  <c r="D136" i="3" l="1"/>
  <c r="E136" i="3" s="1"/>
  <c r="C136" i="3" s="1"/>
  <c r="F136" i="3" s="1"/>
  <c r="B137" i="3" l="1"/>
  <c r="D137" i="3"/>
  <c r="E137" i="3" s="1"/>
  <c r="C137" i="3" l="1"/>
  <c r="F137" i="3" s="1"/>
  <c r="B138" i="3" s="1"/>
  <c r="D138" i="3" l="1"/>
  <c r="E138" i="3" s="1"/>
  <c r="C138" i="3" s="1"/>
  <c r="F138" i="3" s="1"/>
  <c r="B139" i="3" l="1"/>
  <c r="D139" i="3"/>
  <c r="E139" i="3" s="1"/>
  <c r="C139" i="3" l="1"/>
  <c r="F139" i="3" s="1"/>
  <c r="B140" i="3" l="1"/>
  <c r="D140" i="3"/>
  <c r="E140" i="3" s="1"/>
  <c r="C140" i="3" l="1"/>
  <c r="F140" i="3" s="1"/>
  <c r="B141" i="3" l="1"/>
  <c r="D141" i="3"/>
  <c r="E141" i="3" s="1"/>
  <c r="C141" i="3" l="1"/>
  <c r="F141" i="3" s="1"/>
  <c r="D142" i="3" s="1"/>
  <c r="E142" i="3" l="1"/>
  <c r="B142" i="3"/>
  <c r="C142" i="3" l="1"/>
  <c r="F142" i="3" s="1"/>
  <c r="B143" i="3" l="1"/>
  <c r="D143" i="3"/>
  <c r="E143" i="3" s="1"/>
  <c r="C143" i="3" l="1"/>
  <c r="F143" i="3" s="1"/>
  <c r="B144" i="3" s="1"/>
  <c r="D144" i="3" l="1"/>
  <c r="E144" i="3" s="1"/>
  <c r="C144" i="3" s="1"/>
  <c r="F144" i="3" s="1"/>
  <c r="B145" i="3" l="1"/>
  <c r="D145" i="3"/>
  <c r="E145" i="3" s="1"/>
  <c r="C145" i="3" l="1"/>
  <c r="F145" i="3" s="1"/>
  <c r="B146" i="3" s="1"/>
  <c r="D146" i="3" l="1"/>
  <c r="E146" i="3" s="1"/>
  <c r="C146" i="3" s="1"/>
  <c r="F146" i="3" s="1"/>
  <c r="B147" i="3" s="1"/>
  <c r="D147" i="3" l="1"/>
  <c r="E147" i="3" s="1"/>
  <c r="C147" i="3" s="1"/>
  <c r="F147" i="3" s="1"/>
  <c r="B148" i="3" l="1"/>
  <c r="D148" i="3"/>
  <c r="E148" i="3" s="1"/>
  <c r="C148" i="3" l="1"/>
  <c r="F148" i="3" s="1"/>
  <c r="B149" i="3" l="1"/>
  <c r="D149" i="3"/>
  <c r="E149" i="3" s="1"/>
  <c r="C149" i="3" l="1"/>
  <c r="F149" i="3" s="1"/>
  <c r="B150" i="3" l="1"/>
  <c r="D150" i="3"/>
  <c r="E150" i="3" s="1"/>
  <c r="C150" i="3" l="1"/>
  <c r="F150" i="3" s="1"/>
  <c r="B151" i="3" l="1"/>
  <c r="D151" i="3"/>
  <c r="E151" i="3" s="1"/>
  <c r="C151" i="3" l="1"/>
  <c r="F151" i="3" s="1"/>
  <c r="B152" i="3" l="1"/>
  <c r="D152" i="3"/>
  <c r="E152" i="3" s="1"/>
  <c r="C152" i="3" l="1"/>
  <c r="F152" i="3" s="1"/>
  <c r="B153" i="3" l="1"/>
  <c r="D153" i="3"/>
  <c r="E153" i="3" s="1"/>
  <c r="C153" i="3" l="1"/>
  <c r="F153" i="3" s="1"/>
  <c r="B154" i="3" l="1"/>
  <c r="D154" i="3"/>
  <c r="E154" i="3" s="1"/>
  <c r="C154" i="3" l="1"/>
  <c r="F154" i="3" s="1"/>
  <c r="B155" i="3" l="1"/>
  <c r="D155" i="3"/>
  <c r="E155" i="3" s="1"/>
  <c r="C155" i="3" l="1"/>
  <c r="F155" i="3" s="1"/>
  <c r="B156" i="3" l="1"/>
  <c r="D156" i="3"/>
  <c r="E156" i="3" s="1"/>
  <c r="C156" i="3" l="1"/>
  <c r="F156" i="3" s="1"/>
  <c r="B157" i="3" l="1"/>
  <c r="D157" i="3"/>
  <c r="E157" i="3" s="1"/>
  <c r="C157" i="3" l="1"/>
  <c r="F157" i="3" s="1"/>
  <c r="B158" i="3" l="1"/>
  <c r="D158" i="3"/>
  <c r="E158" i="3" s="1"/>
  <c r="C158" i="3" l="1"/>
  <c r="F158" i="3" s="1"/>
  <c r="B159" i="3" l="1"/>
  <c r="D159" i="3"/>
  <c r="E159" i="3" s="1"/>
  <c r="C159" i="3" l="1"/>
  <c r="F159" i="3" s="1"/>
  <c r="B160" i="3" l="1"/>
  <c r="D160" i="3"/>
  <c r="E160" i="3" s="1"/>
  <c r="C160" i="3" l="1"/>
  <c r="F160" i="3" s="1"/>
  <c r="B161" i="3" s="1"/>
  <c r="D161" i="3" l="1"/>
  <c r="E161" i="3" s="1"/>
  <c r="C161" i="3" s="1"/>
  <c r="F161" i="3" s="1"/>
  <c r="B162" i="3" l="1"/>
  <c r="D162" i="3"/>
  <c r="E162" i="3" s="1"/>
  <c r="C162" i="3" l="1"/>
  <c r="F162" i="3" s="1"/>
  <c r="B163" i="3" l="1"/>
  <c r="D163" i="3"/>
  <c r="E163" i="3" s="1"/>
  <c r="C163" i="3" l="1"/>
  <c r="F163" i="3" s="1"/>
  <c r="B164" i="3" l="1"/>
  <c r="D164" i="3"/>
  <c r="E164" i="3" s="1"/>
  <c r="C164" i="3" l="1"/>
  <c r="F164" i="3" s="1"/>
  <c r="B165" i="3" l="1"/>
  <c r="D165" i="3"/>
  <c r="E165" i="3" s="1"/>
  <c r="C165" i="3" l="1"/>
  <c r="F165" i="3" s="1"/>
  <c r="B166" i="3" l="1"/>
  <c r="D166" i="3"/>
  <c r="E166" i="3" s="1"/>
  <c r="C166" i="3" l="1"/>
  <c r="F166" i="3" s="1"/>
  <c r="D167" i="3" s="1"/>
  <c r="E167" i="3" l="1"/>
  <c r="B167" i="3"/>
  <c r="C167" i="3" l="1"/>
  <c r="F167" i="3" s="1"/>
  <c r="B168" i="3" l="1"/>
  <c r="D168" i="3"/>
  <c r="E168" i="3" s="1"/>
  <c r="C168" i="3" l="1"/>
  <c r="F168" i="3" s="1"/>
  <c r="B169" i="3" s="1"/>
  <c r="D169" i="3" l="1"/>
  <c r="E169" i="3" s="1"/>
  <c r="C169" i="3" s="1"/>
  <c r="F169" i="3" s="1"/>
  <c r="B170" i="3" l="1"/>
  <c r="D170" i="3"/>
  <c r="E170" i="3" s="1"/>
  <c r="C170" i="3" l="1"/>
  <c r="F170" i="3" s="1"/>
  <c r="B171" i="3" l="1"/>
  <c r="D171" i="3"/>
  <c r="E171" i="3" s="1"/>
  <c r="C171" i="3" l="1"/>
  <c r="F171" i="3" s="1"/>
  <c r="B172" i="3" l="1"/>
  <c r="D172" i="3"/>
  <c r="E172" i="3" s="1"/>
  <c r="C172" i="3" l="1"/>
  <c r="F172" i="3" s="1"/>
  <c r="B173" i="3" l="1"/>
  <c r="D173" i="3"/>
  <c r="E173" i="3" s="1"/>
  <c r="C173" i="3" l="1"/>
  <c r="F173" i="3" s="1"/>
  <c r="B174" i="3" l="1"/>
  <c r="D174" i="3"/>
  <c r="E174" i="3" s="1"/>
  <c r="C174" i="3" l="1"/>
  <c r="F174" i="3" s="1"/>
  <c r="B175" i="3" l="1"/>
  <c r="D175" i="3"/>
  <c r="E175" i="3" s="1"/>
  <c r="C175" i="3" l="1"/>
  <c r="F175" i="3" s="1"/>
  <c r="B176" i="3" l="1"/>
  <c r="D176" i="3"/>
  <c r="E176" i="3" s="1"/>
  <c r="C176" i="3" l="1"/>
  <c r="F176" i="3" s="1"/>
  <c r="B177" i="3" l="1"/>
  <c r="D177" i="3"/>
  <c r="E177" i="3" s="1"/>
  <c r="C177" i="3" l="1"/>
  <c r="F177" i="3" s="1"/>
  <c r="B178" i="3" l="1"/>
  <c r="D178" i="3"/>
  <c r="E178" i="3" s="1"/>
  <c r="C178" i="3" l="1"/>
  <c r="F178" i="3" s="1"/>
  <c r="B179" i="3" l="1"/>
  <c r="D179" i="3"/>
  <c r="E179" i="3" s="1"/>
  <c r="C179" i="3" l="1"/>
  <c r="F179" i="3" s="1"/>
  <c r="B180" i="3" l="1"/>
  <c r="D180" i="3"/>
  <c r="E180" i="3" s="1"/>
  <c r="C180" i="3" l="1"/>
  <c r="F180" i="3" s="1"/>
  <c r="B181" i="3" l="1"/>
  <c r="D181" i="3"/>
  <c r="E181" i="3" s="1"/>
  <c r="C181" i="3" l="1"/>
  <c r="F181" i="3" s="1"/>
  <c r="B182" i="3" l="1"/>
  <c r="D182" i="3"/>
  <c r="E182" i="3" s="1"/>
  <c r="C182" i="3" l="1"/>
  <c r="F182" i="3" s="1"/>
  <c r="B183" i="3" l="1"/>
  <c r="D183" i="3"/>
  <c r="E183" i="3" s="1"/>
  <c r="C183" i="3" l="1"/>
  <c r="F183" i="3" s="1"/>
  <c r="D184" i="3" s="1"/>
  <c r="E184" i="3" l="1"/>
  <c r="B184" i="3"/>
  <c r="C184" i="3" l="1"/>
  <c r="F184" i="3" s="1"/>
  <c r="B185" i="3" l="1"/>
  <c r="D185" i="3"/>
  <c r="E185" i="3" s="1"/>
  <c r="C185" i="3" l="1"/>
  <c r="F185" i="3" s="1"/>
  <c r="B186" i="3" s="1"/>
  <c r="D186" i="3" l="1"/>
  <c r="E186" i="3" s="1"/>
  <c r="C186" i="3" s="1"/>
  <c r="F186" i="3" s="1"/>
  <c r="B187" i="3" l="1"/>
  <c r="D187" i="3"/>
  <c r="E187" i="3" s="1"/>
  <c r="C187" i="3" l="1"/>
  <c r="F187" i="3" s="1"/>
  <c r="B188" i="3" s="1"/>
  <c r="D188" i="3" l="1"/>
  <c r="E188" i="3" s="1"/>
  <c r="C188" i="3" s="1"/>
  <c r="F188" i="3" s="1"/>
  <c r="B189" i="3" l="1"/>
  <c r="D189" i="3"/>
  <c r="E189" i="3" s="1"/>
  <c r="C189" i="3" l="1"/>
  <c r="F189" i="3" s="1"/>
  <c r="B190" i="3" l="1"/>
  <c r="D190" i="3"/>
  <c r="E190" i="3" s="1"/>
  <c r="C190" i="3" l="1"/>
  <c r="F190" i="3" s="1"/>
  <c r="B191" i="3" l="1"/>
  <c r="D191" i="3"/>
  <c r="E191" i="3" s="1"/>
  <c r="C191" i="3" l="1"/>
  <c r="F191" i="3" s="1"/>
  <c r="B192" i="3" l="1"/>
  <c r="D192" i="3"/>
  <c r="E192" i="3" s="1"/>
  <c r="C192" i="3" l="1"/>
  <c r="F192" i="3" s="1"/>
  <c r="B193" i="3" l="1"/>
  <c r="D193" i="3"/>
  <c r="E193" i="3" s="1"/>
  <c r="C193" i="3" l="1"/>
  <c r="F193" i="3" s="1"/>
  <c r="B194" i="3" l="1"/>
  <c r="D194" i="3"/>
  <c r="E194" i="3" s="1"/>
  <c r="C194" i="3" l="1"/>
  <c r="F194" i="3" s="1"/>
  <c r="B195" i="3" l="1"/>
  <c r="D195" i="3"/>
  <c r="E195" i="3" s="1"/>
  <c r="C195" i="3" l="1"/>
  <c r="F195" i="3" s="1"/>
  <c r="B196" i="3" l="1"/>
  <c r="D196" i="3"/>
  <c r="E196" i="3" s="1"/>
  <c r="C196" i="3" l="1"/>
  <c r="F196" i="3" s="1"/>
  <c r="B197" i="3" l="1"/>
  <c r="D197" i="3"/>
  <c r="E197" i="3" s="1"/>
  <c r="C197" i="3" l="1"/>
  <c r="F197" i="3" s="1"/>
  <c r="B198" i="3" l="1"/>
  <c r="D198" i="3"/>
  <c r="E198" i="3" s="1"/>
  <c r="C198" i="3" l="1"/>
  <c r="F198" i="3" s="1"/>
  <c r="B199" i="3" l="1"/>
  <c r="D199" i="3"/>
  <c r="E199" i="3" s="1"/>
  <c r="C199" i="3" l="1"/>
  <c r="F199" i="3" s="1"/>
  <c r="B200" i="3" l="1"/>
  <c r="D200" i="3"/>
  <c r="E200" i="3" s="1"/>
  <c r="C200" i="3" l="1"/>
  <c r="F200" i="3" s="1"/>
  <c r="B201" i="3" l="1"/>
  <c r="D201" i="3"/>
  <c r="E201" i="3" s="1"/>
  <c r="C201" i="3" l="1"/>
  <c r="F201" i="3" s="1"/>
  <c r="B202" i="3" l="1"/>
  <c r="D202" i="3"/>
  <c r="E202" i="3" s="1"/>
  <c r="C202" i="3" l="1"/>
  <c r="F202" i="3" s="1"/>
  <c r="B203" i="3" l="1"/>
  <c r="D203" i="3"/>
  <c r="E203" i="3" s="1"/>
  <c r="C203" i="3" l="1"/>
  <c r="F203" i="3" s="1"/>
  <c r="B204" i="3" l="1"/>
  <c r="D204" i="3"/>
  <c r="E204" i="3" s="1"/>
  <c r="C204" i="3" l="1"/>
  <c r="F204" i="3" s="1"/>
  <c r="B205" i="3" l="1"/>
  <c r="D205" i="3"/>
  <c r="E205" i="3" s="1"/>
  <c r="C205" i="3" l="1"/>
  <c r="F205" i="3" s="1"/>
  <c r="B206" i="3" l="1"/>
  <c r="D206" i="3"/>
  <c r="E206" i="3" s="1"/>
  <c r="C206" i="3" l="1"/>
  <c r="F206" i="3" s="1"/>
  <c r="B207" i="3" l="1"/>
  <c r="D207" i="3"/>
  <c r="E207" i="3" s="1"/>
  <c r="C207" i="3" l="1"/>
  <c r="F207" i="3" s="1"/>
  <c r="B208" i="3" s="1"/>
  <c r="D208" i="3" l="1"/>
  <c r="E208" i="3" s="1"/>
  <c r="C208" i="3" s="1"/>
  <c r="F208" i="3" s="1"/>
  <c r="B209" i="3" l="1"/>
  <c r="D209" i="3"/>
  <c r="E209" i="3" s="1"/>
  <c r="C209" i="3" l="1"/>
  <c r="F209" i="3" s="1"/>
  <c r="B210" i="3" l="1"/>
  <c r="D210" i="3"/>
  <c r="E210" i="3" s="1"/>
  <c r="C210" i="3" l="1"/>
  <c r="F210" i="3" s="1"/>
  <c r="B211" i="3" l="1"/>
  <c r="D211" i="3"/>
  <c r="E211" i="3" s="1"/>
  <c r="C211" i="3" l="1"/>
  <c r="F211" i="3" s="1"/>
  <c r="B212" i="3" l="1"/>
  <c r="D212" i="3"/>
  <c r="E212" i="3" s="1"/>
  <c r="C212" i="3" l="1"/>
  <c r="F212" i="3" s="1"/>
  <c r="B213" i="3" l="1"/>
  <c r="D213" i="3"/>
  <c r="E213" i="3" s="1"/>
  <c r="C213" i="3" l="1"/>
  <c r="F213" i="3" s="1"/>
  <c r="B214" i="3" l="1"/>
  <c r="D214" i="3"/>
  <c r="E214" i="3" s="1"/>
  <c r="C214" i="3" l="1"/>
  <c r="F214" i="3" s="1"/>
  <c r="B215" i="3" l="1"/>
  <c r="D215" i="3"/>
  <c r="E215" i="3" s="1"/>
  <c r="C215" i="3" l="1"/>
  <c r="F215" i="3" s="1"/>
  <c r="B216" i="3" l="1"/>
  <c r="D216" i="3"/>
  <c r="E216" i="3" s="1"/>
  <c r="C216" i="3" l="1"/>
  <c r="F216" i="3" s="1"/>
  <c r="B217" i="3" l="1"/>
  <c r="D217" i="3"/>
  <c r="E217" i="3" s="1"/>
  <c r="C217" i="3" l="1"/>
  <c r="F217" i="3" s="1"/>
  <c r="B218" i="3" l="1"/>
  <c r="D218" i="3"/>
  <c r="E218" i="3" s="1"/>
  <c r="C218" i="3" l="1"/>
  <c r="F218" i="3" s="1"/>
  <c r="B219" i="3" l="1"/>
  <c r="D219" i="3"/>
  <c r="E219" i="3" s="1"/>
  <c r="C219" i="3" l="1"/>
  <c r="F219" i="3" s="1"/>
  <c r="B220" i="3" l="1"/>
  <c r="D220" i="3"/>
  <c r="E220" i="3" s="1"/>
  <c r="C220" i="3" l="1"/>
  <c r="F220" i="3" s="1"/>
  <c r="B221" i="3" l="1"/>
  <c r="D221" i="3"/>
  <c r="E221" i="3" s="1"/>
  <c r="C221" i="3" l="1"/>
  <c r="F221" i="3" s="1"/>
  <c r="B222" i="3" l="1"/>
  <c r="D222" i="3"/>
  <c r="E222" i="3" s="1"/>
  <c r="C222" i="3" l="1"/>
  <c r="F222" i="3" s="1"/>
  <c r="B223" i="3" l="1"/>
  <c r="D223" i="3"/>
  <c r="E223" i="3" s="1"/>
  <c r="C223" i="3" l="1"/>
  <c r="F223" i="3" s="1"/>
  <c r="B224" i="3" l="1"/>
  <c r="D224" i="3"/>
  <c r="E224" i="3" s="1"/>
  <c r="C224" i="3" l="1"/>
  <c r="F224" i="3" s="1"/>
  <c r="B225" i="3" l="1"/>
  <c r="D225" i="3"/>
  <c r="E225" i="3" s="1"/>
  <c r="C225" i="3" l="1"/>
  <c r="F225" i="3" s="1"/>
  <c r="B226" i="3" s="1"/>
  <c r="D226" i="3" l="1"/>
  <c r="E226" i="3" s="1"/>
  <c r="C226" i="3" s="1"/>
  <c r="F226" i="3" s="1"/>
  <c r="B227" i="3" l="1"/>
  <c r="D227" i="3"/>
  <c r="E227" i="3" s="1"/>
  <c r="C227" i="3" l="1"/>
  <c r="F227" i="3" s="1"/>
  <c r="B228" i="3" l="1"/>
  <c r="D228" i="3"/>
  <c r="E228" i="3" s="1"/>
  <c r="C228" i="3" l="1"/>
  <c r="F228" i="3" s="1"/>
  <c r="B229" i="3" l="1"/>
  <c r="D229" i="3"/>
  <c r="E229" i="3" s="1"/>
  <c r="C229" i="3" l="1"/>
  <c r="F229" i="3" s="1"/>
  <c r="B230" i="3" l="1"/>
  <c r="D230" i="3"/>
  <c r="E230" i="3" s="1"/>
  <c r="C230" i="3" l="1"/>
  <c r="F230" i="3" s="1"/>
  <c r="B231" i="3" l="1"/>
  <c r="D231" i="3"/>
  <c r="E231" i="3" s="1"/>
  <c r="C231" i="3" l="1"/>
  <c r="F231" i="3" s="1"/>
  <c r="B232" i="3" s="1"/>
  <c r="D232" i="3" l="1"/>
  <c r="E232" i="3" s="1"/>
  <c r="C232" i="3" s="1"/>
  <c r="F232" i="3" s="1"/>
  <c r="B233" i="3" l="1"/>
  <c r="D233" i="3"/>
  <c r="E233" i="3" s="1"/>
  <c r="C233" i="3" l="1"/>
  <c r="F233" i="3" s="1"/>
  <c r="B234" i="3" l="1"/>
  <c r="D234" i="3"/>
  <c r="E234" i="3" s="1"/>
  <c r="C234" i="3" l="1"/>
  <c r="F234" i="3" s="1"/>
  <c r="B235" i="3" l="1"/>
  <c r="D235" i="3"/>
  <c r="E235" i="3" s="1"/>
  <c r="C235" i="3" l="1"/>
  <c r="F235" i="3" s="1"/>
  <c r="B236" i="3" l="1"/>
  <c r="D236" i="3"/>
  <c r="E236" i="3" s="1"/>
  <c r="C236" i="3" l="1"/>
  <c r="F236" i="3" s="1"/>
  <c r="B237" i="3" l="1"/>
  <c r="D237" i="3"/>
  <c r="E237" i="3" s="1"/>
  <c r="C237" i="3" l="1"/>
  <c r="F237" i="3" s="1"/>
  <c r="B238" i="3" l="1"/>
  <c r="D238" i="3"/>
  <c r="E238" i="3" s="1"/>
  <c r="C238" i="3" l="1"/>
  <c r="F238" i="3" s="1"/>
  <c r="B239" i="3" l="1"/>
  <c r="D239" i="3"/>
  <c r="E239" i="3" s="1"/>
  <c r="C239" i="3" l="1"/>
  <c r="F239" i="3" s="1"/>
  <c r="B240" i="3" l="1"/>
  <c r="D240" i="3"/>
  <c r="E240" i="3" s="1"/>
  <c r="C240" i="3" l="1"/>
  <c r="F240" i="3" s="1"/>
  <c r="B241" i="3" l="1"/>
  <c r="D241" i="3"/>
  <c r="E241" i="3" s="1"/>
  <c r="C241" i="3" l="1"/>
  <c r="F241" i="3" s="1"/>
  <c r="B242" i="3" l="1"/>
  <c r="D242" i="3"/>
  <c r="E242" i="3" s="1"/>
  <c r="C242" i="3" l="1"/>
  <c r="F242" i="3" s="1"/>
  <c r="B243" i="3" l="1"/>
  <c r="D243" i="3"/>
  <c r="E243" i="3" s="1"/>
  <c r="C243" i="3" l="1"/>
  <c r="F243" i="3" s="1"/>
  <c r="B244" i="3" l="1"/>
  <c r="D244" i="3"/>
  <c r="E244" i="3" s="1"/>
  <c r="C244" i="3" l="1"/>
  <c r="F244" i="3" s="1"/>
  <c r="B245" i="3" l="1"/>
  <c r="D245" i="3"/>
  <c r="E245" i="3" s="1"/>
  <c r="C245" i="3" l="1"/>
  <c r="F245" i="3" s="1"/>
  <c r="B246" i="3" l="1"/>
  <c r="D246" i="3"/>
  <c r="E246" i="3" s="1"/>
  <c r="C246" i="3" l="1"/>
  <c r="F246" i="3" s="1"/>
  <c r="B247" i="3" l="1"/>
  <c r="D247" i="3"/>
  <c r="E247" i="3" s="1"/>
  <c r="C247" i="3" l="1"/>
  <c r="F247" i="3" s="1"/>
  <c r="B248" i="3" l="1"/>
  <c r="D248" i="3"/>
  <c r="E248" i="3" s="1"/>
  <c r="C248" i="3" l="1"/>
  <c r="F248" i="3" s="1"/>
  <c r="B249" i="3" l="1"/>
  <c r="D249" i="3"/>
  <c r="E249" i="3" s="1"/>
  <c r="C249" i="3" l="1"/>
  <c r="F249" i="3" s="1"/>
  <c r="B250" i="3" l="1"/>
  <c r="D250" i="3"/>
  <c r="E250" i="3" s="1"/>
  <c r="C250" i="3" l="1"/>
  <c r="F250" i="3" s="1"/>
  <c r="B251" i="3" l="1"/>
  <c r="D251" i="3"/>
  <c r="E251" i="3" s="1"/>
  <c r="C251" i="3" l="1"/>
  <c r="F251" i="3" s="1"/>
  <c r="B252" i="3" l="1"/>
  <c r="D252" i="3"/>
  <c r="E252" i="3" s="1"/>
  <c r="C252" i="3" l="1"/>
  <c r="F252" i="3" s="1"/>
  <c r="B253" i="3" l="1"/>
  <c r="D253" i="3"/>
  <c r="E253" i="3" s="1"/>
  <c r="C253" i="3" l="1"/>
  <c r="F253" i="3" s="1"/>
  <c r="B254" i="3" l="1"/>
  <c r="D254" i="3"/>
  <c r="E254" i="3" s="1"/>
  <c r="C254" i="3" l="1"/>
  <c r="F254" i="3" s="1"/>
  <c r="B255" i="3" l="1"/>
  <c r="D255" i="3"/>
  <c r="E255" i="3" s="1"/>
  <c r="C255" i="3" l="1"/>
  <c r="F255" i="3" s="1"/>
  <c r="B256" i="3" l="1"/>
  <c r="D256" i="3"/>
  <c r="E256" i="3" s="1"/>
  <c r="C256" i="3" l="1"/>
  <c r="F256" i="3" s="1"/>
  <c r="B257" i="3" l="1"/>
  <c r="D257" i="3"/>
  <c r="E257" i="3" s="1"/>
  <c r="C257" i="3" l="1"/>
  <c r="F257" i="3" s="1"/>
  <c r="B258" i="3" l="1"/>
  <c r="D258" i="3"/>
  <c r="E258" i="3" s="1"/>
  <c r="C258" i="3" l="1"/>
  <c r="F258" i="3" s="1"/>
  <c r="B259" i="3" l="1"/>
  <c r="D259" i="3"/>
  <c r="E259" i="3" s="1"/>
  <c r="C259" i="3" l="1"/>
  <c r="F259" i="3" s="1"/>
  <c r="B260" i="3" l="1"/>
  <c r="D260" i="3"/>
  <c r="E260" i="3" s="1"/>
  <c r="C260" i="3" l="1"/>
  <c r="F260" i="3" s="1"/>
  <c r="B261" i="3" l="1"/>
  <c r="D261" i="3"/>
  <c r="E261" i="3" s="1"/>
  <c r="C261" i="3" l="1"/>
  <c r="F261" i="3" s="1"/>
  <c r="B262" i="3" l="1"/>
  <c r="D262" i="3"/>
  <c r="E262" i="3" s="1"/>
  <c r="C262" i="3" l="1"/>
  <c r="F262" i="3" s="1"/>
  <c r="B263" i="3" l="1"/>
  <c r="D263" i="3"/>
  <c r="E263" i="3" s="1"/>
  <c r="C263" i="3" l="1"/>
  <c r="F263" i="3" s="1"/>
  <c r="B264" i="3" l="1"/>
  <c r="D264" i="3"/>
  <c r="E264" i="3" s="1"/>
  <c r="C264" i="3" l="1"/>
  <c r="F264" i="3" s="1"/>
  <c r="B265" i="3" l="1"/>
  <c r="D265" i="3"/>
  <c r="E265" i="3" s="1"/>
  <c r="C265" i="3" l="1"/>
  <c r="F265" i="3" s="1"/>
  <c r="B266" i="3" l="1"/>
  <c r="D266" i="3"/>
  <c r="E266" i="3" s="1"/>
  <c r="C266" i="3" l="1"/>
  <c r="F266" i="3" s="1"/>
  <c r="B267" i="3" l="1"/>
  <c r="D267" i="3"/>
  <c r="E267" i="3" s="1"/>
  <c r="C267" i="3" l="1"/>
  <c r="F267" i="3" s="1"/>
  <c r="B268" i="3" s="1"/>
  <c r="D268" i="3" l="1"/>
  <c r="E268" i="3" s="1"/>
  <c r="C268" i="3" s="1"/>
  <c r="F268" i="3" s="1"/>
  <c r="B269" i="3" l="1"/>
  <c r="D269" i="3"/>
  <c r="E269" i="3" s="1"/>
  <c r="C269" i="3" l="1"/>
  <c r="F269" i="3" s="1"/>
  <c r="B270" i="3" l="1"/>
  <c r="D270" i="3"/>
  <c r="E270" i="3" s="1"/>
  <c r="C270" i="3" l="1"/>
  <c r="F270" i="3" s="1"/>
  <c r="B271" i="3" l="1"/>
  <c r="D271" i="3"/>
  <c r="E271" i="3" s="1"/>
  <c r="C271" i="3" l="1"/>
  <c r="F271" i="3" s="1"/>
  <c r="B272" i="3" l="1"/>
  <c r="D272" i="3"/>
  <c r="E272" i="3" s="1"/>
  <c r="C272" i="3" l="1"/>
  <c r="F272" i="3" s="1"/>
  <c r="B273" i="3" l="1"/>
  <c r="D273" i="3"/>
  <c r="E273" i="3" s="1"/>
  <c r="C273" i="3" l="1"/>
  <c r="F273" i="3" s="1"/>
  <c r="B274" i="3" l="1"/>
  <c r="D274" i="3"/>
  <c r="E274" i="3" s="1"/>
  <c r="C274" i="3" l="1"/>
  <c r="F274" i="3" s="1"/>
  <c r="B275" i="3" l="1"/>
  <c r="D275" i="3"/>
  <c r="E275" i="3" s="1"/>
  <c r="C275" i="3" l="1"/>
  <c r="F275" i="3" s="1"/>
  <c r="B276" i="3" l="1"/>
  <c r="D276" i="3"/>
  <c r="E276" i="3" s="1"/>
  <c r="C276" i="3" l="1"/>
  <c r="F276" i="3" s="1"/>
  <c r="B277" i="3" l="1"/>
  <c r="D277" i="3"/>
  <c r="E277" i="3" s="1"/>
  <c r="C277" i="3" l="1"/>
  <c r="F277" i="3" s="1"/>
  <c r="B278" i="3" l="1"/>
  <c r="D278" i="3"/>
  <c r="E278" i="3" s="1"/>
  <c r="C278" i="3" l="1"/>
  <c r="F278" i="3" s="1"/>
  <c r="B279" i="3" l="1"/>
  <c r="D279" i="3"/>
  <c r="E279" i="3" s="1"/>
  <c r="C279" i="3" l="1"/>
  <c r="F279" i="3" s="1"/>
  <c r="B280" i="3" l="1"/>
  <c r="D280" i="3"/>
  <c r="E280" i="3" s="1"/>
  <c r="C280" i="3" l="1"/>
  <c r="F280" i="3" s="1"/>
  <c r="B281" i="3" l="1"/>
  <c r="D281" i="3"/>
  <c r="E281" i="3" s="1"/>
  <c r="C281" i="3" l="1"/>
  <c r="F281" i="3" s="1"/>
  <c r="B282" i="3" l="1"/>
  <c r="D282" i="3"/>
  <c r="E282" i="3" s="1"/>
  <c r="C282" i="3" l="1"/>
  <c r="F282" i="3" s="1"/>
  <c r="B283" i="3" l="1"/>
  <c r="D283" i="3"/>
  <c r="E283" i="3" s="1"/>
  <c r="C283" i="3" l="1"/>
  <c r="F283" i="3" s="1"/>
  <c r="B284" i="3" s="1"/>
  <c r="D284" i="3" l="1"/>
  <c r="E284" i="3" s="1"/>
  <c r="C284" i="3" s="1"/>
  <c r="F284" i="3" s="1"/>
  <c r="B285" i="3" l="1"/>
  <c r="D285" i="3"/>
  <c r="E285" i="3" s="1"/>
  <c r="C285" i="3" l="1"/>
  <c r="F285" i="3" s="1"/>
  <c r="B286" i="3" l="1"/>
  <c r="D286" i="3"/>
  <c r="E286" i="3" s="1"/>
  <c r="C286" i="3" l="1"/>
  <c r="F286" i="3" s="1"/>
  <c r="B287" i="3" l="1"/>
  <c r="D287" i="3"/>
  <c r="E287" i="3" s="1"/>
  <c r="C287" i="3" l="1"/>
  <c r="F287" i="3" s="1"/>
  <c r="B288" i="3" s="1"/>
  <c r="D288" i="3" l="1"/>
  <c r="E288" i="3" s="1"/>
  <c r="C288" i="3" s="1"/>
  <c r="F288" i="3" s="1"/>
  <c r="B289" i="3" l="1"/>
  <c r="D289" i="3"/>
  <c r="E289" i="3" s="1"/>
  <c r="C289" i="3" l="1"/>
  <c r="F289" i="3" s="1"/>
  <c r="B290" i="3" l="1"/>
  <c r="D290" i="3"/>
  <c r="E290" i="3" s="1"/>
  <c r="C290" i="3" l="1"/>
  <c r="F290" i="3" s="1"/>
  <c r="B291" i="3" l="1"/>
  <c r="D291" i="3"/>
  <c r="E291" i="3" s="1"/>
  <c r="C291" i="3" l="1"/>
  <c r="F291" i="3" s="1"/>
  <c r="B292" i="3" l="1"/>
  <c r="D292" i="3"/>
  <c r="E292" i="3" s="1"/>
  <c r="C292" i="3" l="1"/>
  <c r="F292" i="3" s="1"/>
  <c r="B293" i="3" l="1"/>
  <c r="D293" i="3"/>
  <c r="E293" i="3" s="1"/>
  <c r="C293" i="3" l="1"/>
  <c r="F293" i="3" s="1"/>
  <c r="B294" i="3" l="1"/>
  <c r="D294" i="3"/>
  <c r="E294" i="3" s="1"/>
  <c r="C294" i="3" l="1"/>
  <c r="F294" i="3" s="1"/>
  <c r="B295" i="3" l="1"/>
  <c r="D295" i="3"/>
  <c r="E295" i="3" s="1"/>
  <c r="C295" i="3" l="1"/>
  <c r="F295" i="3" s="1"/>
  <c r="D296" i="3" s="1"/>
  <c r="E296" i="3" l="1"/>
  <c r="B296" i="3"/>
  <c r="C296" i="3" l="1"/>
  <c r="F296" i="3" s="1"/>
  <c r="B297" i="3" l="1"/>
  <c r="D297" i="3"/>
  <c r="E297" i="3" s="1"/>
  <c r="C297" i="3" l="1"/>
  <c r="F297" i="3" s="1"/>
  <c r="B298" i="3" l="1"/>
  <c r="D298" i="3"/>
  <c r="E298" i="3" s="1"/>
  <c r="C298" i="3" l="1"/>
  <c r="F298" i="3" s="1"/>
  <c r="B299" i="3" l="1"/>
  <c r="D299" i="3"/>
  <c r="E299" i="3" s="1"/>
  <c r="C299" i="3" l="1"/>
  <c r="F299" i="3" s="1"/>
  <c r="B300" i="3" l="1"/>
  <c r="D300" i="3"/>
  <c r="E300" i="3" s="1"/>
  <c r="C300" i="3" l="1"/>
  <c r="F300" i="3" s="1"/>
  <c r="B301" i="3" l="1"/>
  <c r="D301" i="3"/>
  <c r="E301" i="3" s="1"/>
  <c r="C301" i="3" l="1"/>
  <c r="F301" i="3" s="1"/>
  <c r="B302" i="3" l="1"/>
  <c r="D302" i="3"/>
  <c r="E302" i="3" s="1"/>
  <c r="C302" i="3" l="1"/>
  <c r="F302" i="3" s="1"/>
  <c r="B303" i="3" l="1"/>
  <c r="D303" i="3"/>
  <c r="E303" i="3" s="1"/>
  <c r="C303" i="3" l="1"/>
  <c r="F303" i="3" s="1"/>
  <c r="B304" i="3" l="1"/>
  <c r="D304" i="3"/>
  <c r="E304" i="3" s="1"/>
  <c r="C304" i="3" l="1"/>
  <c r="F304" i="3" s="1"/>
  <c r="B305" i="3" l="1"/>
  <c r="D305" i="3"/>
  <c r="E305" i="3" s="1"/>
  <c r="C305" i="3" l="1"/>
  <c r="F305" i="3" s="1"/>
  <c r="B306" i="3" l="1"/>
  <c r="D306" i="3"/>
  <c r="E306" i="3" s="1"/>
  <c r="C306" i="3" l="1"/>
  <c r="F306" i="3" s="1"/>
  <c r="B307" i="3" l="1"/>
  <c r="D307" i="3"/>
  <c r="E307" i="3" s="1"/>
  <c r="C307" i="3" l="1"/>
  <c r="F307" i="3" s="1"/>
  <c r="B308" i="3" l="1"/>
  <c r="D308" i="3"/>
  <c r="E308" i="3" s="1"/>
  <c r="C308" i="3" l="1"/>
  <c r="F308" i="3" s="1"/>
  <c r="B309" i="3" l="1"/>
  <c r="D309" i="3"/>
  <c r="E309" i="3" s="1"/>
  <c r="C309" i="3" l="1"/>
  <c r="F309" i="3" s="1"/>
  <c r="B310" i="3" l="1"/>
  <c r="D310" i="3"/>
  <c r="E310" i="3" s="1"/>
  <c r="C310" i="3" l="1"/>
  <c r="F310" i="3" s="1"/>
  <c r="B311" i="3" l="1"/>
  <c r="D311" i="3"/>
  <c r="E311" i="3" s="1"/>
  <c r="C311" i="3" l="1"/>
  <c r="F311" i="3" s="1"/>
  <c r="B312" i="3" l="1"/>
  <c r="D312" i="3"/>
  <c r="E312" i="3" s="1"/>
  <c r="C312" i="3" l="1"/>
  <c r="F312" i="3" s="1"/>
  <c r="B313" i="3" l="1"/>
  <c r="D313" i="3"/>
  <c r="E313" i="3" s="1"/>
  <c r="C313" i="3" l="1"/>
  <c r="F313" i="3" s="1"/>
  <c r="B314" i="3" l="1"/>
  <c r="D314" i="3"/>
  <c r="E314" i="3" s="1"/>
  <c r="C314" i="3" l="1"/>
  <c r="F314" i="3" s="1"/>
  <c r="B315" i="3" l="1"/>
  <c r="D315" i="3"/>
  <c r="E315" i="3" s="1"/>
  <c r="C315" i="3" l="1"/>
  <c r="F315" i="3" s="1"/>
  <c r="B316" i="3" l="1"/>
  <c r="D316" i="3"/>
  <c r="E316" i="3" s="1"/>
  <c r="C316" i="3" l="1"/>
  <c r="F316" i="3" s="1"/>
  <c r="B317" i="3" l="1"/>
  <c r="D317" i="3"/>
  <c r="E317" i="3" s="1"/>
  <c r="C317" i="3" l="1"/>
  <c r="F317" i="3" s="1"/>
  <c r="B318" i="3" l="1"/>
  <c r="D318" i="3"/>
  <c r="E318" i="3" s="1"/>
  <c r="C318" i="3" l="1"/>
  <c r="F318" i="3" s="1"/>
  <c r="B319" i="3" l="1"/>
  <c r="D319" i="3"/>
  <c r="E319" i="3" s="1"/>
  <c r="C319" i="3" l="1"/>
  <c r="F319" i="3" s="1"/>
  <c r="B320" i="3" l="1"/>
  <c r="D320" i="3"/>
  <c r="E320" i="3" s="1"/>
  <c r="C320" i="3" l="1"/>
  <c r="F320" i="3" s="1"/>
  <c r="B321" i="3" l="1"/>
  <c r="D321" i="3"/>
  <c r="E321" i="3" s="1"/>
  <c r="C321" i="3" l="1"/>
  <c r="F321" i="3" s="1"/>
  <c r="B322" i="3" l="1"/>
  <c r="D322" i="3"/>
  <c r="E322" i="3" s="1"/>
  <c r="C322" i="3" l="1"/>
  <c r="F322" i="3" s="1"/>
  <c r="B323" i="3" l="1"/>
  <c r="D323" i="3"/>
  <c r="E323" i="3" s="1"/>
  <c r="C323" i="3" l="1"/>
  <c r="F323" i="3" s="1"/>
  <c r="B324" i="3" l="1"/>
  <c r="D324" i="3"/>
  <c r="E324" i="3" s="1"/>
  <c r="C324" i="3" l="1"/>
  <c r="F324" i="3" s="1"/>
  <c r="B325" i="3" l="1"/>
  <c r="D325" i="3"/>
  <c r="E325" i="3" s="1"/>
  <c r="C325" i="3" l="1"/>
  <c r="F325" i="3" s="1"/>
  <c r="B326" i="3" l="1"/>
  <c r="D326" i="3"/>
  <c r="E326" i="3" s="1"/>
  <c r="C326" i="3" l="1"/>
  <c r="F326" i="3" s="1"/>
  <c r="B327" i="3" l="1"/>
  <c r="D327" i="3"/>
  <c r="E327" i="3" s="1"/>
  <c r="C327" i="3" l="1"/>
  <c r="F327" i="3" s="1"/>
  <c r="D328" i="3" s="1"/>
  <c r="E328" i="3" l="1"/>
  <c r="B328" i="3"/>
  <c r="C328" i="3" l="1"/>
  <c r="F328" i="3" s="1"/>
  <c r="D329" i="3" l="1"/>
  <c r="E329" i="3" s="1"/>
  <c r="B329" i="3"/>
  <c r="C329" i="3" l="1"/>
  <c r="F329" i="3" s="1"/>
  <c r="B330" i="3" l="1"/>
  <c r="D330" i="3"/>
  <c r="E330" i="3" s="1"/>
  <c r="C330" i="3" l="1"/>
  <c r="F330" i="3" s="1"/>
  <c r="D331" i="3" l="1"/>
  <c r="E331" i="3" s="1"/>
  <c r="B331" i="3"/>
  <c r="C331" i="3" l="1"/>
  <c r="F331" i="3" s="1"/>
  <c r="D332" i="3" l="1"/>
  <c r="E332" i="3" s="1"/>
  <c r="B332" i="3"/>
  <c r="C332" i="3" l="1"/>
  <c r="F332" i="3" s="1"/>
  <c r="D333" i="3" l="1"/>
  <c r="E333" i="3" s="1"/>
  <c r="B333" i="3"/>
  <c r="C333" i="3" l="1"/>
  <c r="F333" i="3" s="1"/>
  <c r="D334" i="3" l="1"/>
  <c r="E334" i="3" s="1"/>
  <c r="B334" i="3"/>
  <c r="C334" i="3" l="1"/>
  <c r="F334" i="3" s="1"/>
  <c r="D335" i="3" l="1"/>
  <c r="E335" i="3" s="1"/>
  <c r="B335" i="3"/>
  <c r="C335" i="3" l="1"/>
  <c r="F335" i="3" s="1"/>
  <c r="D336" i="3" l="1"/>
  <c r="E336" i="3" s="1"/>
  <c r="B336" i="3"/>
  <c r="C336" i="3" l="1"/>
  <c r="F336" i="3" s="1"/>
  <c r="D337" i="3" l="1"/>
  <c r="E337" i="3" s="1"/>
  <c r="B337" i="3"/>
  <c r="C337" i="3" l="1"/>
  <c r="F337" i="3" s="1"/>
  <c r="D338" i="3" l="1"/>
  <c r="E338" i="3" s="1"/>
  <c r="B338" i="3"/>
  <c r="C338" i="3" l="1"/>
  <c r="F338" i="3" s="1"/>
  <c r="D339" i="3" l="1"/>
  <c r="E339" i="3" s="1"/>
  <c r="B339" i="3"/>
  <c r="C339" i="3" l="1"/>
  <c r="F339" i="3" s="1"/>
  <c r="D340" i="3" l="1"/>
  <c r="E340" i="3" s="1"/>
  <c r="B340" i="3"/>
  <c r="C340" i="3" l="1"/>
  <c r="F340" i="3" s="1"/>
  <c r="B341" i="3" s="1"/>
  <c r="D341" i="3" l="1"/>
  <c r="E341" i="3" s="1"/>
  <c r="C341" i="3" s="1"/>
  <c r="F341" i="3" s="1"/>
  <c r="B342" i="3" l="1"/>
  <c r="D342" i="3"/>
  <c r="E342" i="3" s="1"/>
  <c r="C342" i="3" l="1"/>
  <c r="F342" i="3" s="1"/>
  <c r="B343" i="3" s="1"/>
  <c r="D343" i="3" l="1"/>
  <c r="E343" i="3" s="1"/>
  <c r="C343" i="3" s="1"/>
  <c r="F343" i="3" s="1"/>
  <c r="B344" i="3" s="1"/>
  <c r="D344" i="3" l="1"/>
  <c r="E344" i="3" s="1"/>
  <c r="C344" i="3" s="1"/>
  <c r="F344" i="3" s="1"/>
  <c r="B345" i="3" l="1"/>
  <c r="D345" i="3"/>
  <c r="E345" i="3" s="1"/>
  <c r="C345" i="3" l="1"/>
  <c r="F345" i="3" s="1"/>
  <c r="B346" i="3" l="1"/>
  <c r="D346" i="3"/>
  <c r="E346" i="3" s="1"/>
  <c r="C346" i="3" l="1"/>
  <c r="F346" i="3" s="1"/>
  <c r="B347" i="3" l="1"/>
  <c r="D347" i="3"/>
  <c r="E347" i="3" s="1"/>
  <c r="C347" i="3" l="1"/>
  <c r="F347" i="3" s="1"/>
  <c r="B348" i="3" l="1"/>
  <c r="D348" i="3"/>
  <c r="E348" i="3" s="1"/>
  <c r="C348" i="3" l="1"/>
  <c r="F348" i="3" s="1"/>
  <c r="B349" i="3" l="1"/>
  <c r="D349" i="3"/>
  <c r="E349" i="3" s="1"/>
  <c r="C349" i="3" l="1"/>
  <c r="F349" i="3" s="1"/>
  <c r="B350" i="3" l="1"/>
  <c r="D350" i="3"/>
  <c r="E350" i="3" s="1"/>
  <c r="C350" i="3" l="1"/>
  <c r="F350" i="3" s="1"/>
  <c r="B351" i="3" l="1"/>
  <c r="D351" i="3"/>
  <c r="E351" i="3" s="1"/>
  <c r="C351" i="3" l="1"/>
  <c r="F351" i="3" s="1"/>
  <c r="D352" i="3" s="1"/>
  <c r="E352" i="3" l="1"/>
  <c r="B352" i="3"/>
  <c r="C352" i="3" l="1"/>
  <c r="F352" i="3" s="1"/>
  <c r="B353" i="3" l="1"/>
  <c r="D353" i="3"/>
  <c r="E353" i="3" s="1"/>
  <c r="C353" i="3" l="1"/>
  <c r="F353" i="3" s="1"/>
  <c r="B354" i="3" s="1"/>
  <c r="D354" i="3" l="1"/>
  <c r="E354" i="3" s="1"/>
  <c r="C354" i="3" s="1"/>
  <c r="F354" i="3" s="1"/>
  <c r="B355" i="3" l="1"/>
  <c r="D355" i="3"/>
  <c r="E355" i="3" s="1"/>
  <c r="C355" i="3" l="1"/>
  <c r="F355" i="3" s="1"/>
  <c r="B356" i="3" l="1"/>
  <c r="D356" i="3"/>
  <c r="E356" i="3" s="1"/>
  <c r="C356" i="3" l="1"/>
  <c r="F356" i="3" s="1"/>
  <c r="B357" i="3" l="1"/>
  <c r="D357" i="3"/>
  <c r="E357" i="3" s="1"/>
  <c r="C357" i="3" l="1"/>
  <c r="F357" i="3" s="1"/>
  <c r="B358" i="3" l="1"/>
  <c r="D358" i="3"/>
  <c r="E358" i="3" s="1"/>
  <c r="C358" i="3" l="1"/>
  <c r="F358" i="3" s="1"/>
  <c r="B359" i="3" l="1"/>
  <c r="D359" i="3"/>
  <c r="E359" i="3" s="1"/>
  <c r="C359" i="3" l="1"/>
  <c r="F359" i="3" s="1"/>
  <c r="B360" i="3" l="1"/>
  <c r="D360" i="3"/>
  <c r="E360" i="3" s="1"/>
  <c r="C360" i="3" l="1"/>
  <c r="F360" i="3" s="1"/>
  <c r="B361" i="3" l="1"/>
  <c r="D361" i="3"/>
  <c r="E361" i="3" s="1"/>
  <c r="C361" i="3" l="1"/>
  <c r="F361" i="3" s="1"/>
  <c r="B362" i="3" l="1"/>
  <c r="D362" i="3"/>
  <c r="E362" i="3" s="1"/>
  <c r="C362" i="3" l="1"/>
  <c r="F362" i="3" s="1"/>
  <c r="B363" i="3" l="1"/>
  <c r="D363" i="3"/>
  <c r="E363" i="3" s="1"/>
  <c r="C363" i="3" l="1"/>
  <c r="F363" i="3" s="1"/>
  <c r="B364" i="3" l="1"/>
  <c r="D364" i="3"/>
  <c r="E364" i="3" s="1"/>
  <c r="C364" i="3" l="1"/>
  <c r="F364" i="3" s="1"/>
  <c r="B365" i="3" l="1"/>
  <c r="D365" i="3"/>
  <c r="E365" i="3" s="1"/>
  <c r="C365" i="3" l="1"/>
  <c r="F365" i="3" s="1"/>
  <c r="B366" i="3" l="1"/>
  <c r="D366" i="3"/>
  <c r="E366" i="3" s="1"/>
  <c r="C366" i="3" l="1"/>
  <c r="F366" i="3" s="1"/>
  <c r="B367" i="3" l="1"/>
  <c r="D367" i="3"/>
  <c r="E367" i="3" s="1"/>
  <c r="C367" i="3" l="1"/>
  <c r="F367" i="3" s="1"/>
  <c r="B368" i="3" l="1"/>
  <c r="D368" i="3"/>
  <c r="E368" i="3" s="1"/>
  <c r="C368" i="3" l="1"/>
  <c r="F368" i="3" s="1"/>
  <c r="B369" i="3" l="1"/>
  <c r="D369" i="3"/>
  <c r="E369" i="3" s="1"/>
  <c r="C369" i="3" l="1"/>
  <c r="F369" i="3" s="1"/>
  <c r="B370" i="3" l="1"/>
  <c r="D370" i="3"/>
  <c r="E370" i="3" s="1"/>
  <c r="C370" i="3" l="1"/>
  <c r="F370" i="3" s="1"/>
  <c r="D371" i="3" s="1"/>
  <c r="E371" i="3" l="1"/>
  <c r="B371" i="3"/>
  <c r="C371" i="3" l="1"/>
  <c r="F371" i="3" s="1"/>
  <c r="B372" i="3" l="1"/>
  <c r="D372" i="3"/>
  <c r="E372" i="3" s="1"/>
  <c r="C372" i="3" l="1"/>
  <c r="F372" i="3" s="1"/>
  <c r="D373" i="3" s="1"/>
  <c r="E373" i="3" s="1"/>
  <c r="B373" i="3" l="1"/>
  <c r="C373" i="3" s="1"/>
  <c r="F373" i="3" s="1"/>
</calcChain>
</file>

<file path=xl/connections.xml><?xml version="1.0" encoding="utf-8"?>
<connections xmlns="http://schemas.openxmlformats.org/spreadsheetml/2006/main">
  <connection id="1" odcFile="C:\Users\Lin\Desktop\AIS\MSN MoneyCentral Investor Stock Quotes.iqy" interval="1" name="MSN MoneyCentral Investor Stock Quotes" type="4" refreshedVersion="5" background="1" refreshOnLoad="1" saveData="1">
    <webPr parsePre="1" consecutive="1" xl2000="1" url="http://moneycentral.msn.com/investor/external/excel/quotes.asp?SYMBOL=[&quot;QUOTE&quot;,&quot;Enter stock, fund or other MSN MoneyCentral Investor symbols separated by commas.&quot;]" htmlFormat="all"/>
    <parameters count="1">
      <parameter name="QUOTE" parameterType="cell" cell="'Loan Application'!$B$24:$B$309"/>
    </parameters>
  </connection>
</connections>
</file>

<file path=xl/sharedStrings.xml><?xml version="1.0" encoding="utf-8"?>
<sst xmlns="http://schemas.openxmlformats.org/spreadsheetml/2006/main" count="197" uniqueCount="154">
  <si>
    <t>Name</t>
  </si>
  <si>
    <t>Address</t>
  </si>
  <si>
    <t>Phone Number</t>
  </si>
  <si>
    <t>Personal Information</t>
  </si>
  <si>
    <t>Annual Gross Income</t>
  </si>
  <si>
    <t>Social Security Number</t>
  </si>
  <si>
    <t>Marital Status</t>
  </si>
  <si>
    <t>Gender</t>
  </si>
  <si>
    <t>Place of Employment</t>
  </si>
  <si>
    <t>Current Housing Cost</t>
  </si>
  <si>
    <t>Contact Information</t>
  </si>
  <si>
    <t>Rental</t>
  </si>
  <si>
    <t>Mortage</t>
  </si>
  <si>
    <t>Company Name</t>
  </si>
  <si>
    <t>Marital Status Options</t>
  </si>
  <si>
    <t>Single</t>
  </si>
  <si>
    <t>Married</t>
  </si>
  <si>
    <t>Separated</t>
  </si>
  <si>
    <t>Divorced</t>
  </si>
  <si>
    <t>Gender Options</t>
  </si>
  <si>
    <t>Male</t>
  </si>
  <si>
    <t>Female</t>
  </si>
  <si>
    <t>Other</t>
  </si>
  <si>
    <t>Housing Options</t>
  </si>
  <si>
    <t>Type</t>
  </si>
  <si>
    <t>Amount</t>
  </si>
  <si>
    <t>Debt Number</t>
  </si>
  <si>
    <t>Debt Type Options</t>
  </si>
  <si>
    <t>Credit Card</t>
  </si>
  <si>
    <t>Student Loans</t>
  </si>
  <si>
    <t>Car Loans</t>
  </si>
  <si>
    <t>Boat Loans</t>
  </si>
  <si>
    <t>Utilities</t>
  </si>
  <si>
    <t>Other Revovling Debts</t>
  </si>
  <si>
    <t>Outstanding Debts (Must Provide At Least 4 )</t>
  </si>
  <si>
    <t>Ticker Symbol</t>
  </si>
  <si>
    <t>Current Price</t>
  </si>
  <si>
    <t>Industry of Company</t>
  </si>
  <si>
    <t>Stock Company Industry Options</t>
  </si>
  <si>
    <t>Loan Request Amount</t>
  </si>
  <si>
    <t>Loan Application Form</t>
  </si>
  <si>
    <t>Stock Ticker Symbol</t>
  </si>
  <si>
    <t>Stock Profile</t>
  </si>
  <si>
    <t>Apple</t>
  </si>
  <si>
    <t>Basic Materials</t>
  </si>
  <si>
    <t>Communication Services</t>
  </si>
  <si>
    <t>Consumer Cyclical</t>
  </si>
  <si>
    <t>Consumer Defensive</t>
  </si>
  <si>
    <t>Energy</t>
  </si>
  <si>
    <t>Financial Services</t>
  </si>
  <si>
    <t>Healthcare</t>
  </si>
  <si>
    <t>Industrials</t>
  </si>
  <si>
    <t>Real Estate</t>
  </si>
  <si>
    <t>Technology</t>
  </si>
  <si>
    <t>Stock Quotes Provided by MSN Money</t>
  </si>
  <si>
    <t xml:space="preserve">Click here to visit MSN Money </t>
  </si>
  <si>
    <t>MSN Money Home</t>
  </si>
  <si>
    <t xml:space="preserve">Microsoft Office Tools on the Web </t>
  </si>
  <si>
    <t>Get the latest from Microsoft Office</t>
  </si>
  <si>
    <t xml:space="preserve">Terms of Use. © 2014 Microsoft Corporation and/or its suppliers. All rights reserved. </t>
  </si>
  <si>
    <t>DATA PROVIDERS</t>
  </si>
  <si>
    <t>Copyright © 2014 Microsoft. All rights reserved.</t>
  </si>
  <si>
    <t>Fundamental company data and historical chart data provided by Morningstar Inc. Real-time index quotes and delayed quotes supplied by Morningstar Inc. Quotes delayed by up to 15 minutes, except where indicated otherwise. Fund summary, fund performance and dividend data provided by Morningstar Inc. Analyst recommendations provided by Zacks Investment Research. IPO data provided by Hoover's Inc. Index membership data provided by Morningstar Inc.</t>
  </si>
  <si>
    <t xml:space="preserve">AdChoices </t>
  </si>
  <si>
    <t>Discover MSN Money's tools, columns, and more!</t>
  </si>
  <si>
    <t>Last</t>
  </si>
  <si>
    <t>Previous Close</t>
  </si>
  <si>
    <t>High</t>
  </si>
  <si>
    <t>Low</t>
  </si>
  <si>
    <t>Volume</t>
  </si>
  <si>
    <t>Change</t>
  </si>
  <si>
    <t>% Change</t>
  </si>
  <si>
    <t>52 Wk High</t>
  </si>
  <si>
    <t>52 Wk Low</t>
  </si>
  <si>
    <t>Market Cap</t>
  </si>
  <si>
    <t>EPS</t>
  </si>
  <si>
    <t>P/E Ratio</t>
  </si>
  <si>
    <t># Shares Out</t>
  </si>
  <si>
    <t xml:space="preserve">Coca-Cola Bottling Co Consolidated </t>
  </si>
  <si>
    <t>Chart</t>
  </si>
  <si>
    <t>News</t>
  </si>
  <si>
    <t>COKE</t>
  </si>
  <si>
    <t>FB</t>
  </si>
  <si>
    <t xml:space="preserve">Facebook Inc </t>
  </si>
  <si>
    <t>Coca-Cola</t>
  </si>
  <si>
    <t>Face Book</t>
  </si>
  <si>
    <t>Loan Information</t>
  </si>
  <si>
    <t>Amount Requested</t>
  </si>
  <si>
    <t>Appl</t>
  </si>
  <si>
    <t xml:space="preserve">APPLE INC BYRDS </t>
  </si>
  <si>
    <t>N/A</t>
  </si>
  <si>
    <t>Risk Level</t>
  </si>
  <si>
    <t>Current Value</t>
  </si>
  <si>
    <t>PG</t>
  </si>
  <si>
    <t>Proctor &amp; Gamble</t>
  </si>
  <si>
    <t xml:space="preserve">Procter &amp; Gamble Co </t>
  </si>
  <si>
    <t>Bank of America</t>
  </si>
  <si>
    <t>North Star</t>
  </si>
  <si>
    <t>Boston College</t>
  </si>
  <si>
    <t>Jane Doe</t>
  </si>
  <si>
    <t>140 Commonwealth Ave, Chestnut Hill, MA 02467</t>
  </si>
  <si>
    <t>Applicant Name</t>
  </si>
  <si>
    <t>Down Payment</t>
  </si>
  <si>
    <t>Monthly Income</t>
  </si>
  <si>
    <t>Monthly Obligations</t>
  </si>
  <si>
    <t>Interest Rate Type</t>
  </si>
  <si>
    <t>Fixed Interest Rate</t>
  </si>
  <si>
    <t>Prime Interest Rate</t>
  </si>
  <si>
    <t>Loan Status</t>
  </si>
  <si>
    <t>Number of Years</t>
  </si>
  <si>
    <t>SBUX</t>
  </si>
  <si>
    <t>Starbucks</t>
  </si>
  <si>
    <t xml:space="preserve">Starbucks Corp </t>
  </si>
  <si>
    <t xml:space="preserve"> Value Rule rate</t>
  </si>
  <si>
    <t>Quality Rule rate</t>
  </si>
  <si>
    <t>Risk Level Asssessment Decision Rules</t>
  </si>
  <si>
    <t>%</t>
  </si>
  <si>
    <t>DECISION RULES</t>
  </si>
  <si>
    <t>Rule 1</t>
  </si>
  <si>
    <t>Total monthly debt including the month home loan payment amount cannont exceed</t>
  </si>
  <si>
    <t>% of toal monthly income. If it does, the loan is denied immediately no matter what</t>
  </si>
  <si>
    <t>Rule 2</t>
  </si>
  <si>
    <t xml:space="preserve">If your total credit card debt alone is more than </t>
  </si>
  <si>
    <t>% of your total monthly income, the loan is denied immediately no matter what.</t>
  </si>
  <si>
    <t>Rule 3</t>
  </si>
  <si>
    <t xml:space="preserve">Maximum home loan can't exceed </t>
  </si>
  <si>
    <t>times annual income, if so the customer is initially denied, but in this case, they have one more chance to be approved for the loan</t>
  </si>
  <si>
    <t>Amortization Schedule</t>
  </si>
  <si>
    <t>Payment Number</t>
  </si>
  <si>
    <t># of Shares</t>
  </si>
  <si>
    <t>Interest</t>
  </si>
  <si>
    <t>Banlance</t>
  </si>
  <si>
    <t>Annual Interest Rate</t>
  </si>
  <si>
    <t>Beginning Interest Rate</t>
  </si>
  <si>
    <t>Expected Payment</t>
  </si>
  <si>
    <t>Principal Paid</t>
  </si>
  <si>
    <t>Value Rule</t>
  </si>
  <si>
    <t>If the applicant has a portfolio valued at</t>
  </si>
  <si>
    <t>% or more of the loan request amount, then the applicant is a low risk</t>
  </si>
  <si>
    <t>If the applicant has a portfolio valued at less than</t>
  </si>
  <si>
    <t>% of the loan request, then the applicant is a high risk</t>
  </si>
  <si>
    <t>Quality Rule 1</t>
  </si>
  <si>
    <t xml:space="preserve">If the applicant's portfolio has any 1 stock holding which makes up more than </t>
  </si>
  <si>
    <t>% of the total portfolio value (dollars), then they should be classified as a high risk individual.</t>
  </si>
  <si>
    <t>Quality Rule 2</t>
  </si>
  <si>
    <t>If the applicant's portfolio is composed of</t>
  </si>
  <si>
    <t>% (dollars) or more technology stocks, then the applicant is a high risk even if the portfolio value is 70% or more of the loan amoount request</t>
  </si>
  <si>
    <t>Loan Status DECISION RULES</t>
  </si>
  <si>
    <t>Rule 4</t>
  </si>
  <si>
    <t xml:space="preserve">If the total portfolio value is </t>
  </si>
  <si>
    <t>times greater than the loan amount requested, the loan can be approved even if it has been denied earlier due to any of the 3 rules above</t>
  </si>
  <si>
    <t>Year 2 Adjuster</t>
  </si>
  <si>
    <t>Year 3 Adjuster</t>
  </si>
  <si>
    <t>Year 4 Adjuster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</si>
</sst>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
    <numFmt numFmtId="165" formatCode="##\-###\-####"/>
  </numFmts>
  <fonts count="14">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b/>
      <sz val="14"/>
      <color theme="0"/>
      <name val="Calibri"/>
      <family val="2"/>
      <scheme val="minor"/>
    </font>
    <font>
      <b/>
      <sz val="18"/>
      <color theme="3"/>
      <name val="Calibri Light"/>
      <family val="2"/>
      <scheme val="major"/>
    </font>
    <font>
      <b/>
      <sz val="11"/>
      <color theme="0"/>
      <name val="Calibri"/>
      <family val="2"/>
      <scheme val="minor"/>
    </font>
    <font>
      <b/>
      <sz val="11"/>
      <color theme="1"/>
      <name val="Calibri"/>
      <family val="2"/>
      <scheme val="minor"/>
    </font>
    <font>
      <b/>
      <sz val="18"/>
      <color rgb="FFFFFFFF"/>
      <name val="Times Roman"/>
    </font>
    <font>
      <sz val="10"/>
      <name val="Arial"/>
      <family val="2"/>
    </font>
    <font>
      <sz val="10"/>
      <color rgb="FFFFFFFF"/>
      <name val="Arial"/>
      <family val="2"/>
    </font>
    <font>
      <u/>
      <sz val="11"/>
      <color theme="10"/>
      <name val="Calibri"/>
      <family val="2"/>
      <scheme val="minor"/>
    </font>
    <font>
      <b/>
      <sz val="8"/>
      <name val="Arial"/>
      <family val="2"/>
    </font>
    <font>
      <sz val="10"/>
      <color theme="1"/>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indexed="64"/>
      </patternFill>
    </fill>
    <fill>
      <patternFill patternType="solid">
        <fgColor rgb="FF00008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4" tint="0.59999389629810485"/>
        <bgColor indexed="64"/>
      </patternFill>
    </fill>
    <fill>
      <patternFill patternType="solid">
        <fgColor rgb="FFFFFF00"/>
        <bgColor indexed="64"/>
      </patternFill>
    </fill>
  </fills>
  <borders count="28">
    <border>
      <left/>
      <right/>
      <top/>
      <bottom/>
      <diagonal/>
    </border>
    <border>
      <left/>
      <right/>
      <top style="thin">
        <color theme="0"/>
      </top>
      <bottom/>
      <diagonal/>
    </border>
    <border>
      <left/>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rgb="FF000000"/>
      </right>
      <top style="medium">
        <color indexed="64"/>
      </top>
      <bottom/>
      <diagonal/>
    </border>
    <border>
      <left/>
      <right style="medium">
        <color rgb="FF000000"/>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medium">
        <color theme="0"/>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xf numFmtId="0" fontId="1" fillId="11" borderId="0" applyNumberFormat="0" applyBorder="0" applyAlignment="0" applyProtection="0"/>
    <xf numFmtId="9" fontId="1" fillId="0" borderId="0" applyFont="0" applyFill="0" applyBorder="0" applyAlignment="0" applyProtection="0"/>
  </cellStyleXfs>
  <cellXfs count="105">
    <xf numFmtId="0" fontId="0" fillId="0" borderId="0" xfId="0"/>
    <xf numFmtId="0" fontId="0" fillId="0" borderId="0" xfId="0" applyBorder="1"/>
    <xf numFmtId="0" fontId="0" fillId="0" borderId="0" xfId="0"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0" fillId="0" borderId="0" xfId="0" applyFill="1"/>
    <xf numFmtId="0" fontId="5" fillId="4" borderId="0" xfId="2" applyFont="1" applyFill="1" applyBorder="1" applyAlignment="1">
      <alignment horizontal="left" vertical="top"/>
    </xf>
    <xf numFmtId="0" fontId="0" fillId="0" borderId="1" xfId="0" applyBorder="1" applyAlignment="1">
      <alignment horizontal="center"/>
    </xf>
    <xf numFmtId="0" fontId="0" fillId="0" borderId="0" xfId="0" applyAlignment="1">
      <alignment horizontal="center"/>
    </xf>
    <xf numFmtId="0" fontId="7" fillId="0" borderId="0" xfId="0" applyFont="1"/>
    <xf numFmtId="0" fontId="7" fillId="0" borderId="2" xfId="0" applyFont="1" applyBorder="1"/>
    <xf numFmtId="0" fontId="3" fillId="2" borderId="3" xfId="0" applyFont="1" applyFill="1" applyBorder="1"/>
    <xf numFmtId="0" fontId="0" fillId="0" borderId="4" xfId="0" applyBorder="1"/>
    <xf numFmtId="0" fontId="0" fillId="0" borderId="5" xfId="0" applyBorder="1"/>
    <xf numFmtId="0" fontId="0" fillId="0" borderId="4" xfId="0" applyFill="1" applyBorder="1"/>
    <xf numFmtId="0" fontId="0" fillId="0" borderId="5" xfId="0" applyFill="1" applyBorder="1"/>
    <xf numFmtId="0" fontId="9" fillId="10" borderId="0" xfId="0" applyFont="1" applyFill="1"/>
    <xf numFmtId="0" fontId="9" fillId="10" borderId="12" xfId="0" applyFont="1" applyFill="1" applyBorder="1" applyAlignment="1">
      <alignment horizontal="center"/>
    </xf>
    <xf numFmtId="0" fontId="9" fillId="10" borderId="0" xfId="0" applyFont="1" applyFill="1" applyAlignment="1">
      <alignment wrapText="1"/>
    </xf>
    <xf numFmtId="0" fontId="9" fillId="10" borderId="0" xfId="0" applyFont="1" applyFill="1" applyAlignment="1">
      <alignment horizontal="left" wrapText="1"/>
    </xf>
    <xf numFmtId="0" fontId="9" fillId="10" borderId="0" xfId="0" applyFont="1" applyFill="1" applyAlignment="1">
      <alignment horizontal="center" wrapText="1"/>
    </xf>
    <xf numFmtId="0" fontId="9" fillId="10" borderId="14" xfId="0" applyFont="1" applyFill="1" applyBorder="1" applyAlignment="1">
      <alignment horizontal="center" wrapText="1"/>
    </xf>
    <xf numFmtId="0" fontId="12" fillId="10" borderId="15" xfId="0" applyFont="1" applyFill="1" applyBorder="1" applyAlignment="1">
      <alignment horizontal="right" wrapText="1"/>
    </xf>
    <xf numFmtId="0" fontId="11" fillId="0" borderId="16" xfId="3" applyBorder="1" applyAlignment="1">
      <alignment vertical="top" wrapText="1"/>
    </xf>
    <xf numFmtId="0" fontId="11" fillId="0" borderId="17" xfId="3" applyBorder="1" applyAlignment="1">
      <alignment vertical="top" wrapText="1"/>
    </xf>
    <xf numFmtId="0" fontId="11" fillId="0" borderId="18" xfId="3" applyBorder="1" applyAlignment="1">
      <alignment vertical="top" wrapText="1"/>
    </xf>
    <xf numFmtId="0" fontId="9" fillId="0" borderId="19" xfId="0" applyFont="1" applyBorder="1" applyAlignment="1">
      <alignment horizontal="right" vertical="top" wrapText="1"/>
    </xf>
    <xf numFmtId="0" fontId="9" fillId="0" borderId="20" xfId="0" applyFont="1" applyBorder="1" applyAlignment="1">
      <alignment horizontal="right" vertical="top" wrapText="1"/>
    </xf>
    <xf numFmtId="3" fontId="9" fillId="0" borderId="20" xfId="0" applyNumberFormat="1" applyFont="1" applyBorder="1" applyAlignment="1">
      <alignment horizontal="right" vertical="top" wrapText="1"/>
    </xf>
    <xf numFmtId="10" fontId="9" fillId="0" borderId="20" xfId="0" applyNumberFormat="1" applyFont="1" applyBorder="1" applyAlignment="1">
      <alignment horizontal="right" vertical="top" wrapText="1"/>
    </xf>
    <xf numFmtId="44" fontId="1" fillId="11" borderId="0" xfId="4" applyNumberFormat="1"/>
    <xf numFmtId="0" fontId="1" fillId="11" borderId="0" xfId="4"/>
    <xf numFmtId="44" fontId="0" fillId="0" borderId="0" xfId="1" applyFont="1" applyFill="1" applyAlignment="1"/>
    <xf numFmtId="0" fontId="4" fillId="3" borderId="0" xfId="0" applyFont="1" applyFill="1" applyBorder="1" applyAlignment="1">
      <alignment horizontal="left" vertical="center"/>
    </xf>
    <xf numFmtId="44" fontId="1" fillId="12" borderId="0" xfId="4" applyNumberFormat="1" applyFill="1"/>
    <xf numFmtId="44" fontId="0" fillId="11" borderId="0" xfId="4" applyNumberFormat="1" applyFont="1"/>
    <xf numFmtId="44" fontId="0" fillId="12" borderId="0" xfId="4" applyNumberFormat="1" applyFont="1" applyFill="1"/>
    <xf numFmtId="0" fontId="4" fillId="3" borderId="2" xfId="0" applyFont="1" applyFill="1" applyBorder="1" applyAlignment="1">
      <alignment horizontal="left" vertical="center"/>
    </xf>
    <xf numFmtId="0" fontId="0" fillId="0" borderId="0" xfId="0" applyAlignment="1">
      <alignment horizontal="left" vertical="center" wrapText="1"/>
    </xf>
    <xf numFmtId="0" fontId="8" fillId="9" borderId="6" xfId="0" applyFont="1" applyFill="1" applyBorder="1" applyAlignment="1">
      <alignment wrapText="1"/>
    </xf>
    <xf numFmtId="0" fontId="11" fillId="0" borderId="7" xfId="3" applyBorder="1" applyAlignment="1">
      <alignment wrapText="1"/>
    </xf>
    <xf numFmtId="0" fontId="11" fillId="10" borderId="0" xfId="3" applyFill="1" applyAlignment="1">
      <alignment wrapText="1"/>
    </xf>
    <xf numFmtId="0" fontId="11" fillId="10" borderId="8" xfId="3" applyFill="1" applyBorder="1" applyAlignment="1">
      <alignment horizontal="center" wrapText="1"/>
    </xf>
    <xf numFmtId="0" fontId="11" fillId="10" borderId="7" xfId="3" applyFill="1" applyBorder="1" applyAlignment="1">
      <alignment horizontal="center" wrapText="1"/>
    </xf>
    <xf numFmtId="0" fontId="11" fillId="10" borderId="9" xfId="3" applyFill="1" applyBorder="1" applyAlignment="1">
      <alignment horizontal="center" wrapText="1"/>
    </xf>
    <xf numFmtId="0" fontId="10" fillId="9" borderId="11" xfId="0" applyFont="1" applyFill="1" applyBorder="1" applyAlignment="1">
      <alignment vertical="top" wrapText="1"/>
    </xf>
    <xf numFmtId="0" fontId="10" fillId="9" borderId="10" xfId="0" applyFont="1" applyFill="1" applyBorder="1" applyAlignment="1">
      <alignment vertical="top" wrapText="1"/>
    </xf>
    <xf numFmtId="0" fontId="10" fillId="9" borderId="13" xfId="0" applyFont="1" applyFill="1" applyBorder="1" applyAlignment="1">
      <alignment vertical="top" wrapText="1"/>
    </xf>
    <xf numFmtId="0" fontId="0" fillId="0" borderId="7" xfId="0" applyBorder="1"/>
    <xf numFmtId="0" fontId="13" fillId="0" borderId="0" xfId="0" applyFont="1" applyAlignment="1">
      <alignment horizontal="left" vertical="center" wrapText="1"/>
    </xf>
    <xf numFmtId="0" fontId="11" fillId="0" borderId="0" xfId="3"/>
    <xf numFmtId="44" fontId="0" fillId="0" borderId="0" xfId="0" applyNumberFormat="1"/>
    <xf numFmtId="0" fontId="4" fillId="3" borderId="0" xfId="0" applyFont="1" applyFill="1" applyBorder="1" applyAlignment="1">
      <alignment horizontal="center" vertical="center"/>
    </xf>
    <xf numFmtId="44" fontId="0" fillId="0" borderId="0" xfId="1" applyFont="1"/>
    <xf numFmtId="0" fontId="7" fillId="6" borderId="21" xfId="0" applyFont="1" applyFill="1" applyBorder="1" applyAlignment="1"/>
    <xf numFmtId="0" fontId="7" fillId="5" borderId="21" xfId="0" applyFont="1" applyFill="1" applyBorder="1" applyAlignment="1"/>
    <xf numFmtId="0" fontId="0" fillId="3" borderId="0" xfId="0" applyFill="1"/>
    <xf numFmtId="0" fontId="6" fillId="7" borderId="24" xfId="0" applyFont="1" applyFill="1" applyBorder="1"/>
    <xf numFmtId="0" fontId="7" fillId="5" borderId="22" xfId="0" applyFont="1" applyFill="1" applyBorder="1" applyAlignment="1">
      <alignment horizontal="left" vertical="top"/>
    </xf>
    <xf numFmtId="0" fontId="7" fillId="5" borderId="23" xfId="0" applyFont="1" applyFill="1" applyBorder="1" applyAlignment="1">
      <alignment horizontal="left" vertical="top"/>
    </xf>
    <xf numFmtId="44" fontId="0" fillId="8" borderId="0" xfId="1" applyNumberFormat="1" applyFont="1" applyFill="1" applyAlignment="1" applyProtection="1">
      <alignment horizontal="center" vertical="center"/>
      <protection locked="0"/>
    </xf>
    <xf numFmtId="49" fontId="0" fillId="6" borderId="21" xfId="0" applyNumberFormat="1" applyFont="1" applyFill="1" applyBorder="1" applyAlignment="1" applyProtection="1">
      <alignment horizontal="left"/>
      <protection locked="0"/>
    </xf>
    <xf numFmtId="49" fontId="0" fillId="5" borderId="22" xfId="0" applyNumberFormat="1" applyFont="1" applyFill="1" applyBorder="1" applyAlignment="1" applyProtection="1">
      <alignment horizontal="left" vertical="top" wrapText="1"/>
      <protection locked="0"/>
    </xf>
    <xf numFmtId="49" fontId="0" fillId="5" borderId="23" xfId="0" applyNumberFormat="1" applyFont="1" applyFill="1" applyBorder="1" applyAlignment="1" applyProtection="1">
      <alignment horizontal="left" vertical="top" wrapText="1"/>
      <protection locked="0"/>
    </xf>
    <xf numFmtId="164" fontId="0" fillId="6" borderId="21" xfId="0" applyNumberFormat="1" applyFont="1" applyFill="1" applyBorder="1" applyAlignment="1" applyProtection="1">
      <alignment horizontal="left"/>
      <protection locked="0"/>
    </xf>
    <xf numFmtId="44" fontId="0" fillId="6" borderId="21" xfId="1" applyFont="1" applyFill="1" applyBorder="1" applyAlignment="1" applyProtection="1">
      <alignment horizontal="left"/>
      <protection locked="0"/>
    </xf>
    <xf numFmtId="165" fontId="0" fillId="5" borderId="21" xfId="0" applyNumberFormat="1" applyFont="1" applyFill="1" applyBorder="1" applyAlignment="1" applyProtection="1">
      <alignment horizontal="left"/>
      <protection locked="0"/>
    </xf>
    <xf numFmtId="0" fontId="0" fillId="6" borderId="21" xfId="0" applyFont="1" applyFill="1" applyBorder="1" applyAlignment="1" applyProtection="1">
      <alignment horizontal="left"/>
      <protection locked="0"/>
    </xf>
    <xf numFmtId="0" fontId="0" fillId="5" borderId="21" xfId="0" applyFont="1" applyFill="1" applyBorder="1" applyAlignment="1" applyProtection="1">
      <alignment horizontal="left"/>
      <protection locked="0"/>
    </xf>
    <xf numFmtId="0" fontId="0" fillId="0" borderId="0" xfId="0" applyAlignment="1" applyProtection="1">
      <alignment horizontal="left"/>
      <protection locked="0"/>
    </xf>
    <xf numFmtId="0" fontId="0" fillId="0" borderId="1" xfId="0" applyBorder="1" applyProtection="1">
      <protection locked="0"/>
    </xf>
    <xf numFmtId="0" fontId="0" fillId="0" borderId="0" xfId="0" applyProtection="1">
      <protection locked="0"/>
    </xf>
    <xf numFmtId="44" fontId="0" fillId="0" borderId="0" xfId="1" applyFont="1" applyProtection="1">
      <protection locked="0"/>
    </xf>
    <xf numFmtId="0" fontId="0" fillId="11" borderId="0" xfId="4" applyFont="1" applyProtection="1">
      <protection locked="0"/>
    </xf>
    <xf numFmtId="49" fontId="0" fillId="11" borderId="0" xfId="4" applyNumberFormat="1" applyFont="1" applyProtection="1">
      <protection locked="0"/>
    </xf>
    <xf numFmtId="0" fontId="1" fillId="11" borderId="0" xfId="4" applyProtection="1">
      <protection locked="0"/>
    </xf>
    <xf numFmtId="0" fontId="0" fillId="12" borderId="0" xfId="4" applyFont="1" applyFill="1" applyProtection="1">
      <protection locked="0"/>
    </xf>
    <xf numFmtId="49" fontId="0" fillId="12" borderId="0" xfId="4" applyNumberFormat="1" applyFont="1" applyFill="1" applyProtection="1">
      <protection locked="0"/>
    </xf>
    <xf numFmtId="0" fontId="1" fillId="12" borderId="0" xfId="4" applyFill="1" applyProtection="1">
      <protection locked="0"/>
    </xf>
    <xf numFmtId="44" fontId="1" fillId="11" borderId="0" xfId="4" applyNumberFormat="1" applyProtection="1"/>
    <xf numFmtId="44" fontId="1" fillId="12" borderId="0" xfId="4" applyNumberFormat="1" applyFill="1" applyProtection="1"/>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xf numFmtId="0" fontId="0" fillId="0" borderId="25" xfId="0" applyBorder="1"/>
    <xf numFmtId="0" fontId="0" fillId="0" borderId="26" xfId="0" applyBorder="1"/>
    <xf numFmtId="0" fontId="0" fillId="0" borderId="12" xfId="0" applyBorder="1"/>
    <xf numFmtId="0" fontId="0" fillId="0" borderId="13" xfId="0" applyBorder="1"/>
    <xf numFmtId="0" fontId="0" fillId="0" borderId="27" xfId="0" applyBorder="1"/>
    <xf numFmtId="10" fontId="0" fillId="0" borderId="0" xfId="5" applyNumberFormat="1" applyFont="1"/>
    <xf numFmtId="2" fontId="0" fillId="0" borderId="0" xfId="5" applyNumberFormat="1" applyFont="1" applyBorder="1"/>
    <xf numFmtId="2" fontId="0" fillId="0" borderId="11" xfId="5" applyNumberFormat="1" applyFont="1" applyBorder="1"/>
    <xf numFmtId="0" fontId="0" fillId="0" borderId="0" xfId="0" applyAlignment="1">
      <alignment horizontal="right"/>
    </xf>
    <xf numFmtId="0" fontId="7" fillId="6" borderId="22" xfId="0" applyFont="1" applyFill="1" applyBorder="1" applyAlignment="1">
      <alignment horizontal="left" vertical="top"/>
    </xf>
    <xf numFmtId="0" fontId="7" fillId="6" borderId="23" xfId="0" applyFont="1" applyFill="1" applyBorder="1" applyAlignment="1">
      <alignment horizontal="left" vertical="top"/>
    </xf>
    <xf numFmtId="49" fontId="0" fillId="6" borderId="22" xfId="0" applyNumberFormat="1" applyFont="1" applyFill="1" applyBorder="1" applyAlignment="1" applyProtection="1">
      <alignment horizontal="left" vertical="top"/>
      <protection locked="0"/>
    </xf>
    <xf numFmtId="49" fontId="0" fillId="6" borderId="23" xfId="0" applyNumberFormat="1" applyFont="1" applyFill="1" applyBorder="1" applyAlignment="1" applyProtection="1">
      <alignment horizontal="left" vertical="top"/>
      <protection locked="0"/>
    </xf>
    <xf numFmtId="8" fontId="0" fillId="0" borderId="0" xfId="0" applyNumberFormat="1"/>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Border="1" applyAlignment="1">
      <alignment horizontal="left"/>
    </xf>
    <xf numFmtId="2" fontId="0" fillId="13" borderId="0" xfId="5" applyNumberFormat="1" applyFont="1" applyFill="1" applyBorder="1"/>
    <xf numFmtId="2" fontId="0" fillId="13" borderId="0" xfId="5" applyNumberFormat="1" applyFont="1" applyFill="1" applyBorder="1" applyAlignment="1">
      <alignment horizontal="center"/>
    </xf>
    <xf numFmtId="0" fontId="0" fillId="13" borderId="0" xfId="0" applyFill="1" applyAlignment="1">
      <alignment horizontal="center"/>
    </xf>
  </cellXfs>
  <cellStyles count="6">
    <cellStyle name="20% - Accent1" xfId="4" builtinId="30"/>
    <cellStyle name="Currency" xfId="1" builtinId="4"/>
    <cellStyle name="Hyperlink" xfId="3" builtinId="8"/>
    <cellStyle name="Normal" xfId="0" builtinId="0"/>
    <cellStyle name="Percent" xfId="5" builtinId="5"/>
    <cellStyle name="Title" xfId="2" builtinId="15"/>
  </cellStyles>
  <dxfs count="1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left/>
        <right/>
        <top/>
        <bottom/>
      </border>
    </dxf>
    <dxf>
      <numFmt numFmtId="30" formatCode="@"/>
    </dxf>
    <dxf>
      <fill>
        <patternFill patternType="none">
          <bgColor auto="1"/>
        </patternFill>
      </fill>
    </dxf>
    <dxf>
      <fill>
        <patternFill patternType="none">
          <bgColor auto="1"/>
        </patternFill>
      </fill>
    </dxf>
    <dxf>
      <alignment horizontal="left" vertical="bottom" textRotation="0" wrapText="0" indent="0" justifyLastLine="0" shrinkToFit="0" readingOrder="0"/>
    </dxf>
    <dxf>
      <alignment horizontal="center" vertical="bottom" textRotation="0" wrapText="0" indent="0" justifyLastLine="0" shrinkToFit="0" readingOrder="0"/>
    </dxf>
    <dxf>
      <font>
        <b/>
      </font>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79176FB0-B7F2-11CE-97EF-00AA006D2776}"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Stock Profile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'Loan Application'!$A$24:$A$69</c:f>
              <c:strCache>
                <c:ptCount val="5"/>
                <c:pt idx="0">
                  <c:v>Coca-Cola</c:v>
                </c:pt>
                <c:pt idx="1">
                  <c:v>Proctor &amp; Gamble</c:v>
                </c:pt>
                <c:pt idx="2">
                  <c:v>Face Book</c:v>
                </c:pt>
                <c:pt idx="3">
                  <c:v>Apple</c:v>
                </c:pt>
                <c:pt idx="4">
                  <c:v>Starbucks</c:v>
                </c:pt>
              </c:strCache>
            </c:strRef>
          </c:cat>
          <c:val>
            <c:numRef>
              <c:f>'Loan Application'!$F$24:$F$69</c:f>
              <c:numCache>
                <c:formatCode>_("$"* #,##0.00_);_("$"* \(#,##0.00\);_("$"* "-"??_);_(@_)</c:formatCode>
                <c:ptCount val="46"/>
                <c:pt idx="0">
                  <c:v>32872</c:v>
                </c:pt>
                <c:pt idx="1">
                  <c:v>24291</c:v>
                </c:pt>
                <c:pt idx="2">
                  <c:v>23714</c:v>
                </c:pt>
                <c:pt idx="3">
                  <c:v>18630</c:v>
                </c:pt>
                <c:pt idx="4">
                  <c:v>11472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pin" dx="21" fmlaLink="$C$24" inc="10" max="30000" page="10" val="200"/>
</file>

<file path=xl/ctrlProps/ctrlProp10.xml><?xml version="1.0" encoding="utf-8"?>
<formControlPr xmlns="http://schemas.microsoft.com/office/spreadsheetml/2009/9/main" objectType="Spin" dx="21" fmlaLink="$H$27" max="100" page="10" val="50"/>
</file>

<file path=xl/ctrlProps/ctrlProp11.xml><?xml version="1.0" encoding="utf-8"?>
<formControlPr xmlns="http://schemas.microsoft.com/office/spreadsheetml/2009/9/main" objectType="Spin" dx="21" fmlaLink="$F$30" max="100" page="10" val="0"/>
</file>

<file path=xl/ctrlProps/ctrlProp12.xml><?xml version="1.0" encoding="utf-8"?>
<formControlPr xmlns="http://schemas.microsoft.com/office/spreadsheetml/2009/9/main" objectType="Spin" dx="21" fmlaLink="$E$33" max="100" page="10" val="3"/>
</file>

<file path=xl/ctrlProps/ctrlProp13.xml><?xml version="1.0" encoding="utf-8"?>
<formControlPr xmlns="http://schemas.microsoft.com/office/spreadsheetml/2009/9/main" objectType="Spin" dx="21" fmlaLink="$F$7" max="100" page="10" val="50"/>
</file>

<file path=xl/ctrlProps/ctrlProp14.xml><?xml version="1.0" encoding="utf-8"?>
<formControlPr xmlns="http://schemas.microsoft.com/office/spreadsheetml/2009/9/main" objectType="Spin" dx="21" fmlaLink="$F$7" max="100" page="10" val="50"/>
</file>

<file path=xl/ctrlProps/ctrlProp15.xml><?xml version="1.0" encoding="utf-8"?>
<formControlPr xmlns="http://schemas.microsoft.com/office/spreadsheetml/2009/9/main" objectType="Spin" dx="21" fmlaLink="$C$24" max="100" page="10" val="3"/>
</file>

<file path=xl/ctrlProps/ctrlProp16.xml><?xml version="1.0" encoding="utf-8"?>
<formControlPr xmlns="http://schemas.microsoft.com/office/spreadsheetml/2009/9/main" objectType="Spin" dx="21" fmlaLink="$D$14" max="100" page="10" val="70"/>
</file>

<file path=xl/ctrlProps/ctrlProp17.xml><?xml version="1.0" encoding="utf-8"?>
<formControlPr xmlns="http://schemas.microsoft.com/office/spreadsheetml/2009/9/main" objectType="Spin" dx="21" fmlaLink="$H$23" max="100" page="10" val="40"/>
</file>

<file path=xl/ctrlProps/ctrlProp18.xml><?xml version="1.0" encoding="utf-8"?>
<formControlPr xmlns="http://schemas.microsoft.com/office/spreadsheetml/2009/9/main" objectType="Spin" dx="21" fmlaLink="$F$26" max="100" page="10" val="10"/>
</file>

<file path=xl/ctrlProps/ctrlProp19.xml><?xml version="1.0" encoding="utf-8"?>
<formControlPr xmlns="http://schemas.microsoft.com/office/spreadsheetml/2009/9/main" objectType="Spin" dx="21" fmlaLink="$E$29" max="100" page="10" val="5"/>
</file>

<file path=xl/ctrlProps/ctrlProp2.xml><?xml version="1.0" encoding="utf-8"?>
<formControlPr xmlns="http://schemas.microsoft.com/office/spreadsheetml/2009/9/main" objectType="Spin" dx="21" fmlaLink="$C$25" inc="10" max="30000" page="10" val="300"/>
</file>

<file path=xl/ctrlProps/ctrlProp3.xml><?xml version="1.0" encoding="utf-8"?>
<formControlPr xmlns="http://schemas.microsoft.com/office/spreadsheetml/2009/9/main" objectType="Spin" dx="21" fmlaLink="$C$26" inc="10" max="30000" page="10" val="200"/>
</file>

<file path=xl/ctrlProps/ctrlProp4.xml><?xml version="1.0" encoding="utf-8"?>
<formControlPr xmlns="http://schemas.microsoft.com/office/spreadsheetml/2009/9/main" objectType="Spin" dx="21" fmlaLink="$C$27" inc="10" max="30000" page="10" val="200"/>
</file>

<file path=xl/ctrlProps/ctrlProp5.xml><?xml version="1.0" encoding="utf-8"?>
<formControlPr xmlns="http://schemas.microsoft.com/office/spreadsheetml/2009/9/main" objectType="Spin" dx="21" fmlaLink="$C$28" inc="10" max="30000" page="10" val="200"/>
</file>

<file path=xl/ctrlProps/ctrlProp6.xml><?xml version="1.0" encoding="utf-8"?>
<formControlPr xmlns="http://schemas.microsoft.com/office/spreadsheetml/2009/9/main" objectType="Spin" dx="21" fmlaLink="$C$29" inc="10" max="30000" page="10" val="0"/>
</file>

<file path=xl/ctrlProps/ctrlProp7.xml><?xml version="1.0" encoding="utf-8"?>
<formControlPr xmlns="http://schemas.microsoft.com/office/spreadsheetml/2009/9/main" objectType="Spin" dx="21" fmlaLink="$B$8" max="30" page="10" val="5"/>
</file>

<file path=xl/ctrlProps/ctrlProp8.xml><?xml version="1.0" encoding="utf-8"?>
<formControlPr xmlns="http://schemas.microsoft.com/office/spreadsheetml/2009/9/main" objectType="Spin" dx="21" max="30000" page="10" val="0"/>
</file>

<file path=xl/ctrlProps/ctrlProp9.xml><?xml version="1.0" encoding="utf-8"?>
<formControlPr xmlns="http://schemas.microsoft.com/office/spreadsheetml/2009/9/main" objectType="Spin" dx="21" fmlaLink="$D$18" max="100" page="10" val="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176212</xdr:colOff>
      <xdr:row>21</xdr:row>
      <xdr:rowOff>4762</xdr:rowOff>
    </xdr:from>
    <xdr:to>
      <xdr:col>9</xdr:col>
      <xdr:colOff>704850</xdr:colOff>
      <xdr:row>36</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xdr:col>
          <xdr:colOff>9525</xdr:colOff>
          <xdr:row>23</xdr:row>
          <xdr:rowOff>9525</xdr:rowOff>
        </xdr:from>
        <xdr:to>
          <xdr:col>2</xdr:col>
          <xdr:colOff>133350</xdr:colOff>
          <xdr:row>23</xdr:row>
          <xdr:rowOff>180975</xdr:rowOff>
        </xdr:to>
        <xdr:sp macro="" textlink="">
          <xdr:nvSpPr>
            <xdr:cNvPr id="1049" name="Spinner 25" hidden="1">
              <a:extLst>
                <a:ext uri="{63B3BB69-23CF-44E3-9099-C40C66FF867C}">
                  <a14:compatExt spid="_x0000_s1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24</xdr:row>
          <xdr:rowOff>9525</xdr:rowOff>
        </xdr:from>
        <xdr:to>
          <xdr:col>2</xdr:col>
          <xdr:colOff>133350</xdr:colOff>
          <xdr:row>24</xdr:row>
          <xdr:rowOff>180975</xdr:rowOff>
        </xdr:to>
        <xdr:sp macro="" textlink="">
          <xdr:nvSpPr>
            <xdr:cNvPr id="1050" name="Spinner 26" hidden="1">
              <a:extLst>
                <a:ext uri="{63B3BB69-23CF-44E3-9099-C40C66FF867C}">
                  <a14:compatExt spid="_x0000_s10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25</xdr:row>
          <xdr:rowOff>9525</xdr:rowOff>
        </xdr:from>
        <xdr:to>
          <xdr:col>2</xdr:col>
          <xdr:colOff>133350</xdr:colOff>
          <xdr:row>25</xdr:row>
          <xdr:rowOff>180975</xdr:rowOff>
        </xdr:to>
        <xdr:sp macro="" textlink="">
          <xdr:nvSpPr>
            <xdr:cNvPr id="1051" name="Spinner 27" hidden="1">
              <a:extLst>
                <a:ext uri="{63B3BB69-23CF-44E3-9099-C40C66FF867C}">
                  <a14:compatExt spid="_x0000_s10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26</xdr:row>
          <xdr:rowOff>9525</xdr:rowOff>
        </xdr:from>
        <xdr:to>
          <xdr:col>2</xdr:col>
          <xdr:colOff>133350</xdr:colOff>
          <xdr:row>26</xdr:row>
          <xdr:rowOff>180975</xdr:rowOff>
        </xdr:to>
        <xdr:sp macro="" textlink="">
          <xdr:nvSpPr>
            <xdr:cNvPr id="1052" name="Spinner 28" hidden="1">
              <a:extLst>
                <a:ext uri="{63B3BB69-23CF-44E3-9099-C40C66FF867C}">
                  <a14:compatExt spid="_x0000_s10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27</xdr:row>
          <xdr:rowOff>9525</xdr:rowOff>
        </xdr:from>
        <xdr:to>
          <xdr:col>2</xdr:col>
          <xdr:colOff>133350</xdr:colOff>
          <xdr:row>27</xdr:row>
          <xdr:rowOff>180975</xdr:rowOff>
        </xdr:to>
        <xdr:sp macro="" textlink="">
          <xdr:nvSpPr>
            <xdr:cNvPr id="1053" name="Spinner 29" hidden="1">
              <a:extLst>
                <a:ext uri="{63B3BB69-23CF-44E3-9099-C40C66FF867C}">
                  <a14:compatExt spid="_x0000_s10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28</xdr:row>
          <xdr:rowOff>19050</xdr:rowOff>
        </xdr:from>
        <xdr:to>
          <xdr:col>2</xdr:col>
          <xdr:colOff>133350</xdr:colOff>
          <xdr:row>29</xdr:row>
          <xdr:rowOff>0</xdr:rowOff>
        </xdr:to>
        <xdr:sp macro="" textlink="">
          <xdr:nvSpPr>
            <xdr:cNvPr id="1054" name="Spinner 30" hidden="1">
              <a:extLst>
                <a:ext uri="{63B3BB69-23CF-44E3-9099-C40C66FF867C}">
                  <a14:compatExt spid="_x0000_s105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7</xdr:row>
          <xdr:rowOff>9525</xdr:rowOff>
        </xdr:from>
        <xdr:to>
          <xdr:col>1</xdr:col>
          <xdr:colOff>142875</xdr:colOff>
          <xdr:row>7</xdr:row>
          <xdr:rowOff>180975</xdr:rowOff>
        </xdr:to>
        <xdr:sp macro="" textlink="">
          <xdr:nvSpPr>
            <xdr:cNvPr id="3073" name="Spinner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6</xdr:row>
          <xdr:rowOff>9525</xdr:rowOff>
        </xdr:from>
        <xdr:to>
          <xdr:col>7</xdr:col>
          <xdr:colOff>142875</xdr:colOff>
          <xdr:row>6</xdr:row>
          <xdr:rowOff>180975</xdr:rowOff>
        </xdr:to>
        <xdr:sp macro="" textlink="">
          <xdr:nvSpPr>
            <xdr:cNvPr id="3078" name="SpinButton1" hidden="1">
              <a:extLst>
                <a:ext uri="{63B3BB69-23CF-44E3-9099-C40C66FF867C}">
                  <a14:compatExt spid="_x0000_s3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6</xdr:row>
          <xdr:rowOff>9525</xdr:rowOff>
        </xdr:from>
        <xdr:to>
          <xdr:col>4</xdr:col>
          <xdr:colOff>114300</xdr:colOff>
          <xdr:row>6</xdr:row>
          <xdr:rowOff>180975</xdr:rowOff>
        </xdr:to>
        <xdr:sp macro="" textlink="">
          <xdr:nvSpPr>
            <xdr:cNvPr id="3079" name="Spinner 7" hidden="1">
              <a:extLst>
                <a:ext uri="{63B3BB69-23CF-44E3-9099-C40C66FF867C}">
                  <a14:compatExt spid="_x0000_s307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19049</xdr:colOff>
          <xdr:row>2</xdr:row>
          <xdr:rowOff>9525</xdr:rowOff>
        </xdr:from>
        <xdr:to>
          <xdr:col>2</xdr:col>
          <xdr:colOff>161924</xdr:colOff>
          <xdr:row>3</xdr:row>
          <xdr:rowOff>0</xdr:rowOff>
        </xdr:to>
        <xdr:sp macro="" textlink="">
          <xdr:nvSpPr>
            <xdr:cNvPr id="5121" name="Spinner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14</xdr:row>
          <xdr:rowOff>0</xdr:rowOff>
        </xdr:from>
        <xdr:to>
          <xdr:col>5</xdr:col>
          <xdr:colOff>123825</xdr:colOff>
          <xdr:row>15</xdr:row>
          <xdr:rowOff>0</xdr:rowOff>
        </xdr:to>
        <xdr:sp macro="" textlink="">
          <xdr:nvSpPr>
            <xdr:cNvPr id="5122" name="Spinner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9525</xdr:colOff>
          <xdr:row>17</xdr:row>
          <xdr:rowOff>9525</xdr:rowOff>
        </xdr:from>
        <xdr:to>
          <xdr:col>3</xdr:col>
          <xdr:colOff>133350</xdr:colOff>
          <xdr:row>18</xdr:row>
          <xdr:rowOff>9525</xdr:rowOff>
        </xdr:to>
        <xdr:sp macro="" textlink="">
          <xdr:nvSpPr>
            <xdr:cNvPr id="5123" name="Spinner 3"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20</xdr:row>
          <xdr:rowOff>0</xdr:rowOff>
        </xdr:from>
        <xdr:to>
          <xdr:col>2</xdr:col>
          <xdr:colOff>133350</xdr:colOff>
          <xdr:row>21</xdr:row>
          <xdr:rowOff>0</xdr:rowOff>
        </xdr:to>
        <xdr:sp macro="" textlink="">
          <xdr:nvSpPr>
            <xdr:cNvPr id="5124" name="Spinner 4" hidden="1">
              <a:extLst>
                <a:ext uri="{63B3BB69-23CF-44E3-9099-C40C66FF867C}">
                  <a14:compatExt spid="_x0000_s512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9525</xdr:colOff>
          <xdr:row>6</xdr:row>
          <xdr:rowOff>0</xdr:rowOff>
        </xdr:from>
        <xdr:to>
          <xdr:col>5</xdr:col>
          <xdr:colOff>133350</xdr:colOff>
          <xdr:row>7</xdr:row>
          <xdr:rowOff>0</xdr:rowOff>
        </xdr:to>
        <xdr:sp macro="" textlink="">
          <xdr:nvSpPr>
            <xdr:cNvPr id="5125" name="Spinner 5" hidden="1">
              <a:extLst>
                <a:ext uri="{63B3BB69-23CF-44E3-9099-C40C66FF867C}">
                  <a14:compatExt spid="_x0000_s51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9</xdr:row>
          <xdr:rowOff>0</xdr:rowOff>
        </xdr:from>
        <xdr:to>
          <xdr:col>2</xdr:col>
          <xdr:colOff>133350</xdr:colOff>
          <xdr:row>10</xdr:row>
          <xdr:rowOff>0</xdr:rowOff>
        </xdr:to>
        <xdr:sp macro="" textlink="">
          <xdr:nvSpPr>
            <xdr:cNvPr id="5126" name="Spinner 6" hidden="1">
              <a:extLst>
                <a:ext uri="{63B3BB69-23CF-44E3-9099-C40C66FF867C}">
                  <a14:compatExt spid="_x0000_s51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23</xdr:row>
          <xdr:rowOff>0</xdr:rowOff>
        </xdr:from>
        <xdr:to>
          <xdr:col>2</xdr:col>
          <xdr:colOff>133350</xdr:colOff>
          <xdr:row>24</xdr:row>
          <xdr:rowOff>0</xdr:rowOff>
        </xdr:to>
        <xdr:sp macro="" textlink="">
          <xdr:nvSpPr>
            <xdr:cNvPr id="5127" name="Spinner 7" hidden="1">
              <a:extLst>
                <a:ext uri="{63B3BB69-23CF-44E3-9099-C40C66FF867C}">
                  <a14:compatExt spid="_x0000_s51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19050</xdr:colOff>
          <xdr:row>13</xdr:row>
          <xdr:rowOff>9525</xdr:rowOff>
        </xdr:from>
        <xdr:to>
          <xdr:col>3</xdr:col>
          <xdr:colOff>152400</xdr:colOff>
          <xdr:row>14</xdr:row>
          <xdr:rowOff>1</xdr:rowOff>
        </xdr:to>
        <xdr:sp macro="" textlink="">
          <xdr:nvSpPr>
            <xdr:cNvPr id="4097" name="Spinner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22</xdr:row>
          <xdr:rowOff>0</xdr:rowOff>
        </xdr:from>
        <xdr:to>
          <xdr:col>7</xdr:col>
          <xdr:colOff>123825</xdr:colOff>
          <xdr:row>23</xdr:row>
          <xdr:rowOff>0</xdr:rowOff>
        </xdr:to>
        <xdr:sp macro="" textlink="">
          <xdr:nvSpPr>
            <xdr:cNvPr id="4098" name="Spinner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9525</xdr:colOff>
          <xdr:row>25</xdr:row>
          <xdr:rowOff>9525</xdr:rowOff>
        </xdr:from>
        <xdr:to>
          <xdr:col>5</xdr:col>
          <xdr:colOff>133350</xdr:colOff>
          <xdr:row>26</xdr:row>
          <xdr:rowOff>9525</xdr:rowOff>
        </xdr:to>
        <xdr:sp macro="" textlink="">
          <xdr:nvSpPr>
            <xdr:cNvPr id="4099" name="Spinner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28</xdr:row>
          <xdr:rowOff>0</xdr:rowOff>
        </xdr:from>
        <xdr:to>
          <xdr:col>4</xdr:col>
          <xdr:colOff>133350</xdr:colOff>
          <xdr:row>29</xdr:row>
          <xdr:rowOff>0</xdr:rowOff>
        </xdr:to>
        <xdr:sp macro="" textlink="">
          <xdr:nvSpPr>
            <xdr:cNvPr id="4100" name="Spinner 4" hidden="1">
              <a:extLst>
                <a:ext uri="{63B3BB69-23CF-44E3-9099-C40C66FF867C}">
                  <a14:compatExt spid="_x0000_s4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queryTables/queryTable1.xml><?xml version="1.0" encoding="utf-8"?>
<queryTable xmlns="http://schemas.openxmlformats.org/spreadsheetml/2006/main" name="MSN MoneyCentral Investor Stock Quotes" refreshOnLoad="1" preserveFormatting="0"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Table2" displayName="Table2" ref="D7:G17" totalsRowShown="0" headerRowDxfId="9">
  <tableColumns count="4">
    <tableColumn id="1" name="Debt Number" dataDxfId="8"/>
    <tableColumn id="2" name="Company Name" dataDxfId="7"/>
    <tableColumn id="3" name="Type"/>
    <tableColumn id="4" name="Amount"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table" Target="../tables/table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hyperlink" Target="http://www.msn.com/en-us/money/stockdetails/126.1.FB.NAS" TargetMode="External"/><Relationship Id="rId13" Type="http://schemas.openxmlformats.org/officeDocument/2006/relationships/hyperlink" Target="http://www.msn.com/en-us/money/indexdetails/126.10.APQ" TargetMode="External"/><Relationship Id="rId18" Type="http://schemas.openxmlformats.org/officeDocument/2006/relationships/hyperlink" Target="http://office.microsoft.com/" TargetMode="External"/><Relationship Id="rId3" Type="http://schemas.openxmlformats.org/officeDocument/2006/relationships/hyperlink" Target="http://www.msn.com/en-us/money/stockdetails/charts/fi-126.1.COKE.NAS" TargetMode="External"/><Relationship Id="rId21" Type="http://schemas.openxmlformats.org/officeDocument/2006/relationships/printerSettings" Target="../printerSettings/printerSettings2.bin"/><Relationship Id="rId7" Type="http://schemas.openxmlformats.org/officeDocument/2006/relationships/hyperlink" Target="http://www.msn.com/en-us/money/stockdetails/126.1.PG.NYS" TargetMode="External"/><Relationship Id="rId12" Type="http://schemas.openxmlformats.org/officeDocument/2006/relationships/hyperlink" Target="http://www.msn.com/en-us/money/indexdetails/charts/fi-126.10.APQ" TargetMode="External"/><Relationship Id="rId17" Type="http://schemas.openxmlformats.org/officeDocument/2006/relationships/hyperlink" Target="http://money.msn.com/" TargetMode="External"/><Relationship Id="rId2" Type="http://schemas.openxmlformats.org/officeDocument/2006/relationships/hyperlink" Target="http://www.msn.com/en-us/money/stockdetails/126.1.COKE.NAS" TargetMode="External"/><Relationship Id="rId16" Type="http://schemas.openxmlformats.org/officeDocument/2006/relationships/hyperlink" Target="http://www.msn.com/en-us/money/stockdetails/126.1.SBUX.NAS" TargetMode="External"/><Relationship Id="rId20" Type="http://schemas.openxmlformats.org/officeDocument/2006/relationships/hyperlink" Target="http://go.microsoft.com/fwlink/?LinkID=286759" TargetMode="External"/><Relationship Id="rId1" Type="http://schemas.openxmlformats.org/officeDocument/2006/relationships/hyperlink" Target="http://money.msn.com/" TargetMode="External"/><Relationship Id="rId6" Type="http://schemas.openxmlformats.org/officeDocument/2006/relationships/hyperlink" Target="http://www.msn.com/en-us/money/stockdetails/charts/fi-126.1.PG.NYS" TargetMode="External"/><Relationship Id="rId11" Type="http://schemas.openxmlformats.org/officeDocument/2006/relationships/hyperlink" Target="http://www.msn.com/en-us/money/indexdetails/126.10.APQ" TargetMode="External"/><Relationship Id="rId5" Type="http://schemas.openxmlformats.org/officeDocument/2006/relationships/hyperlink" Target="http://www.msn.com/en-us/money/stockdetails/126.1.PG.NYS" TargetMode="External"/><Relationship Id="rId15" Type="http://schemas.openxmlformats.org/officeDocument/2006/relationships/hyperlink" Target="http://www.msn.com/en-us/money/stockdetails/charts/fi-126.1.SBUX.NAS" TargetMode="External"/><Relationship Id="rId10" Type="http://schemas.openxmlformats.org/officeDocument/2006/relationships/hyperlink" Target="http://www.msn.com/en-us/money/stockdetails/126.1.FB.NAS" TargetMode="External"/><Relationship Id="rId19" Type="http://schemas.openxmlformats.org/officeDocument/2006/relationships/hyperlink" Target="http://g.msn.com/0TO_/enus" TargetMode="External"/><Relationship Id="rId4" Type="http://schemas.openxmlformats.org/officeDocument/2006/relationships/hyperlink" Target="http://www.msn.com/en-us/money/stockdetails/126.1.COKE.NAS" TargetMode="External"/><Relationship Id="rId9" Type="http://schemas.openxmlformats.org/officeDocument/2006/relationships/hyperlink" Target="http://www.msn.com/en-us/money/stockdetails/charts/fi-126.1.FB.NAS" TargetMode="External"/><Relationship Id="rId14" Type="http://schemas.openxmlformats.org/officeDocument/2006/relationships/hyperlink" Target="http://www.msn.com/en-us/money/stockdetails/126.1.SBUX.NAS" TargetMode="External"/><Relationship Id="rId22"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ctrlProp" Target="../ctrlProps/ctrlProp9.xml"/><Relationship Id="rId7" Type="http://schemas.openxmlformats.org/officeDocument/2006/relationships/ctrlProp" Target="../ctrlProps/ctrlProp13.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 Id="rId9" Type="http://schemas.openxmlformats.org/officeDocument/2006/relationships/ctrlProp" Target="../ctrlProps/ctrlProp15.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6.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80"/>
  <sheetViews>
    <sheetView topLeftCell="A4" workbookViewId="0">
      <selection activeCell="F35" sqref="F35"/>
    </sheetView>
  </sheetViews>
  <sheetFormatPr defaultRowHeight="15"/>
  <cols>
    <col min="1" max="1" width="30.5703125" customWidth="1"/>
    <col min="2" max="2" width="17.5703125" customWidth="1"/>
    <col min="3" max="3" width="11.85546875" customWidth="1"/>
    <col min="4" max="4" width="18.140625" customWidth="1"/>
    <col min="5" max="5" width="19.5703125" bestFit="1" customWidth="1"/>
    <col min="6" max="6" width="21.140625" customWidth="1"/>
    <col min="7" max="7" width="20.5703125" customWidth="1"/>
    <col min="8" max="8" width="12.85546875" customWidth="1"/>
    <col min="9" max="9" width="17.42578125" customWidth="1"/>
    <col min="10" max="10" width="13.140625" bestFit="1" customWidth="1"/>
    <col min="11" max="11" width="15.28515625" customWidth="1"/>
    <col min="12" max="13" width="11" customWidth="1"/>
    <col min="14" max="14" width="20.28515625" bestFit="1" customWidth="1"/>
  </cols>
  <sheetData>
    <row r="1" spans="1:7" ht="23.25">
      <c r="A1" s="6" t="s">
        <v>40</v>
      </c>
    </row>
    <row r="2" spans="1:7" ht="10.5" customHeight="1">
      <c r="A2" s="6"/>
    </row>
    <row r="3" spans="1:7" ht="18.75">
      <c r="A3" s="4" t="s">
        <v>39</v>
      </c>
      <c r="B3" s="4"/>
      <c r="D3" s="32"/>
    </row>
    <row r="4" spans="1:7" ht="18.75" customHeight="1">
      <c r="A4" s="60">
        <v>100000</v>
      </c>
      <c r="B4" s="60"/>
      <c r="D4" s="32"/>
    </row>
    <row r="6" spans="1:7" ht="16.5" customHeight="1">
      <c r="A6" s="52" t="s">
        <v>10</v>
      </c>
      <c r="B6" s="3"/>
      <c r="C6" s="2"/>
      <c r="D6" s="37" t="s">
        <v>34</v>
      </c>
      <c r="E6" s="37"/>
      <c r="F6" s="37"/>
      <c r="G6" s="37"/>
    </row>
    <row r="7" spans="1:7">
      <c r="A7" s="54" t="s">
        <v>0</v>
      </c>
      <c r="B7" s="61" t="s">
        <v>99</v>
      </c>
      <c r="C7" s="5"/>
      <c r="D7" s="9" t="s">
        <v>26</v>
      </c>
      <c r="E7" s="10" t="s">
        <v>13</v>
      </c>
      <c r="F7" s="9" t="s">
        <v>24</v>
      </c>
      <c r="G7" s="10" t="s">
        <v>25</v>
      </c>
    </row>
    <row r="8" spans="1:7" ht="18.75" customHeight="1">
      <c r="A8" s="58" t="s">
        <v>1</v>
      </c>
      <c r="B8" s="62" t="s">
        <v>100</v>
      </c>
      <c r="C8" s="1"/>
      <c r="D8" s="7">
        <v>1</v>
      </c>
      <c r="E8" s="69" t="s">
        <v>96</v>
      </c>
      <c r="F8" s="70" t="s">
        <v>28</v>
      </c>
      <c r="G8" s="72">
        <v>500</v>
      </c>
    </row>
    <row r="9" spans="1:7" ht="16.5" customHeight="1">
      <c r="A9" s="59"/>
      <c r="B9" s="63"/>
      <c r="C9" s="1"/>
      <c r="D9" s="8">
        <v>2</v>
      </c>
      <c r="E9" s="69" t="s">
        <v>97</v>
      </c>
      <c r="F9" s="71" t="s">
        <v>32</v>
      </c>
      <c r="G9" s="72">
        <v>50</v>
      </c>
    </row>
    <row r="10" spans="1:7">
      <c r="A10" s="54" t="s">
        <v>2</v>
      </c>
      <c r="B10" s="64">
        <v>1234567890</v>
      </c>
      <c r="D10" s="8">
        <v>3</v>
      </c>
      <c r="E10" s="69" t="s">
        <v>98</v>
      </c>
      <c r="F10" s="70" t="s">
        <v>29</v>
      </c>
      <c r="G10" s="72">
        <v>300</v>
      </c>
    </row>
    <row r="11" spans="1:7">
      <c r="B11" s="1"/>
      <c r="D11" s="8">
        <v>4</v>
      </c>
      <c r="E11" s="69" t="s">
        <v>96</v>
      </c>
      <c r="F11" s="71" t="s">
        <v>30</v>
      </c>
      <c r="G11" s="72">
        <v>400</v>
      </c>
    </row>
    <row r="12" spans="1:7" ht="18.75">
      <c r="A12" s="33" t="s">
        <v>3</v>
      </c>
      <c r="B12" s="3"/>
      <c r="D12" s="81"/>
      <c r="E12" s="69"/>
      <c r="F12" s="71"/>
      <c r="G12" s="72"/>
    </row>
    <row r="13" spans="1:7">
      <c r="A13" s="54" t="s">
        <v>4</v>
      </c>
      <c r="B13" s="65">
        <v>50000</v>
      </c>
      <c r="D13" s="82"/>
      <c r="E13" s="69"/>
      <c r="F13" s="71"/>
      <c r="G13" s="72"/>
    </row>
    <row r="14" spans="1:7">
      <c r="A14" s="55" t="s">
        <v>5</v>
      </c>
      <c r="B14" s="66">
        <v>123456789</v>
      </c>
      <c r="D14" s="82"/>
      <c r="E14" s="69"/>
      <c r="F14" s="71"/>
      <c r="G14" s="72"/>
    </row>
    <row r="15" spans="1:7">
      <c r="A15" s="54" t="s">
        <v>6</v>
      </c>
      <c r="B15" s="67" t="s">
        <v>15</v>
      </c>
      <c r="D15" s="82"/>
      <c r="E15" s="69"/>
      <c r="F15" s="71"/>
      <c r="G15" s="72"/>
    </row>
    <row r="16" spans="1:7">
      <c r="A16" s="55" t="s">
        <v>7</v>
      </c>
      <c r="B16" s="68" t="s">
        <v>21</v>
      </c>
      <c r="D16" s="81"/>
      <c r="E16" s="69"/>
      <c r="F16" s="71"/>
      <c r="G16" s="72"/>
    </row>
    <row r="17" spans="1:7">
      <c r="A17" s="93" t="s">
        <v>8</v>
      </c>
      <c r="B17" s="95" t="s">
        <v>98</v>
      </c>
      <c r="D17" s="82"/>
      <c r="E17" s="69"/>
      <c r="F17" s="71"/>
      <c r="G17" s="72"/>
    </row>
    <row r="18" spans="1:7" ht="10.5" customHeight="1">
      <c r="A18" s="94"/>
      <c r="B18" s="96"/>
      <c r="D18" s="82"/>
      <c r="E18" s="69"/>
      <c r="F18" s="71"/>
      <c r="G18" s="72"/>
    </row>
    <row r="19" spans="1:7">
      <c r="A19" s="55" t="s">
        <v>9</v>
      </c>
      <c r="B19" s="68" t="s">
        <v>11</v>
      </c>
    </row>
    <row r="21" spans="1:7" ht="18.75" customHeight="1"/>
    <row r="22" spans="1:7" ht="18.75">
      <c r="A22" s="33" t="s">
        <v>42</v>
      </c>
      <c r="B22" s="33"/>
      <c r="C22" s="56"/>
      <c r="D22" s="56"/>
      <c r="E22" s="56"/>
      <c r="F22" s="56"/>
    </row>
    <row r="23" spans="1:7" ht="15.75" thickBot="1">
      <c r="A23" s="57" t="s">
        <v>0</v>
      </c>
      <c r="B23" s="57" t="s">
        <v>35</v>
      </c>
      <c r="C23" s="57" t="s">
        <v>129</v>
      </c>
      <c r="D23" s="57" t="s">
        <v>36</v>
      </c>
      <c r="E23" s="57" t="s">
        <v>37</v>
      </c>
      <c r="F23" s="57" t="s">
        <v>92</v>
      </c>
    </row>
    <row r="24" spans="1:7">
      <c r="A24" s="73" t="s">
        <v>84</v>
      </c>
      <c r="B24" s="74" t="s">
        <v>81</v>
      </c>
      <c r="C24" s="75">
        <v>200</v>
      </c>
      <c r="D24" s="79">
        <f>IF(ISBLANK($A24),"",'Stock Info'!$D4)</f>
        <v>164.36</v>
      </c>
      <c r="E24" s="75" t="s">
        <v>44</v>
      </c>
      <c r="F24" s="35">
        <f>IF(OR(ISBLANK($D24),(ISBLANK($C24))),"",C24*D24)</f>
        <v>32872</v>
      </c>
    </row>
    <row r="25" spans="1:7">
      <c r="A25" s="76" t="s">
        <v>94</v>
      </c>
      <c r="B25" s="77" t="s">
        <v>93</v>
      </c>
      <c r="C25" s="78">
        <v>300</v>
      </c>
      <c r="D25" s="80">
        <f>IF(ISBLANK($A25),"",'Stock Info'!$D5)</f>
        <v>80.97</v>
      </c>
      <c r="E25" s="78" t="s">
        <v>53</v>
      </c>
      <c r="F25" s="36">
        <f>IF(OR(ISBLANK($D25),(ISBLANK($C25))),"",C25*D25)</f>
        <v>24291</v>
      </c>
    </row>
    <row r="26" spans="1:7">
      <c r="A26" s="73" t="s">
        <v>85</v>
      </c>
      <c r="B26" s="74" t="s">
        <v>82</v>
      </c>
      <c r="C26" s="75">
        <v>200</v>
      </c>
      <c r="D26" s="79">
        <f>IF(ISBLANK($A26),"",'Stock Info'!$D6)</f>
        <v>118.57</v>
      </c>
      <c r="E26" s="75" t="s">
        <v>53</v>
      </c>
      <c r="F26" s="35">
        <f>IF(OR(ISBLANK($D26),(ISBLANK($C26))),"",C26*D26)</f>
        <v>23714</v>
      </c>
    </row>
    <row r="27" spans="1:7">
      <c r="A27" s="76" t="s">
        <v>43</v>
      </c>
      <c r="B27" s="77" t="s">
        <v>88</v>
      </c>
      <c r="C27" s="78">
        <v>200</v>
      </c>
      <c r="D27" s="80">
        <f>IF(ISBLANK($A27),"",'Stock Info'!$D7)</f>
        <v>93.15</v>
      </c>
      <c r="E27" s="78" t="s">
        <v>53</v>
      </c>
      <c r="F27" s="36">
        <f>IF(OR(ISBLANK($D27),(ISBLANK($C27))),"",C27*D27)</f>
        <v>18630</v>
      </c>
    </row>
    <row r="28" spans="1:7">
      <c r="A28" s="73" t="s">
        <v>111</v>
      </c>
      <c r="B28" s="74" t="s">
        <v>110</v>
      </c>
      <c r="C28" s="75">
        <v>200</v>
      </c>
      <c r="D28" s="79">
        <f>IF(ISBLANK($A28),"",'Stock Info'!$D8)</f>
        <v>57.36</v>
      </c>
      <c r="E28" s="75" t="s">
        <v>44</v>
      </c>
      <c r="F28" s="35">
        <f>IF(OR(ISBLANK($D28),(ISBLANK($C28))),"",C28*D28)</f>
        <v>11472</v>
      </c>
    </row>
    <row r="29" spans="1:7">
      <c r="A29" s="76"/>
      <c r="B29" s="77"/>
      <c r="C29" s="78"/>
      <c r="D29" s="80" t="str">
        <f>IF(ISBLANK($A29),"",'Stock Info'!$D9)</f>
        <v/>
      </c>
      <c r="E29" s="78"/>
      <c r="F29" s="36"/>
    </row>
    <row r="30" spans="1:7">
      <c r="A30" s="73"/>
      <c r="B30" s="74"/>
      <c r="C30" s="75"/>
      <c r="D30" s="79" t="str">
        <f>IF(ISBLANK($A30),"",'Stock Info'!$D10)</f>
        <v/>
      </c>
      <c r="E30" s="75"/>
      <c r="F30" s="35" t="str">
        <f>IF(OR(ISBLANK($D30),(ISBLANK($C30))),"",C30*D30)</f>
        <v/>
      </c>
    </row>
    <row r="31" spans="1:7">
      <c r="A31" s="76"/>
      <c r="B31" s="77"/>
      <c r="C31" s="78"/>
      <c r="D31" s="80" t="str">
        <f>IF(ISBLANK($A31),"",'Stock Info'!$D11)</f>
        <v/>
      </c>
      <c r="E31" s="78"/>
      <c r="F31" s="36" t="str">
        <f>IF(OR(ISBLANK($D31),(ISBLANK($C31))),"",C31*D31)</f>
        <v/>
      </c>
    </row>
    <row r="32" spans="1:7">
      <c r="A32" s="73"/>
      <c r="B32" s="74"/>
      <c r="C32" s="75"/>
      <c r="D32" s="79" t="str">
        <f>IF(ISBLANK($A32),"",'Stock Info'!$D12)</f>
        <v/>
      </c>
      <c r="E32" s="75"/>
      <c r="F32" s="35" t="str">
        <f>IF(OR(ISBLANK($D32),(ISBLANK($C32))),"",C32*D32)</f>
        <v/>
      </c>
    </row>
    <row r="33" spans="1:6">
      <c r="A33" s="76"/>
      <c r="B33" s="77"/>
      <c r="C33" s="78"/>
      <c r="D33" s="80" t="str">
        <f>IF(ISBLANK($A33),"",'Stock Info'!$D13)</f>
        <v/>
      </c>
      <c r="E33" s="78"/>
      <c r="F33" s="36" t="str">
        <f>IF(OR(ISBLANK($D33),(ISBLANK($C33))),"",C33*D33)</f>
        <v/>
      </c>
    </row>
    <row r="34" spans="1:6">
      <c r="A34" s="73"/>
      <c r="B34" s="74"/>
      <c r="C34" s="75"/>
      <c r="D34" s="79" t="str">
        <f>IF(ISBLANK($A34),"",'Stock Info'!$D14)</f>
        <v/>
      </c>
      <c r="E34" s="75"/>
      <c r="F34" s="35" t="str">
        <f>IF(OR(ISBLANK($D34),(ISBLANK($C34))),"",C34*D34)</f>
        <v/>
      </c>
    </row>
    <row r="35" spans="1:6">
      <c r="A35" s="76"/>
      <c r="B35" s="77"/>
      <c r="C35" s="78"/>
      <c r="D35" s="80" t="str">
        <f>IF(ISBLANK($A35),"",'Stock Info'!$D15)</f>
        <v/>
      </c>
      <c r="E35" s="78"/>
      <c r="F35" s="36" t="str">
        <f>IF(OR(ISBLANK($D35),(ISBLANK($C35))),"",C35*D35)</f>
        <v/>
      </c>
    </row>
    <row r="36" spans="1:6">
      <c r="A36" s="73"/>
      <c r="B36" s="74"/>
      <c r="C36" s="75"/>
      <c r="D36" s="79" t="str">
        <f>IF(ISBLANK($A36),"",'Stock Info'!$D16)</f>
        <v/>
      </c>
      <c r="E36" s="75"/>
      <c r="F36" s="35" t="str">
        <f>IF(OR(ISBLANK($D36),(ISBLANK($C36))),"",C36*D36)</f>
        <v/>
      </c>
    </row>
    <row r="37" spans="1:6">
      <c r="A37" s="76"/>
      <c r="B37" s="77"/>
      <c r="C37" s="78"/>
      <c r="D37" s="80" t="str">
        <f>IF(ISBLANK($A37),"",'Stock Info'!$D17)</f>
        <v/>
      </c>
      <c r="E37" s="78"/>
      <c r="F37" s="36" t="str">
        <f>IF(OR(ISBLANK($D37),(ISBLANK($C37))),"",C37*D37)</f>
        <v/>
      </c>
    </row>
    <row r="38" spans="1:6">
      <c r="A38" s="73"/>
      <c r="B38" s="74"/>
      <c r="C38" s="75"/>
      <c r="D38" s="79" t="str">
        <f>IF(ISBLANK($A38),"",'Stock Info'!$D18)</f>
        <v/>
      </c>
      <c r="E38" s="75"/>
      <c r="F38" s="35" t="str">
        <f>IF(OR(ISBLANK($D38),(ISBLANK($C38))),"",C38*D38)</f>
        <v/>
      </c>
    </row>
    <row r="39" spans="1:6">
      <c r="A39" s="76"/>
      <c r="B39" s="77"/>
      <c r="C39" s="78"/>
      <c r="D39" s="80" t="str">
        <f>IF(ISBLANK($A39),"",'Stock Info'!$D20)</f>
        <v/>
      </c>
      <c r="E39" s="78"/>
      <c r="F39" s="36" t="str">
        <f>IF(OR(ISBLANK($D39),(ISBLANK($C39))),"",C39*D39)</f>
        <v/>
      </c>
    </row>
    <row r="40" spans="1:6">
      <c r="A40" s="73"/>
      <c r="B40" s="74"/>
      <c r="C40" s="75"/>
      <c r="D40" s="79" t="str">
        <f>IF(ISBLANK($A40),"",'Stock Info'!$D21)</f>
        <v/>
      </c>
      <c r="E40" s="75"/>
      <c r="F40" s="35" t="str">
        <f>IF(OR(ISBLANK($D40),(ISBLANK($C40))),"",C40*D40)</f>
        <v/>
      </c>
    </row>
    <row r="41" spans="1:6">
      <c r="A41" s="76"/>
      <c r="B41" s="77"/>
      <c r="C41" s="78"/>
      <c r="D41" s="80" t="str">
        <f>IF(ISBLANK($A41),"",'Stock Info'!$D22)</f>
        <v/>
      </c>
      <c r="E41" s="78"/>
      <c r="F41" s="36" t="str">
        <f>IF(OR(ISBLANK($D41),(ISBLANK($C41))),"",C41*D41)</f>
        <v/>
      </c>
    </row>
    <row r="42" spans="1:6">
      <c r="A42" s="73"/>
      <c r="B42" s="74"/>
      <c r="C42" s="75"/>
      <c r="D42" s="79" t="str">
        <f>IF(ISBLANK($A42),"",'Stock Info'!$D23)</f>
        <v/>
      </c>
      <c r="E42" s="75"/>
      <c r="F42" s="35" t="str">
        <f>IF(OR(ISBLANK($D42),(ISBLANK($C42))),"",C42*D42)</f>
        <v/>
      </c>
    </row>
    <row r="43" spans="1:6">
      <c r="A43" s="76"/>
      <c r="B43" s="77"/>
      <c r="C43" s="78"/>
      <c r="D43" s="80" t="str">
        <f>IF(ISBLANK($A43),"",'Stock Info'!$D24)</f>
        <v/>
      </c>
      <c r="E43" s="78"/>
      <c r="F43" s="36" t="str">
        <f>IF(OR(ISBLANK($D43),(ISBLANK($C43))),"",C43*D43)</f>
        <v/>
      </c>
    </row>
    <row r="44" spans="1:6">
      <c r="A44" s="73"/>
      <c r="B44" s="74"/>
      <c r="C44" s="75"/>
      <c r="D44" s="79" t="str">
        <f>IF(ISBLANK($A44),"",'Stock Info'!$D25)</f>
        <v/>
      </c>
      <c r="E44" s="75"/>
      <c r="F44" s="35" t="str">
        <f>IF(OR(ISBLANK($D44),(ISBLANK($C44))),"",C44*D44)</f>
        <v/>
      </c>
    </row>
    <row r="45" spans="1:6">
      <c r="A45" s="76"/>
      <c r="B45" s="77"/>
      <c r="C45" s="78"/>
      <c r="D45" s="80" t="str">
        <f>IF(ISBLANK($A45),"",'Stock Info'!$D26)</f>
        <v/>
      </c>
      <c r="E45" s="78"/>
      <c r="F45" s="36" t="str">
        <f>IF(OR(ISBLANK($D45),(ISBLANK($C45))),"",C45*D45)</f>
        <v/>
      </c>
    </row>
    <row r="46" spans="1:6">
      <c r="A46" s="73"/>
      <c r="B46" s="74"/>
      <c r="C46" s="75"/>
      <c r="D46" s="79" t="str">
        <f>IF(ISBLANK($A46),"",'Stock Info'!$D27)</f>
        <v/>
      </c>
      <c r="E46" s="75"/>
      <c r="F46" s="35" t="str">
        <f>IF(OR(ISBLANK($D46),(ISBLANK($C46))),"",C46*D46)</f>
        <v/>
      </c>
    </row>
    <row r="47" spans="1:6">
      <c r="A47" s="76"/>
      <c r="B47" s="77"/>
      <c r="C47" s="78"/>
      <c r="D47" s="80" t="str">
        <f>IF(ISBLANK($A47),"",'Stock Info'!$D28)</f>
        <v/>
      </c>
      <c r="E47" s="78"/>
      <c r="F47" s="36" t="str">
        <f>IF(OR(ISBLANK($D47),(ISBLANK($C47))),"",C47*D47)</f>
        <v/>
      </c>
    </row>
    <row r="48" spans="1:6">
      <c r="A48" s="73"/>
      <c r="B48" s="74"/>
      <c r="C48" s="75"/>
      <c r="D48" s="79" t="str">
        <f>IF(ISBLANK($A48),"",'Stock Info'!$D29)</f>
        <v/>
      </c>
      <c r="E48" s="75"/>
      <c r="F48" s="35" t="str">
        <f>IF(OR(ISBLANK($D48),(ISBLANK($C48))),"",C48*D48)</f>
        <v/>
      </c>
    </row>
    <row r="49" spans="1:6">
      <c r="A49" s="76"/>
      <c r="B49" s="77"/>
      <c r="C49" s="78"/>
      <c r="D49" s="80" t="str">
        <f>IF(ISBLANK($A49),"",'Stock Info'!$D30)</f>
        <v/>
      </c>
      <c r="E49" s="78"/>
      <c r="F49" s="36" t="str">
        <f>IF(OR(ISBLANK($D49),(ISBLANK($C49))),"",C49*D49)</f>
        <v/>
      </c>
    </row>
    <row r="50" spans="1:6">
      <c r="A50" s="73"/>
      <c r="B50" s="74"/>
      <c r="C50" s="75"/>
      <c r="D50" s="79" t="str">
        <f>IF(ISBLANK($A50),"",'Stock Info'!$D31)</f>
        <v/>
      </c>
      <c r="E50" s="75"/>
      <c r="F50" s="35" t="str">
        <f>IF(OR(ISBLANK($D50),(ISBLANK($C50))),"",C50*D50)</f>
        <v/>
      </c>
    </row>
    <row r="51" spans="1:6">
      <c r="A51" s="76"/>
      <c r="B51" s="77"/>
      <c r="C51" s="78"/>
      <c r="D51" s="80" t="str">
        <f>IF(ISBLANK($A51),"",'Stock Info'!$D32)</f>
        <v/>
      </c>
      <c r="E51" s="78"/>
      <c r="F51" s="36" t="str">
        <f>IF(OR(ISBLANK($D51),(ISBLANK($C51))),"",C51*D51)</f>
        <v/>
      </c>
    </row>
    <row r="52" spans="1:6">
      <c r="A52" s="73"/>
      <c r="B52" s="74"/>
      <c r="C52" s="75"/>
      <c r="D52" s="79" t="str">
        <f>IF(ISBLANK($A52),"",'Stock Info'!$D33)</f>
        <v/>
      </c>
      <c r="E52" s="75"/>
      <c r="F52" s="35" t="str">
        <f>IF(OR(ISBLANK($D52),(ISBLANK($C52))),"",C52*D52)</f>
        <v/>
      </c>
    </row>
    <row r="53" spans="1:6">
      <c r="A53" s="76"/>
      <c r="B53" s="77"/>
      <c r="C53" s="78"/>
      <c r="D53" s="80" t="str">
        <f>IF(ISBLANK($A53),"",'Stock Info'!$D34)</f>
        <v/>
      </c>
      <c r="E53" s="78"/>
      <c r="F53" s="36" t="str">
        <f>IF(OR(ISBLANK($D53),(ISBLANK($C53))),"",C53*D53)</f>
        <v/>
      </c>
    </row>
    <row r="54" spans="1:6">
      <c r="A54" s="73"/>
      <c r="B54" s="74"/>
      <c r="C54" s="75"/>
      <c r="D54" s="79" t="str">
        <f>IF(ISBLANK($A54),"",'Stock Info'!$D35)</f>
        <v/>
      </c>
      <c r="E54" s="75"/>
      <c r="F54" s="35" t="str">
        <f>IF(OR(ISBLANK($D54),(ISBLANK($C54))),"",C54*D54)</f>
        <v/>
      </c>
    </row>
    <row r="55" spans="1:6">
      <c r="A55" s="76"/>
      <c r="B55" s="77"/>
      <c r="C55" s="78"/>
      <c r="D55" s="80" t="str">
        <f>IF(ISBLANK($A55),"",'Stock Info'!$D36)</f>
        <v/>
      </c>
      <c r="E55" s="78"/>
      <c r="F55" s="36" t="str">
        <f>IF(OR(ISBLANK($D55),(ISBLANK($C55))),"",C55*D55)</f>
        <v/>
      </c>
    </row>
    <row r="56" spans="1:6">
      <c r="A56" s="73"/>
      <c r="B56" s="74"/>
      <c r="C56" s="75"/>
      <c r="D56" s="79" t="str">
        <f>IF(ISBLANK($A56),"",'Stock Info'!$D37)</f>
        <v/>
      </c>
      <c r="E56" s="75"/>
      <c r="F56" s="35" t="str">
        <f>IF(OR(ISBLANK($D56),(ISBLANK($C56))),"",C56*D56)</f>
        <v/>
      </c>
    </row>
    <row r="57" spans="1:6">
      <c r="A57" s="76"/>
      <c r="B57" s="77"/>
      <c r="C57" s="78"/>
      <c r="D57" s="80" t="str">
        <f>IF(ISBLANK($A57),"",'Stock Info'!$D38)</f>
        <v/>
      </c>
      <c r="E57" s="78"/>
      <c r="F57" s="36" t="str">
        <f>IF(OR(ISBLANK($D57),(ISBLANK($C57))),"",C57*D57)</f>
        <v/>
      </c>
    </row>
    <row r="58" spans="1:6">
      <c r="A58" s="73"/>
      <c r="B58" s="74"/>
      <c r="C58" s="75"/>
      <c r="D58" s="79" t="str">
        <f>IF(ISBLANK($A58),"",'Stock Info'!$D39)</f>
        <v/>
      </c>
      <c r="E58" s="75"/>
      <c r="F58" s="35" t="str">
        <f>IF(OR(ISBLANK($D58),(ISBLANK($C58))),"",C58*D58)</f>
        <v/>
      </c>
    </row>
    <row r="59" spans="1:6">
      <c r="A59" s="76"/>
      <c r="B59" s="77"/>
      <c r="C59" s="78"/>
      <c r="D59" s="80" t="str">
        <f>IF(ISBLANK($A59),"",'Stock Info'!$D40)</f>
        <v/>
      </c>
      <c r="E59" s="78"/>
      <c r="F59" s="36" t="str">
        <f>IF(OR(ISBLANK($D59),(ISBLANK($C59))),"",C59*D59)</f>
        <v/>
      </c>
    </row>
    <row r="60" spans="1:6">
      <c r="A60" s="73"/>
      <c r="B60" s="74"/>
      <c r="C60" s="75"/>
      <c r="D60" s="79" t="str">
        <f>IF(ISBLANK($A60),"",'Stock Info'!$D41)</f>
        <v/>
      </c>
      <c r="E60" s="75"/>
      <c r="F60" s="35" t="str">
        <f>IF(OR(ISBLANK($D60),(ISBLANK($C60))),"",C60*D60)</f>
        <v/>
      </c>
    </row>
    <row r="61" spans="1:6">
      <c r="A61" s="76"/>
      <c r="B61" s="77"/>
      <c r="C61" s="78"/>
      <c r="D61" s="80" t="str">
        <f>IF(ISBLANK($A61),"",'Stock Info'!$D42)</f>
        <v/>
      </c>
      <c r="E61" s="78"/>
      <c r="F61" s="36" t="str">
        <f>IF(OR(ISBLANK($D61),(ISBLANK($C61))),"",C61*D61)</f>
        <v/>
      </c>
    </row>
    <row r="62" spans="1:6">
      <c r="A62" s="73"/>
      <c r="B62" s="74"/>
      <c r="C62" s="75"/>
      <c r="D62" s="79" t="str">
        <f>IF(ISBLANK($A62),"",'Stock Info'!$D43)</f>
        <v/>
      </c>
      <c r="E62" s="75"/>
      <c r="F62" s="35" t="str">
        <f>IF(OR(ISBLANK($D62),(ISBLANK($C62))),"",C62*D62)</f>
        <v/>
      </c>
    </row>
    <row r="63" spans="1:6">
      <c r="A63" s="76"/>
      <c r="B63" s="77"/>
      <c r="C63" s="78"/>
      <c r="D63" s="80" t="str">
        <f>IF(ISBLANK($A63),"",'Stock Info'!$D44)</f>
        <v/>
      </c>
      <c r="E63" s="78"/>
      <c r="F63" s="36" t="str">
        <f>IF(OR(ISBLANK($D63),(ISBLANK($C63))),"",C63*D63)</f>
        <v/>
      </c>
    </row>
    <row r="64" spans="1:6">
      <c r="A64" s="73"/>
      <c r="B64" s="74"/>
      <c r="C64" s="75"/>
      <c r="D64" s="79" t="str">
        <f>IF(ISBLANK($A64),"",'Stock Info'!$D45)</f>
        <v/>
      </c>
      <c r="E64" s="75"/>
      <c r="F64" s="35" t="str">
        <f>IF(OR(ISBLANK($D64),(ISBLANK($C64))),"",C64*D64)</f>
        <v/>
      </c>
    </row>
    <row r="65" spans="1:6">
      <c r="A65" s="76"/>
      <c r="B65" s="77"/>
      <c r="C65" s="78"/>
      <c r="D65" s="80" t="str">
        <f>IF(ISBLANK($A65),"",'Stock Info'!$D46)</f>
        <v/>
      </c>
      <c r="E65" s="78"/>
      <c r="F65" s="36" t="str">
        <f>IF(OR(ISBLANK($D65),(ISBLANK($C65))),"",C65*D65)</f>
        <v/>
      </c>
    </row>
    <row r="66" spans="1:6">
      <c r="A66" s="73"/>
      <c r="B66" s="74"/>
      <c r="C66" s="75"/>
      <c r="D66" s="79" t="str">
        <f>IF(ISBLANK($A66),"",'Stock Info'!$D47)</f>
        <v/>
      </c>
      <c r="E66" s="75"/>
      <c r="F66" s="35" t="str">
        <f>IF(OR(ISBLANK($D66),(ISBLANK($C66))),"",C66*D66)</f>
        <v/>
      </c>
    </row>
    <row r="67" spans="1:6">
      <c r="A67" s="76"/>
      <c r="B67" s="77"/>
      <c r="C67" s="78"/>
      <c r="D67" s="80" t="str">
        <f>IF(ISBLANK($A67),"",'Stock Info'!$D48)</f>
        <v/>
      </c>
      <c r="E67" s="78"/>
      <c r="F67" s="36" t="str">
        <f>IF(OR(ISBLANK($D67),(ISBLANK($C67))),"",C67*D67)</f>
        <v/>
      </c>
    </row>
    <row r="68" spans="1:6">
      <c r="A68" s="73"/>
      <c r="B68" s="74"/>
      <c r="C68" s="75"/>
      <c r="D68" s="79" t="str">
        <f>IF(ISBLANK($A68),"",'Stock Info'!$D49)</f>
        <v/>
      </c>
      <c r="E68" s="75"/>
      <c r="F68" s="35" t="str">
        <f>IF(OR(ISBLANK($D68),(ISBLANK($C68))),"",C68*D68)</f>
        <v/>
      </c>
    </row>
    <row r="69" spans="1:6">
      <c r="A69" s="75"/>
      <c r="B69" s="75"/>
      <c r="C69" s="75"/>
      <c r="D69" s="80" t="str">
        <f>IF(ISBLANK($A69),"",'Stock Info'!$D50)</f>
        <v/>
      </c>
      <c r="E69" s="75"/>
      <c r="F69" s="36" t="str">
        <f>IF(OR(ISBLANK($D69),(ISBLANK($C69))),"",C69*D69)</f>
        <v/>
      </c>
    </row>
    <row r="70" spans="1:6">
      <c r="A70" s="75"/>
      <c r="B70" s="75"/>
      <c r="C70" s="75"/>
      <c r="D70" s="79" t="str">
        <f>IF(ISBLANK($A70),"",'Stock Info'!$D51)</f>
        <v/>
      </c>
      <c r="E70" s="75"/>
      <c r="F70" s="35" t="str">
        <f>IF(OR(ISBLANK($D70),(ISBLANK($C70))),"",C70*D70)</f>
        <v/>
      </c>
    </row>
    <row r="71" spans="1:6">
      <c r="A71" s="75"/>
      <c r="B71" s="75"/>
      <c r="C71" s="75"/>
      <c r="D71" s="80" t="str">
        <f>IF(ISBLANK($A71),"",'Stock Info'!$D52)</f>
        <v/>
      </c>
      <c r="E71" s="75"/>
      <c r="F71" s="36" t="str">
        <f>IF(OR(ISBLANK($D71),(ISBLANK($C71))),"",C71*D71)</f>
        <v/>
      </c>
    </row>
    <row r="72" spans="1:6">
      <c r="A72" s="75"/>
      <c r="B72" s="75"/>
      <c r="C72" s="75"/>
      <c r="D72" s="79" t="str">
        <f>IF(ISBLANK($A72),"",'Stock Info'!$D53)</f>
        <v/>
      </c>
      <c r="E72" s="75"/>
      <c r="F72" s="35" t="str">
        <f>IF(OR(ISBLANK($D72),(ISBLANK($C72))),"",C72*D72)</f>
        <v/>
      </c>
    </row>
    <row r="73" spans="1:6">
      <c r="A73" s="75"/>
      <c r="B73" s="75"/>
      <c r="C73" s="75"/>
      <c r="D73" s="80" t="str">
        <f>IF(ISBLANK($A73),"",'Stock Info'!$D54)</f>
        <v/>
      </c>
      <c r="E73" s="75"/>
      <c r="F73" s="36" t="str">
        <f>IF(OR(ISBLANK($D73),(ISBLANK($C73))),"",C73*D73)</f>
        <v/>
      </c>
    </row>
    <row r="74" spans="1:6">
      <c r="A74" s="31"/>
      <c r="B74" s="31"/>
      <c r="C74" s="31"/>
      <c r="D74" s="30" t="str">
        <f>IF(ISBLANK($A74),"",'Stock Info'!$D55)</f>
        <v/>
      </c>
      <c r="E74" s="31"/>
      <c r="F74" s="35" t="str">
        <f>IF(OR(ISBLANK($D74),(ISBLANK($C74))),"",C74*D74)</f>
        <v/>
      </c>
    </row>
    <row r="75" spans="1:6">
      <c r="D75" s="34" t="str">
        <f>IF(ISBLANK($A75),"",'Stock Info'!$D56)</f>
        <v/>
      </c>
      <c r="F75" s="36" t="str">
        <f>IF(OR(ISBLANK($D75),(ISBLANK($C75))),"",C75*D75)</f>
        <v/>
      </c>
    </row>
    <row r="76" spans="1:6">
      <c r="D76" s="30" t="str">
        <f>IF(ISBLANK($A76),"",'Stock Info'!$D57)</f>
        <v/>
      </c>
      <c r="F76" s="35" t="str">
        <f>IF(OR(ISBLANK($D76),(ISBLANK($C76))),"",C76*D76)</f>
        <v/>
      </c>
    </row>
    <row r="77" spans="1:6">
      <c r="D77" s="34" t="str">
        <f>IF(ISBLANK($A77),"",'Stock Info'!$D58)</f>
        <v/>
      </c>
      <c r="F77" s="36" t="str">
        <f>IF(OR(ISBLANK($D77),(ISBLANK($C77))),"",C77*D77)</f>
        <v/>
      </c>
    </row>
    <row r="78" spans="1:6">
      <c r="D78" s="30" t="str">
        <f>IF(ISBLANK($A78),"",'Stock Info'!$D59)</f>
        <v/>
      </c>
      <c r="F78" s="35" t="str">
        <f>IF(OR(ISBLANK($D78),(ISBLANK($C78))),"",C78*D78)</f>
        <v/>
      </c>
    </row>
    <row r="79" spans="1:6">
      <c r="D79" s="34" t="str">
        <f>IF(ISBLANK($A79),"",'Stock Info'!$D60)</f>
        <v/>
      </c>
      <c r="F79" s="36" t="str">
        <f>IF(OR(ISBLANK($D79),(ISBLANK($C79))),"",C79*D79)</f>
        <v/>
      </c>
    </row>
    <row r="80" spans="1:6">
      <c r="F80" s="35" t="str">
        <f>IF(ISBLANK($C80)*OR(ISBLANK($D80)),"",C80*D80)</f>
        <v/>
      </c>
    </row>
  </sheetData>
  <dataConsolidate>
    <dataRefs count="1">
      <dataRef ref="B23:B25" sheet="Loan Application"/>
    </dataRefs>
  </dataConsolidate>
  <mergeCells count="6">
    <mergeCell ref="A17:A18"/>
    <mergeCell ref="B17:B18"/>
    <mergeCell ref="D6:G6"/>
    <mergeCell ref="A8:A9"/>
    <mergeCell ref="B8:B9"/>
    <mergeCell ref="A4:B4"/>
  </mergeCells>
  <conditionalFormatting sqref="E74 C74">
    <cfRule type="expression" dxfId="6" priority="11">
      <formula>ISBLANK($A123)</formula>
    </cfRule>
  </conditionalFormatting>
  <conditionalFormatting sqref="E28:E73 D28:D79 C24:E27 C28:C73">
    <cfRule type="expression" dxfId="5" priority="5" stopIfTrue="1">
      <formula>ISBLANK($A24)</formula>
    </cfRule>
  </conditionalFormatting>
  <conditionalFormatting sqref="D24:D79">
    <cfRule type="expression" dxfId="4" priority="4">
      <formula>ISBLANK($A24)</formula>
    </cfRule>
  </conditionalFormatting>
  <conditionalFormatting sqref="D12:G18">
    <cfRule type="expression" dxfId="3" priority="3">
      <formula>ISBLANK($D12)</formula>
    </cfRule>
  </conditionalFormatting>
  <conditionalFormatting sqref="F24:F80">
    <cfRule type="expression" dxfId="2" priority="2" stopIfTrue="1">
      <formula>ISBLANK($A24)</formula>
    </cfRule>
  </conditionalFormatting>
  <conditionalFormatting sqref="A74:B74">
    <cfRule type="expression" dxfId="1" priority="13">
      <formula>ISBLANK($A123)</formula>
    </cfRule>
  </conditionalFormatting>
  <conditionalFormatting sqref="A24:B73">
    <cfRule type="expression" dxfId="0" priority="15" stopIfTrue="1">
      <formula>ISBLANK($A24)</formula>
    </cfRule>
  </conditionalFormatting>
  <dataValidations count="2">
    <dataValidation allowBlank="1" showInputMessage="1" showErrorMessage="1" prompt="enter numbers only" sqref="B10 B14"/>
    <dataValidation type="whole" allowBlank="1" showInputMessage="1" showErrorMessage="1" sqref="C24:C68">
      <formula1>1</formula1>
      <formula2>5000000000000000</formula2>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49" r:id="rId4" name="Spinner 25">
              <controlPr defaultSize="0" autoPict="0">
                <anchor moveWithCells="1" sizeWithCells="1">
                  <from>
                    <xdr:col>2</xdr:col>
                    <xdr:colOff>9525</xdr:colOff>
                    <xdr:row>23</xdr:row>
                    <xdr:rowOff>9525</xdr:rowOff>
                  </from>
                  <to>
                    <xdr:col>2</xdr:col>
                    <xdr:colOff>133350</xdr:colOff>
                    <xdr:row>23</xdr:row>
                    <xdr:rowOff>180975</xdr:rowOff>
                  </to>
                </anchor>
              </controlPr>
            </control>
          </mc:Choice>
        </mc:AlternateContent>
        <mc:AlternateContent xmlns:mc="http://schemas.openxmlformats.org/markup-compatibility/2006">
          <mc:Choice Requires="x14">
            <control shapeId="1050" r:id="rId5" name="Spinner 26">
              <controlPr defaultSize="0" autoPict="0">
                <anchor moveWithCells="1" sizeWithCells="1">
                  <from>
                    <xdr:col>2</xdr:col>
                    <xdr:colOff>9525</xdr:colOff>
                    <xdr:row>24</xdr:row>
                    <xdr:rowOff>9525</xdr:rowOff>
                  </from>
                  <to>
                    <xdr:col>2</xdr:col>
                    <xdr:colOff>133350</xdr:colOff>
                    <xdr:row>24</xdr:row>
                    <xdr:rowOff>180975</xdr:rowOff>
                  </to>
                </anchor>
              </controlPr>
            </control>
          </mc:Choice>
        </mc:AlternateContent>
        <mc:AlternateContent xmlns:mc="http://schemas.openxmlformats.org/markup-compatibility/2006">
          <mc:Choice Requires="x14">
            <control shapeId="1051" r:id="rId6" name="Spinner 27">
              <controlPr defaultSize="0" autoPict="0">
                <anchor moveWithCells="1" sizeWithCells="1">
                  <from>
                    <xdr:col>2</xdr:col>
                    <xdr:colOff>9525</xdr:colOff>
                    <xdr:row>25</xdr:row>
                    <xdr:rowOff>9525</xdr:rowOff>
                  </from>
                  <to>
                    <xdr:col>2</xdr:col>
                    <xdr:colOff>133350</xdr:colOff>
                    <xdr:row>25</xdr:row>
                    <xdr:rowOff>180975</xdr:rowOff>
                  </to>
                </anchor>
              </controlPr>
            </control>
          </mc:Choice>
        </mc:AlternateContent>
        <mc:AlternateContent xmlns:mc="http://schemas.openxmlformats.org/markup-compatibility/2006">
          <mc:Choice Requires="x14">
            <control shapeId="1052" r:id="rId7" name="Spinner 28">
              <controlPr defaultSize="0" autoPict="0">
                <anchor moveWithCells="1" sizeWithCells="1">
                  <from>
                    <xdr:col>2</xdr:col>
                    <xdr:colOff>9525</xdr:colOff>
                    <xdr:row>26</xdr:row>
                    <xdr:rowOff>9525</xdr:rowOff>
                  </from>
                  <to>
                    <xdr:col>2</xdr:col>
                    <xdr:colOff>133350</xdr:colOff>
                    <xdr:row>26</xdr:row>
                    <xdr:rowOff>180975</xdr:rowOff>
                  </to>
                </anchor>
              </controlPr>
            </control>
          </mc:Choice>
        </mc:AlternateContent>
        <mc:AlternateContent xmlns:mc="http://schemas.openxmlformats.org/markup-compatibility/2006">
          <mc:Choice Requires="x14">
            <control shapeId="1053" r:id="rId8" name="Spinner 29">
              <controlPr defaultSize="0" autoPict="0">
                <anchor moveWithCells="1" sizeWithCells="1">
                  <from>
                    <xdr:col>2</xdr:col>
                    <xdr:colOff>9525</xdr:colOff>
                    <xdr:row>27</xdr:row>
                    <xdr:rowOff>9525</xdr:rowOff>
                  </from>
                  <to>
                    <xdr:col>2</xdr:col>
                    <xdr:colOff>133350</xdr:colOff>
                    <xdr:row>27</xdr:row>
                    <xdr:rowOff>180975</xdr:rowOff>
                  </to>
                </anchor>
              </controlPr>
            </control>
          </mc:Choice>
        </mc:AlternateContent>
        <mc:AlternateContent xmlns:mc="http://schemas.openxmlformats.org/markup-compatibility/2006">
          <mc:Choice Requires="x14">
            <control shapeId="1054" r:id="rId9" name="Spinner 30">
              <controlPr defaultSize="0" autoPict="0">
                <anchor moveWithCells="1" sizeWithCells="1">
                  <from>
                    <xdr:col>2</xdr:col>
                    <xdr:colOff>9525</xdr:colOff>
                    <xdr:row>28</xdr:row>
                    <xdr:rowOff>19050</xdr:rowOff>
                  </from>
                  <to>
                    <xdr:col>2</xdr:col>
                    <xdr:colOff>133350</xdr:colOff>
                    <xdr:row>29</xdr:row>
                    <xdr:rowOff>0</xdr:rowOff>
                  </to>
                </anchor>
              </controlPr>
            </control>
          </mc:Choice>
        </mc:AlternateContent>
      </controls>
    </mc:Choice>
  </mc:AlternateContent>
  <tableParts count="1">
    <tablePart r:id="rId10"/>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'Drop Down Options'!$B$3:$E$3</xm:f>
          </x14:formula1>
          <xm:sqref>B15</xm:sqref>
        </x14:dataValidation>
        <x14:dataValidation type="list" allowBlank="1" showInputMessage="1" showErrorMessage="1">
          <x14:formula1>
            <xm:f>'Drop Down Options'!$B$7:$C$7</xm:f>
          </x14:formula1>
          <xm:sqref>B19</xm:sqref>
        </x14:dataValidation>
        <x14:dataValidation type="list" allowBlank="1" showInputMessage="1" showErrorMessage="1">
          <x14:formula1>
            <xm:f>'Drop Down Options'!$B$9:$G$9</xm:f>
          </x14:formula1>
          <xm:sqref>F8:F18</xm:sqref>
        </x14:dataValidation>
        <x14:dataValidation type="list" allowBlank="1" showInputMessage="1" showErrorMessage="1">
          <x14:formula1>
            <xm:f>'Drop Down Options'!$B$5:$D$5</xm:f>
          </x14:formula1>
          <xm:sqref>B16</xm:sqref>
        </x14:dataValidation>
        <x14:dataValidation type="list" allowBlank="1" showInputMessage="1" showErrorMessage="1">
          <x14:formula1>
            <xm:f>'Drop Down Options'!$B$11:$M$11</xm:f>
          </x14:formula1>
          <xm:sqref>E24:E68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
  <sheetViews>
    <sheetView workbookViewId="0">
      <selection activeCell="B8" sqref="B8"/>
    </sheetView>
  </sheetViews>
  <sheetFormatPr defaultRowHeight="15"/>
  <cols>
    <col min="1" max="1" width="31.42578125" customWidth="1"/>
    <col min="2" max="3" width="6.42578125" customWidth="1"/>
    <col min="4" max="7" width="10" customWidth="1"/>
    <col min="8" max="8" width="14.28515625" customWidth="1"/>
    <col min="9" max="10" width="8.5703125" customWidth="1"/>
    <col min="11" max="12" width="10" customWidth="1"/>
    <col min="13" max="13" width="15.7109375" customWidth="1"/>
    <col min="14" max="14" width="6.28515625" customWidth="1"/>
    <col min="15" max="15" width="8.5703125" customWidth="1"/>
    <col min="16" max="16" width="14.28515625" customWidth="1"/>
    <col min="17" max="17" width="15.85546875" customWidth="1"/>
    <col min="18" max="18" width="6.28515625" customWidth="1"/>
    <col min="19" max="19" width="8.5703125" customWidth="1"/>
    <col min="20" max="20" width="14.28515625" customWidth="1"/>
    <col min="21" max="21" width="15.85546875" customWidth="1"/>
    <col min="22" max="22" width="6.28515625" customWidth="1"/>
    <col min="23" max="23" width="8.5703125" customWidth="1"/>
    <col min="24" max="24" width="14.28515625" customWidth="1"/>
  </cols>
  <sheetData>
    <row r="1" spans="1:16" ht="23.25" customHeight="1" thickBot="1">
      <c r="A1" s="39" t="s">
        <v>54</v>
      </c>
      <c r="B1" s="39"/>
      <c r="C1" s="39"/>
      <c r="D1" s="39"/>
      <c r="E1" s="39"/>
      <c r="F1" s="39"/>
      <c r="G1" s="39"/>
      <c r="H1" s="39"/>
      <c r="I1" s="39"/>
      <c r="J1" s="39"/>
      <c r="K1" s="39"/>
      <c r="L1" s="39"/>
      <c r="M1" s="39"/>
      <c r="N1" s="39"/>
      <c r="O1" s="39"/>
      <c r="P1" s="39"/>
    </row>
    <row r="2" spans="1:16" ht="15" customHeight="1">
      <c r="A2" s="40" t="s">
        <v>55</v>
      </c>
      <c r="B2" s="40"/>
      <c r="C2" s="40"/>
      <c r="D2" s="40"/>
      <c r="E2" s="40"/>
      <c r="F2" s="40"/>
      <c r="G2" s="40"/>
      <c r="H2" s="40"/>
      <c r="I2" s="40"/>
      <c r="J2" s="40"/>
      <c r="K2" s="40"/>
      <c r="L2" s="40"/>
      <c r="M2" s="40"/>
      <c r="N2" s="40"/>
      <c r="O2" s="40"/>
      <c r="P2" s="40"/>
    </row>
    <row r="3" spans="1:16" ht="30" customHeight="1">
      <c r="A3" s="19"/>
      <c r="B3" s="20"/>
      <c r="C3" s="21"/>
      <c r="D3" s="22" t="s">
        <v>65</v>
      </c>
      <c r="E3" s="22" t="s">
        <v>66</v>
      </c>
      <c r="F3" s="22" t="s">
        <v>67</v>
      </c>
      <c r="G3" s="22" t="s">
        <v>68</v>
      </c>
      <c r="H3" s="22" t="s">
        <v>69</v>
      </c>
      <c r="I3" s="22" t="s">
        <v>70</v>
      </c>
      <c r="J3" s="22" t="s">
        <v>71</v>
      </c>
      <c r="K3" s="22" t="s">
        <v>72</v>
      </c>
      <c r="L3" s="22" t="s">
        <v>73</v>
      </c>
      <c r="M3" s="22" t="s">
        <v>74</v>
      </c>
      <c r="N3" s="22" t="s">
        <v>75</v>
      </c>
      <c r="O3" s="22" t="s">
        <v>76</v>
      </c>
      <c r="P3" s="22" t="s">
        <v>77</v>
      </c>
    </row>
    <row r="4" spans="1:16" ht="15.75" customHeight="1">
      <c r="A4" s="23" t="s">
        <v>78</v>
      </c>
      <c r="B4" s="24" t="s">
        <v>79</v>
      </c>
      <c r="C4" s="25" t="s">
        <v>80</v>
      </c>
      <c r="D4" s="26">
        <v>164.36</v>
      </c>
      <c r="E4" s="27">
        <v>159.37</v>
      </c>
      <c r="F4" s="27">
        <v>164.51</v>
      </c>
      <c r="G4" s="27">
        <v>158.5</v>
      </c>
      <c r="H4" s="28">
        <v>61599</v>
      </c>
      <c r="I4" s="27">
        <v>4.99</v>
      </c>
      <c r="J4" s="29">
        <v>3.13</v>
      </c>
      <c r="K4" s="27">
        <v>220.93</v>
      </c>
      <c r="L4" s="27">
        <v>111.07</v>
      </c>
      <c r="M4" s="28">
        <v>1527270758</v>
      </c>
      <c r="N4" s="27">
        <v>6.33</v>
      </c>
      <c r="O4" s="27">
        <v>25.97</v>
      </c>
      <c r="P4" s="28">
        <v>7141447</v>
      </c>
    </row>
    <row r="5" spans="1:16">
      <c r="A5" s="23" t="s">
        <v>95</v>
      </c>
      <c r="B5" s="24" t="s">
        <v>79</v>
      </c>
      <c r="C5" s="25" t="s">
        <v>80</v>
      </c>
      <c r="D5" s="26">
        <v>80.97</v>
      </c>
      <c r="E5" s="27">
        <v>80.12</v>
      </c>
      <c r="F5" s="27">
        <v>81.3</v>
      </c>
      <c r="G5" s="27">
        <v>80.02</v>
      </c>
      <c r="H5" s="28">
        <v>7862575</v>
      </c>
      <c r="I5" s="27">
        <v>0.85</v>
      </c>
      <c r="J5" s="29">
        <v>1.06</v>
      </c>
      <c r="K5" s="27">
        <v>83.87</v>
      </c>
      <c r="L5" s="27">
        <v>65.02</v>
      </c>
      <c r="M5" s="28">
        <v>215530145509</v>
      </c>
      <c r="N5" s="27">
        <v>3.08</v>
      </c>
      <c r="O5" s="27">
        <v>26.39</v>
      </c>
      <c r="P5" s="28">
        <v>2661851865</v>
      </c>
    </row>
    <row r="6" spans="1:16" ht="30" customHeight="1">
      <c r="A6" s="23" t="s">
        <v>83</v>
      </c>
      <c r="B6" s="24" t="s">
        <v>79</v>
      </c>
      <c r="C6" s="25" t="s">
        <v>80</v>
      </c>
      <c r="D6" s="26">
        <v>118.57</v>
      </c>
      <c r="E6" s="27">
        <v>117.58</v>
      </c>
      <c r="F6" s="27">
        <v>118.73</v>
      </c>
      <c r="G6" s="27">
        <v>116.57</v>
      </c>
      <c r="H6" s="28">
        <v>28095168</v>
      </c>
      <c r="I6" s="27">
        <v>0.99</v>
      </c>
      <c r="J6" s="29">
        <v>0.84</v>
      </c>
      <c r="K6" s="27">
        <v>120.79</v>
      </c>
      <c r="L6" s="27">
        <v>72</v>
      </c>
      <c r="M6" s="28">
        <v>336314605579</v>
      </c>
      <c r="N6" s="27">
        <v>1.63</v>
      </c>
      <c r="O6" s="27">
        <v>72.459999999999994</v>
      </c>
      <c r="P6" s="28">
        <v>2311865096</v>
      </c>
    </row>
    <row r="7" spans="1:16" ht="16.5" customHeight="1">
      <c r="A7" s="23" t="s">
        <v>89</v>
      </c>
      <c r="B7" s="24" t="s">
        <v>79</v>
      </c>
      <c r="C7" s="25" t="s">
        <v>80</v>
      </c>
      <c r="D7" s="26">
        <v>93.15</v>
      </c>
      <c r="E7" s="27">
        <v>93.45</v>
      </c>
      <c r="F7" s="27">
        <v>93.97</v>
      </c>
      <c r="G7" s="27">
        <v>92.97</v>
      </c>
      <c r="H7" s="28">
        <v>0</v>
      </c>
      <c r="I7" s="27">
        <v>-0.3</v>
      </c>
      <c r="J7" s="29">
        <v>-0.32</v>
      </c>
      <c r="K7" s="27">
        <v>132.91999999999999</v>
      </c>
      <c r="L7" s="27">
        <v>10</v>
      </c>
      <c r="M7" s="28" t="s">
        <v>90</v>
      </c>
      <c r="N7" s="27" t="s">
        <v>90</v>
      </c>
      <c r="O7" s="27" t="s">
        <v>90</v>
      </c>
      <c r="P7" s="28" t="s">
        <v>90</v>
      </c>
    </row>
    <row r="8" spans="1:16" ht="30" customHeight="1">
      <c r="A8" s="23" t="s">
        <v>112</v>
      </c>
      <c r="B8" s="24" t="s">
        <v>79</v>
      </c>
      <c r="C8" s="25" t="s">
        <v>80</v>
      </c>
      <c r="D8" s="26">
        <v>57.36</v>
      </c>
      <c r="E8" s="27">
        <v>56.23</v>
      </c>
      <c r="F8" s="27">
        <v>57.37</v>
      </c>
      <c r="G8" s="27">
        <v>56.11</v>
      </c>
      <c r="H8" s="28">
        <v>8616189</v>
      </c>
      <c r="I8" s="27">
        <v>1.1299999999999999</v>
      </c>
      <c r="J8" s="29">
        <v>2.0099999999999998</v>
      </c>
      <c r="K8" s="27">
        <v>64</v>
      </c>
      <c r="L8" s="27">
        <v>42.05</v>
      </c>
      <c r="M8" s="28">
        <v>84026664000</v>
      </c>
      <c r="N8" s="27">
        <v>1.69</v>
      </c>
      <c r="O8" s="27">
        <v>33.9</v>
      </c>
      <c r="P8" s="28">
        <v>1464900000</v>
      </c>
    </row>
    <row r="9" spans="1:16" ht="30" customHeight="1" thickBot="1">
      <c r="A9" s="18"/>
      <c r="B9" s="18"/>
      <c r="C9" s="16"/>
      <c r="D9" s="16"/>
      <c r="E9" s="16"/>
      <c r="F9" s="16"/>
      <c r="G9" s="16"/>
      <c r="H9" s="16"/>
      <c r="I9" s="16"/>
      <c r="J9" s="16"/>
      <c r="K9" s="16"/>
      <c r="L9" s="18"/>
      <c r="M9" s="18"/>
      <c r="N9" s="18"/>
      <c r="O9" s="18"/>
      <c r="P9" s="18"/>
    </row>
    <row r="10" spans="1:16" ht="30" customHeight="1">
      <c r="A10" s="42" t="s">
        <v>56</v>
      </c>
      <c r="B10" s="43"/>
      <c r="C10" s="44"/>
      <c r="D10" s="16"/>
      <c r="E10" s="42" t="s">
        <v>57</v>
      </c>
      <c r="F10" s="43"/>
      <c r="G10" s="44"/>
      <c r="H10" s="16"/>
      <c r="I10" s="16"/>
      <c r="J10" s="16"/>
      <c r="K10" s="16"/>
      <c r="L10" s="16"/>
      <c r="M10" s="16"/>
      <c r="N10" s="16"/>
      <c r="O10" s="16"/>
      <c r="P10" s="16"/>
    </row>
    <row r="11" spans="1:16" ht="49.5" customHeight="1" thickBot="1">
      <c r="A11" s="45" t="s">
        <v>64</v>
      </c>
      <c r="B11" s="45"/>
      <c r="C11" s="46"/>
      <c r="D11" s="17"/>
      <c r="E11" s="47" t="s">
        <v>58</v>
      </c>
      <c r="F11" s="45"/>
      <c r="G11" s="46"/>
      <c r="H11" s="16"/>
      <c r="I11" s="16"/>
      <c r="J11" s="16"/>
      <c r="K11" s="16"/>
      <c r="L11" s="16"/>
      <c r="M11" s="16"/>
      <c r="N11" s="16"/>
      <c r="O11" s="16"/>
      <c r="P11" s="16"/>
    </row>
    <row r="12" spans="1:16" ht="30" customHeight="1">
      <c r="A12" s="18"/>
      <c r="B12" s="18"/>
      <c r="C12" s="18"/>
      <c r="D12" s="18"/>
      <c r="E12" s="18"/>
      <c r="F12" s="18"/>
      <c r="G12" s="18"/>
      <c r="H12" s="18"/>
      <c r="I12" s="18"/>
      <c r="J12" s="18"/>
      <c r="K12" s="18"/>
      <c r="L12" s="18"/>
      <c r="M12" s="18"/>
      <c r="N12" s="18"/>
      <c r="O12" s="18"/>
      <c r="P12" s="18"/>
    </row>
    <row r="13" spans="1:16" ht="16.5" customHeight="1">
      <c r="A13" s="41" t="s">
        <v>59</v>
      </c>
      <c r="B13" s="41"/>
      <c r="C13" s="41"/>
      <c r="D13" s="41"/>
      <c r="E13" s="41"/>
      <c r="F13" s="41"/>
      <c r="G13" s="41"/>
      <c r="H13" s="41"/>
      <c r="I13" s="41"/>
      <c r="J13" s="41"/>
      <c r="K13" s="41"/>
      <c r="L13" s="41"/>
      <c r="M13" s="41"/>
      <c r="N13" s="41"/>
      <c r="O13" s="41"/>
      <c r="P13" s="41"/>
    </row>
    <row r="14" spans="1:16" ht="49.5" customHeight="1">
      <c r="A14" s="49" t="s">
        <v>60</v>
      </c>
      <c r="B14" s="49"/>
      <c r="C14" s="49"/>
      <c r="D14" s="49"/>
      <c r="E14" s="49"/>
      <c r="F14" s="49"/>
      <c r="G14" s="49"/>
      <c r="H14" s="49"/>
      <c r="I14" s="49"/>
      <c r="J14" s="49"/>
      <c r="K14" s="49"/>
      <c r="L14" s="49"/>
      <c r="M14" s="49"/>
      <c r="N14" s="49"/>
      <c r="O14" s="49"/>
      <c r="P14" s="49"/>
    </row>
    <row r="15" spans="1:16" ht="16.5" customHeight="1">
      <c r="A15" s="38"/>
      <c r="B15" s="38"/>
      <c r="C15" s="38"/>
      <c r="D15" s="38"/>
      <c r="E15" s="38"/>
      <c r="F15" s="38"/>
      <c r="G15" s="38"/>
      <c r="H15" s="38"/>
      <c r="I15" s="38"/>
      <c r="J15" s="38"/>
      <c r="K15" s="38"/>
      <c r="L15" s="38"/>
      <c r="M15" s="38"/>
      <c r="N15" s="38"/>
      <c r="O15" s="38"/>
      <c r="P15" s="38"/>
    </row>
    <row r="16" spans="1:16" ht="49.5" customHeight="1">
      <c r="A16" s="49" t="s">
        <v>61</v>
      </c>
      <c r="B16" s="49"/>
      <c r="C16" s="49"/>
      <c r="D16" s="49"/>
      <c r="E16" s="49"/>
      <c r="F16" s="49"/>
      <c r="G16" s="49"/>
      <c r="H16" s="49"/>
      <c r="I16" s="49"/>
      <c r="J16" s="49"/>
      <c r="K16" s="49"/>
      <c r="L16" s="49"/>
      <c r="M16" s="49"/>
      <c r="N16" s="49"/>
      <c r="O16" s="49"/>
      <c r="P16" s="49"/>
    </row>
    <row r="17" spans="1:16" ht="49.5" customHeight="1">
      <c r="A17" s="38"/>
      <c r="B17" s="38"/>
      <c r="C17" s="38"/>
      <c r="D17" s="38"/>
      <c r="E17" s="38"/>
      <c r="F17" s="38"/>
      <c r="G17" s="38"/>
      <c r="H17" s="38"/>
      <c r="I17" s="38"/>
      <c r="J17" s="38"/>
      <c r="K17" s="38"/>
      <c r="L17" s="38"/>
      <c r="M17" s="38"/>
      <c r="N17" s="38"/>
      <c r="O17" s="38"/>
      <c r="P17" s="38"/>
    </row>
    <row r="18" spans="1:16" ht="38.25" customHeight="1">
      <c r="A18" s="49" t="s">
        <v>62</v>
      </c>
      <c r="B18" s="49"/>
      <c r="C18" s="49"/>
      <c r="D18" s="49"/>
      <c r="E18" s="49"/>
      <c r="F18" s="49"/>
      <c r="G18" s="49"/>
      <c r="H18" s="49"/>
      <c r="I18" s="49"/>
      <c r="J18" s="49"/>
      <c r="K18" s="49"/>
      <c r="L18" s="49"/>
      <c r="M18" s="49"/>
      <c r="N18" s="49"/>
      <c r="O18" s="49"/>
      <c r="P18" s="49"/>
    </row>
    <row r="19" spans="1:16">
      <c r="A19" s="38"/>
      <c r="B19" s="38"/>
      <c r="C19" s="38"/>
      <c r="D19" s="38"/>
      <c r="E19" s="38"/>
      <c r="F19" s="38"/>
      <c r="G19" s="38"/>
      <c r="H19" s="38"/>
      <c r="I19" s="38"/>
      <c r="J19" s="38"/>
      <c r="K19" s="38"/>
      <c r="L19" s="38"/>
      <c r="M19" s="38"/>
      <c r="N19" s="38"/>
      <c r="O19" s="38"/>
      <c r="P19" s="38"/>
    </row>
    <row r="20" spans="1:16" ht="38.25" customHeight="1">
      <c r="A20" s="50" t="s">
        <v>63</v>
      </c>
    </row>
  </sheetData>
  <mergeCells count="13">
    <mergeCell ref="A19:P19"/>
    <mergeCell ref="A18:P18"/>
    <mergeCell ref="A1:P1"/>
    <mergeCell ref="A2:P2"/>
    <mergeCell ref="A10:C10"/>
    <mergeCell ref="E10:G10"/>
    <mergeCell ref="A13:P13"/>
    <mergeCell ref="A14:P14"/>
    <mergeCell ref="A15:P15"/>
    <mergeCell ref="A16:P16"/>
    <mergeCell ref="A17:P17"/>
    <mergeCell ref="A11:C11"/>
    <mergeCell ref="E11:G11"/>
  </mergeCells>
  <hyperlinks>
    <hyperlink ref="A2" r:id="rId1" display="http://money.msn.com/"/>
    <hyperlink ref="A4" r:id="rId2" display="http://www.msn.com/en-us/money/stockdetails/126.1.COKE.NAS"/>
    <hyperlink ref="B4" r:id="rId3" display="http://www.msn.com/en-us/money/stockdetails/charts/fi-126.1.COKE.NAS"/>
    <hyperlink ref="C4" r:id="rId4" display="http://www.msn.com/en-us/money/stockdetails/126.1.COKE.NAS"/>
    <hyperlink ref="A5" r:id="rId5" display="http://www.msn.com/en-us/money/stockdetails/126.1.PG.NYS"/>
    <hyperlink ref="B5" r:id="rId6" display="http://www.msn.com/en-us/money/stockdetails/charts/fi-126.1.PG.NYS"/>
    <hyperlink ref="C5" r:id="rId7" display="http://www.msn.com/en-us/money/stockdetails/126.1.PG.NYS"/>
    <hyperlink ref="A6" r:id="rId8" display="http://www.msn.com/en-us/money/stockdetails/126.1.FB.NAS"/>
    <hyperlink ref="B6" r:id="rId9" display="http://www.msn.com/en-us/money/stockdetails/charts/fi-126.1.FB.NAS"/>
    <hyperlink ref="C6" r:id="rId10" display="http://www.msn.com/en-us/money/stockdetails/126.1.FB.NAS"/>
    <hyperlink ref="A7" r:id="rId11" display="http://www.msn.com/en-us/money/indexdetails/126.10.APQ"/>
    <hyperlink ref="B7" r:id="rId12" display="http://www.msn.com/en-us/money/indexdetails/charts/fi-126.10.APQ"/>
    <hyperlink ref="C7" r:id="rId13" display="http://www.msn.com/en-us/money/indexdetails/126.10.APQ"/>
    <hyperlink ref="A8" r:id="rId14" display="http://www.msn.com/en-us/money/stockdetails/126.1.SBUX.NAS"/>
    <hyperlink ref="B8" r:id="rId15" display="http://www.msn.com/en-us/money/stockdetails/charts/fi-126.1.SBUX.NAS"/>
    <hyperlink ref="C8" r:id="rId16" display="http://www.msn.com/en-us/money/stockdetails/126.1.SBUX.NAS"/>
    <hyperlink ref="A10" r:id="rId17" display="http://money.msn.com/"/>
    <hyperlink ref="E10" r:id="rId18" display="http://office.microsoft.com/"/>
    <hyperlink ref="A13" r:id="rId19" display="http://g.msn.com/0TO_/enus"/>
    <hyperlink ref="A20" r:id="rId20" display="http://go.microsoft.com/fwlink/?LinkID=286759"/>
  </hyperlinks>
  <pageMargins left="0.7" right="0.7" top="0.75" bottom="0.75" header="0.3" footer="0.3"/>
  <pageSetup paperSize="0" orientation="portrait" r:id="rId2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373"/>
  <sheetViews>
    <sheetView workbookViewId="0">
      <selection activeCell="B14" sqref="B14"/>
    </sheetView>
  </sheetViews>
  <sheetFormatPr defaultRowHeight="15"/>
  <cols>
    <col min="1" max="1" width="21.5703125" bestFit="1" customWidth="1"/>
    <col min="2" max="2" width="17.7109375" bestFit="1" customWidth="1"/>
    <col min="3" max="3" width="12.5703125" bestFit="1" customWidth="1"/>
    <col min="4" max="4" width="22" customWidth="1"/>
    <col min="5" max="5" width="12.5703125" customWidth="1"/>
    <col min="6" max="6" width="11.5703125" customWidth="1"/>
    <col min="7" max="7" width="21" bestFit="1" customWidth="1"/>
    <col min="8" max="8" width="11.5703125" bestFit="1" customWidth="1"/>
    <col min="9" max="9" width="11.7109375" customWidth="1"/>
    <col min="10" max="10" width="13.28515625" customWidth="1"/>
    <col min="11" max="11" width="11.5703125" bestFit="1" customWidth="1"/>
  </cols>
  <sheetData>
    <row r="1" spans="1:9">
      <c r="A1" t="s">
        <v>86</v>
      </c>
    </row>
    <row r="3" spans="1:9">
      <c r="A3" t="s">
        <v>108</v>
      </c>
    </row>
    <row r="4" spans="1:9">
      <c r="A4" t="s">
        <v>101</v>
      </c>
      <c r="B4" t="str">
        <f>ApplicantName</f>
        <v>Jane Doe</v>
      </c>
      <c r="D4" t="s">
        <v>103</v>
      </c>
      <c r="E4" s="53">
        <f>AnnualGrossIncome/12</f>
        <v>4166.666666666667</v>
      </c>
      <c r="G4" t="s">
        <v>104</v>
      </c>
      <c r="H4" s="53">
        <f ca="1">SUM(Debts)</f>
        <v>1250</v>
      </c>
    </row>
    <row r="5" spans="1:9">
      <c r="A5" t="s">
        <v>87</v>
      </c>
      <c r="B5" s="51">
        <f>LoanRequestAmount</f>
        <v>100000</v>
      </c>
      <c r="D5" t="s">
        <v>91</v>
      </c>
      <c r="E5" t="str">
        <f ca="1">IF(SUM(AllStockValues) &gt;= (Value_rate/100*LoanRequestAmount),IF(TechStocks &lt; (Quality_rate/100*SUM(AllStockValues)),IF(MAX(AllStockValues) &lt; (Quality_rate/100*SUM(AllStockValues)), "Low Risk","High Risk"),"High Risk"),"High Risk")</f>
        <v>High Risk</v>
      </c>
      <c r="G5" t="s">
        <v>102</v>
      </c>
      <c r="H5" s="53">
        <f ca="1">IF(RiskLevel ="Low Risk", 0.1*LoanRequestAmount, 0.2*LoanRequestAmount)</f>
        <v>20000</v>
      </c>
    </row>
    <row r="7" spans="1:9">
      <c r="A7" t="s">
        <v>105</v>
      </c>
      <c r="B7" t="str">
        <f ca="1">IF(RiskLevel="Low Risk", "Fixed","Variable")</f>
        <v>Variable</v>
      </c>
      <c r="D7" t="s">
        <v>133</v>
      </c>
      <c r="E7">
        <v>1.38</v>
      </c>
      <c r="F7" t="s">
        <v>116</v>
      </c>
      <c r="G7" t="s">
        <v>151</v>
      </c>
      <c r="H7">
        <v>2</v>
      </c>
      <c r="I7" t="s">
        <v>116</v>
      </c>
    </row>
    <row r="8" spans="1:9">
      <c r="A8" t="s">
        <v>109</v>
      </c>
      <c r="B8">
        <v>5</v>
      </c>
      <c r="G8" t="s">
        <v>152</v>
      </c>
      <c r="H8">
        <v>2</v>
      </c>
      <c r="I8" t="s">
        <v>116</v>
      </c>
    </row>
    <row r="9" spans="1:9">
      <c r="G9" t="s">
        <v>153</v>
      </c>
      <c r="H9">
        <v>2</v>
      </c>
      <c r="I9" t="s">
        <v>116</v>
      </c>
    </row>
    <row r="11" spans="1:9">
      <c r="A11" t="s">
        <v>127</v>
      </c>
    </row>
    <row r="12" spans="1:9">
      <c r="A12" t="s">
        <v>128</v>
      </c>
      <c r="B12" t="s">
        <v>134</v>
      </c>
      <c r="C12" t="s">
        <v>135</v>
      </c>
      <c r="D12" t="s">
        <v>132</v>
      </c>
      <c r="E12" t="s">
        <v>130</v>
      </c>
      <c r="F12" t="s">
        <v>131</v>
      </c>
    </row>
    <row r="13" spans="1:9">
      <c r="A13">
        <v>0</v>
      </c>
      <c r="F13" s="53">
        <f ca="1">LoanRequestAmount-Down_Payment</f>
        <v>80000</v>
      </c>
    </row>
    <row r="14" spans="1:9">
      <c r="A14">
        <v>1</v>
      </c>
      <c r="B14" s="97">
        <f ca="1">IF(F13=0,0,-PMT(D14/12,12*Number_of_Years,$F$13))</f>
        <v>1380.6285072988931</v>
      </c>
      <c r="C14" s="97">
        <f ca="1">B14-E14</f>
        <v>1288.6285072988931</v>
      </c>
      <c r="D14" s="89">
        <f ca="1">IF(F13=0,0,Beginning_Interest_Rate)</f>
        <v>1.38E-2</v>
      </c>
      <c r="E14" s="51">
        <f ca="1">D14/12*F13</f>
        <v>92</v>
      </c>
      <c r="F14" s="51">
        <f ca="1">IF(F13-C14&gt;=1, F13-C14,0)</f>
        <v>78711.371492701102</v>
      </c>
    </row>
    <row r="15" spans="1:9">
      <c r="A15">
        <v>2</v>
      </c>
      <c r="B15" s="97">
        <f ca="1">IF(F14=0,0,-PMT(D15/12,12*Number_of_Years,$F$13))</f>
        <v>1380.6285072988931</v>
      </c>
      <c r="C15" s="97">
        <f t="shared" ref="C15:C78" ca="1" si="0">B15-E15</f>
        <v>1290.1104300822867</v>
      </c>
      <c r="D15" s="89">
        <f ca="1">IF(F14=0,0,Beginning_Interest_Rate)</f>
        <v>1.38E-2</v>
      </c>
      <c r="E15" s="51">
        <f t="shared" ref="E15:E78" ca="1" si="1">D15/12*F14</f>
        <v>90.518077216606272</v>
      </c>
      <c r="F15" s="51">
        <f t="shared" ref="F15:F78" ca="1" si="2">IF(F14-C15&gt;=1, F14-C15,0)</f>
        <v>77421.261062618811</v>
      </c>
    </row>
    <row r="16" spans="1:9">
      <c r="A16">
        <v>3</v>
      </c>
      <c r="B16" s="97">
        <f ca="1">IF(F15=0,0,-PMT(D16/12,12*Number_of_Years,$F$13))</f>
        <v>1380.6285072988931</v>
      </c>
      <c r="C16" s="97">
        <f t="shared" ca="1" si="0"/>
        <v>1291.5940570768814</v>
      </c>
      <c r="D16" s="89">
        <f ca="1">IF(F15=0,0,Beginning_Interest_Rate)</f>
        <v>1.38E-2</v>
      </c>
      <c r="E16" s="51">
        <f t="shared" ca="1" si="1"/>
        <v>89.034450222011628</v>
      </c>
      <c r="F16" s="51">
        <f t="shared" ca="1" si="2"/>
        <v>76129.667005541924</v>
      </c>
    </row>
    <row r="17" spans="1:6">
      <c r="A17">
        <v>4</v>
      </c>
      <c r="B17" s="97">
        <f ca="1">IF(F16=0,0,-PMT(D17/12,12*Number_of_Years,$F$13))</f>
        <v>1380.6285072988931</v>
      </c>
      <c r="C17" s="97">
        <f t="shared" ca="1" si="0"/>
        <v>1293.0793902425198</v>
      </c>
      <c r="D17" s="89">
        <f ca="1">IF(F16=0,0,Beginning_Interest_Rate)</f>
        <v>1.38E-2</v>
      </c>
      <c r="E17" s="51">
        <f t="shared" ca="1" si="1"/>
        <v>87.549117056373206</v>
      </c>
      <c r="F17" s="51">
        <f t="shared" ca="1" si="2"/>
        <v>74836.587615299402</v>
      </c>
    </row>
    <row r="18" spans="1:6">
      <c r="A18">
        <v>5</v>
      </c>
      <c r="B18" s="97">
        <f ca="1">IF(F17=0,0,-PMT(D18/12,12*Number_of_Years,$F$13))</f>
        <v>1380.6285072988931</v>
      </c>
      <c r="C18" s="97">
        <f t="shared" ca="1" si="0"/>
        <v>1294.5664315412987</v>
      </c>
      <c r="D18" s="89">
        <f ca="1">IF(F17=0,0,Beginning_Interest_Rate)</f>
        <v>1.38E-2</v>
      </c>
      <c r="E18" s="51">
        <f t="shared" ca="1" si="1"/>
        <v>86.062075757594314</v>
      </c>
      <c r="F18" s="51">
        <f t="shared" ca="1" si="2"/>
        <v>73542.021183758101</v>
      </c>
    </row>
    <row r="19" spans="1:6">
      <c r="A19">
        <v>6</v>
      </c>
      <c r="B19" s="97">
        <f ca="1">IF(F18=0,0,-PMT(D19/12,12*Number_of_Years,$F$13))</f>
        <v>1380.6285072988931</v>
      </c>
      <c r="C19" s="97">
        <f t="shared" ca="1" si="0"/>
        <v>1296.0551829375713</v>
      </c>
      <c r="D19" s="89">
        <f ca="1">IF(F18=0,0,Beginning_Interest_Rate)</f>
        <v>1.38E-2</v>
      </c>
      <c r="E19" s="51">
        <f t="shared" ca="1" si="1"/>
        <v>84.573324361321809</v>
      </c>
      <c r="F19" s="51">
        <f t="shared" ca="1" si="2"/>
        <v>72245.966000820525</v>
      </c>
    </row>
    <row r="20" spans="1:6">
      <c r="A20">
        <v>7</v>
      </c>
      <c r="B20" s="97">
        <f ca="1">IF(F19=0,0,-PMT(D20/12,12*Number_of_Years,$F$13))</f>
        <v>1380.6285072988931</v>
      </c>
      <c r="C20" s="97">
        <f t="shared" ca="1" si="0"/>
        <v>1297.5456463979494</v>
      </c>
      <c r="D20" s="89">
        <f ca="1">IF(F19=0,0,Beginning_Interest_Rate)</f>
        <v>1.38E-2</v>
      </c>
      <c r="E20" s="51">
        <f t="shared" ca="1" si="1"/>
        <v>83.082860900943601</v>
      </c>
      <c r="F20" s="51">
        <f t="shared" ca="1" si="2"/>
        <v>70948.420354422575</v>
      </c>
    </row>
    <row r="21" spans="1:6">
      <c r="A21">
        <v>8</v>
      </c>
      <c r="B21" s="97">
        <f ca="1">IF(F20=0,0,-PMT(D21/12,12*Number_of_Years,$F$13))</f>
        <v>1380.6285072988931</v>
      </c>
      <c r="C21" s="97">
        <f t="shared" ca="1" si="0"/>
        <v>1299.0378238913072</v>
      </c>
      <c r="D21" s="89">
        <f ca="1">IF(F20=0,0,Beginning_Interest_Rate)</f>
        <v>1.38E-2</v>
      </c>
      <c r="E21" s="51">
        <f t="shared" ca="1" si="1"/>
        <v>81.590683407585956</v>
      </c>
      <c r="F21" s="51">
        <f t="shared" ca="1" si="2"/>
        <v>69649.382530531264</v>
      </c>
    </row>
    <row r="22" spans="1:6">
      <c r="A22">
        <v>9</v>
      </c>
      <c r="B22" s="97">
        <f ca="1">IF(F21=0,0,-PMT(D22/12,12*Number_of_Years,$F$13))</f>
        <v>1380.6285072988931</v>
      </c>
      <c r="C22" s="97">
        <f t="shared" ca="1" si="0"/>
        <v>1300.531717388782</v>
      </c>
      <c r="D22" s="89">
        <f ca="1">IF(F21=0,0,Beginning_Interest_Rate)</f>
        <v>1.38E-2</v>
      </c>
      <c r="E22" s="51">
        <f t="shared" ca="1" si="1"/>
        <v>80.096789910110957</v>
      </c>
      <c r="F22" s="51">
        <f t="shared" ca="1" si="2"/>
        <v>68348.850813142475</v>
      </c>
    </row>
    <row r="23" spans="1:6">
      <c r="A23">
        <v>10</v>
      </c>
      <c r="B23" s="97">
        <f ca="1">IF(F22=0,0,-PMT(D23/12,12*Number_of_Years,$F$13))</f>
        <v>1380.6285072988931</v>
      </c>
      <c r="C23" s="97">
        <f t="shared" ca="1" si="0"/>
        <v>1302.0273288637793</v>
      </c>
      <c r="D23" s="89">
        <f ca="1">IF(F22=0,0,Beginning_Interest_Rate)</f>
        <v>1.38E-2</v>
      </c>
      <c r="E23" s="51">
        <f t="shared" ca="1" si="1"/>
        <v>78.601178435113852</v>
      </c>
      <c r="F23" s="51">
        <f t="shared" ca="1" si="2"/>
        <v>67046.823484278691</v>
      </c>
    </row>
    <row r="24" spans="1:6">
      <c r="A24">
        <v>11</v>
      </c>
      <c r="B24" s="97">
        <f ca="1">IF(F23=0,0,-PMT(D24/12,12*Number_of_Years,$F$13))</f>
        <v>1380.6285072988931</v>
      </c>
      <c r="C24" s="97">
        <f t="shared" ca="1" si="0"/>
        <v>1303.5246602919726</v>
      </c>
      <c r="D24" s="89">
        <f ca="1">IF(F23=0,0,Beginning_Interest_Rate)</f>
        <v>1.38E-2</v>
      </c>
      <c r="E24" s="51">
        <f t="shared" ca="1" si="1"/>
        <v>77.103847006920489</v>
      </c>
      <c r="F24" s="51">
        <f t="shared" ca="1" si="2"/>
        <v>65743.298823986712</v>
      </c>
    </row>
    <row r="25" spans="1:6">
      <c r="A25">
        <v>12</v>
      </c>
      <c r="B25" s="97">
        <f ca="1">IF(F24=0,0,-PMT(D25/12,12*Number_of_Years,$F$13))</f>
        <v>1380.6285072988931</v>
      </c>
      <c r="C25" s="97">
        <f t="shared" ca="1" si="0"/>
        <v>1305.0237136513083</v>
      </c>
      <c r="D25" s="89">
        <f ca="1">IF(F24=0,0,Beginning_Interest_Rate)</f>
        <v>1.38E-2</v>
      </c>
      <c r="E25" s="51">
        <f t="shared" ca="1" si="1"/>
        <v>75.604793647584714</v>
      </c>
      <c r="F25" s="51">
        <f t="shared" ca="1" si="2"/>
        <v>64438.275110335402</v>
      </c>
    </row>
    <row r="26" spans="1:6">
      <c r="A26">
        <v>13</v>
      </c>
      <c r="B26" s="97">
        <f ca="1">IF(InterestRateType="Fixed",IF(F25=0,0,-PMT(D26/12,12*Number_of_Years,$F$13)),IF(F25=0,0,-PMT(D26/12,12*Number_of_Years-$A$25,$F$25)))</f>
        <v>1437.1458044166702</v>
      </c>
      <c r="C26" s="97">
        <f t="shared" ca="1" si="0"/>
        <v>1255.6446628558922</v>
      </c>
      <c r="D26" s="89">
        <f ca="1">IF(InterestRateType="Fixed",IF(F25=0,0,Beginning_Interest_Rate),IF(F25=0,0,$D$25+Year_2_Adjuster))</f>
        <v>3.3799999999999997E-2</v>
      </c>
      <c r="E26" s="51">
        <f t="shared" ca="1" si="1"/>
        <v>181.50114156077805</v>
      </c>
      <c r="F26" s="51">
        <f t="shared" ca="1" si="2"/>
        <v>63182.630447479511</v>
      </c>
    </row>
    <row r="27" spans="1:6">
      <c r="A27">
        <v>14</v>
      </c>
      <c r="B27" s="97">
        <f ca="1">IF(InterestRateType="Fixed",IF(F26=0,0,-PMT(D27/12,12*Number_of_Years,$F$13)),IF(F26=0,0,-PMT(D27/12,12*Number_of_Years-$A$25,$F$25)))</f>
        <v>1437.1458044166702</v>
      </c>
      <c r="C27" s="97">
        <f t="shared" ca="1" si="0"/>
        <v>1259.1813953229362</v>
      </c>
      <c r="D27" s="89">
        <f ca="1">IF(InterestRateType="Fixed",IF(F26=0,0,Beginning_Interest_Rate),IF(F26=0,0,$D$25+Year_2_Adjuster))</f>
        <v>3.3799999999999997E-2</v>
      </c>
      <c r="E27" s="51">
        <f t="shared" ca="1" si="1"/>
        <v>177.96440909373393</v>
      </c>
      <c r="F27" s="51">
        <f t="shared" ca="1" si="2"/>
        <v>61923.449052156575</v>
      </c>
    </row>
    <row r="28" spans="1:6">
      <c r="A28">
        <v>15</v>
      </c>
      <c r="B28" s="97">
        <f ca="1">IF(InterestRateType="Fixed",IF(F27=0,0,-PMT(D28/12,12*Number_of_Years,$F$13)),IF(F27=0,0,-PMT(D28/12,12*Number_of_Years-$A$25,$F$25)))</f>
        <v>1437.1458044166702</v>
      </c>
      <c r="C28" s="97">
        <f t="shared" ca="1" si="0"/>
        <v>1262.7280895864292</v>
      </c>
      <c r="D28" s="89">
        <f ca="1">IF(InterestRateType="Fixed",IF(F27=0,0,Beginning_Interest_Rate),IF(F27=0,0,$D$25+Year_2_Adjuster))</f>
        <v>3.3799999999999997E-2</v>
      </c>
      <c r="E28" s="51">
        <f t="shared" ca="1" si="1"/>
        <v>174.41771483024101</v>
      </c>
      <c r="F28" s="51">
        <f t="shared" ca="1" si="2"/>
        <v>60660.720962570143</v>
      </c>
    </row>
    <row r="29" spans="1:6">
      <c r="A29">
        <v>16</v>
      </c>
      <c r="B29" s="97">
        <f ca="1">IF(InterestRateType="Fixed",IF(F28=0,0,-PMT(D29/12,12*Number_of_Years,$F$13)),IF(F28=0,0,-PMT(D29/12,12*Number_of_Years-$A$25,$F$25)))</f>
        <v>1437.1458044166702</v>
      </c>
      <c r="C29" s="97">
        <f t="shared" ca="1" si="0"/>
        <v>1266.284773705431</v>
      </c>
      <c r="D29" s="89">
        <f ca="1">IF(InterestRateType="Fixed",IF(F28=0,0,Beginning_Interest_Rate),IF(F28=0,0,$D$25+Year_2_Adjuster))</f>
        <v>3.3799999999999997E-2</v>
      </c>
      <c r="E29" s="51">
        <f t="shared" ca="1" si="1"/>
        <v>170.86103071123924</v>
      </c>
      <c r="F29" s="51">
        <f t="shared" ca="1" si="2"/>
        <v>59394.436188864711</v>
      </c>
    </row>
    <row r="30" spans="1:6">
      <c r="A30">
        <v>17</v>
      </c>
      <c r="B30" s="97">
        <f ca="1">IF(InterestRateType="Fixed",IF(F29=0,0,-PMT(D30/12,12*Number_of_Years,$F$13)),IF(F29=0,0,-PMT(D30/12,12*Number_of_Years-$A$25,$F$25)))</f>
        <v>1437.1458044166702</v>
      </c>
      <c r="C30" s="97">
        <f t="shared" ca="1" si="0"/>
        <v>1269.8514758180347</v>
      </c>
      <c r="D30" s="89">
        <f ca="1">IF(InterestRateType="Fixed",IF(F29=0,0,Beginning_Interest_Rate),IF(F29=0,0,$D$25+Year_2_Adjuster))</f>
        <v>3.3799999999999997E-2</v>
      </c>
      <c r="E30" s="51">
        <f t="shared" ca="1" si="1"/>
        <v>167.29432859863559</v>
      </c>
      <c r="F30" s="51">
        <f t="shared" ca="1" si="2"/>
        <v>58124.584713046679</v>
      </c>
    </row>
    <row r="31" spans="1:6">
      <c r="A31">
        <v>18</v>
      </c>
      <c r="B31" s="97">
        <f ca="1">IF(InterestRateType="Fixed",IF(F30=0,0,-PMT(D31/12,12*Number_of_Years,$F$13)),IF(F30=0,0,-PMT(D31/12,12*Number_of_Years-$A$25,$F$25)))</f>
        <v>1437.1458044166702</v>
      </c>
      <c r="C31" s="97">
        <f t="shared" ca="1" si="0"/>
        <v>1273.4282241415888</v>
      </c>
      <c r="D31" s="89">
        <f ca="1">IF(InterestRateType="Fixed",IF(F30=0,0,Beginning_Interest_Rate),IF(F30=0,0,$D$25+Year_2_Adjuster))</f>
        <v>3.3799999999999997E-2</v>
      </c>
      <c r="E31" s="51">
        <f t="shared" ca="1" si="1"/>
        <v>163.71758027508147</v>
      </c>
      <c r="F31" s="51">
        <f t="shared" ca="1" si="2"/>
        <v>56851.156488905093</v>
      </c>
    </row>
    <row r="32" spans="1:6">
      <c r="A32">
        <v>19</v>
      </c>
      <c r="B32" s="97">
        <f ca="1">IF(InterestRateType="Fixed",IF(F31=0,0,-PMT(D32/12,12*Number_of_Years,$F$13)),IF(F31=0,0,-PMT(D32/12,12*Number_of_Years-$A$25,$F$25)))</f>
        <v>1437.1458044166702</v>
      </c>
      <c r="C32" s="97">
        <f t="shared" ca="1" si="0"/>
        <v>1277.0150469729208</v>
      </c>
      <c r="D32" s="89">
        <f ca="1">IF(InterestRateType="Fixed",IF(F31=0,0,Beginning_Interest_Rate),IF(F31=0,0,$D$25+Year_2_Adjuster))</f>
        <v>3.3799999999999997E-2</v>
      </c>
      <c r="E32" s="51">
        <f t="shared" ca="1" si="1"/>
        <v>160.13075744374933</v>
      </c>
      <c r="F32" s="51">
        <f t="shared" ca="1" si="2"/>
        <v>55574.141441932174</v>
      </c>
    </row>
    <row r="33" spans="1:6">
      <c r="A33">
        <v>20</v>
      </c>
      <c r="B33" s="97">
        <f ca="1">IF(InterestRateType="Fixed",IF(F32=0,0,-PMT(D33/12,12*Number_of_Years,$F$13)),IF(F32=0,0,-PMT(D33/12,12*Number_of_Years-$A$25,$F$25)))</f>
        <v>1437.1458044166702</v>
      </c>
      <c r="C33" s="97">
        <f t="shared" ca="1" si="0"/>
        <v>1280.6119726885613</v>
      </c>
      <c r="D33" s="89">
        <f ca="1">IF(InterestRateType="Fixed",IF(F32=0,0,Beginning_Interest_Rate),IF(F32=0,0,$D$25+Year_2_Adjuster))</f>
        <v>3.3799999999999997E-2</v>
      </c>
      <c r="E33" s="51">
        <f t="shared" ca="1" si="1"/>
        <v>156.53383172810894</v>
      </c>
      <c r="F33" s="51">
        <f t="shared" ca="1" si="2"/>
        <v>54293.529469243615</v>
      </c>
    </row>
    <row r="34" spans="1:6">
      <c r="A34">
        <v>21</v>
      </c>
      <c r="B34" s="97">
        <f ca="1">IF(InterestRateType="Fixed",IF(F33=0,0,-PMT(D34/12,12*Number_of_Years,$F$13)),IF(F33=0,0,-PMT(D34/12,12*Number_of_Years-$A$25,$F$25)))</f>
        <v>1437.1458044166702</v>
      </c>
      <c r="C34" s="97">
        <f t="shared" ca="1" si="0"/>
        <v>1284.2190297449674</v>
      </c>
      <c r="D34" s="89">
        <f ca="1">IF(InterestRateType="Fixed",IF(F33=0,0,Beginning_Interest_Rate),IF(F33=0,0,$D$25+Year_2_Adjuster))</f>
        <v>3.3799999999999997E-2</v>
      </c>
      <c r="E34" s="51">
        <f t="shared" ca="1" si="1"/>
        <v>152.92677467170284</v>
      </c>
      <c r="F34" s="51">
        <f t="shared" ca="1" si="2"/>
        <v>53009.310439498644</v>
      </c>
    </row>
    <row r="35" spans="1:6">
      <c r="A35">
        <v>22</v>
      </c>
      <c r="B35" s="97">
        <f ca="1">IF(InterestRateType="Fixed",IF(F34=0,0,-PMT(D35/12,12*Number_of_Years,$F$13)),IF(F34=0,0,-PMT(D35/12,12*Number_of_Years-$A$25,$F$25)))</f>
        <v>1437.1458044166702</v>
      </c>
      <c r="C35" s="97">
        <f t="shared" ca="1" si="0"/>
        <v>1287.8362466787489</v>
      </c>
      <c r="D35" s="89">
        <f ca="1">IF(InterestRateType="Fixed",IF(F34=0,0,Beginning_Interest_Rate),IF(F34=0,0,$D$25+Year_2_Adjuster))</f>
        <v>3.3799999999999997E-2</v>
      </c>
      <c r="E35" s="51">
        <f t="shared" ca="1" si="1"/>
        <v>149.30955773792118</v>
      </c>
      <c r="F35" s="51">
        <f t="shared" ca="1" si="2"/>
        <v>51721.474192819893</v>
      </c>
    </row>
    <row r="36" spans="1:6">
      <c r="A36">
        <v>23</v>
      </c>
      <c r="B36" s="97">
        <f ca="1">IF(InterestRateType="Fixed",IF(F35=0,0,-PMT(D36/12,12*Number_of_Years,$F$13)),IF(F35=0,0,-PMT(D36/12,12*Number_of_Years-$A$25,$F$25)))</f>
        <v>1437.1458044166702</v>
      </c>
      <c r="C36" s="97">
        <f t="shared" ca="1" si="0"/>
        <v>1291.4636521068942</v>
      </c>
      <c r="D36" s="89">
        <f ca="1">IF(InterestRateType="Fixed",IF(F35=0,0,Beginning_Interest_Rate),IF(F35=0,0,$D$25+Year_2_Adjuster))</f>
        <v>3.3799999999999997E-2</v>
      </c>
      <c r="E36" s="51">
        <f t="shared" ca="1" si="1"/>
        <v>145.68215230977603</v>
      </c>
      <c r="F36" s="51">
        <f t="shared" ca="1" si="2"/>
        <v>50430.010540712996</v>
      </c>
    </row>
    <row r="37" spans="1:6">
      <c r="A37">
        <v>24</v>
      </c>
      <c r="B37" s="97">
        <f ca="1">IF(InterestRateType="Fixed",IF(F36=0,0,-PMT(D37/12,12*Number_of_Years,$F$13)),IF(F36=0,0,-PMT(D37/12,12*Number_of_Years-$A$25,$F$25)))</f>
        <v>1437.1458044166702</v>
      </c>
      <c r="C37" s="97">
        <f t="shared" ca="1" si="0"/>
        <v>1295.1012747269954</v>
      </c>
      <c r="D37" s="89">
        <f ca="1">IF(InterestRateType="Fixed",IF(F36=0,0,Beginning_Interest_Rate),IF(F36=0,0,$D$25+Year_2_Adjuster))</f>
        <v>3.3799999999999997E-2</v>
      </c>
      <c r="E37" s="51">
        <f t="shared" ca="1" si="1"/>
        <v>142.04452968967493</v>
      </c>
      <c r="F37" s="51">
        <f t="shared" ca="1" si="2"/>
        <v>49134.909265986003</v>
      </c>
    </row>
    <row r="38" spans="1:6">
      <c r="A38">
        <v>25</v>
      </c>
      <c r="B38" s="97">
        <f ca="1">IF(InterestRateType="Fixed",IF(F37=0,0,-PMT(D38/12,12*Number_of_Years,$F$13)),IF(F37=0,0,-PMT(D38/12,12*Number_of_Years-$A$37,$F$37)))</f>
        <v>1481.0149329347655</v>
      </c>
      <c r="C38" s="97">
        <f t="shared" ca="1" si="0"/>
        <v>1260.7267563922617</v>
      </c>
      <c r="D38" s="89">
        <f ca="1">IF(InterestRateType="Fixed",IF(F37=0,0,Beginning_Interest_Rate),IF(F37=0,0,$D$37+Year_3_Adjuster))</f>
        <v>5.3800000000000001E-2</v>
      </c>
      <c r="E38" s="51">
        <f t="shared" ca="1" si="1"/>
        <v>220.28817654250389</v>
      </c>
      <c r="F38" s="51">
        <f t="shared" ca="1" si="2"/>
        <v>47874.182509593738</v>
      </c>
    </row>
    <row r="39" spans="1:6">
      <c r="A39">
        <v>26</v>
      </c>
      <c r="B39" s="97">
        <f ca="1">IF(InterestRateType="Fixed",IF(F38=0,0,-PMT(D39/12,12*Number_of_Years,$F$13)),IF(F38=0,0,-PMT(D39/12,12*Number_of_Years-$A$37,$F$37)))</f>
        <v>1481.0149329347655</v>
      </c>
      <c r="C39" s="97">
        <f t="shared" ca="1" si="0"/>
        <v>1266.3790146834203</v>
      </c>
      <c r="D39" s="89">
        <f ca="1">IF(InterestRateType="Fixed",IF(F38=0,0,Beginning_Interest_Rate),IF(F38=0,0,$D$37+Year_3_Adjuster))</f>
        <v>5.3800000000000001E-2</v>
      </c>
      <c r="E39" s="51">
        <f t="shared" ca="1" si="1"/>
        <v>214.63591825134526</v>
      </c>
      <c r="F39" s="51">
        <f ca="1">IF(F38-C39&gt;=1, F38-C39,0)</f>
        <v>46607.803494910317</v>
      </c>
    </row>
    <row r="40" spans="1:6">
      <c r="A40">
        <v>27</v>
      </c>
      <c r="B40" s="97">
        <f ca="1">IF(InterestRateType="Fixed",IF(F39=0,0,-PMT(D40/12,12*Number_of_Years,$F$13)),IF(F39=0,0,-PMT(D40/12,12*Number_of_Years-$A$37,$F$37)))</f>
        <v>1481.0149329347655</v>
      </c>
      <c r="C40" s="97">
        <f t="shared" ca="1" si="0"/>
        <v>1272.0566139325842</v>
      </c>
      <c r="D40" s="89">
        <f ca="1">IF(InterestRateType="Fixed",IF(F39=0,0,Beginning_Interest_Rate),IF(F39=0,0,$D$37+Year_3_Adjuster))</f>
        <v>5.3800000000000001E-2</v>
      </c>
      <c r="E40" s="51">
        <f t="shared" ca="1" si="1"/>
        <v>208.95831900218124</v>
      </c>
      <c r="F40" s="51">
        <f t="shared" ca="1" si="2"/>
        <v>45335.746880977735</v>
      </c>
    </row>
    <row r="41" spans="1:6">
      <c r="A41">
        <v>28</v>
      </c>
      <c r="B41" s="97">
        <f ca="1">IF(InterestRateType="Fixed",IF(F40=0,0,-PMT(D41/12,12*Number_of_Years,$F$13)),IF(F40=0,0,-PMT(D41/12,12*Number_of_Years-$A$37,$F$37)))</f>
        <v>1481.0149329347655</v>
      </c>
      <c r="C41" s="97">
        <f t="shared" ca="1" si="0"/>
        <v>1277.7596677517154</v>
      </c>
      <c r="D41" s="89">
        <f ca="1">IF(InterestRateType="Fixed",IF(F40=0,0,Beginning_Interest_Rate),IF(F40=0,0,$D$37+Year_3_Adjuster))</f>
        <v>5.3800000000000001E-2</v>
      </c>
      <c r="E41" s="51">
        <f t="shared" ca="1" si="1"/>
        <v>203.25526518305017</v>
      </c>
      <c r="F41" s="51">
        <f t="shared" ca="1" si="2"/>
        <v>44057.987213226021</v>
      </c>
    </row>
    <row r="42" spans="1:6">
      <c r="A42">
        <v>29</v>
      </c>
      <c r="B42" s="97">
        <f ca="1">IF(InterestRateType="Fixed",IF(F41=0,0,-PMT(D42/12,12*Number_of_Years,$F$13)),IF(F41=0,0,-PMT(D42/12,12*Number_of_Years-$A$37,$F$37)))</f>
        <v>1481.0149329347655</v>
      </c>
      <c r="C42" s="97">
        <f t="shared" ca="1" si="0"/>
        <v>1283.4882902621355</v>
      </c>
      <c r="D42" s="89">
        <f ca="1">IF(InterestRateType="Fixed",IF(F41=0,0,Beginning_Interest_Rate),IF(F41=0,0,$D$37+Year_3_Adjuster))</f>
        <v>5.3800000000000001E-2</v>
      </c>
      <c r="E42" s="51">
        <f t="shared" ca="1" si="1"/>
        <v>197.52664267262998</v>
      </c>
      <c r="F42" s="51">
        <f t="shared" ca="1" si="2"/>
        <v>42774.498922963889</v>
      </c>
    </row>
    <row r="43" spans="1:6">
      <c r="A43">
        <v>30</v>
      </c>
      <c r="B43" s="97">
        <f ca="1">IF(InterestRateType="Fixed",IF(F42=0,0,-PMT(D43/12,12*Number_of_Years,$F$13)),IF(F42=0,0,-PMT(D43/12,12*Number_of_Years-$A$37,$F$37)))</f>
        <v>1481.0149329347655</v>
      </c>
      <c r="C43" s="97">
        <f t="shared" ca="1" si="0"/>
        <v>1289.2425960968108</v>
      </c>
      <c r="D43" s="89">
        <f ca="1">IF(InterestRateType="Fixed",IF(F42=0,0,Beginning_Interest_Rate),IF(F42=0,0,$D$37+Year_3_Adjuster))</f>
        <v>5.3800000000000001E-2</v>
      </c>
      <c r="E43" s="51">
        <f t="shared" ca="1" si="1"/>
        <v>191.77233683795475</v>
      </c>
      <c r="F43" s="51">
        <f t="shared" ca="1" si="2"/>
        <v>41485.256326867078</v>
      </c>
    </row>
    <row r="44" spans="1:6">
      <c r="A44">
        <v>31</v>
      </c>
      <c r="B44" s="97">
        <f ca="1">IF(InterestRateType="Fixed",IF(F43=0,0,-PMT(D44/12,12*Number_of_Years,$F$13)),IF(F43=0,0,-PMT(D44/12,12*Number_of_Years-$A$37,$F$37)))</f>
        <v>1481.0149329347655</v>
      </c>
      <c r="C44" s="97">
        <f t="shared" ca="1" si="0"/>
        <v>1295.0227004026447</v>
      </c>
      <c r="D44" s="89">
        <f ca="1">IF(InterestRateType="Fixed",IF(F43=0,0,Beginning_Interest_Rate),IF(F43=0,0,$D$37+Year_3_Adjuster))</f>
        <v>5.3800000000000001E-2</v>
      </c>
      <c r="E44" s="51">
        <f t="shared" ca="1" si="1"/>
        <v>185.99223253212074</v>
      </c>
      <c r="F44" s="51">
        <f t="shared" ca="1" si="2"/>
        <v>40190.233626464433</v>
      </c>
    </row>
    <row r="45" spans="1:6">
      <c r="A45">
        <v>32</v>
      </c>
      <c r="B45" s="97">
        <f ca="1">IF(InterestRateType="Fixed",IF(F44=0,0,-PMT(D45/12,12*Number_of_Years,$F$13)),IF(F44=0,0,-PMT(D45/12,12*Number_of_Years-$A$37,$F$37)))</f>
        <v>1481.0149329347655</v>
      </c>
      <c r="C45" s="97">
        <f t="shared" ca="1" si="0"/>
        <v>1300.8287188427832</v>
      </c>
      <c r="D45" s="89">
        <f ca="1">IF(InterestRateType="Fixed",IF(F44=0,0,Beginning_Interest_Rate),IF(F44=0,0,$D$37+Year_3_Adjuster))</f>
        <v>5.3800000000000001E-2</v>
      </c>
      <c r="E45" s="51">
        <f t="shared" ca="1" si="1"/>
        <v>180.18621409198221</v>
      </c>
      <c r="F45" s="51">
        <f t="shared" ca="1" si="2"/>
        <v>38889.404907621647</v>
      </c>
    </row>
    <row r="46" spans="1:6">
      <c r="A46">
        <v>33</v>
      </c>
      <c r="B46" s="97">
        <f ca="1">IF(InterestRateType="Fixed",IF(F45=0,0,-PMT(D46/12,12*Number_of_Years,$F$13)),IF(F45=0,0,-PMT(D46/12,12*Number_of_Years-$A$37,$F$37)))</f>
        <v>1481.0149329347655</v>
      </c>
      <c r="C46" s="97">
        <f t="shared" ca="1" si="0"/>
        <v>1306.6607675989285</v>
      </c>
      <c r="D46" s="89">
        <f ca="1">IF(InterestRateType="Fixed",IF(F45=0,0,Beginning_Interest_Rate),IF(F45=0,0,$D$37+Year_3_Adjuster))</f>
        <v>5.3800000000000001E-2</v>
      </c>
      <c r="E46" s="51">
        <f t="shared" ca="1" si="1"/>
        <v>174.35416533583705</v>
      </c>
      <c r="F46" s="51">
        <f t="shared" ca="1" si="2"/>
        <v>37582.744140022718</v>
      </c>
    </row>
    <row r="47" spans="1:6">
      <c r="A47">
        <v>34</v>
      </c>
      <c r="B47" s="97">
        <f ca="1">IF(InterestRateType="Fixed",IF(F46=0,0,-PMT(D47/12,12*Number_of_Years,$F$13)),IF(F46=0,0,-PMT(D47/12,12*Number_of_Years-$A$37,$F$37)))</f>
        <v>1481.0149329347655</v>
      </c>
      <c r="C47" s="97">
        <f t="shared" ca="1" si="0"/>
        <v>1312.5189633736636</v>
      </c>
      <c r="D47" s="89">
        <f ca="1">IF(InterestRateType="Fixed",IF(F46=0,0,Beginning_Interest_Rate),IF(F46=0,0,$D$37+Year_3_Adjuster))</f>
        <v>5.3800000000000001E-2</v>
      </c>
      <c r="E47" s="51">
        <f t="shared" ca="1" si="1"/>
        <v>168.49596956110184</v>
      </c>
      <c r="F47" s="51">
        <f t="shared" ca="1" si="2"/>
        <v>36270.225176649052</v>
      </c>
    </row>
    <row r="48" spans="1:6">
      <c r="A48">
        <v>35</v>
      </c>
      <c r="B48" s="97">
        <f ca="1">IF(InterestRateType="Fixed",IF(F47=0,0,-PMT(D48/12,12*Number_of_Years,$F$13)),IF(F47=0,0,-PMT(D48/12,12*Number_of_Years-$A$37,$F$37)))</f>
        <v>1481.0149329347655</v>
      </c>
      <c r="C48" s="97">
        <f t="shared" ca="1" si="0"/>
        <v>1318.4034233927889</v>
      </c>
      <c r="D48" s="89">
        <f ca="1">IF(InterestRateType="Fixed",IF(F47=0,0,Beginning_Interest_Rate),IF(F47=0,0,$D$37+Year_3_Adjuster))</f>
        <v>5.3800000000000001E-2</v>
      </c>
      <c r="E48" s="51">
        <f t="shared" ca="1" si="1"/>
        <v>162.61150954197657</v>
      </c>
      <c r="F48" s="51">
        <f t="shared" ca="1" si="2"/>
        <v>34951.821753256263</v>
      </c>
    </row>
    <row r="49" spans="1:6">
      <c r="A49">
        <v>36</v>
      </c>
      <c r="B49" s="97">
        <f ca="1">IF(InterestRateType="Fixed",IF(F48=0,0,-PMT(D49/12,12*Number_of_Years,$F$13)),IF(F48=0,0,-PMT(D49/12,12*Number_of_Years-$A$37,$F$37)))</f>
        <v>1481.0149329347655</v>
      </c>
      <c r="C49" s="97">
        <f t="shared" ca="1" si="0"/>
        <v>1324.3142654076667</v>
      </c>
      <c r="D49" s="89">
        <f ca="1">IF(InterestRateType="Fixed",IF(F48=0,0,Beginning_Interest_Rate),IF(F48=0,0,$D$37+Year_3_Adjuster))</f>
        <v>5.3800000000000001E-2</v>
      </c>
      <c r="E49" s="51">
        <f t="shared" ca="1" si="1"/>
        <v>156.70066752709891</v>
      </c>
      <c r="F49" s="51">
        <f t="shared" ca="1" si="2"/>
        <v>33627.507487848598</v>
      </c>
    </row>
    <row r="50" spans="1:6">
      <c r="A50">
        <v>37</v>
      </c>
      <c r="B50" s="97">
        <f ca="1">IF(InterestRateType="Fixed",IF(F49=0,0,-PMT(D50/12,12*Number_of_Years,$F$13)),IF(F49=0,0,-PMT(D50/12,12*Number_of_Years-$A$49,$F$49)))</f>
        <v>1511.3899005308076</v>
      </c>
      <c r="C50" s="97">
        <f t="shared" ca="1" si="0"/>
        <v>1304.5807294805388</v>
      </c>
      <c r="D50" s="89">
        <f ca="1">IF(InterestRateType="Fixed",IF(F49=0,0,Beginning_Interest_Rate),IF(F49=0,0,$D$49+Year_4_Adjuster))</f>
        <v>7.3800000000000004E-2</v>
      </c>
      <c r="E50" s="51">
        <f t="shared" ca="1" si="1"/>
        <v>206.80917105026887</v>
      </c>
      <c r="F50" s="51">
        <f t="shared" ca="1" si="2"/>
        <v>32322.926758368059</v>
      </c>
    </row>
    <row r="51" spans="1:6">
      <c r="A51">
        <v>38</v>
      </c>
      <c r="B51" s="97">
        <f ca="1">IF(InterestRateType="Fixed",IF(F50=0,0,-PMT(D51/12,12*Number_of_Years,$F$13)),IF(F50=0,0,-PMT(D51/12,12*Number_of_Years-$A$49,$F$49)))</f>
        <v>1511.3899005308076</v>
      </c>
      <c r="C51" s="97">
        <f t="shared" ca="1" si="0"/>
        <v>1312.6039009668441</v>
      </c>
      <c r="D51" s="89">
        <f ca="1">IF(InterestRateType="Fixed",IF(F50=0,0,Beginning_Interest_Rate),IF(F50=0,0,$D$49+Year_4_Adjuster))</f>
        <v>7.3800000000000004E-2</v>
      </c>
      <c r="E51" s="51">
        <f t="shared" ca="1" si="1"/>
        <v>198.78599956396357</v>
      </c>
      <c r="F51" s="51">
        <f t="shared" ca="1" si="2"/>
        <v>31010.322857401214</v>
      </c>
    </row>
    <row r="52" spans="1:6">
      <c r="A52">
        <v>39</v>
      </c>
      <c r="B52" s="97">
        <f ca="1">IF(InterestRateType="Fixed",IF(F51=0,0,-PMT(D52/12,12*Number_of_Years,$F$13)),IF(F51=0,0,-PMT(D52/12,12*Number_of_Years-$A$49,$F$49)))</f>
        <v>1511.3899005308076</v>
      </c>
      <c r="C52" s="97">
        <f t="shared" ca="1" si="0"/>
        <v>1320.6764149577903</v>
      </c>
      <c r="D52" s="89">
        <f ca="1">IF(InterestRateType="Fixed",IF(F51=0,0,Beginning_Interest_Rate),IF(F51=0,0,$D$49+Year_4_Adjuster))</f>
        <v>7.3800000000000004E-2</v>
      </c>
      <c r="E52" s="51">
        <f t="shared" ca="1" si="1"/>
        <v>190.71348557301746</v>
      </c>
      <c r="F52" s="51">
        <f t="shared" ca="1" si="2"/>
        <v>29689.646442443423</v>
      </c>
    </row>
    <row r="53" spans="1:6">
      <c r="A53">
        <v>40</v>
      </c>
      <c r="B53" s="97">
        <f ca="1">IF(InterestRateType="Fixed",IF(F52=0,0,-PMT(D53/12,12*Number_of_Years,$F$13)),IF(F52=0,0,-PMT(D53/12,12*Number_of_Years-$A$49,$F$49)))</f>
        <v>1511.3899005308076</v>
      </c>
      <c r="C53" s="97">
        <f t="shared" ca="1" si="0"/>
        <v>1328.7985749097807</v>
      </c>
      <c r="D53" s="89">
        <f ca="1">IF(InterestRateType="Fixed",IF(F52=0,0,Beginning_Interest_Rate),IF(F52=0,0,$D$49+Year_4_Adjuster))</f>
        <v>7.3800000000000004E-2</v>
      </c>
      <c r="E53" s="51">
        <f t="shared" ca="1" si="1"/>
        <v>182.59132562102707</v>
      </c>
      <c r="F53" s="51">
        <f t="shared" ca="1" si="2"/>
        <v>28360.847867533645</v>
      </c>
    </row>
    <row r="54" spans="1:6">
      <c r="A54">
        <v>41</v>
      </c>
      <c r="B54" s="97">
        <f ca="1">IF(InterestRateType="Fixed",IF(F53=0,0,-PMT(D54/12,12*Number_of_Years,$F$13)),IF(F53=0,0,-PMT(D54/12,12*Number_of_Years-$A$49,$F$49)))</f>
        <v>1511.3899005308076</v>
      </c>
      <c r="C54" s="97">
        <f t="shared" ca="1" si="0"/>
        <v>1336.9706861454756</v>
      </c>
      <c r="D54" s="89">
        <f ca="1">IF(InterestRateType="Fixed",IF(F53=0,0,Beginning_Interest_Rate),IF(F53=0,0,$D$49+Year_4_Adjuster))</f>
        <v>7.3800000000000004E-2</v>
      </c>
      <c r="E54" s="51">
        <f t="shared" ca="1" si="1"/>
        <v>174.41921438533191</v>
      </c>
      <c r="F54" s="51">
        <f ca="1">IF(F53-C54&gt;=1, F53-C54,0)</f>
        <v>27023.877181388169</v>
      </c>
    </row>
    <row r="55" spans="1:6">
      <c r="A55">
        <v>42</v>
      </c>
      <c r="B55" s="97">
        <f ca="1">IF(InterestRateType="Fixed",IF(F54=0,0,-PMT(D55/12,12*Number_of_Years,$F$13)),IF(F54=0,0,-PMT(D55/12,12*Number_of_Years-$A$49,$F$49)))</f>
        <v>1511.3899005308076</v>
      </c>
      <c r="C55" s="97">
        <f t="shared" ca="1" si="0"/>
        <v>1345.1930558652703</v>
      </c>
      <c r="D55" s="89">
        <f ca="1">IF(InterestRateType="Fixed",IF(F54=0,0,Beginning_Interest_Rate),IF(F54=0,0,$D$49+Year_4_Adjuster))</f>
        <v>7.3800000000000004E-2</v>
      </c>
      <c r="E55" s="51">
        <f t="shared" ca="1" si="1"/>
        <v>166.19684466553724</v>
      </c>
      <c r="F55" s="51">
        <f t="shared" ca="1" si="2"/>
        <v>25678.684125522897</v>
      </c>
    </row>
    <row r="56" spans="1:6">
      <c r="A56">
        <v>43</v>
      </c>
      <c r="B56" s="97">
        <f ca="1">IF(InterestRateType="Fixed",IF(F55=0,0,-PMT(D56/12,12*Number_of_Years,$F$13)),IF(F55=0,0,-PMT(D56/12,12*Number_of_Years-$A$49,$F$49)))</f>
        <v>1511.3899005308076</v>
      </c>
      <c r="C56" s="97">
        <f t="shared" ca="1" si="0"/>
        <v>1353.4659931588417</v>
      </c>
      <c r="D56" s="89">
        <f ca="1">IF(InterestRateType="Fixed",IF(F55=0,0,Beginning_Interest_Rate),IF(F55=0,0,$D$49+Year_4_Adjuster))</f>
        <v>7.3800000000000004E-2</v>
      </c>
      <c r="E56" s="51">
        <f t="shared" ca="1" si="1"/>
        <v>157.92390737196581</v>
      </c>
      <c r="F56" s="51">
        <f t="shared" ca="1" si="2"/>
        <v>24325.218132364054</v>
      </c>
    </row>
    <row r="57" spans="1:6">
      <c r="A57">
        <v>44</v>
      </c>
      <c r="B57" s="97">
        <f ca="1">IF(InterestRateType="Fixed",IF(F56=0,0,-PMT(D57/12,12*Number_of_Years,$F$13)),IF(F56=0,0,-PMT(D57/12,12*Number_of_Years-$A$49,$F$49)))</f>
        <v>1511.3899005308076</v>
      </c>
      <c r="C57" s="97">
        <f t="shared" ca="1" si="0"/>
        <v>1361.7898090167687</v>
      </c>
      <c r="D57" s="89">
        <f ca="1">IF(InterestRateType="Fixed",IF(F56=0,0,Beginning_Interest_Rate),IF(F56=0,0,$D$49+Year_4_Adjuster))</f>
        <v>7.3800000000000004E-2</v>
      </c>
      <c r="E57" s="51">
        <f t="shared" ca="1" si="1"/>
        <v>149.60009151403892</v>
      </c>
      <c r="F57" s="51">
        <f t="shared" ca="1" si="2"/>
        <v>22963.428323347285</v>
      </c>
    </row>
    <row r="58" spans="1:6">
      <c r="A58">
        <v>45</v>
      </c>
      <c r="B58" s="97">
        <f ca="1">IF(InterestRateType="Fixed",IF(F57=0,0,-PMT(D58/12,12*Number_of_Years,$F$13)),IF(F57=0,0,-PMT(D58/12,12*Number_of_Years-$A$49,$F$49)))</f>
        <v>1511.3899005308076</v>
      </c>
      <c r="C58" s="97">
        <f t="shared" ca="1" si="0"/>
        <v>1370.1648163422219</v>
      </c>
      <c r="D58" s="89">
        <f ca="1">IF(InterestRateType="Fixed",IF(F57=0,0,Beginning_Interest_Rate),IF(F57=0,0,$D$49+Year_4_Adjuster))</f>
        <v>7.3800000000000004E-2</v>
      </c>
      <c r="E58" s="51">
        <f t="shared" ca="1" si="1"/>
        <v>141.22508418858581</v>
      </c>
      <c r="F58" s="51">
        <f t="shared" ca="1" si="2"/>
        <v>21593.263507005064</v>
      </c>
    </row>
    <row r="59" spans="1:6">
      <c r="A59">
        <v>46</v>
      </c>
      <c r="B59" s="97">
        <f ca="1">IF(InterestRateType="Fixed",IF(F58=0,0,-PMT(D59/12,12*Number_of_Years,$F$13)),IF(F58=0,0,-PMT(D59/12,12*Number_of_Years-$A$49,$F$49)))</f>
        <v>1511.3899005308076</v>
      </c>
      <c r="C59" s="97">
        <f t="shared" ca="1" si="0"/>
        <v>1378.5913299627264</v>
      </c>
      <c r="D59" s="89">
        <f ca="1">IF(InterestRateType="Fixed",IF(F58=0,0,Beginning_Interest_Rate),IF(F58=0,0,$D$49+Year_4_Adjuster))</f>
        <v>7.3800000000000004E-2</v>
      </c>
      <c r="E59" s="51">
        <f t="shared" ca="1" si="1"/>
        <v>132.79857056808115</v>
      </c>
      <c r="F59" s="51">
        <f t="shared" ca="1" si="2"/>
        <v>20214.672177042339</v>
      </c>
    </row>
    <row r="60" spans="1:6">
      <c r="A60">
        <v>47</v>
      </c>
      <c r="B60" s="97">
        <f ca="1">IF(InterestRateType="Fixed",IF(F59=0,0,-PMT(D60/12,12*Number_of_Years,$F$13)),IF(F59=0,0,-PMT(D60/12,12*Number_of_Years-$A$49,$F$49)))</f>
        <v>1511.3899005308076</v>
      </c>
      <c r="C60" s="97">
        <f t="shared" ca="1" si="0"/>
        <v>1387.0696666419972</v>
      </c>
      <c r="D60" s="89">
        <f ca="1">IF(InterestRateType="Fixed",IF(F59=0,0,Beginning_Interest_Rate),IF(F59=0,0,$D$49+Year_4_Adjuster))</f>
        <v>7.3800000000000004E-2</v>
      </c>
      <c r="E60" s="51">
        <f t="shared" ca="1" si="1"/>
        <v>124.32023388881039</v>
      </c>
      <c r="F60" s="51">
        <f t="shared" ca="1" si="2"/>
        <v>18827.602510400342</v>
      </c>
    </row>
    <row r="61" spans="1:6">
      <c r="A61">
        <v>48</v>
      </c>
      <c r="B61" s="97">
        <f ca="1">IF(InterestRateType="Fixed",IF(F60=0,0,-PMT(D61/12,12*Number_of_Years,$F$13)),IF(F60=0,0,-PMT(D61/12,12*Number_of_Years-$A$49,$F$49)))</f>
        <v>1511.3899005308076</v>
      </c>
      <c r="C61" s="97">
        <f t="shared" ca="1" si="0"/>
        <v>1395.6001450918454</v>
      </c>
      <c r="D61" s="89">
        <f ca="1">IF(InterestRateType="Fixed",IF(F60=0,0,Beginning_Interest_Rate),IF(F60=0,0,$D$49+Year_4_Adjuster))</f>
        <v>7.3800000000000004E-2</v>
      </c>
      <c r="E61" s="51">
        <f t="shared" ca="1" si="1"/>
        <v>115.7897554389621</v>
      </c>
      <c r="F61" s="51">
        <f t="shared" ca="1" si="2"/>
        <v>17432.002365308497</v>
      </c>
    </row>
    <row r="62" spans="1:6">
      <c r="A62">
        <v>49</v>
      </c>
      <c r="B62" s="97">
        <f ca="1">IF(InterestRateType="Fixed",IF(F61=0,0,-PMT(D62/12,12*Number_of_Years,$F$13)),IF(F61=0,0,-PMT(D62/12,12*Number_of_Years-$A$49,$F$49)))</f>
        <v>1511.3899005308076</v>
      </c>
      <c r="C62" s="97">
        <f t="shared" ca="1" si="0"/>
        <v>1404.1830859841602</v>
      </c>
      <c r="D62" s="89">
        <f ca="1">IF(InterestRateType="Fixed",IF(F61=0,0,Beginning_Interest_Rate),IF(F61=0,0,$D$49+Year_4_Adjuster))</f>
        <v>7.3800000000000004E-2</v>
      </c>
      <c r="E62" s="51">
        <f t="shared" ca="1" si="1"/>
        <v>107.20681454664727</v>
      </c>
      <c r="F62" s="51">
        <f t="shared" ca="1" si="2"/>
        <v>16027.819279324336</v>
      </c>
    </row>
    <row r="63" spans="1:6">
      <c r="A63">
        <v>50</v>
      </c>
      <c r="B63" s="97">
        <f ca="1">IF(InterestRateType="Fixed",IF(F62=0,0,-PMT(D63/12,12*Number_of_Years,$F$13)),IF(F62=0,0,-PMT(D63/12,12*Number_of_Years-$A$49,$F$49)))</f>
        <v>1511.3899005308076</v>
      </c>
      <c r="C63" s="97">
        <f t="shared" ca="1" si="0"/>
        <v>1412.8188119629629</v>
      </c>
      <c r="D63" s="89">
        <f ca="1">IF(InterestRateType="Fixed",IF(F62=0,0,Beginning_Interest_Rate),IF(F62=0,0,$D$49+Year_4_Adjuster))</f>
        <v>7.3800000000000004E-2</v>
      </c>
      <c r="E63" s="51">
        <f t="shared" ca="1" si="1"/>
        <v>98.571088567844669</v>
      </c>
      <c r="F63" s="51">
        <f t="shared" ca="1" si="2"/>
        <v>14615.000467361373</v>
      </c>
    </row>
    <row r="64" spans="1:6">
      <c r="A64">
        <v>51</v>
      </c>
      <c r="B64" s="97">
        <f ca="1">IF(InterestRateType="Fixed",IF(F63=0,0,-PMT(D64/12,12*Number_of_Years,$F$13)),IF(F63=0,0,-PMT(D64/12,12*Number_of_Years-$A$49,$F$49)))</f>
        <v>1511.3899005308076</v>
      </c>
      <c r="C64" s="97">
        <f t="shared" ca="1" si="0"/>
        <v>1421.5076476565353</v>
      </c>
      <c r="D64" s="89">
        <f ca="1">IF(InterestRateType="Fixed",IF(F63=0,0,Beginning_Interest_Rate),IF(F63=0,0,$D$49+Year_4_Adjuster))</f>
        <v>7.3800000000000004E-2</v>
      </c>
      <c r="E64" s="51">
        <f t="shared" ca="1" si="1"/>
        <v>89.882252874272439</v>
      </c>
      <c r="F64" s="51">
        <f t="shared" ca="1" si="2"/>
        <v>13193.492819704838</v>
      </c>
    </row>
    <row r="65" spans="1:6">
      <c r="A65">
        <v>52</v>
      </c>
      <c r="B65" s="97">
        <f ca="1">IF(InterestRateType="Fixed",IF(F64=0,0,-PMT(D65/12,12*Number_of_Years,$F$13)),IF(F64=0,0,-PMT(D65/12,12*Number_of_Years-$A$49,$F$49)))</f>
        <v>1511.3899005308076</v>
      </c>
      <c r="C65" s="97">
        <f t="shared" ca="1" si="0"/>
        <v>1430.2499196896229</v>
      </c>
      <c r="D65" s="89">
        <f ca="1">IF(InterestRateType="Fixed",IF(F64=0,0,Beginning_Interest_Rate),IF(F64=0,0,$D$49+Year_4_Adjuster))</f>
        <v>7.3800000000000004E-2</v>
      </c>
      <c r="E65" s="51">
        <f t="shared" ca="1" si="1"/>
        <v>81.139980841184752</v>
      </c>
      <c r="F65" s="51">
        <f t="shared" ca="1" si="2"/>
        <v>11763.242900015215</v>
      </c>
    </row>
    <row r="66" spans="1:6">
      <c r="A66">
        <v>53</v>
      </c>
      <c r="B66" s="97">
        <f ca="1">IF(InterestRateType="Fixed",IF(F65=0,0,-PMT(D66/12,12*Number_of_Years,$F$13)),IF(F65=0,0,-PMT(D66/12,12*Number_of_Years-$A$49,$F$49)))</f>
        <v>1511.3899005308076</v>
      </c>
      <c r="C66" s="97">
        <f t="shared" ca="1" si="0"/>
        <v>1439.045956695714</v>
      </c>
      <c r="D66" s="89">
        <f ca="1">IF(InterestRateType="Fixed",IF(F65=0,0,Beginning_Interest_Rate),IF(F65=0,0,$D$49+Year_4_Adjuster))</f>
        <v>7.3800000000000004E-2</v>
      </c>
      <c r="E66" s="51">
        <f t="shared" ca="1" si="1"/>
        <v>72.343943835093569</v>
      </c>
      <c r="F66" s="51">
        <f t="shared" ca="1" si="2"/>
        <v>10324.196943319501</v>
      </c>
    </row>
    <row r="67" spans="1:6">
      <c r="A67">
        <v>54</v>
      </c>
      <c r="B67" s="97">
        <f ca="1">IF(InterestRateType="Fixed",IF(F66=0,0,-PMT(D67/12,12*Number_of_Years,$F$13)),IF(F66=0,0,-PMT(D67/12,12*Number_of_Years-$A$49,$F$49)))</f>
        <v>1511.3899005308076</v>
      </c>
      <c r="C67" s="97">
        <f t="shared" ca="1" si="0"/>
        <v>1447.8960893293927</v>
      </c>
      <c r="D67" s="89">
        <f ca="1">IF(InterestRateType="Fixed",IF(F66=0,0,Beginning_Interest_Rate),IF(F66=0,0,$D$49+Year_4_Adjuster))</f>
        <v>7.3800000000000004E-2</v>
      </c>
      <c r="E67" s="51">
        <f t="shared" ca="1" si="1"/>
        <v>63.493811201414928</v>
      </c>
      <c r="F67" s="51">
        <f t="shared" ca="1" si="2"/>
        <v>8876.3008539901075</v>
      </c>
    </row>
    <row r="68" spans="1:6">
      <c r="A68">
        <v>55</v>
      </c>
      <c r="B68" s="97">
        <f ca="1">IF(InterestRateType="Fixed",IF(F67=0,0,-PMT(D68/12,12*Number_of_Years,$F$13)),IF(F67=0,0,-PMT(D68/12,12*Number_of_Years-$A$49,$F$49)))</f>
        <v>1511.3899005308076</v>
      </c>
      <c r="C68" s="97">
        <f t="shared" ca="1" si="0"/>
        <v>1456.8006502787684</v>
      </c>
      <c r="D68" s="89">
        <f ca="1">IF(InterestRateType="Fixed",IF(F67=0,0,Beginning_Interest_Rate),IF(F67=0,0,$D$49+Year_4_Adjuster))</f>
        <v>7.3800000000000004E-2</v>
      </c>
      <c r="E68" s="51">
        <f t="shared" ca="1" si="1"/>
        <v>54.589250252039164</v>
      </c>
      <c r="F68" s="51">
        <f t="shared" ca="1" si="2"/>
        <v>7419.5002037113391</v>
      </c>
    </row>
    <row r="69" spans="1:6">
      <c r="A69">
        <v>56</v>
      </c>
      <c r="B69" s="97">
        <f ca="1">IF(InterestRateType="Fixed",IF(F68=0,0,-PMT(D69/12,12*Number_of_Years,$F$13)),IF(F68=0,0,-PMT(D69/12,12*Number_of_Years-$A$49,$F$49)))</f>
        <v>1511.3899005308076</v>
      </c>
      <c r="C69" s="97">
        <f t="shared" ca="1" si="0"/>
        <v>1465.7599742779828</v>
      </c>
      <c r="D69" s="89">
        <f ca="1">IF(InterestRateType="Fixed",IF(F68=0,0,Beginning_Interest_Rate),IF(F68=0,0,$D$49+Year_4_Adjuster))</f>
        <v>7.3800000000000004E-2</v>
      </c>
      <c r="E69" s="51">
        <f t="shared" ca="1" si="1"/>
        <v>45.629926252824738</v>
      </c>
      <c r="F69" s="51">
        <f t="shared" ca="1" si="2"/>
        <v>5953.740229433356</v>
      </c>
    </row>
    <row r="70" spans="1:6">
      <c r="A70">
        <v>57</v>
      </c>
      <c r="B70" s="97">
        <f ca="1">IF(InterestRateType="Fixed",IF(F69=0,0,-PMT(D70/12,12*Number_of_Years,$F$13)),IF(F69=0,0,-PMT(D70/12,12*Number_of_Years-$A$49,$F$49)))</f>
        <v>1511.3899005308076</v>
      </c>
      <c r="C70" s="97">
        <f t="shared" ca="1" si="0"/>
        <v>1474.7743981197925</v>
      </c>
      <c r="D70" s="89">
        <f ca="1">IF(InterestRateType="Fixed",IF(F69=0,0,Beginning_Interest_Rate),IF(F69=0,0,$D$49+Year_4_Adjuster))</f>
        <v>7.3800000000000004E-2</v>
      </c>
      <c r="E70" s="51">
        <f t="shared" ca="1" si="1"/>
        <v>36.615502411015143</v>
      </c>
      <c r="F70" s="51">
        <f t="shared" ca="1" si="2"/>
        <v>4478.9658313135633</v>
      </c>
    </row>
    <row r="71" spans="1:6">
      <c r="A71">
        <v>58</v>
      </c>
      <c r="B71" s="97">
        <f ca="1">IF(InterestRateType="Fixed",IF(F70=0,0,-PMT(D71/12,12*Number_of_Years,$F$13)),IF(F70=0,0,-PMT(D71/12,12*Number_of_Years-$A$49,$F$49)))</f>
        <v>1511.3899005308076</v>
      </c>
      <c r="C71" s="97">
        <f t="shared" ca="1" si="0"/>
        <v>1483.8442606682293</v>
      </c>
      <c r="D71" s="89">
        <f ca="1">IF(InterestRateType="Fixed",IF(F70=0,0,Beginning_Interest_Rate),IF(F70=0,0,$D$49+Year_4_Adjuster))</f>
        <v>7.3800000000000004E-2</v>
      </c>
      <c r="E71" s="51">
        <f t="shared" ca="1" si="1"/>
        <v>27.545639862578415</v>
      </c>
      <c r="F71" s="51">
        <f t="shared" ca="1" si="2"/>
        <v>2995.121570645334</v>
      </c>
    </row>
    <row r="72" spans="1:6">
      <c r="A72">
        <v>59</v>
      </c>
      <c r="B72" s="97">
        <f ca="1">IF(InterestRateType="Fixed",IF(F71=0,0,-PMT(D72/12,12*Number_of_Years,$F$13)),IF(F71=0,0,-PMT(D72/12,12*Number_of_Years-$A$49,$F$49)))</f>
        <v>1511.3899005308076</v>
      </c>
      <c r="C72" s="97">
        <f t="shared" ca="1" si="0"/>
        <v>1492.9699028713387</v>
      </c>
      <c r="D72" s="89">
        <f ca="1">IF(InterestRateType="Fixed",IF(F71=0,0,Beginning_Interest_Rate),IF(F71=0,0,$D$49+Year_4_Adjuster))</f>
        <v>7.3800000000000004E-2</v>
      </c>
      <c r="E72" s="51">
        <f t="shared" ca="1" si="1"/>
        <v>18.419997659468805</v>
      </c>
      <c r="F72" s="51">
        <f t="shared" ca="1" si="2"/>
        <v>1502.1516677739953</v>
      </c>
    </row>
    <row r="73" spans="1:6">
      <c r="A73">
        <v>60</v>
      </c>
      <c r="B73" s="97">
        <f ca="1">IF(InterestRateType="Fixed",IF(F72=0,0,-PMT(D73/12,12*Number_of_Years,$F$13)),IF(F72=0,0,-PMT(D73/12,12*Number_of_Years-$A$49,$F$49)))</f>
        <v>1511.3899005308076</v>
      </c>
      <c r="C73" s="97">
        <f t="shared" ca="1" si="0"/>
        <v>1502.1516677739976</v>
      </c>
      <c r="D73" s="89">
        <f ca="1">IF(InterestRateType="Fixed",IF(F72=0,0,Beginning_Interest_Rate),IF(F72=0,0,$D$49+Year_4_Adjuster))</f>
        <v>7.3800000000000004E-2</v>
      </c>
      <c r="E73" s="51">
        <f t="shared" ca="1" si="1"/>
        <v>9.2382327568100706</v>
      </c>
      <c r="F73" s="51">
        <f t="shared" ca="1" si="2"/>
        <v>0</v>
      </c>
    </row>
    <row r="74" spans="1:6">
      <c r="A74">
        <v>61</v>
      </c>
      <c r="B74" s="97">
        <f ca="1">IF(InterestRateType="Fixed",IF(F73=0,0,-PMT(D74/12,12*Number_of_Years,$F$13)),IF(F73=0,0,-PMT(D74/12,12*Number_of_Years-$A$49,$F$49)))</f>
        <v>0</v>
      </c>
      <c r="C74" s="97">
        <f t="shared" ca="1" si="0"/>
        <v>0</v>
      </c>
      <c r="D74" s="89">
        <f ca="1">IF(InterestRateType="Fixed",IF(F73=0,0,Beginning_Interest_Rate),IF(F73=0,0,$D$49+Year_4_Adjuster))</f>
        <v>0</v>
      </c>
      <c r="E74" s="51">
        <f t="shared" ca="1" si="1"/>
        <v>0</v>
      </c>
      <c r="F74" s="51">
        <f t="shared" ca="1" si="2"/>
        <v>0</v>
      </c>
    </row>
    <row r="75" spans="1:6">
      <c r="A75">
        <v>62</v>
      </c>
      <c r="B75" s="97">
        <f ca="1">IF(InterestRateType="Fixed",IF(F74=0,0,-PMT(D75/12,12*Number_of_Years,$F$13)),IF(F74=0,0,-PMT(D75/12,12*Number_of_Years-$A$49,$F$49)))</f>
        <v>0</v>
      </c>
      <c r="C75" s="97">
        <f t="shared" ca="1" si="0"/>
        <v>0</v>
      </c>
      <c r="D75" s="89">
        <f ca="1">IF(InterestRateType="Fixed",IF(F74=0,0,Beginning_Interest_Rate),IF(F74=0,0,$D$49+Year_4_Adjuster))</f>
        <v>0</v>
      </c>
      <c r="E75" s="51">
        <f t="shared" ca="1" si="1"/>
        <v>0</v>
      </c>
      <c r="F75" s="51">
        <f t="shared" ca="1" si="2"/>
        <v>0</v>
      </c>
    </row>
    <row r="76" spans="1:6">
      <c r="A76">
        <v>63</v>
      </c>
      <c r="B76" s="97">
        <f ca="1">IF(InterestRateType="Fixed",IF(F75=0,0,-PMT(D76/12,12*Number_of_Years,$F$13)),IF(F75=0,0,-PMT(D76/12,12*Number_of_Years-$A$49,$F$49)))</f>
        <v>0</v>
      </c>
      <c r="C76" s="97">
        <f t="shared" ca="1" si="0"/>
        <v>0</v>
      </c>
      <c r="D76" s="89">
        <f ca="1">IF(InterestRateType="Fixed",IF(F75=0,0,Beginning_Interest_Rate),IF(F75=0,0,$D$49+Year_4_Adjuster))</f>
        <v>0</v>
      </c>
      <c r="E76" s="51">
        <f t="shared" ca="1" si="1"/>
        <v>0</v>
      </c>
      <c r="F76" s="51">
        <f t="shared" ca="1" si="2"/>
        <v>0</v>
      </c>
    </row>
    <row r="77" spans="1:6">
      <c r="A77">
        <v>64</v>
      </c>
      <c r="B77" s="97">
        <f ca="1">IF(InterestRateType="Fixed",IF(F76=0,0,-PMT(D77/12,12*Number_of_Years,$F$13)),IF(F76=0,0,-PMT(D77/12,12*Number_of_Years-$A$49,$F$49)))</f>
        <v>0</v>
      </c>
      <c r="C77" s="97">
        <f t="shared" ca="1" si="0"/>
        <v>0</v>
      </c>
      <c r="D77" s="89">
        <f ca="1">IF(InterestRateType="Fixed",IF(F76=0,0,Beginning_Interest_Rate),IF(F76=0,0,$D$49+Year_4_Adjuster))</f>
        <v>0</v>
      </c>
      <c r="E77" s="51">
        <f t="shared" ca="1" si="1"/>
        <v>0</v>
      </c>
      <c r="F77" s="51">
        <f t="shared" ca="1" si="2"/>
        <v>0</v>
      </c>
    </row>
    <row r="78" spans="1:6">
      <c r="A78">
        <v>65</v>
      </c>
      <c r="B78" s="97">
        <f ca="1">IF(InterestRateType="Fixed",IF(F77=0,0,-PMT(D78/12,12*Number_of_Years,$F$13)),IF(F77=0,0,-PMT(D78/12,12*Number_of_Years-$A$49,$F$49)))</f>
        <v>0</v>
      </c>
      <c r="C78" s="97">
        <f t="shared" ca="1" si="0"/>
        <v>0</v>
      </c>
      <c r="D78" s="89">
        <f ca="1">IF(InterestRateType="Fixed",IF(F77=0,0,Beginning_Interest_Rate),IF(F77=0,0,$D$49+Year_4_Adjuster))</f>
        <v>0</v>
      </c>
      <c r="E78" s="51">
        <f t="shared" ca="1" si="1"/>
        <v>0</v>
      </c>
      <c r="F78" s="51">
        <f t="shared" ca="1" si="2"/>
        <v>0</v>
      </c>
    </row>
    <row r="79" spans="1:6">
      <c r="A79">
        <v>66</v>
      </c>
      <c r="B79" s="97">
        <f ca="1">IF(InterestRateType="Fixed",IF(F78=0,0,-PMT(D79/12,12*Number_of_Years,$F$13)),IF(F78=0,0,-PMT(D79/12,12*Number_of_Years-$A$49,$F$49)))</f>
        <v>0</v>
      </c>
      <c r="C79" s="97">
        <f t="shared" ref="C79:C142" ca="1" si="3">B79-E79</f>
        <v>0</v>
      </c>
      <c r="D79" s="89">
        <f ca="1">IF(InterestRateType="Fixed",IF(F78=0,0,Beginning_Interest_Rate),IF(F78=0,0,$D$49+Year_4_Adjuster))</f>
        <v>0</v>
      </c>
      <c r="E79" s="51">
        <f t="shared" ref="E79:E142" ca="1" si="4">D79/12*F78</f>
        <v>0</v>
      </c>
      <c r="F79" s="51">
        <f t="shared" ref="F79:F142" ca="1" si="5">IF(F78-C79&gt;=1, F78-C79,0)</f>
        <v>0</v>
      </c>
    </row>
    <row r="80" spans="1:6">
      <c r="A80">
        <v>67</v>
      </c>
      <c r="B80" s="97">
        <f ca="1">IF(InterestRateType="Fixed",IF(F79=0,0,-PMT(D80/12,12*Number_of_Years,$F$13)),IF(F79=0,0,-PMT(D80/12,12*Number_of_Years-$A$49,$F$49)))</f>
        <v>0</v>
      </c>
      <c r="C80" s="97">
        <f t="shared" ca="1" si="3"/>
        <v>0</v>
      </c>
      <c r="D80" s="89">
        <f ca="1">IF(InterestRateType="Fixed",IF(F79=0,0,Beginning_Interest_Rate),IF(F79=0,0,$D$49+Year_4_Adjuster))</f>
        <v>0</v>
      </c>
      <c r="E80" s="51">
        <f t="shared" ca="1" si="4"/>
        <v>0</v>
      </c>
      <c r="F80" s="51">
        <f t="shared" ca="1" si="5"/>
        <v>0</v>
      </c>
    </row>
    <row r="81" spans="1:6">
      <c r="A81">
        <v>68</v>
      </c>
      <c r="B81" s="97">
        <f ca="1">IF(InterestRateType="Fixed",IF(F80=0,0,-PMT(D81/12,12*Number_of_Years,$F$13)),IF(F80=0,0,-PMT(D81/12,12*Number_of_Years-$A$49,$F$49)))</f>
        <v>0</v>
      </c>
      <c r="C81" s="97">
        <f t="shared" ca="1" si="3"/>
        <v>0</v>
      </c>
      <c r="D81" s="89">
        <f ca="1">IF(InterestRateType="Fixed",IF(F80=0,0,Beginning_Interest_Rate),IF(F80=0,0,$D$49+Year_4_Adjuster))</f>
        <v>0</v>
      </c>
      <c r="E81" s="51">
        <f t="shared" ca="1" si="4"/>
        <v>0</v>
      </c>
      <c r="F81" s="51">
        <f t="shared" ca="1" si="5"/>
        <v>0</v>
      </c>
    </row>
    <row r="82" spans="1:6">
      <c r="A82">
        <v>69</v>
      </c>
      <c r="B82" s="97">
        <f ca="1">IF(InterestRateType="Fixed",IF(F81=0,0,-PMT(D82/12,12*Number_of_Years,$F$13)),IF(F81=0,0,-PMT(D82/12,12*Number_of_Years-$A$49,$F$49)))</f>
        <v>0</v>
      </c>
      <c r="C82" s="97">
        <f t="shared" ca="1" si="3"/>
        <v>0</v>
      </c>
      <c r="D82" s="89">
        <f ca="1">IF(InterestRateType="Fixed",IF(F81=0,0,Beginning_Interest_Rate),IF(F81=0,0,$D$49+Year_4_Adjuster))</f>
        <v>0</v>
      </c>
      <c r="E82" s="51">
        <f t="shared" ca="1" si="4"/>
        <v>0</v>
      </c>
      <c r="F82" s="51">
        <f t="shared" ca="1" si="5"/>
        <v>0</v>
      </c>
    </row>
    <row r="83" spans="1:6">
      <c r="A83">
        <v>70</v>
      </c>
      <c r="B83" s="97">
        <f ca="1">IF(InterestRateType="Fixed",IF(F82=0,0,-PMT(D83/12,12*Number_of_Years,$F$13)),IF(F82=0,0,-PMT(D83/12,12*Number_of_Years-$A$49,$F$49)))</f>
        <v>0</v>
      </c>
      <c r="C83" s="97">
        <f t="shared" ca="1" si="3"/>
        <v>0</v>
      </c>
      <c r="D83" s="89">
        <f ca="1">IF(InterestRateType="Fixed",IF(F82=0,0,Beginning_Interest_Rate),IF(F82=0,0,$D$49+Year_4_Adjuster))</f>
        <v>0</v>
      </c>
      <c r="E83" s="51">
        <f t="shared" ca="1" si="4"/>
        <v>0</v>
      </c>
      <c r="F83" s="51">
        <f t="shared" ca="1" si="5"/>
        <v>0</v>
      </c>
    </row>
    <row r="84" spans="1:6">
      <c r="A84">
        <v>71</v>
      </c>
      <c r="B84" s="97">
        <f ca="1">IF(InterestRateType="Fixed",IF(F83=0,0,-PMT(D84/12,12*Number_of_Years,$F$13)),IF(F83=0,0,-PMT(D84/12,12*Number_of_Years-$A$49,$F$49)))</f>
        <v>0</v>
      </c>
      <c r="C84" s="97">
        <f t="shared" ca="1" si="3"/>
        <v>0</v>
      </c>
      <c r="D84" s="89">
        <f ca="1">IF(InterestRateType="Fixed",IF(F83=0,0,Beginning_Interest_Rate),IF(F83=0,0,$D$49+Year_4_Adjuster))</f>
        <v>0</v>
      </c>
      <c r="E84" s="51">
        <f t="shared" ca="1" si="4"/>
        <v>0</v>
      </c>
      <c r="F84" s="51">
        <f t="shared" ca="1" si="5"/>
        <v>0</v>
      </c>
    </row>
    <row r="85" spans="1:6">
      <c r="A85">
        <v>72</v>
      </c>
      <c r="B85" s="97">
        <f ca="1">IF(InterestRateType="Fixed",IF(F84=0,0,-PMT(D85/12,12*Number_of_Years,$F$13)),IF(F84=0,0,-PMT(D85/12,12*Number_of_Years-$A$49,$F$49)))</f>
        <v>0</v>
      </c>
      <c r="C85" s="97">
        <f t="shared" ca="1" si="3"/>
        <v>0</v>
      </c>
      <c r="D85" s="89">
        <f ca="1">IF(InterestRateType="Fixed",IF(F84=0,0,Beginning_Interest_Rate),IF(F84=0,0,$D$49+Year_4_Adjuster))</f>
        <v>0</v>
      </c>
      <c r="E85" s="51">
        <f t="shared" ca="1" si="4"/>
        <v>0</v>
      </c>
      <c r="F85" s="51">
        <f t="shared" ca="1" si="5"/>
        <v>0</v>
      </c>
    </row>
    <row r="86" spans="1:6">
      <c r="A86">
        <v>73</v>
      </c>
      <c r="B86" s="97">
        <f ca="1">IF(InterestRateType="Fixed",IF(F85=0,0,-PMT(D86/12,12*Number_of_Years,$F$13)),IF(F85=0,0,-PMT(D86/12,12*Number_of_Years-$A$49,$F$49)))</f>
        <v>0</v>
      </c>
      <c r="C86" s="97">
        <f t="shared" ca="1" si="3"/>
        <v>0</v>
      </c>
      <c r="D86" s="89">
        <f ca="1">IF(InterestRateType="Fixed",IF(F85=0,0,Beginning_Interest_Rate),IF(F85=0,0,$D$49+Year_4_Adjuster))</f>
        <v>0</v>
      </c>
      <c r="E86" s="51">
        <f t="shared" ca="1" si="4"/>
        <v>0</v>
      </c>
      <c r="F86" s="51">
        <f t="shared" ca="1" si="5"/>
        <v>0</v>
      </c>
    </row>
    <row r="87" spans="1:6">
      <c r="A87">
        <v>74</v>
      </c>
      <c r="B87" s="97">
        <f ca="1">IF(InterestRateType="Fixed",IF(F86=0,0,-PMT(D87/12,12*Number_of_Years,$F$13)),IF(F86=0,0,-PMT(D87/12,12*Number_of_Years-$A$49,$F$49)))</f>
        <v>0</v>
      </c>
      <c r="C87" s="97">
        <f t="shared" ca="1" si="3"/>
        <v>0</v>
      </c>
      <c r="D87" s="89">
        <f ca="1">IF(InterestRateType="Fixed",IF(F86=0,0,Beginning_Interest_Rate),IF(F86=0,0,$D$49+Year_4_Adjuster))</f>
        <v>0</v>
      </c>
      <c r="E87" s="51">
        <f t="shared" ca="1" si="4"/>
        <v>0</v>
      </c>
      <c r="F87" s="51">
        <f t="shared" ca="1" si="5"/>
        <v>0</v>
      </c>
    </row>
    <row r="88" spans="1:6">
      <c r="A88">
        <v>75</v>
      </c>
      <c r="B88" s="97">
        <f ca="1">IF(InterestRateType="Fixed",IF(F87=0,0,-PMT(D88/12,12*Number_of_Years,$F$13)),IF(F87=0,0,-PMT(D88/12,12*Number_of_Years-$A$49,$F$49)))</f>
        <v>0</v>
      </c>
      <c r="C88" s="97">
        <f t="shared" ca="1" si="3"/>
        <v>0</v>
      </c>
      <c r="D88" s="89">
        <f ca="1">IF(InterestRateType="Fixed",IF(F87=0,0,Beginning_Interest_Rate),IF(F87=0,0,$D$49+Year_4_Adjuster))</f>
        <v>0</v>
      </c>
      <c r="E88" s="51">
        <f t="shared" ca="1" si="4"/>
        <v>0</v>
      </c>
      <c r="F88" s="51">
        <f t="shared" ca="1" si="5"/>
        <v>0</v>
      </c>
    </row>
    <row r="89" spans="1:6">
      <c r="A89">
        <v>76</v>
      </c>
      <c r="B89" s="97">
        <f ca="1">IF(InterestRateType="Fixed",IF(F88=0,0,-PMT(D89/12,12*Number_of_Years,$F$13)),IF(F88=0,0,-PMT(D89/12,12*Number_of_Years-$A$49,$F$49)))</f>
        <v>0</v>
      </c>
      <c r="C89" s="97">
        <f t="shared" ca="1" si="3"/>
        <v>0</v>
      </c>
      <c r="D89" s="89">
        <f ca="1">IF(InterestRateType="Fixed",IF(F88=0,0,Beginning_Interest_Rate),IF(F88=0,0,$D$49+Year_4_Adjuster))</f>
        <v>0</v>
      </c>
      <c r="E89" s="51">
        <f t="shared" ca="1" si="4"/>
        <v>0</v>
      </c>
      <c r="F89" s="51">
        <f t="shared" ca="1" si="5"/>
        <v>0</v>
      </c>
    </row>
    <row r="90" spans="1:6">
      <c r="A90">
        <v>77</v>
      </c>
      <c r="B90" s="97">
        <f ca="1">IF(InterestRateType="Fixed",IF(F89=0,0,-PMT(D90/12,12*Number_of_Years,$F$13)),IF(F89=0,0,-PMT(D90/12,12*Number_of_Years-$A$49,$F$49)))</f>
        <v>0</v>
      </c>
      <c r="C90" s="97">
        <f t="shared" ca="1" si="3"/>
        <v>0</v>
      </c>
      <c r="D90" s="89">
        <f ca="1">IF(InterestRateType="Fixed",IF(F89=0,0,Beginning_Interest_Rate),IF(F89=0,0,$D$49+Year_4_Adjuster))</f>
        <v>0</v>
      </c>
      <c r="E90" s="51">
        <f t="shared" ca="1" si="4"/>
        <v>0</v>
      </c>
      <c r="F90" s="51">
        <f t="shared" ca="1" si="5"/>
        <v>0</v>
      </c>
    </row>
    <row r="91" spans="1:6">
      <c r="A91">
        <v>78</v>
      </c>
      <c r="B91" s="97">
        <f ca="1">IF(InterestRateType="Fixed",IF(F90=0,0,-PMT(D91/12,12*Number_of_Years,$F$13)),IF(F90=0,0,-PMT(D91/12,12*Number_of_Years-$A$49,$F$49)))</f>
        <v>0</v>
      </c>
      <c r="C91" s="97">
        <f t="shared" ca="1" si="3"/>
        <v>0</v>
      </c>
      <c r="D91" s="89">
        <f ca="1">IF(InterestRateType="Fixed",IF(F90=0,0,Beginning_Interest_Rate),IF(F90=0,0,$D$49+Year_4_Adjuster))</f>
        <v>0</v>
      </c>
      <c r="E91" s="51">
        <f t="shared" ca="1" si="4"/>
        <v>0</v>
      </c>
      <c r="F91" s="51">
        <f t="shared" ca="1" si="5"/>
        <v>0</v>
      </c>
    </row>
    <row r="92" spans="1:6">
      <c r="A92">
        <v>79</v>
      </c>
      <c r="B92" s="97">
        <f ca="1">IF(InterestRateType="Fixed",IF(F91=0,0,-PMT(D92/12,12*Number_of_Years,$F$13)),IF(F91=0,0,-PMT(D92/12,12*Number_of_Years-$A$49,$F$49)))</f>
        <v>0</v>
      </c>
      <c r="C92" s="97">
        <f t="shared" ca="1" si="3"/>
        <v>0</v>
      </c>
      <c r="D92" s="89">
        <f ca="1">IF(InterestRateType="Fixed",IF(F91=0,0,Beginning_Interest_Rate),IF(F91=0,0,$D$49+Year_4_Adjuster))</f>
        <v>0</v>
      </c>
      <c r="E92" s="51">
        <f t="shared" ca="1" si="4"/>
        <v>0</v>
      </c>
      <c r="F92" s="51">
        <f t="shared" ca="1" si="5"/>
        <v>0</v>
      </c>
    </row>
    <row r="93" spans="1:6">
      <c r="A93">
        <v>80</v>
      </c>
      <c r="B93" s="97">
        <f ca="1">IF(InterestRateType="Fixed",IF(F92=0,0,-PMT(D93/12,12*Number_of_Years,$F$13)),IF(F92=0,0,-PMT(D93/12,12*Number_of_Years-$A$49,$F$49)))</f>
        <v>0</v>
      </c>
      <c r="C93" s="97">
        <f t="shared" ca="1" si="3"/>
        <v>0</v>
      </c>
      <c r="D93" s="89">
        <f ca="1">IF(InterestRateType="Fixed",IF(F92=0,0,Beginning_Interest_Rate),IF(F92=0,0,$D$49+Year_4_Adjuster))</f>
        <v>0</v>
      </c>
      <c r="E93" s="51">
        <f t="shared" ca="1" si="4"/>
        <v>0</v>
      </c>
      <c r="F93" s="51">
        <f t="shared" ca="1" si="5"/>
        <v>0</v>
      </c>
    </row>
    <row r="94" spans="1:6">
      <c r="A94">
        <v>81</v>
      </c>
      <c r="B94" s="97">
        <f ca="1">IF(InterestRateType="Fixed",IF(F93=0,0,-PMT(D94/12,12*Number_of_Years,$F$13)),IF(F93=0,0,-PMT(D94/12,12*Number_of_Years-$A$49,$F$49)))</f>
        <v>0</v>
      </c>
      <c r="C94" s="97">
        <f t="shared" ca="1" si="3"/>
        <v>0</v>
      </c>
      <c r="D94" s="89">
        <f ca="1">IF(InterestRateType="Fixed",IF(F93=0,0,Beginning_Interest_Rate),IF(F93=0,0,$D$49+Year_4_Adjuster))</f>
        <v>0</v>
      </c>
      <c r="E94" s="51">
        <f t="shared" ca="1" si="4"/>
        <v>0</v>
      </c>
      <c r="F94" s="51">
        <f t="shared" ca="1" si="5"/>
        <v>0</v>
      </c>
    </row>
    <row r="95" spans="1:6">
      <c r="A95">
        <v>82</v>
      </c>
      <c r="B95" s="97">
        <f ca="1">IF(InterestRateType="Fixed",IF(F94=0,0,-PMT(D95/12,12*Number_of_Years,$F$13)),IF(F94=0,0,-PMT(D95/12,12*Number_of_Years-$A$49,$F$49)))</f>
        <v>0</v>
      </c>
      <c r="C95" s="97">
        <f t="shared" ca="1" si="3"/>
        <v>0</v>
      </c>
      <c r="D95" s="89">
        <f ca="1">IF(InterestRateType="Fixed",IF(F94=0,0,Beginning_Interest_Rate),IF(F94=0,0,$D$49+Year_4_Adjuster))</f>
        <v>0</v>
      </c>
      <c r="E95" s="51">
        <f t="shared" ca="1" si="4"/>
        <v>0</v>
      </c>
      <c r="F95" s="51">
        <f t="shared" ca="1" si="5"/>
        <v>0</v>
      </c>
    </row>
    <row r="96" spans="1:6">
      <c r="A96">
        <v>83</v>
      </c>
      <c r="B96" s="97">
        <f ca="1">IF(InterestRateType="Fixed",IF(F95=0,0,-PMT(D96/12,12*Number_of_Years,$F$13)),IF(F95=0,0,-PMT(D96/12,12*Number_of_Years-$A$49,$F$49)))</f>
        <v>0</v>
      </c>
      <c r="C96" s="97">
        <f t="shared" ca="1" si="3"/>
        <v>0</v>
      </c>
      <c r="D96" s="89">
        <f ca="1">IF(InterestRateType="Fixed",IF(F95=0,0,Beginning_Interest_Rate),IF(F95=0,0,$D$49+Year_4_Adjuster))</f>
        <v>0</v>
      </c>
      <c r="E96" s="51">
        <f t="shared" ca="1" si="4"/>
        <v>0</v>
      </c>
      <c r="F96" s="51">
        <f t="shared" ca="1" si="5"/>
        <v>0</v>
      </c>
    </row>
    <row r="97" spans="1:6">
      <c r="A97">
        <v>84</v>
      </c>
      <c r="B97" s="97">
        <f ca="1">IF(InterestRateType="Fixed",IF(F96=0,0,-PMT(D97/12,12*Number_of_Years,$F$13)),IF(F96=0,0,-PMT(D97/12,12*Number_of_Years-$A$49,$F$49)))</f>
        <v>0</v>
      </c>
      <c r="C97" s="97">
        <f t="shared" ca="1" si="3"/>
        <v>0</v>
      </c>
      <c r="D97" s="89">
        <f ca="1">IF(InterestRateType="Fixed",IF(F96=0,0,Beginning_Interest_Rate),IF(F96=0,0,$D$49+Year_4_Adjuster))</f>
        <v>0</v>
      </c>
      <c r="E97" s="51">
        <f t="shared" ca="1" si="4"/>
        <v>0</v>
      </c>
      <c r="F97" s="51">
        <f t="shared" ca="1" si="5"/>
        <v>0</v>
      </c>
    </row>
    <row r="98" spans="1:6">
      <c r="A98">
        <v>85</v>
      </c>
      <c r="B98" s="97">
        <f ca="1">IF(InterestRateType="Fixed",IF(F97=0,0,-PMT(D98/12,12*Number_of_Years,$F$13)),IF(F97=0,0,-PMT(D98/12,12*Number_of_Years-$A$49,$F$49)))</f>
        <v>0</v>
      </c>
      <c r="C98" s="97">
        <f t="shared" ca="1" si="3"/>
        <v>0</v>
      </c>
      <c r="D98" s="89">
        <f ca="1">IF(InterestRateType="Fixed",IF(F97=0,0,Beginning_Interest_Rate),IF(F97=0,0,$D$49+Year_4_Adjuster))</f>
        <v>0</v>
      </c>
      <c r="E98" s="51">
        <f t="shared" ca="1" si="4"/>
        <v>0</v>
      </c>
      <c r="F98" s="51">
        <f t="shared" ca="1" si="5"/>
        <v>0</v>
      </c>
    </row>
    <row r="99" spans="1:6">
      <c r="A99">
        <v>86</v>
      </c>
      <c r="B99" s="97">
        <f ca="1">IF(InterestRateType="Fixed",IF(F98=0,0,-PMT(D99/12,12*Number_of_Years,$F$13)),IF(F98=0,0,-PMT(D99/12,12*Number_of_Years-$A$49,$F$49)))</f>
        <v>0</v>
      </c>
      <c r="C99" s="97">
        <f t="shared" ca="1" si="3"/>
        <v>0</v>
      </c>
      <c r="D99" s="89">
        <f ca="1">IF(InterestRateType="Fixed",IF(F98=0,0,Beginning_Interest_Rate),IF(F98=0,0,$D$49+Year_4_Adjuster))</f>
        <v>0</v>
      </c>
      <c r="E99" s="51">
        <f t="shared" ca="1" si="4"/>
        <v>0</v>
      </c>
      <c r="F99" s="51">
        <f t="shared" ca="1" si="5"/>
        <v>0</v>
      </c>
    </row>
    <row r="100" spans="1:6">
      <c r="A100">
        <v>87</v>
      </c>
      <c r="B100" s="97">
        <f ca="1">IF(InterestRateType="Fixed",IF(F99=0,0,-PMT(D100/12,12*Number_of_Years,$F$13)),IF(F99=0,0,-PMT(D100/12,12*Number_of_Years-$A$49,$F$49)))</f>
        <v>0</v>
      </c>
      <c r="C100" s="97">
        <f t="shared" ca="1" si="3"/>
        <v>0</v>
      </c>
      <c r="D100" s="89">
        <f ca="1">IF(InterestRateType="Fixed",IF(F99=0,0,Beginning_Interest_Rate),IF(F99=0,0,$D$49+Year_4_Adjuster))</f>
        <v>0</v>
      </c>
      <c r="E100" s="51">
        <f t="shared" ca="1" si="4"/>
        <v>0</v>
      </c>
      <c r="F100" s="51">
        <f t="shared" ca="1" si="5"/>
        <v>0</v>
      </c>
    </row>
    <row r="101" spans="1:6">
      <c r="A101">
        <v>88</v>
      </c>
      <c r="B101" s="97">
        <f ca="1">IF(InterestRateType="Fixed",IF(F100=0,0,-PMT(D101/12,12*Number_of_Years,$F$13)),IF(F100=0,0,-PMT(D101/12,12*Number_of_Years-$A$49,$F$49)))</f>
        <v>0</v>
      </c>
      <c r="C101" s="97">
        <f t="shared" ca="1" si="3"/>
        <v>0</v>
      </c>
      <c r="D101" s="89">
        <f ca="1">IF(InterestRateType="Fixed",IF(F100=0,0,Beginning_Interest_Rate),IF(F100=0,0,$D$49+Year_4_Adjuster))</f>
        <v>0</v>
      </c>
      <c r="E101" s="51">
        <f t="shared" ca="1" si="4"/>
        <v>0</v>
      </c>
      <c r="F101" s="51">
        <f t="shared" ca="1" si="5"/>
        <v>0</v>
      </c>
    </row>
    <row r="102" spans="1:6">
      <c r="A102">
        <v>89</v>
      </c>
      <c r="B102" s="97">
        <f ca="1">IF(InterestRateType="Fixed",IF(F101=0,0,-PMT(D102/12,12*Number_of_Years,$F$13)),IF(F101=0,0,-PMT(D102/12,12*Number_of_Years-$A$49,$F$49)))</f>
        <v>0</v>
      </c>
      <c r="C102" s="97">
        <f t="shared" ca="1" si="3"/>
        <v>0</v>
      </c>
      <c r="D102" s="89">
        <f ca="1">IF(InterestRateType="Fixed",IF(F101=0,0,Beginning_Interest_Rate),IF(F101=0,0,$D$49+Year_4_Adjuster))</f>
        <v>0</v>
      </c>
      <c r="E102" s="51">
        <f t="shared" ca="1" si="4"/>
        <v>0</v>
      </c>
      <c r="F102" s="51">
        <f t="shared" ca="1" si="5"/>
        <v>0</v>
      </c>
    </row>
    <row r="103" spans="1:6">
      <c r="A103">
        <v>90</v>
      </c>
      <c r="B103" s="97">
        <f ca="1">IF(InterestRateType="Fixed",IF(F102=0,0,-PMT(D103/12,12*Number_of_Years,$F$13)),IF(F102=0,0,-PMT(D103/12,12*Number_of_Years-$A$49,$F$49)))</f>
        <v>0</v>
      </c>
      <c r="C103" s="97">
        <f t="shared" ca="1" si="3"/>
        <v>0</v>
      </c>
      <c r="D103" s="89">
        <f ca="1">IF(InterestRateType="Fixed",IF(F102=0,0,Beginning_Interest_Rate),IF(F102=0,0,$D$49+Year_4_Adjuster))</f>
        <v>0</v>
      </c>
      <c r="E103" s="51">
        <f t="shared" ca="1" si="4"/>
        <v>0</v>
      </c>
      <c r="F103" s="51">
        <f t="shared" ca="1" si="5"/>
        <v>0</v>
      </c>
    </row>
    <row r="104" spans="1:6">
      <c r="A104">
        <v>91</v>
      </c>
      <c r="B104" s="97">
        <f ca="1">IF(InterestRateType="Fixed",IF(F103=0,0,-PMT(D104/12,12*Number_of_Years,$F$13)),IF(F103=0,0,-PMT(D104/12,12*Number_of_Years-$A$49,$F$49)))</f>
        <v>0</v>
      </c>
      <c r="C104" s="97">
        <f t="shared" ca="1" si="3"/>
        <v>0</v>
      </c>
      <c r="D104" s="89">
        <f ca="1">IF(InterestRateType="Fixed",IF(F103=0,0,Beginning_Interest_Rate),IF(F103=0,0,$D$49+Year_4_Adjuster))</f>
        <v>0</v>
      </c>
      <c r="E104" s="51">
        <f t="shared" ca="1" si="4"/>
        <v>0</v>
      </c>
      <c r="F104" s="51">
        <f t="shared" ca="1" si="5"/>
        <v>0</v>
      </c>
    </row>
    <row r="105" spans="1:6">
      <c r="A105">
        <v>92</v>
      </c>
      <c r="B105" s="97">
        <f ca="1">IF(InterestRateType="Fixed",IF(F104=0,0,-PMT(D105/12,12*Number_of_Years,$F$13)),IF(F104=0,0,-PMT(D105/12,12*Number_of_Years-$A$49,$F$49)))</f>
        <v>0</v>
      </c>
      <c r="C105" s="97">
        <f t="shared" ca="1" si="3"/>
        <v>0</v>
      </c>
      <c r="D105" s="89">
        <f ca="1">IF(InterestRateType="Fixed",IF(F104=0,0,Beginning_Interest_Rate),IF(F104=0,0,$D$49+Year_4_Adjuster))</f>
        <v>0</v>
      </c>
      <c r="E105" s="51">
        <f t="shared" ca="1" si="4"/>
        <v>0</v>
      </c>
      <c r="F105" s="51">
        <f t="shared" ca="1" si="5"/>
        <v>0</v>
      </c>
    </row>
    <row r="106" spans="1:6">
      <c r="A106">
        <v>93</v>
      </c>
      <c r="B106" s="97">
        <f ca="1">IF(InterestRateType="Fixed",IF(F105=0,0,-PMT(D106/12,12*Number_of_Years,$F$13)),IF(F105=0,0,-PMT(D106/12,12*Number_of_Years-$A$49,$F$49)))</f>
        <v>0</v>
      </c>
      <c r="C106" s="97">
        <f t="shared" ca="1" si="3"/>
        <v>0</v>
      </c>
      <c r="D106" s="89">
        <f ca="1">IF(InterestRateType="Fixed",IF(F105=0,0,Beginning_Interest_Rate),IF(F105=0,0,$D$49+Year_4_Adjuster))</f>
        <v>0</v>
      </c>
      <c r="E106" s="51">
        <f t="shared" ca="1" si="4"/>
        <v>0</v>
      </c>
      <c r="F106" s="51">
        <f t="shared" ca="1" si="5"/>
        <v>0</v>
      </c>
    </row>
    <row r="107" spans="1:6">
      <c r="A107">
        <v>94</v>
      </c>
      <c r="B107" s="97">
        <f ca="1">IF(InterestRateType="Fixed",IF(F106=0,0,-PMT(D107/12,12*Number_of_Years,$F$13)),IF(F106=0,0,-PMT(D107/12,12*Number_of_Years-$A$49,$F$49)))</f>
        <v>0</v>
      </c>
      <c r="C107" s="97">
        <f t="shared" ca="1" si="3"/>
        <v>0</v>
      </c>
      <c r="D107" s="89">
        <f ca="1">IF(InterestRateType="Fixed",IF(F106=0,0,Beginning_Interest_Rate),IF(F106=0,0,$D$49+Year_4_Adjuster))</f>
        <v>0</v>
      </c>
      <c r="E107" s="51">
        <f t="shared" ca="1" si="4"/>
        <v>0</v>
      </c>
      <c r="F107" s="51">
        <f t="shared" ca="1" si="5"/>
        <v>0</v>
      </c>
    </row>
    <row r="108" spans="1:6">
      <c r="A108">
        <v>95</v>
      </c>
      <c r="B108" s="97">
        <f ca="1">IF(InterestRateType="Fixed",IF(F107=0,0,-PMT(D108/12,12*Number_of_Years,$F$13)),IF(F107=0,0,-PMT(D108/12,12*Number_of_Years-$A$49,$F$49)))</f>
        <v>0</v>
      </c>
      <c r="C108" s="97">
        <f t="shared" ca="1" si="3"/>
        <v>0</v>
      </c>
      <c r="D108" s="89">
        <f ca="1">IF(InterestRateType="Fixed",IF(F107=0,0,Beginning_Interest_Rate),IF(F107=0,0,$D$49+Year_4_Adjuster))</f>
        <v>0</v>
      </c>
      <c r="E108" s="51">
        <f t="shared" ca="1" si="4"/>
        <v>0</v>
      </c>
      <c r="F108" s="51">
        <f t="shared" ca="1" si="5"/>
        <v>0</v>
      </c>
    </row>
    <row r="109" spans="1:6">
      <c r="A109">
        <v>96</v>
      </c>
      <c r="B109" s="97">
        <f ca="1">IF(InterestRateType="Fixed",IF(F108=0,0,-PMT(D109/12,12*Number_of_Years,$F$13)),IF(F108=0,0,-PMT(D109/12,12*Number_of_Years-$A$49,$F$49)))</f>
        <v>0</v>
      </c>
      <c r="C109" s="97">
        <f t="shared" ca="1" si="3"/>
        <v>0</v>
      </c>
      <c r="D109" s="89">
        <f ca="1">IF(InterestRateType="Fixed",IF(F108=0,0,Beginning_Interest_Rate),IF(F108=0,0,$D$49+Year_4_Adjuster))</f>
        <v>0</v>
      </c>
      <c r="E109" s="51">
        <f t="shared" ca="1" si="4"/>
        <v>0</v>
      </c>
      <c r="F109" s="51">
        <f t="shared" ca="1" si="5"/>
        <v>0</v>
      </c>
    </row>
    <row r="110" spans="1:6">
      <c r="A110">
        <v>97</v>
      </c>
      <c r="B110" s="97">
        <f ca="1">IF(InterestRateType="Fixed",IF(F109=0,0,-PMT(D110/12,12*Number_of_Years,$F$13)),IF(F109=0,0,-PMT(D110/12,12*Number_of_Years-$A$49,$F$49)))</f>
        <v>0</v>
      </c>
      <c r="C110" s="97">
        <f t="shared" ca="1" si="3"/>
        <v>0</v>
      </c>
      <c r="D110" s="89">
        <f ca="1">IF(InterestRateType="Fixed",IF(F109=0,0,Beginning_Interest_Rate),IF(F109=0,0,$D$49+Year_4_Adjuster))</f>
        <v>0</v>
      </c>
      <c r="E110" s="51">
        <f t="shared" ca="1" si="4"/>
        <v>0</v>
      </c>
      <c r="F110" s="51">
        <f t="shared" ca="1" si="5"/>
        <v>0</v>
      </c>
    </row>
    <row r="111" spans="1:6">
      <c r="A111">
        <v>98</v>
      </c>
      <c r="B111" s="97">
        <f ca="1">IF(InterestRateType="Fixed",IF(F110=0,0,-PMT(D111/12,12*Number_of_Years,$F$13)),IF(F110=0,0,-PMT(D111/12,12*Number_of_Years-$A$49,$F$49)))</f>
        <v>0</v>
      </c>
      <c r="C111" s="97">
        <f t="shared" ca="1" si="3"/>
        <v>0</v>
      </c>
      <c r="D111" s="89">
        <f ca="1">IF(InterestRateType="Fixed",IF(F110=0,0,Beginning_Interest_Rate),IF(F110=0,0,$D$49+Year_4_Adjuster))</f>
        <v>0</v>
      </c>
      <c r="E111" s="51">
        <f t="shared" ca="1" si="4"/>
        <v>0</v>
      </c>
      <c r="F111" s="51">
        <f t="shared" ca="1" si="5"/>
        <v>0</v>
      </c>
    </row>
    <row r="112" spans="1:6">
      <c r="A112">
        <v>99</v>
      </c>
      <c r="B112" s="97">
        <f ca="1">IF(InterestRateType="Fixed",IF(F111=0,0,-PMT(D112/12,12*Number_of_Years,$F$13)),IF(F111=0,0,-PMT(D112/12,12*Number_of_Years-$A$49,$F$49)))</f>
        <v>0</v>
      </c>
      <c r="C112" s="97">
        <f t="shared" ca="1" si="3"/>
        <v>0</v>
      </c>
      <c r="D112" s="89">
        <f ca="1">IF(InterestRateType="Fixed",IF(F111=0,0,Beginning_Interest_Rate),IF(F111=0,0,$D$49+Year_4_Adjuster))</f>
        <v>0</v>
      </c>
      <c r="E112" s="51">
        <f t="shared" ca="1" si="4"/>
        <v>0</v>
      </c>
      <c r="F112" s="51">
        <f t="shared" ca="1" si="5"/>
        <v>0</v>
      </c>
    </row>
    <row r="113" spans="1:6">
      <c r="A113">
        <v>100</v>
      </c>
      <c r="B113" s="97">
        <f ca="1">IF(InterestRateType="Fixed",IF(F112=0,0,-PMT(D113/12,12*Number_of_Years,$F$13)),IF(F112=0,0,-PMT(D113/12,12*Number_of_Years-$A$49,$F$49)))</f>
        <v>0</v>
      </c>
      <c r="C113" s="97">
        <f t="shared" ca="1" si="3"/>
        <v>0</v>
      </c>
      <c r="D113" s="89">
        <f ca="1">IF(InterestRateType="Fixed",IF(F112=0,0,Beginning_Interest_Rate),IF(F112=0,0,$D$49+Year_4_Adjuster))</f>
        <v>0</v>
      </c>
      <c r="E113" s="51">
        <f t="shared" ca="1" si="4"/>
        <v>0</v>
      </c>
      <c r="F113" s="51">
        <f t="shared" ca="1" si="5"/>
        <v>0</v>
      </c>
    </row>
    <row r="114" spans="1:6">
      <c r="A114">
        <v>101</v>
      </c>
      <c r="B114" s="97">
        <f ca="1">IF(InterestRateType="Fixed",IF(F113=0,0,-PMT(D114/12,12*Number_of_Years,$F$13)),IF(F113=0,0,-PMT(D114/12,12*Number_of_Years-$A$49,$F$49)))</f>
        <v>0</v>
      </c>
      <c r="C114" s="97">
        <f t="shared" ca="1" si="3"/>
        <v>0</v>
      </c>
      <c r="D114" s="89">
        <f ca="1">IF(InterestRateType="Fixed",IF(F113=0,0,Beginning_Interest_Rate),IF(F113=0,0,$D$49+Year_4_Adjuster))</f>
        <v>0</v>
      </c>
      <c r="E114" s="51">
        <f t="shared" ca="1" si="4"/>
        <v>0</v>
      </c>
      <c r="F114" s="51">
        <f t="shared" ca="1" si="5"/>
        <v>0</v>
      </c>
    </row>
    <row r="115" spans="1:6">
      <c r="A115">
        <v>102</v>
      </c>
      <c r="B115" s="97">
        <f ca="1">IF(InterestRateType="Fixed",IF(F114=0,0,-PMT(D115/12,12*Number_of_Years,$F$13)),IF(F114=0,0,-PMT(D115/12,12*Number_of_Years-$A$49,$F$49)))</f>
        <v>0</v>
      </c>
      <c r="C115" s="97">
        <f t="shared" ca="1" si="3"/>
        <v>0</v>
      </c>
      <c r="D115" s="89">
        <f ca="1">IF(InterestRateType="Fixed",IF(F114=0,0,Beginning_Interest_Rate),IF(F114=0,0,$D$49+Year_4_Adjuster))</f>
        <v>0</v>
      </c>
      <c r="E115" s="51">
        <f t="shared" ca="1" si="4"/>
        <v>0</v>
      </c>
      <c r="F115" s="51">
        <f t="shared" ca="1" si="5"/>
        <v>0</v>
      </c>
    </row>
    <row r="116" spans="1:6">
      <c r="A116">
        <v>103</v>
      </c>
      <c r="B116" s="97">
        <f ca="1">IF(InterestRateType="Fixed",IF(F115=0,0,-PMT(D116/12,12*Number_of_Years,$F$13)),IF(F115=0,0,-PMT(D116/12,12*Number_of_Years-$A$49,$F$49)))</f>
        <v>0</v>
      </c>
      <c r="C116" s="97">
        <f t="shared" ca="1" si="3"/>
        <v>0</v>
      </c>
      <c r="D116" s="89">
        <f ca="1">IF(InterestRateType="Fixed",IF(F115=0,0,Beginning_Interest_Rate),IF(F115=0,0,$D$49+Year_4_Adjuster))</f>
        <v>0</v>
      </c>
      <c r="E116" s="51">
        <f t="shared" ca="1" si="4"/>
        <v>0</v>
      </c>
      <c r="F116" s="51">
        <f t="shared" ca="1" si="5"/>
        <v>0</v>
      </c>
    </row>
    <row r="117" spans="1:6">
      <c r="A117">
        <v>104</v>
      </c>
      <c r="B117" s="97">
        <f ca="1">IF(InterestRateType="Fixed",IF(F116=0,0,-PMT(D117/12,12*Number_of_Years,$F$13)),IF(F116=0,0,-PMT(D117/12,12*Number_of_Years-$A$49,$F$49)))</f>
        <v>0</v>
      </c>
      <c r="C117" s="97">
        <f t="shared" ca="1" si="3"/>
        <v>0</v>
      </c>
      <c r="D117" s="89">
        <f ca="1">IF(InterestRateType="Fixed",IF(F116=0,0,Beginning_Interest_Rate),IF(F116=0,0,$D$49+Year_4_Adjuster))</f>
        <v>0</v>
      </c>
      <c r="E117" s="51">
        <f t="shared" ca="1" si="4"/>
        <v>0</v>
      </c>
      <c r="F117" s="51">
        <f t="shared" ca="1" si="5"/>
        <v>0</v>
      </c>
    </row>
    <row r="118" spans="1:6">
      <c r="A118">
        <v>105</v>
      </c>
      <c r="B118" s="97">
        <f ca="1">IF(InterestRateType="Fixed",IF(F117=0,0,-PMT(D118/12,12*Number_of_Years,$F$13)),IF(F117=0,0,-PMT(D118/12,12*Number_of_Years-$A$49,$F$49)))</f>
        <v>0</v>
      </c>
      <c r="C118" s="97">
        <f t="shared" ca="1" si="3"/>
        <v>0</v>
      </c>
      <c r="D118" s="89">
        <f ca="1">IF(InterestRateType="Fixed",IF(F117=0,0,Beginning_Interest_Rate),IF(F117=0,0,$D$49+Year_4_Adjuster))</f>
        <v>0</v>
      </c>
      <c r="E118" s="51">
        <f t="shared" ca="1" si="4"/>
        <v>0</v>
      </c>
      <c r="F118" s="51">
        <f t="shared" ca="1" si="5"/>
        <v>0</v>
      </c>
    </row>
    <row r="119" spans="1:6">
      <c r="A119">
        <v>106</v>
      </c>
      <c r="B119" s="97">
        <f ca="1">IF(InterestRateType="Fixed",IF(F118=0,0,-PMT(D119/12,12*Number_of_Years,$F$13)),IF(F118=0,0,-PMT(D119/12,12*Number_of_Years-$A$49,$F$49)))</f>
        <v>0</v>
      </c>
      <c r="C119" s="97">
        <f t="shared" ca="1" si="3"/>
        <v>0</v>
      </c>
      <c r="D119" s="89">
        <f ca="1">IF(InterestRateType="Fixed",IF(F118=0,0,Beginning_Interest_Rate),IF(F118=0,0,$D$49+Year_4_Adjuster))</f>
        <v>0</v>
      </c>
      <c r="E119" s="51">
        <f t="shared" ca="1" si="4"/>
        <v>0</v>
      </c>
      <c r="F119" s="51">
        <f t="shared" ca="1" si="5"/>
        <v>0</v>
      </c>
    </row>
    <row r="120" spans="1:6">
      <c r="A120">
        <v>107</v>
      </c>
      <c r="B120" s="97">
        <f ca="1">IF(InterestRateType="Fixed",IF(F119=0,0,-PMT(D120/12,12*Number_of_Years,$F$13)),IF(F119=0,0,-PMT(D120/12,12*Number_of_Years-$A$49,$F$49)))</f>
        <v>0</v>
      </c>
      <c r="C120" s="97">
        <f t="shared" ca="1" si="3"/>
        <v>0</v>
      </c>
      <c r="D120" s="89">
        <f ca="1">IF(InterestRateType="Fixed",IF(F119=0,0,Beginning_Interest_Rate),IF(F119=0,0,$D$49+Year_4_Adjuster))</f>
        <v>0</v>
      </c>
      <c r="E120" s="51">
        <f t="shared" ca="1" si="4"/>
        <v>0</v>
      </c>
      <c r="F120" s="51">
        <f t="shared" ca="1" si="5"/>
        <v>0</v>
      </c>
    </row>
    <row r="121" spans="1:6">
      <c r="A121">
        <v>108</v>
      </c>
      <c r="B121" s="97">
        <f ca="1">IF(InterestRateType="Fixed",IF(F120=0,0,-PMT(D121/12,12*Number_of_Years,$F$13)),IF(F120=0,0,-PMT(D121/12,12*Number_of_Years-$A$49,$F$49)))</f>
        <v>0</v>
      </c>
      <c r="C121" s="97">
        <f t="shared" ca="1" si="3"/>
        <v>0</v>
      </c>
      <c r="D121" s="89">
        <f ca="1">IF(InterestRateType="Fixed",IF(F120=0,0,Beginning_Interest_Rate),IF(F120=0,0,$D$49+Year_4_Adjuster))</f>
        <v>0</v>
      </c>
      <c r="E121" s="51">
        <f t="shared" ca="1" si="4"/>
        <v>0</v>
      </c>
      <c r="F121" s="51">
        <f t="shared" ca="1" si="5"/>
        <v>0</v>
      </c>
    </row>
    <row r="122" spans="1:6">
      <c r="A122">
        <v>109</v>
      </c>
      <c r="B122" s="97">
        <f ca="1">IF(InterestRateType="Fixed",IF(F121=0,0,-PMT(D122/12,12*Number_of_Years,$F$13)),IF(F121=0,0,-PMT(D122/12,12*Number_of_Years-$A$49,$F$49)))</f>
        <v>0</v>
      </c>
      <c r="C122" s="97">
        <f t="shared" ca="1" si="3"/>
        <v>0</v>
      </c>
      <c r="D122" s="89">
        <f ca="1">IF(InterestRateType="Fixed",IF(F121=0,0,Beginning_Interest_Rate),IF(F121=0,0,$D$49+Year_4_Adjuster))</f>
        <v>0</v>
      </c>
      <c r="E122" s="51">
        <f t="shared" ca="1" si="4"/>
        <v>0</v>
      </c>
      <c r="F122" s="51">
        <f t="shared" ca="1" si="5"/>
        <v>0</v>
      </c>
    </row>
    <row r="123" spans="1:6">
      <c r="A123">
        <v>110</v>
      </c>
      <c r="B123" s="97">
        <f ca="1">IF(InterestRateType="Fixed",IF(F122=0,0,-PMT(D123/12,12*Number_of_Years,$F$13)),IF(F122=0,0,-PMT(D123/12,12*Number_of_Years-$A$49,$F$49)))</f>
        <v>0</v>
      </c>
      <c r="C123" s="97">
        <f t="shared" ca="1" si="3"/>
        <v>0</v>
      </c>
      <c r="D123" s="89">
        <f ca="1">IF(InterestRateType="Fixed",IF(F122=0,0,Beginning_Interest_Rate),IF(F122=0,0,$D$49+Year_4_Adjuster))</f>
        <v>0</v>
      </c>
      <c r="E123" s="51">
        <f t="shared" ca="1" si="4"/>
        <v>0</v>
      </c>
      <c r="F123" s="51">
        <f t="shared" ca="1" si="5"/>
        <v>0</v>
      </c>
    </row>
    <row r="124" spans="1:6">
      <c r="A124">
        <v>111</v>
      </c>
      <c r="B124" s="97">
        <f ca="1">IF(InterestRateType="Fixed",IF(F123=0,0,-PMT(D124/12,12*Number_of_Years,$F$13)),IF(F123=0,0,-PMT(D124/12,12*Number_of_Years-$A$49,$F$49)))</f>
        <v>0</v>
      </c>
      <c r="C124" s="97">
        <f t="shared" ca="1" si="3"/>
        <v>0</v>
      </c>
      <c r="D124" s="89">
        <f ca="1">IF(InterestRateType="Fixed",IF(F123=0,0,Beginning_Interest_Rate),IF(F123=0,0,$D$49+Year_4_Adjuster))</f>
        <v>0</v>
      </c>
      <c r="E124" s="51">
        <f t="shared" ca="1" si="4"/>
        <v>0</v>
      </c>
      <c r="F124" s="51">
        <f t="shared" ca="1" si="5"/>
        <v>0</v>
      </c>
    </row>
    <row r="125" spans="1:6">
      <c r="A125">
        <v>112</v>
      </c>
      <c r="B125" s="97">
        <f ca="1">IF(InterestRateType="Fixed",IF(F124=0,0,-PMT(D125/12,12*Number_of_Years,$F$13)),IF(F124=0,0,-PMT(D125/12,12*Number_of_Years-$A$49,$F$49)))</f>
        <v>0</v>
      </c>
      <c r="C125" s="97">
        <f t="shared" ca="1" si="3"/>
        <v>0</v>
      </c>
      <c r="D125" s="89">
        <f ca="1">IF(InterestRateType="Fixed",IF(F124=0,0,Beginning_Interest_Rate),IF(F124=0,0,$D$49+Year_4_Adjuster))</f>
        <v>0</v>
      </c>
      <c r="E125" s="51">
        <f t="shared" ca="1" si="4"/>
        <v>0</v>
      </c>
      <c r="F125" s="51">
        <f t="shared" ca="1" si="5"/>
        <v>0</v>
      </c>
    </row>
    <row r="126" spans="1:6">
      <c r="A126">
        <v>113</v>
      </c>
      <c r="B126" s="97">
        <f ca="1">IF(InterestRateType="Fixed",IF(F125=0,0,-PMT(D126/12,12*Number_of_Years,$F$13)),IF(F125=0,0,-PMT(D126/12,12*Number_of_Years-$A$49,$F$49)))</f>
        <v>0</v>
      </c>
      <c r="C126" s="97">
        <f t="shared" ca="1" si="3"/>
        <v>0</v>
      </c>
      <c r="D126" s="89">
        <f ca="1">IF(InterestRateType="Fixed",IF(F125=0,0,Beginning_Interest_Rate),IF(F125=0,0,$D$49+Year_4_Adjuster))</f>
        <v>0</v>
      </c>
      <c r="E126" s="51">
        <f t="shared" ca="1" si="4"/>
        <v>0</v>
      </c>
      <c r="F126" s="51">
        <f t="shared" ca="1" si="5"/>
        <v>0</v>
      </c>
    </row>
    <row r="127" spans="1:6">
      <c r="A127">
        <v>114</v>
      </c>
      <c r="B127" s="97">
        <f ca="1">IF(InterestRateType="Fixed",IF(F126=0,0,-PMT(D127/12,12*Number_of_Years,$F$13)),IF(F126=0,0,-PMT(D127/12,12*Number_of_Years-$A$49,$F$49)))</f>
        <v>0</v>
      </c>
      <c r="C127" s="97">
        <f t="shared" ca="1" si="3"/>
        <v>0</v>
      </c>
      <c r="D127" s="89">
        <f ca="1">IF(InterestRateType="Fixed",IF(F126=0,0,Beginning_Interest_Rate),IF(F126=0,0,$D$49+Year_4_Adjuster))</f>
        <v>0</v>
      </c>
      <c r="E127" s="51">
        <f t="shared" ca="1" si="4"/>
        <v>0</v>
      </c>
      <c r="F127" s="51">
        <f t="shared" ca="1" si="5"/>
        <v>0</v>
      </c>
    </row>
    <row r="128" spans="1:6">
      <c r="A128">
        <v>115</v>
      </c>
      <c r="B128" s="97">
        <f ca="1">IF(InterestRateType="Fixed",IF(F127=0,0,-PMT(D128/12,12*Number_of_Years,$F$13)),IF(F127=0,0,-PMT(D128/12,12*Number_of_Years-$A$49,$F$49)))</f>
        <v>0</v>
      </c>
      <c r="C128" s="97">
        <f t="shared" ca="1" si="3"/>
        <v>0</v>
      </c>
      <c r="D128" s="89">
        <f ca="1">IF(InterestRateType="Fixed",IF(F127=0,0,Beginning_Interest_Rate),IF(F127=0,0,$D$49+Year_4_Adjuster))</f>
        <v>0</v>
      </c>
      <c r="E128" s="51">
        <f t="shared" ca="1" si="4"/>
        <v>0</v>
      </c>
      <c r="F128" s="51">
        <f t="shared" ca="1" si="5"/>
        <v>0</v>
      </c>
    </row>
    <row r="129" spans="1:6">
      <c r="A129">
        <v>116</v>
      </c>
      <c r="B129" s="97">
        <f ca="1">IF(InterestRateType="Fixed",IF(F128=0,0,-PMT(D129/12,12*Number_of_Years,$F$13)),IF(F128=0,0,-PMT(D129/12,12*Number_of_Years-$A$49,$F$49)))</f>
        <v>0</v>
      </c>
      <c r="C129" s="97">
        <f t="shared" ca="1" si="3"/>
        <v>0</v>
      </c>
      <c r="D129" s="89">
        <f ca="1">IF(InterestRateType="Fixed",IF(F128=0,0,Beginning_Interest_Rate),IF(F128=0,0,$D$49+Year_4_Adjuster))</f>
        <v>0</v>
      </c>
      <c r="E129" s="51">
        <f t="shared" ca="1" si="4"/>
        <v>0</v>
      </c>
      <c r="F129" s="51">
        <f t="shared" ca="1" si="5"/>
        <v>0</v>
      </c>
    </row>
    <row r="130" spans="1:6">
      <c r="A130">
        <v>117</v>
      </c>
      <c r="B130" s="97">
        <f ca="1">IF(InterestRateType="Fixed",IF(F129=0,0,-PMT(D130/12,12*Number_of_Years,$F$13)),IF(F129=0,0,-PMT(D130/12,12*Number_of_Years-$A$49,$F$49)))</f>
        <v>0</v>
      </c>
      <c r="C130" s="97">
        <f t="shared" ca="1" si="3"/>
        <v>0</v>
      </c>
      <c r="D130" s="89">
        <f ca="1">IF(InterestRateType="Fixed",IF(F129=0,0,Beginning_Interest_Rate),IF(F129=0,0,$D$49+Year_4_Adjuster))</f>
        <v>0</v>
      </c>
      <c r="E130" s="51">
        <f t="shared" ca="1" si="4"/>
        <v>0</v>
      </c>
      <c r="F130" s="51">
        <f t="shared" ca="1" si="5"/>
        <v>0</v>
      </c>
    </row>
    <row r="131" spans="1:6">
      <c r="A131">
        <v>118</v>
      </c>
      <c r="B131" s="97">
        <f ca="1">IF(InterestRateType="Fixed",IF(F130=0,0,-PMT(D131/12,12*Number_of_Years,$F$13)),IF(F130=0,0,-PMT(D131/12,12*Number_of_Years-$A$49,$F$49)))</f>
        <v>0</v>
      </c>
      <c r="C131" s="97">
        <f t="shared" ca="1" si="3"/>
        <v>0</v>
      </c>
      <c r="D131" s="89">
        <f ca="1">IF(InterestRateType="Fixed",IF(F130=0,0,Beginning_Interest_Rate),IF(F130=0,0,$D$49+Year_4_Adjuster))</f>
        <v>0</v>
      </c>
      <c r="E131" s="51">
        <f t="shared" ca="1" si="4"/>
        <v>0</v>
      </c>
      <c r="F131" s="51">
        <f t="shared" ca="1" si="5"/>
        <v>0</v>
      </c>
    </row>
    <row r="132" spans="1:6">
      <c r="A132">
        <v>119</v>
      </c>
      <c r="B132" s="97">
        <f ca="1">IF(InterestRateType="Fixed",IF(F131=0,0,-PMT(D132/12,12*Number_of_Years,$F$13)),IF(F131=0,0,-PMT(D132/12,12*Number_of_Years-$A$49,$F$49)))</f>
        <v>0</v>
      </c>
      <c r="C132" s="97">
        <f t="shared" ca="1" si="3"/>
        <v>0</v>
      </c>
      <c r="D132" s="89">
        <f ca="1">IF(InterestRateType="Fixed",IF(F131=0,0,Beginning_Interest_Rate),IF(F131=0,0,$D$49+Year_4_Adjuster))</f>
        <v>0</v>
      </c>
      <c r="E132" s="51">
        <f t="shared" ca="1" si="4"/>
        <v>0</v>
      </c>
      <c r="F132" s="51">
        <f t="shared" ca="1" si="5"/>
        <v>0</v>
      </c>
    </row>
    <row r="133" spans="1:6">
      <c r="A133">
        <v>120</v>
      </c>
      <c r="B133" s="97">
        <f ca="1">IF(InterestRateType="Fixed",IF(F132=0,0,-PMT(D133/12,12*Number_of_Years,$F$13)),IF(F132=0,0,-PMT(D133/12,12*Number_of_Years-$A$49,$F$49)))</f>
        <v>0</v>
      </c>
      <c r="C133" s="97">
        <f t="shared" ca="1" si="3"/>
        <v>0</v>
      </c>
      <c r="D133" s="89">
        <f ca="1">IF(InterestRateType="Fixed",IF(F132=0,0,Beginning_Interest_Rate),IF(F132=0,0,$D$49+Year_4_Adjuster))</f>
        <v>0</v>
      </c>
      <c r="E133" s="51">
        <f t="shared" ca="1" si="4"/>
        <v>0</v>
      </c>
      <c r="F133" s="51">
        <f t="shared" ca="1" si="5"/>
        <v>0</v>
      </c>
    </row>
    <row r="134" spans="1:6">
      <c r="A134">
        <v>121</v>
      </c>
      <c r="B134" s="97">
        <f ca="1">IF(InterestRateType="Fixed",IF(F133=0,0,-PMT(D134/12,12*Number_of_Years,$F$13)),IF(F133=0,0,-PMT(D134/12,12*Number_of_Years-$A$49,$F$49)))</f>
        <v>0</v>
      </c>
      <c r="C134" s="97">
        <f t="shared" ca="1" si="3"/>
        <v>0</v>
      </c>
      <c r="D134" s="89">
        <f ca="1">IF(InterestRateType="Fixed",IF(F133=0,0,Beginning_Interest_Rate),IF(F133=0,0,$D$49+Year_4_Adjuster))</f>
        <v>0</v>
      </c>
      <c r="E134" s="51">
        <f t="shared" ca="1" si="4"/>
        <v>0</v>
      </c>
      <c r="F134" s="51">
        <f t="shared" ca="1" si="5"/>
        <v>0</v>
      </c>
    </row>
    <row r="135" spans="1:6">
      <c r="A135">
        <v>122</v>
      </c>
      <c r="B135" s="97">
        <f ca="1">IF(InterestRateType="Fixed",IF(F134=0,0,-PMT(D135/12,12*Number_of_Years,$F$13)),IF(F134=0,0,-PMT(D135/12,12*Number_of_Years-$A$49,$F$49)))</f>
        <v>0</v>
      </c>
      <c r="C135" s="97">
        <f t="shared" ca="1" si="3"/>
        <v>0</v>
      </c>
      <c r="D135" s="89">
        <f ca="1">IF(InterestRateType="Fixed",IF(F134=0,0,Beginning_Interest_Rate),IF(F134=0,0,$D$49+Year_4_Adjuster))</f>
        <v>0</v>
      </c>
      <c r="E135" s="51">
        <f t="shared" ca="1" si="4"/>
        <v>0</v>
      </c>
      <c r="F135" s="51">
        <f t="shared" ca="1" si="5"/>
        <v>0</v>
      </c>
    </row>
    <row r="136" spans="1:6">
      <c r="A136">
        <v>123</v>
      </c>
      <c r="B136" s="97">
        <f ca="1">IF(InterestRateType="Fixed",IF(F135=0,0,-PMT(D136/12,12*Number_of_Years,$F$13)),IF(F135=0,0,-PMT(D136/12,12*Number_of_Years-$A$49,$F$49)))</f>
        <v>0</v>
      </c>
      <c r="C136" s="97">
        <f t="shared" ca="1" si="3"/>
        <v>0</v>
      </c>
      <c r="D136" s="89">
        <f ca="1">IF(InterestRateType="Fixed",IF(F135=0,0,Beginning_Interest_Rate),IF(F135=0,0,$D$49+Year_4_Adjuster))</f>
        <v>0</v>
      </c>
      <c r="E136" s="51">
        <f t="shared" ca="1" si="4"/>
        <v>0</v>
      </c>
      <c r="F136" s="51">
        <f t="shared" ca="1" si="5"/>
        <v>0</v>
      </c>
    </row>
    <row r="137" spans="1:6">
      <c r="A137">
        <v>124</v>
      </c>
      <c r="B137" s="97">
        <f ca="1">IF(InterestRateType="Fixed",IF(F136=0,0,-PMT(D137/12,12*Number_of_Years,$F$13)),IF(F136=0,0,-PMT(D137/12,12*Number_of_Years-$A$49,$F$49)))</f>
        <v>0</v>
      </c>
      <c r="C137" s="97">
        <f t="shared" ca="1" si="3"/>
        <v>0</v>
      </c>
      <c r="D137" s="89">
        <f ca="1">IF(InterestRateType="Fixed",IF(F136=0,0,Beginning_Interest_Rate),IF(F136=0,0,$D$49+Year_4_Adjuster))</f>
        <v>0</v>
      </c>
      <c r="E137" s="51">
        <f t="shared" ca="1" si="4"/>
        <v>0</v>
      </c>
      <c r="F137" s="51">
        <f t="shared" ca="1" si="5"/>
        <v>0</v>
      </c>
    </row>
    <row r="138" spans="1:6">
      <c r="A138">
        <v>125</v>
      </c>
      <c r="B138" s="97">
        <f ca="1">IF(InterestRateType="Fixed",IF(F137=0,0,-PMT(D138/12,12*Number_of_Years,$F$13)),IF(F137=0,0,-PMT(D138/12,12*Number_of_Years-$A$49,$F$49)))</f>
        <v>0</v>
      </c>
      <c r="C138" s="97">
        <f t="shared" ca="1" si="3"/>
        <v>0</v>
      </c>
      <c r="D138" s="89">
        <f ca="1">IF(InterestRateType="Fixed",IF(F137=0,0,Beginning_Interest_Rate),IF(F137=0,0,$D$49+Year_4_Adjuster))</f>
        <v>0</v>
      </c>
      <c r="E138" s="51">
        <f t="shared" ca="1" si="4"/>
        <v>0</v>
      </c>
      <c r="F138" s="51">
        <f t="shared" ca="1" si="5"/>
        <v>0</v>
      </c>
    </row>
    <row r="139" spans="1:6">
      <c r="A139">
        <v>126</v>
      </c>
      <c r="B139" s="97">
        <f ca="1">IF(InterestRateType="Fixed",IF(F138=0,0,-PMT(D139/12,12*Number_of_Years,$F$13)),IF(F138=0,0,-PMT(D139/12,12*Number_of_Years-$A$49,$F$49)))</f>
        <v>0</v>
      </c>
      <c r="C139" s="97">
        <f t="shared" ca="1" si="3"/>
        <v>0</v>
      </c>
      <c r="D139" s="89">
        <f ca="1">IF(InterestRateType="Fixed",IF(F138=0,0,Beginning_Interest_Rate),IF(F138=0,0,$D$49+Year_4_Adjuster))</f>
        <v>0</v>
      </c>
      <c r="E139" s="51">
        <f t="shared" ca="1" si="4"/>
        <v>0</v>
      </c>
      <c r="F139" s="51">
        <f t="shared" ca="1" si="5"/>
        <v>0</v>
      </c>
    </row>
    <row r="140" spans="1:6">
      <c r="A140">
        <v>127</v>
      </c>
      <c r="B140" s="97">
        <f ca="1">IF(InterestRateType="Fixed",IF(F139=0,0,-PMT(D140/12,12*Number_of_Years,$F$13)),IF(F139=0,0,-PMT(D140/12,12*Number_of_Years-$A$49,$F$49)))</f>
        <v>0</v>
      </c>
      <c r="C140" s="97">
        <f t="shared" ca="1" si="3"/>
        <v>0</v>
      </c>
      <c r="D140" s="89">
        <f ca="1">IF(InterestRateType="Fixed",IF(F139=0,0,Beginning_Interest_Rate),IF(F139=0,0,$D$49+Year_4_Adjuster))</f>
        <v>0</v>
      </c>
      <c r="E140" s="51">
        <f t="shared" ca="1" si="4"/>
        <v>0</v>
      </c>
      <c r="F140" s="51">
        <f t="shared" ca="1" si="5"/>
        <v>0</v>
      </c>
    </row>
    <row r="141" spans="1:6">
      <c r="A141">
        <v>128</v>
      </c>
      <c r="B141" s="97">
        <f ca="1">IF(InterestRateType="Fixed",IF(F140=0,0,-PMT(D141/12,12*Number_of_Years,$F$13)),IF(F140=0,0,-PMT(D141/12,12*Number_of_Years-$A$49,$F$49)))</f>
        <v>0</v>
      </c>
      <c r="C141" s="97">
        <f t="shared" ca="1" si="3"/>
        <v>0</v>
      </c>
      <c r="D141" s="89">
        <f ca="1">IF(InterestRateType="Fixed",IF(F140=0,0,Beginning_Interest_Rate),IF(F140=0,0,$D$49+Year_4_Adjuster))</f>
        <v>0</v>
      </c>
      <c r="E141" s="51">
        <f t="shared" ca="1" si="4"/>
        <v>0</v>
      </c>
      <c r="F141" s="51">
        <f t="shared" ca="1" si="5"/>
        <v>0</v>
      </c>
    </row>
    <row r="142" spans="1:6">
      <c r="A142">
        <v>129</v>
      </c>
      <c r="B142" s="97">
        <f ca="1">IF(InterestRateType="Fixed",IF(F141=0,0,-PMT(D142/12,12*Number_of_Years,$F$13)),IF(F141=0,0,-PMT(D142/12,12*Number_of_Years-$A$49,$F$49)))</f>
        <v>0</v>
      </c>
      <c r="C142" s="97">
        <f t="shared" ca="1" si="3"/>
        <v>0</v>
      </c>
      <c r="D142" s="89">
        <f ca="1">IF(InterestRateType="Fixed",IF(F141=0,0,Beginning_Interest_Rate),IF(F141=0,0,$D$49+Year_4_Adjuster))</f>
        <v>0</v>
      </c>
      <c r="E142" s="51">
        <f t="shared" ca="1" si="4"/>
        <v>0</v>
      </c>
      <c r="F142" s="51">
        <f t="shared" ca="1" si="5"/>
        <v>0</v>
      </c>
    </row>
    <row r="143" spans="1:6">
      <c r="A143">
        <v>130</v>
      </c>
      <c r="B143" s="97">
        <f ca="1">IF(InterestRateType="Fixed",IF(F142=0,0,-PMT(D143/12,12*Number_of_Years,$F$13)),IF(F142=0,0,-PMT(D143/12,12*Number_of_Years-$A$49,$F$49)))</f>
        <v>0</v>
      </c>
      <c r="C143" s="97">
        <f t="shared" ref="C143:C206" ca="1" si="6">B143-E143</f>
        <v>0</v>
      </c>
      <c r="D143" s="89">
        <f ca="1">IF(InterestRateType="Fixed",IF(F142=0,0,Beginning_Interest_Rate),IF(F142=0,0,$D$49+Year_4_Adjuster))</f>
        <v>0</v>
      </c>
      <c r="E143" s="51">
        <f t="shared" ref="E143:E206" ca="1" si="7">D143/12*F142</f>
        <v>0</v>
      </c>
      <c r="F143" s="51">
        <f t="shared" ref="F143:F206" ca="1" si="8">IF(F142-C143&gt;=1, F142-C143,0)</f>
        <v>0</v>
      </c>
    </row>
    <row r="144" spans="1:6">
      <c r="A144">
        <v>131</v>
      </c>
      <c r="B144" s="97">
        <f ca="1">IF(InterestRateType="Fixed",IF(F143=0,0,-PMT(D144/12,12*Number_of_Years,$F$13)),IF(F143=0,0,-PMT(D144/12,12*Number_of_Years-$A$49,$F$49)))</f>
        <v>0</v>
      </c>
      <c r="C144" s="97">
        <f t="shared" ca="1" si="6"/>
        <v>0</v>
      </c>
      <c r="D144" s="89">
        <f ca="1">IF(InterestRateType="Fixed",IF(F143=0,0,Beginning_Interest_Rate),IF(F143=0,0,$D$49+Year_4_Adjuster))</f>
        <v>0</v>
      </c>
      <c r="E144" s="51">
        <f t="shared" ca="1" si="7"/>
        <v>0</v>
      </c>
      <c r="F144" s="51">
        <f t="shared" ca="1" si="8"/>
        <v>0</v>
      </c>
    </row>
    <row r="145" spans="1:6">
      <c r="A145">
        <v>132</v>
      </c>
      <c r="B145" s="97">
        <f ca="1">IF(InterestRateType="Fixed",IF(F144=0,0,-PMT(D145/12,12*Number_of_Years,$F$13)),IF(F144=0,0,-PMT(D145/12,12*Number_of_Years-$A$49,$F$49)))</f>
        <v>0</v>
      </c>
      <c r="C145" s="97">
        <f t="shared" ca="1" si="6"/>
        <v>0</v>
      </c>
      <c r="D145" s="89">
        <f ca="1">IF(InterestRateType="Fixed",IF(F144=0,0,Beginning_Interest_Rate),IF(F144=0,0,$D$49+Year_4_Adjuster))</f>
        <v>0</v>
      </c>
      <c r="E145" s="51">
        <f t="shared" ca="1" si="7"/>
        <v>0</v>
      </c>
      <c r="F145" s="51">
        <f t="shared" ca="1" si="8"/>
        <v>0</v>
      </c>
    </row>
    <row r="146" spans="1:6">
      <c r="A146">
        <v>133</v>
      </c>
      <c r="B146" s="97">
        <f ca="1">IF(InterestRateType="Fixed",IF(F145=0,0,-PMT(D146/12,12*Number_of_Years,$F$13)),IF(F145=0,0,-PMT(D146/12,12*Number_of_Years-$A$49,$F$49)))</f>
        <v>0</v>
      </c>
      <c r="C146" s="97">
        <f t="shared" ca="1" si="6"/>
        <v>0</v>
      </c>
      <c r="D146" s="89">
        <f ca="1">IF(InterestRateType="Fixed",IF(F145=0,0,Beginning_Interest_Rate),IF(F145=0,0,$D$49+Year_4_Adjuster))</f>
        <v>0</v>
      </c>
      <c r="E146" s="51">
        <f t="shared" ca="1" si="7"/>
        <v>0</v>
      </c>
      <c r="F146" s="51">
        <f t="shared" ca="1" si="8"/>
        <v>0</v>
      </c>
    </row>
    <row r="147" spans="1:6">
      <c r="A147">
        <v>134</v>
      </c>
      <c r="B147" s="97">
        <f ca="1">IF(InterestRateType="Fixed",IF(F146=0,0,-PMT(D147/12,12*Number_of_Years,$F$13)),IF(F146=0,0,-PMT(D147/12,12*Number_of_Years-$A$49,$F$49)))</f>
        <v>0</v>
      </c>
      <c r="C147" s="97">
        <f t="shared" ca="1" si="6"/>
        <v>0</v>
      </c>
      <c r="D147" s="89">
        <f ca="1">IF(InterestRateType="Fixed",IF(F146=0,0,Beginning_Interest_Rate),IF(F146=0,0,$D$49+Year_4_Adjuster))</f>
        <v>0</v>
      </c>
      <c r="E147" s="51">
        <f t="shared" ca="1" si="7"/>
        <v>0</v>
      </c>
      <c r="F147" s="51">
        <f t="shared" ca="1" si="8"/>
        <v>0</v>
      </c>
    </row>
    <row r="148" spans="1:6">
      <c r="A148">
        <v>135</v>
      </c>
      <c r="B148" s="97">
        <f ca="1">IF(InterestRateType="Fixed",IF(F147=0,0,-PMT(D148/12,12*Number_of_Years,$F$13)),IF(F147=0,0,-PMT(D148/12,12*Number_of_Years-$A$49,$F$49)))</f>
        <v>0</v>
      </c>
      <c r="C148" s="97">
        <f t="shared" ca="1" si="6"/>
        <v>0</v>
      </c>
      <c r="D148" s="89">
        <f ca="1">IF(InterestRateType="Fixed",IF(F147=0,0,Beginning_Interest_Rate),IF(F147=0,0,$D$49+Year_4_Adjuster))</f>
        <v>0</v>
      </c>
      <c r="E148" s="51">
        <f t="shared" ca="1" si="7"/>
        <v>0</v>
      </c>
      <c r="F148" s="51">
        <f t="shared" ca="1" si="8"/>
        <v>0</v>
      </c>
    </row>
    <row r="149" spans="1:6">
      <c r="A149">
        <v>136</v>
      </c>
      <c r="B149" s="97">
        <f ca="1">IF(InterestRateType="Fixed",IF(F148=0,0,-PMT(D149/12,12*Number_of_Years,$F$13)),IF(F148=0,0,-PMT(D149/12,12*Number_of_Years-$A$49,$F$49)))</f>
        <v>0</v>
      </c>
      <c r="C149" s="97">
        <f t="shared" ca="1" si="6"/>
        <v>0</v>
      </c>
      <c r="D149" s="89">
        <f ca="1">IF(InterestRateType="Fixed",IF(F148=0,0,Beginning_Interest_Rate),IF(F148=0,0,$D$49+Year_4_Adjuster))</f>
        <v>0</v>
      </c>
      <c r="E149" s="51">
        <f t="shared" ca="1" si="7"/>
        <v>0</v>
      </c>
      <c r="F149" s="51">
        <f t="shared" ca="1" si="8"/>
        <v>0</v>
      </c>
    </row>
    <row r="150" spans="1:6">
      <c r="A150">
        <v>137</v>
      </c>
      <c r="B150" s="97">
        <f ca="1">IF(InterestRateType="Fixed",IF(F149=0,0,-PMT(D150/12,12*Number_of_Years,$F$13)),IF(F149=0,0,-PMT(D150/12,12*Number_of_Years-$A$49,$F$49)))</f>
        <v>0</v>
      </c>
      <c r="C150" s="97">
        <f t="shared" ca="1" si="6"/>
        <v>0</v>
      </c>
      <c r="D150" s="89">
        <f ca="1">IF(InterestRateType="Fixed",IF(F149=0,0,Beginning_Interest_Rate),IF(F149=0,0,$D$49+Year_4_Adjuster))</f>
        <v>0</v>
      </c>
      <c r="E150" s="51">
        <f t="shared" ca="1" si="7"/>
        <v>0</v>
      </c>
      <c r="F150" s="51">
        <f t="shared" ca="1" si="8"/>
        <v>0</v>
      </c>
    </row>
    <row r="151" spans="1:6">
      <c r="A151">
        <v>138</v>
      </c>
      <c r="B151" s="97">
        <f ca="1">IF(InterestRateType="Fixed",IF(F150=0,0,-PMT(D151/12,12*Number_of_Years,$F$13)),IF(F150=0,0,-PMT(D151/12,12*Number_of_Years-$A$49,$F$49)))</f>
        <v>0</v>
      </c>
      <c r="C151" s="97">
        <f t="shared" ca="1" si="6"/>
        <v>0</v>
      </c>
      <c r="D151" s="89">
        <f ca="1">IF(InterestRateType="Fixed",IF(F150=0,0,Beginning_Interest_Rate),IF(F150=0,0,$D$49+Year_4_Adjuster))</f>
        <v>0</v>
      </c>
      <c r="E151" s="51">
        <f t="shared" ca="1" si="7"/>
        <v>0</v>
      </c>
      <c r="F151" s="51">
        <f t="shared" ca="1" si="8"/>
        <v>0</v>
      </c>
    </row>
    <row r="152" spans="1:6">
      <c r="A152">
        <v>139</v>
      </c>
      <c r="B152" s="97">
        <f ca="1">IF(InterestRateType="Fixed",IF(F151=0,0,-PMT(D152/12,12*Number_of_Years,$F$13)),IF(F151=0,0,-PMT(D152/12,12*Number_of_Years-$A$49,$F$49)))</f>
        <v>0</v>
      </c>
      <c r="C152" s="97">
        <f t="shared" ca="1" si="6"/>
        <v>0</v>
      </c>
      <c r="D152" s="89">
        <f ca="1">IF(InterestRateType="Fixed",IF(F151=0,0,Beginning_Interest_Rate),IF(F151=0,0,$D$49+Year_4_Adjuster))</f>
        <v>0</v>
      </c>
      <c r="E152" s="51">
        <f t="shared" ca="1" si="7"/>
        <v>0</v>
      </c>
      <c r="F152" s="51">
        <f t="shared" ca="1" si="8"/>
        <v>0</v>
      </c>
    </row>
    <row r="153" spans="1:6">
      <c r="A153">
        <v>140</v>
      </c>
      <c r="B153" s="97">
        <f ca="1">IF(InterestRateType="Fixed",IF(F152=0,0,-PMT(D153/12,12*Number_of_Years,$F$13)),IF(F152=0,0,-PMT(D153/12,12*Number_of_Years-$A$49,$F$49)))</f>
        <v>0</v>
      </c>
      <c r="C153" s="97">
        <f t="shared" ca="1" si="6"/>
        <v>0</v>
      </c>
      <c r="D153" s="89">
        <f ca="1">IF(InterestRateType="Fixed",IF(F152=0,0,Beginning_Interest_Rate),IF(F152=0,0,$D$49+Year_4_Adjuster))</f>
        <v>0</v>
      </c>
      <c r="E153" s="51">
        <f t="shared" ca="1" si="7"/>
        <v>0</v>
      </c>
      <c r="F153" s="51">
        <f t="shared" ca="1" si="8"/>
        <v>0</v>
      </c>
    </row>
    <row r="154" spans="1:6">
      <c r="A154">
        <v>141</v>
      </c>
      <c r="B154" s="97">
        <f ca="1">IF(InterestRateType="Fixed",IF(F153=0,0,-PMT(D154/12,12*Number_of_Years,$F$13)),IF(F153=0,0,-PMT(D154/12,12*Number_of_Years-$A$49,$F$49)))</f>
        <v>0</v>
      </c>
      <c r="C154" s="97">
        <f t="shared" ca="1" si="6"/>
        <v>0</v>
      </c>
      <c r="D154" s="89">
        <f ca="1">IF(InterestRateType="Fixed",IF(F153=0,0,Beginning_Interest_Rate),IF(F153=0,0,$D$49+Year_4_Adjuster))</f>
        <v>0</v>
      </c>
      <c r="E154" s="51">
        <f t="shared" ca="1" si="7"/>
        <v>0</v>
      </c>
      <c r="F154" s="51">
        <f t="shared" ca="1" si="8"/>
        <v>0</v>
      </c>
    </row>
    <row r="155" spans="1:6">
      <c r="A155">
        <v>142</v>
      </c>
      <c r="B155" s="97">
        <f ca="1">IF(InterestRateType="Fixed",IF(F154=0,0,-PMT(D155/12,12*Number_of_Years,$F$13)),IF(F154=0,0,-PMT(D155/12,12*Number_of_Years-$A$49,$F$49)))</f>
        <v>0</v>
      </c>
      <c r="C155" s="97">
        <f t="shared" ca="1" si="6"/>
        <v>0</v>
      </c>
      <c r="D155" s="89">
        <f ca="1">IF(InterestRateType="Fixed",IF(F154=0,0,Beginning_Interest_Rate),IF(F154=0,0,$D$49+Year_4_Adjuster))</f>
        <v>0</v>
      </c>
      <c r="E155" s="51">
        <f t="shared" ca="1" si="7"/>
        <v>0</v>
      </c>
      <c r="F155" s="51">
        <f t="shared" ca="1" si="8"/>
        <v>0</v>
      </c>
    </row>
    <row r="156" spans="1:6">
      <c r="A156">
        <v>143</v>
      </c>
      <c r="B156" s="97">
        <f ca="1">IF(InterestRateType="Fixed",IF(F155=0,0,-PMT(D156/12,12*Number_of_Years,$F$13)),IF(F155=0,0,-PMT(D156/12,12*Number_of_Years-$A$49,$F$49)))</f>
        <v>0</v>
      </c>
      <c r="C156" s="97">
        <f t="shared" ca="1" si="6"/>
        <v>0</v>
      </c>
      <c r="D156" s="89">
        <f ca="1">IF(InterestRateType="Fixed",IF(F155=0,0,Beginning_Interest_Rate),IF(F155=0,0,$D$49+Year_4_Adjuster))</f>
        <v>0</v>
      </c>
      <c r="E156" s="51">
        <f t="shared" ca="1" si="7"/>
        <v>0</v>
      </c>
      <c r="F156" s="51">
        <f t="shared" ca="1" si="8"/>
        <v>0</v>
      </c>
    </row>
    <row r="157" spans="1:6">
      <c r="A157">
        <v>144</v>
      </c>
      <c r="B157" s="97">
        <f ca="1">IF(InterestRateType="Fixed",IF(F156=0,0,-PMT(D157/12,12*Number_of_Years,$F$13)),IF(F156=0,0,-PMT(D157/12,12*Number_of_Years-$A$49,$F$49)))</f>
        <v>0</v>
      </c>
      <c r="C157" s="97">
        <f t="shared" ca="1" si="6"/>
        <v>0</v>
      </c>
      <c r="D157" s="89">
        <f ca="1">IF(InterestRateType="Fixed",IF(F156=0,0,Beginning_Interest_Rate),IF(F156=0,0,$D$49+Year_4_Adjuster))</f>
        <v>0</v>
      </c>
      <c r="E157" s="51">
        <f t="shared" ca="1" si="7"/>
        <v>0</v>
      </c>
      <c r="F157" s="51">
        <f t="shared" ca="1" si="8"/>
        <v>0</v>
      </c>
    </row>
    <row r="158" spans="1:6">
      <c r="A158">
        <v>145</v>
      </c>
      <c r="B158" s="97">
        <f ca="1">IF(InterestRateType="Fixed",IF(F157=0,0,-PMT(D158/12,12*Number_of_Years,$F$13)),IF(F157=0,0,-PMT(D158/12,12*Number_of_Years-$A$49,$F$49)))</f>
        <v>0</v>
      </c>
      <c r="C158" s="97">
        <f t="shared" ca="1" si="6"/>
        <v>0</v>
      </c>
      <c r="D158" s="89">
        <f ca="1">IF(InterestRateType="Fixed",IF(F157=0,0,Beginning_Interest_Rate),IF(F157=0,0,$D$49+Year_4_Adjuster))</f>
        <v>0</v>
      </c>
      <c r="E158" s="51">
        <f t="shared" ca="1" si="7"/>
        <v>0</v>
      </c>
      <c r="F158" s="51">
        <f t="shared" ca="1" si="8"/>
        <v>0</v>
      </c>
    </row>
    <row r="159" spans="1:6">
      <c r="A159">
        <v>146</v>
      </c>
      <c r="B159" s="97">
        <f ca="1">IF(InterestRateType="Fixed",IF(F158=0,0,-PMT(D159/12,12*Number_of_Years,$F$13)),IF(F158=0,0,-PMT(D159/12,12*Number_of_Years-$A$49,$F$49)))</f>
        <v>0</v>
      </c>
      <c r="C159" s="97">
        <f t="shared" ca="1" si="6"/>
        <v>0</v>
      </c>
      <c r="D159" s="89">
        <f ca="1">IF(InterestRateType="Fixed",IF(F158=0,0,Beginning_Interest_Rate),IF(F158=0,0,$D$49+Year_4_Adjuster))</f>
        <v>0</v>
      </c>
      <c r="E159" s="51">
        <f t="shared" ca="1" si="7"/>
        <v>0</v>
      </c>
      <c r="F159" s="51">
        <f t="shared" ca="1" si="8"/>
        <v>0</v>
      </c>
    </row>
    <row r="160" spans="1:6">
      <c r="A160">
        <v>147</v>
      </c>
      <c r="B160" s="97">
        <f ca="1">IF(InterestRateType="Fixed",IF(F159=0,0,-PMT(D160/12,12*Number_of_Years,$F$13)),IF(F159=0,0,-PMT(D160/12,12*Number_of_Years-$A$49,$F$49)))</f>
        <v>0</v>
      </c>
      <c r="C160" s="97">
        <f t="shared" ca="1" si="6"/>
        <v>0</v>
      </c>
      <c r="D160" s="89">
        <f ca="1">IF(InterestRateType="Fixed",IF(F159=0,0,Beginning_Interest_Rate),IF(F159=0,0,$D$49+Year_4_Adjuster))</f>
        <v>0</v>
      </c>
      <c r="E160" s="51">
        <f t="shared" ca="1" si="7"/>
        <v>0</v>
      </c>
      <c r="F160" s="51">
        <f t="shared" ca="1" si="8"/>
        <v>0</v>
      </c>
    </row>
    <row r="161" spans="1:6">
      <c r="A161">
        <v>148</v>
      </c>
      <c r="B161" s="97">
        <f ca="1">IF(InterestRateType="Fixed",IF(F160=0,0,-PMT(D161/12,12*Number_of_Years,$F$13)),IF(F160=0,0,-PMT(D161/12,12*Number_of_Years-$A$49,$F$49)))</f>
        <v>0</v>
      </c>
      <c r="C161" s="97">
        <f t="shared" ca="1" si="6"/>
        <v>0</v>
      </c>
      <c r="D161" s="89">
        <f ca="1">IF(InterestRateType="Fixed",IF(F160=0,0,Beginning_Interest_Rate),IF(F160=0,0,$D$49+Year_4_Adjuster))</f>
        <v>0</v>
      </c>
      <c r="E161" s="51">
        <f t="shared" ca="1" si="7"/>
        <v>0</v>
      </c>
      <c r="F161" s="51">
        <f t="shared" ca="1" si="8"/>
        <v>0</v>
      </c>
    </row>
    <row r="162" spans="1:6">
      <c r="A162">
        <v>149</v>
      </c>
      <c r="B162" s="97">
        <f ca="1">IF(InterestRateType="Fixed",IF(F161=0,0,-PMT(D162/12,12*Number_of_Years,$F$13)),IF(F161=0,0,-PMT(D162/12,12*Number_of_Years-$A$49,$F$49)))</f>
        <v>0</v>
      </c>
      <c r="C162" s="97">
        <f t="shared" ca="1" si="6"/>
        <v>0</v>
      </c>
      <c r="D162" s="89">
        <f ca="1">IF(InterestRateType="Fixed",IF(F161=0,0,Beginning_Interest_Rate),IF(F161=0,0,$D$49+Year_4_Adjuster))</f>
        <v>0</v>
      </c>
      <c r="E162" s="51">
        <f t="shared" ca="1" si="7"/>
        <v>0</v>
      </c>
      <c r="F162" s="51">
        <f t="shared" ca="1" si="8"/>
        <v>0</v>
      </c>
    </row>
    <row r="163" spans="1:6">
      <c r="A163">
        <v>150</v>
      </c>
      <c r="B163" s="97">
        <f ca="1">IF(InterestRateType="Fixed",IF(F162=0,0,-PMT(D163/12,12*Number_of_Years,$F$13)),IF(F162=0,0,-PMT(D163/12,12*Number_of_Years-$A$49,$F$49)))</f>
        <v>0</v>
      </c>
      <c r="C163" s="97">
        <f t="shared" ca="1" si="6"/>
        <v>0</v>
      </c>
      <c r="D163" s="89">
        <f ca="1">IF(InterestRateType="Fixed",IF(F162=0,0,Beginning_Interest_Rate),IF(F162=0,0,$D$49+Year_4_Adjuster))</f>
        <v>0</v>
      </c>
      <c r="E163" s="51">
        <f t="shared" ca="1" si="7"/>
        <v>0</v>
      </c>
      <c r="F163" s="51">
        <f t="shared" ca="1" si="8"/>
        <v>0</v>
      </c>
    </row>
    <row r="164" spans="1:6">
      <c r="A164">
        <v>151</v>
      </c>
      <c r="B164" s="97">
        <f ca="1">IF(InterestRateType="Fixed",IF(F163=0,0,-PMT(D164/12,12*Number_of_Years,$F$13)),IF(F163=0,0,-PMT(D164/12,12*Number_of_Years-$A$49,$F$49)))</f>
        <v>0</v>
      </c>
      <c r="C164" s="97">
        <f t="shared" ca="1" si="6"/>
        <v>0</v>
      </c>
      <c r="D164" s="89">
        <f ca="1">IF(InterestRateType="Fixed",IF(F163=0,0,Beginning_Interest_Rate),IF(F163=0,0,$D$49+Year_4_Adjuster))</f>
        <v>0</v>
      </c>
      <c r="E164" s="51">
        <f t="shared" ca="1" si="7"/>
        <v>0</v>
      </c>
      <c r="F164" s="51">
        <f t="shared" ca="1" si="8"/>
        <v>0</v>
      </c>
    </row>
    <row r="165" spans="1:6">
      <c r="A165">
        <v>152</v>
      </c>
      <c r="B165" s="97">
        <f ca="1">IF(InterestRateType="Fixed",IF(F164=0,0,-PMT(D165/12,12*Number_of_Years,$F$13)),IF(F164=0,0,-PMT(D165/12,12*Number_of_Years-$A$49,$F$49)))</f>
        <v>0</v>
      </c>
      <c r="C165" s="97">
        <f t="shared" ca="1" si="6"/>
        <v>0</v>
      </c>
      <c r="D165" s="89">
        <f ca="1">IF(InterestRateType="Fixed",IF(F164=0,0,Beginning_Interest_Rate),IF(F164=0,0,$D$49+Year_4_Adjuster))</f>
        <v>0</v>
      </c>
      <c r="E165" s="51">
        <f t="shared" ca="1" si="7"/>
        <v>0</v>
      </c>
      <c r="F165" s="51">
        <f t="shared" ca="1" si="8"/>
        <v>0</v>
      </c>
    </row>
    <row r="166" spans="1:6">
      <c r="A166">
        <v>153</v>
      </c>
      <c r="B166" s="97">
        <f ca="1">IF(InterestRateType="Fixed",IF(F165=0,0,-PMT(D166/12,12*Number_of_Years,$F$13)),IF(F165=0,0,-PMT(D166/12,12*Number_of_Years-$A$49,$F$49)))</f>
        <v>0</v>
      </c>
      <c r="C166" s="97">
        <f t="shared" ca="1" si="6"/>
        <v>0</v>
      </c>
      <c r="D166" s="89">
        <f ca="1">IF(InterestRateType="Fixed",IF(F165=0,0,Beginning_Interest_Rate),IF(F165=0,0,$D$49+Year_4_Adjuster))</f>
        <v>0</v>
      </c>
      <c r="E166" s="51">
        <f t="shared" ca="1" si="7"/>
        <v>0</v>
      </c>
      <c r="F166" s="51">
        <f t="shared" ca="1" si="8"/>
        <v>0</v>
      </c>
    </row>
    <row r="167" spans="1:6">
      <c r="A167">
        <v>154</v>
      </c>
      <c r="B167" s="97">
        <f ca="1">IF(InterestRateType="Fixed",IF(F166=0,0,-PMT(D167/12,12*Number_of_Years,$F$13)),IF(F166=0,0,-PMT(D167/12,12*Number_of_Years-$A$49,$F$49)))</f>
        <v>0</v>
      </c>
      <c r="C167" s="97">
        <f t="shared" ca="1" si="6"/>
        <v>0</v>
      </c>
      <c r="D167" s="89">
        <f ca="1">IF(InterestRateType="Fixed",IF(F166=0,0,Beginning_Interest_Rate),IF(F166=0,0,$D$49+Year_4_Adjuster))</f>
        <v>0</v>
      </c>
      <c r="E167" s="51">
        <f t="shared" ca="1" si="7"/>
        <v>0</v>
      </c>
      <c r="F167" s="51">
        <f t="shared" ca="1" si="8"/>
        <v>0</v>
      </c>
    </row>
    <row r="168" spans="1:6">
      <c r="A168">
        <v>155</v>
      </c>
      <c r="B168" s="97">
        <f ca="1">IF(InterestRateType="Fixed",IF(F167=0,0,-PMT(D168/12,12*Number_of_Years,$F$13)),IF(F167=0,0,-PMT(D168/12,12*Number_of_Years-$A$49,$F$49)))</f>
        <v>0</v>
      </c>
      <c r="C168" s="97">
        <f t="shared" ca="1" si="6"/>
        <v>0</v>
      </c>
      <c r="D168" s="89">
        <f ca="1">IF(InterestRateType="Fixed",IF(F167=0,0,Beginning_Interest_Rate),IF(F167=0,0,$D$49+Year_4_Adjuster))</f>
        <v>0</v>
      </c>
      <c r="E168" s="51">
        <f t="shared" ca="1" si="7"/>
        <v>0</v>
      </c>
      <c r="F168" s="51">
        <f t="shared" ca="1" si="8"/>
        <v>0</v>
      </c>
    </row>
    <row r="169" spans="1:6">
      <c r="A169">
        <v>156</v>
      </c>
      <c r="B169" s="97">
        <f ca="1">IF(InterestRateType="Fixed",IF(F168=0,0,-PMT(D169/12,12*Number_of_Years,$F$13)),IF(F168=0,0,-PMT(D169/12,12*Number_of_Years-$A$49,$F$49)))</f>
        <v>0</v>
      </c>
      <c r="C169" s="97">
        <f t="shared" ca="1" si="6"/>
        <v>0</v>
      </c>
      <c r="D169" s="89">
        <f ca="1">IF(InterestRateType="Fixed",IF(F168=0,0,Beginning_Interest_Rate),IF(F168=0,0,$D$49+Year_4_Adjuster))</f>
        <v>0</v>
      </c>
      <c r="E169" s="51">
        <f t="shared" ca="1" si="7"/>
        <v>0</v>
      </c>
      <c r="F169" s="51">
        <f t="shared" ca="1" si="8"/>
        <v>0</v>
      </c>
    </row>
    <row r="170" spans="1:6">
      <c r="A170">
        <v>157</v>
      </c>
      <c r="B170" s="97">
        <f ca="1">IF(InterestRateType="Fixed",IF(F169=0,0,-PMT(D170/12,12*Number_of_Years,$F$13)),IF(F169=0,0,-PMT(D170/12,12*Number_of_Years-$A$49,$F$49)))</f>
        <v>0</v>
      </c>
      <c r="C170" s="97">
        <f t="shared" ca="1" si="6"/>
        <v>0</v>
      </c>
      <c r="D170" s="89">
        <f ca="1">IF(InterestRateType="Fixed",IF(F169=0,0,Beginning_Interest_Rate),IF(F169=0,0,$D$49+Year_4_Adjuster))</f>
        <v>0</v>
      </c>
      <c r="E170" s="51">
        <f t="shared" ca="1" si="7"/>
        <v>0</v>
      </c>
      <c r="F170" s="51">
        <f t="shared" ca="1" si="8"/>
        <v>0</v>
      </c>
    </row>
    <row r="171" spans="1:6">
      <c r="A171">
        <v>158</v>
      </c>
      <c r="B171" s="97">
        <f ca="1">IF(InterestRateType="Fixed",IF(F170=0,0,-PMT(D171/12,12*Number_of_Years,$F$13)),IF(F170=0,0,-PMT(D171/12,12*Number_of_Years-$A$49,$F$49)))</f>
        <v>0</v>
      </c>
      <c r="C171" s="97">
        <f t="shared" ca="1" si="6"/>
        <v>0</v>
      </c>
      <c r="D171" s="89">
        <f ca="1">IF(InterestRateType="Fixed",IF(F170=0,0,Beginning_Interest_Rate),IF(F170=0,0,$D$49+Year_4_Adjuster))</f>
        <v>0</v>
      </c>
      <c r="E171" s="51">
        <f t="shared" ca="1" si="7"/>
        <v>0</v>
      </c>
      <c r="F171" s="51">
        <f t="shared" ca="1" si="8"/>
        <v>0</v>
      </c>
    </row>
    <row r="172" spans="1:6">
      <c r="A172">
        <v>159</v>
      </c>
      <c r="B172" s="97">
        <f ca="1">IF(InterestRateType="Fixed",IF(F171=0,0,-PMT(D172/12,12*Number_of_Years,$F$13)),IF(F171=0,0,-PMT(D172/12,12*Number_of_Years-$A$49,$F$49)))</f>
        <v>0</v>
      </c>
      <c r="C172" s="97">
        <f t="shared" ca="1" si="6"/>
        <v>0</v>
      </c>
      <c r="D172" s="89">
        <f ca="1">IF(InterestRateType="Fixed",IF(F171=0,0,Beginning_Interest_Rate),IF(F171=0,0,$D$49+Year_4_Adjuster))</f>
        <v>0</v>
      </c>
      <c r="E172" s="51">
        <f t="shared" ca="1" si="7"/>
        <v>0</v>
      </c>
      <c r="F172" s="51">
        <f t="shared" ca="1" si="8"/>
        <v>0</v>
      </c>
    </row>
    <row r="173" spans="1:6">
      <c r="A173">
        <v>160</v>
      </c>
      <c r="B173" s="97">
        <f ca="1">IF(InterestRateType="Fixed",IF(F172=0,0,-PMT(D173/12,12*Number_of_Years,$F$13)),IF(F172=0,0,-PMT(D173/12,12*Number_of_Years-$A$49,$F$49)))</f>
        <v>0</v>
      </c>
      <c r="C173" s="97">
        <f t="shared" ca="1" si="6"/>
        <v>0</v>
      </c>
      <c r="D173" s="89">
        <f ca="1">IF(InterestRateType="Fixed",IF(F172=0,0,Beginning_Interest_Rate),IF(F172=0,0,$D$49+Year_4_Adjuster))</f>
        <v>0</v>
      </c>
      <c r="E173" s="51">
        <f t="shared" ca="1" si="7"/>
        <v>0</v>
      </c>
      <c r="F173" s="51">
        <f t="shared" ca="1" si="8"/>
        <v>0</v>
      </c>
    </row>
    <row r="174" spans="1:6">
      <c r="A174">
        <v>161</v>
      </c>
      <c r="B174" s="97">
        <f ca="1">IF(InterestRateType="Fixed",IF(F173=0,0,-PMT(D174/12,12*Number_of_Years,$F$13)),IF(F173=0,0,-PMT(D174/12,12*Number_of_Years-$A$49,$F$49)))</f>
        <v>0</v>
      </c>
      <c r="C174" s="97">
        <f t="shared" ca="1" si="6"/>
        <v>0</v>
      </c>
      <c r="D174" s="89">
        <f ca="1">IF(InterestRateType="Fixed",IF(F173=0,0,Beginning_Interest_Rate),IF(F173=0,0,$D$49+Year_4_Adjuster))</f>
        <v>0</v>
      </c>
      <c r="E174" s="51">
        <f t="shared" ca="1" si="7"/>
        <v>0</v>
      </c>
      <c r="F174" s="51">
        <f t="shared" ca="1" si="8"/>
        <v>0</v>
      </c>
    </row>
    <row r="175" spans="1:6">
      <c r="A175">
        <v>162</v>
      </c>
      <c r="B175" s="97">
        <f ca="1">IF(InterestRateType="Fixed",IF(F174=0,0,-PMT(D175/12,12*Number_of_Years,$F$13)),IF(F174=0,0,-PMT(D175/12,12*Number_of_Years-$A$49,$F$49)))</f>
        <v>0</v>
      </c>
      <c r="C175" s="97">
        <f t="shared" ca="1" si="6"/>
        <v>0</v>
      </c>
      <c r="D175" s="89">
        <f ca="1">IF(InterestRateType="Fixed",IF(F174=0,0,Beginning_Interest_Rate),IF(F174=0,0,$D$49+Year_4_Adjuster))</f>
        <v>0</v>
      </c>
      <c r="E175" s="51">
        <f t="shared" ca="1" si="7"/>
        <v>0</v>
      </c>
      <c r="F175" s="51">
        <f t="shared" ca="1" si="8"/>
        <v>0</v>
      </c>
    </row>
    <row r="176" spans="1:6">
      <c r="A176">
        <v>163</v>
      </c>
      <c r="B176" s="97">
        <f ca="1">IF(InterestRateType="Fixed",IF(F175=0,0,-PMT(D176/12,12*Number_of_Years,$F$13)),IF(F175=0,0,-PMT(D176/12,12*Number_of_Years-$A$49,$F$49)))</f>
        <v>0</v>
      </c>
      <c r="C176" s="97">
        <f t="shared" ca="1" si="6"/>
        <v>0</v>
      </c>
      <c r="D176" s="89">
        <f ca="1">IF(InterestRateType="Fixed",IF(F175=0,0,Beginning_Interest_Rate),IF(F175=0,0,$D$49+Year_4_Adjuster))</f>
        <v>0</v>
      </c>
      <c r="E176" s="51">
        <f t="shared" ca="1" si="7"/>
        <v>0</v>
      </c>
      <c r="F176" s="51">
        <f t="shared" ca="1" si="8"/>
        <v>0</v>
      </c>
    </row>
    <row r="177" spans="1:6">
      <c r="A177">
        <v>164</v>
      </c>
      <c r="B177" s="97">
        <f ca="1">IF(InterestRateType="Fixed",IF(F176=0,0,-PMT(D177/12,12*Number_of_Years,$F$13)),IF(F176=0,0,-PMT(D177/12,12*Number_of_Years-$A$49,$F$49)))</f>
        <v>0</v>
      </c>
      <c r="C177" s="97">
        <f t="shared" ca="1" si="6"/>
        <v>0</v>
      </c>
      <c r="D177" s="89">
        <f ca="1">IF(InterestRateType="Fixed",IF(F176=0,0,Beginning_Interest_Rate),IF(F176=0,0,$D$49+Year_4_Adjuster))</f>
        <v>0</v>
      </c>
      <c r="E177" s="51">
        <f t="shared" ca="1" si="7"/>
        <v>0</v>
      </c>
      <c r="F177" s="51">
        <f t="shared" ca="1" si="8"/>
        <v>0</v>
      </c>
    </row>
    <row r="178" spans="1:6">
      <c r="A178">
        <v>165</v>
      </c>
      <c r="B178" s="97">
        <f ca="1">IF(InterestRateType="Fixed",IF(F177=0,0,-PMT(D178/12,12*Number_of_Years,$F$13)),IF(F177=0,0,-PMT(D178/12,12*Number_of_Years-$A$49,$F$49)))</f>
        <v>0</v>
      </c>
      <c r="C178" s="97">
        <f t="shared" ca="1" si="6"/>
        <v>0</v>
      </c>
      <c r="D178" s="89">
        <f ca="1">IF(InterestRateType="Fixed",IF(F177=0,0,Beginning_Interest_Rate),IF(F177=0,0,$D$49+Year_4_Adjuster))</f>
        <v>0</v>
      </c>
      <c r="E178" s="51">
        <f t="shared" ca="1" si="7"/>
        <v>0</v>
      </c>
      <c r="F178" s="51">
        <f t="shared" ca="1" si="8"/>
        <v>0</v>
      </c>
    </row>
    <row r="179" spans="1:6">
      <c r="A179">
        <v>166</v>
      </c>
      <c r="B179" s="97">
        <f ca="1">IF(InterestRateType="Fixed",IF(F178=0,0,-PMT(D179/12,12*Number_of_Years,$F$13)),IF(F178=0,0,-PMT(D179/12,12*Number_of_Years-$A$49,$F$49)))</f>
        <v>0</v>
      </c>
      <c r="C179" s="97">
        <f t="shared" ca="1" si="6"/>
        <v>0</v>
      </c>
      <c r="D179" s="89">
        <f ca="1">IF(InterestRateType="Fixed",IF(F178=0,0,Beginning_Interest_Rate),IF(F178=0,0,$D$49+Year_4_Adjuster))</f>
        <v>0</v>
      </c>
      <c r="E179" s="51">
        <f t="shared" ca="1" si="7"/>
        <v>0</v>
      </c>
      <c r="F179" s="51">
        <f t="shared" ca="1" si="8"/>
        <v>0</v>
      </c>
    </row>
    <row r="180" spans="1:6">
      <c r="A180">
        <v>167</v>
      </c>
      <c r="B180" s="97">
        <f ca="1">IF(InterestRateType="Fixed",IF(F179=0,0,-PMT(D180/12,12*Number_of_Years,$F$13)),IF(F179=0,0,-PMT(D180/12,12*Number_of_Years-$A$49,$F$49)))</f>
        <v>0</v>
      </c>
      <c r="C180" s="97">
        <f t="shared" ca="1" si="6"/>
        <v>0</v>
      </c>
      <c r="D180" s="89">
        <f ca="1">IF(InterestRateType="Fixed",IF(F179=0,0,Beginning_Interest_Rate),IF(F179=0,0,$D$49+Year_4_Adjuster))</f>
        <v>0</v>
      </c>
      <c r="E180" s="51">
        <f t="shared" ca="1" si="7"/>
        <v>0</v>
      </c>
      <c r="F180" s="51">
        <f t="shared" ca="1" si="8"/>
        <v>0</v>
      </c>
    </row>
    <row r="181" spans="1:6">
      <c r="A181">
        <v>168</v>
      </c>
      <c r="B181" s="97">
        <f ca="1">IF(InterestRateType="Fixed",IF(F180=0,0,-PMT(D181/12,12*Number_of_Years,$F$13)),IF(F180=0,0,-PMT(D181/12,12*Number_of_Years-$A$49,$F$49)))</f>
        <v>0</v>
      </c>
      <c r="C181" s="97">
        <f t="shared" ca="1" si="6"/>
        <v>0</v>
      </c>
      <c r="D181" s="89">
        <f ca="1">IF(InterestRateType="Fixed",IF(F180=0,0,Beginning_Interest_Rate),IF(F180=0,0,$D$49+Year_4_Adjuster))</f>
        <v>0</v>
      </c>
      <c r="E181" s="51">
        <f t="shared" ca="1" si="7"/>
        <v>0</v>
      </c>
      <c r="F181" s="51">
        <f t="shared" ca="1" si="8"/>
        <v>0</v>
      </c>
    </row>
    <row r="182" spans="1:6">
      <c r="A182">
        <v>169</v>
      </c>
      <c r="B182" s="97">
        <f ca="1">IF(InterestRateType="Fixed",IF(F181=0,0,-PMT(D182/12,12*Number_of_Years,$F$13)),IF(F181=0,0,-PMT(D182/12,12*Number_of_Years-$A$49,$F$49)))</f>
        <v>0</v>
      </c>
      <c r="C182" s="97">
        <f t="shared" ca="1" si="6"/>
        <v>0</v>
      </c>
      <c r="D182" s="89">
        <f ca="1">IF(InterestRateType="Fixed",IF(F181=0,0,Beginning_Interest_Rate),IF(F181=0,0,$D$49+Year_4_Adjuster))</f>
        <v>0</v>
      </c>
      <c r="E182" s="51">
        <f t="shared" ca="1" si="7"/>
        <v>0</v>
      </c>
      <c r="F182" s="51">
        <f t="shared" ca="1" si="8"/>
        <v>0</v>
      </c>
    </row>
    <row r="183" spans="1:6">
      <c r="A183">
        <v>170</v>
      </c>
      <c r="B183" s="97">
        <f ca="1">IF(InterestRateType="Fixed",IF(F182=0,0,-PMT(D183/12,12*Number_of_Years,$F$13)),IF(F182=0,0,-PMT(D183/12,12*Number_of_Years-$A$49,$F$49)))</f>
        <v>0</v>
      </c>
      <c r="C183" s="97">
        <f t="shared" ca="1" si="6"/>
        <v>0</v>
      </c>
      <c r="D183" s="89">
        <f ca="1">IF(InterestRateType="Fixed",IF(F182=0,0,Beginning_Interest_Rate),IF(F182=0,0,$D$49+Year_4_Adjuster))</f>
        <v>0</v>
      </c>
      <c r="E183" s="51">
        <f t="shared" ca="1" si="7"/>
        <v>0</v>
      </c>
      <c r="F183" s="51">
        <f t="shared" ca="1" si="8"/>
        <v>0</v>
      </c>
    </row>
    <row r="184" spans="1:6">
      <c r="A184">
        <v>171</v>
      </c>
      <c r="B184" s="97">
        <f ca="1">IF(InterestRateType="Fixed",IF(F183=0,0,-PMT(D184/12,12*Number_of_Years,$F$13)),IF(F183=0,0,-PMT(D184/12,12*Number_of_Years-$A$49,$F$49)))</f>
        <v>0</v>
      </c>
      <c r="C184" s="97">
        <f t="shared" ca="1" si="6"/>
        <v>0</v>
      </c>
      <c r="D184" s="89">
        <f ca="1">IF(InterestRateType="Fixed",IF(F183=0,0,Beginning_Interest_Rate),IF(F183=0,0,$D$49+Year_4_Adjuster))</f>
        <v>0</v>
      </c>
      <c r="E184" s="51">
        <f t="shared" ca="1" si="7"/>
        <v>0</v>
      </c>
      <c r="F184" s="51">
        <f t="shared" ca="1" si="8"/>
        <v>0</v>
      </c>
    </row>
    <row r="185" spans="1:6">
      <c r="A185">
        <v>172</v>
      </c>
      <c r="B185" s="97">
        <f ca="1">IF(InterestRateType="Fixed",IF(F184=0,0,-PMT(D185/12,12*Number_of_Years,$F$13)),IF(F184=0,0,-PMT(D185/12,12*Number_of_Years-$A$49,$F$49)))</f>
        <v>0</v>
      </c>
      <c r="C185" s="97">
        <f t="shared" ca="1" si="6"/>
        <v>0</v>
      </c>
      <c r="D185" s="89">
        <f ca="1">IF(InterestRateType="Fixed",IF(F184=0,0,Beginning_Interest_Rate),IF(F184=0,0,$D$49+Year_4_Adjuster))</f>
        <v>0</v>
      </c>
      <c r="E185" s="51">
        <f t="shared" ca="1" si="7"/>
        <v>0</v>
      </c>
      <c r="F185" s="51">
        <f t="shared" ca="1" si="8"/>
        <v>0</v>
      </c>
    </row>
    <row r="186" spans="1:6">
      <c r="A186">
        <v>173</v>
      </c>
      <c r="B186" s="97">
        <f ca="1">IF(InterestRateType="Fixed",IF(F185=0,0,-PMT(D186/12,12*Number_of_Years,$F$13)),IF(F185=0,0,-PMT(D186/12,12*Number_of_Years-$A$49,$F$49)))</f>
        <v>0</v>
      </c>
      <c r="C186" s="97">
        <f t="shared" ca="1" si="6"/>
        <v>0</v>
      </c>
      <c r="D186" s="89">
        <f ca="1">IF(InterestRateType="Fixed",IF(F185=0,0,Beginning_Interest_Rate),IF(F185=0,0,$D$49+Year_4_Adjuster))</f>
        <v>0</v>
      </c>
      <c r="E186" s="51">
        <f t="shared" ca="1" si="7"/>
        <v>0</v>
      </c>
      <c r="F186" s="51">
        <f t="shared" ca="1" si="8"/>
        <v>0</v>
      </c>
    </row>
    <row r="187" spans="1:6">
      <c r="A187">
        <v>174</v>
      </c>
      <c r="B187" s="97">
        <f ca="1">IF(InterestRateType="Fixed",IF(F186=0,0,-PMT(D187/12,12*Number_of_Years,$F$13)),IF(F186=0,0,-PMT(D187/12,12*Number_of_Years-$A$49,$F$49)))</f>
        <v>0</v>
      </c>
      <c r="C187" s="97">
        <f t="shared" ca="1" si="6"/>
        <v>0</v>
      </c>
      <c r="D187" s="89">
        <f ca="1">IF(InterestRateType="Fixed",IF(F186=0,0,Beginning_Interest_Rate),IF(F186=0,0,$D$49+Year_4_Adjuster))</f>
        <v>0</v>
      </c>
      <c r="E187" s="51">
        <f t="shared" ca="1" si="7"/>
        <v>0</v>
      </c>
      <c r="F187" s="51">
        <f t="shared" ca="1" si="8"/>
        <v>0</v>
      </c>
    </row>
    <row r="188" spans="1:6">
      <c r="A188">
        <v>175</v>
      </c>
      <c r="B188" s="97">
        <f ca="1">IF(InterestRateType="Fixed",IF(F187=0,0,-PMT(D188/12,12*Number_of_Years,$F$13)),IF(F187=0,0,-PMT(D188/12,12*Number_of_Years-$A$49,$F$49)))</f>
        <v>0</v>
      </c>
      <c r="C188" s="97">
        <f t="shared" ca="1" si="6"/>
        <v>0</v>
      </c>
      <c r="D188" s="89">
        <f ca="1">IF(InterestRateType="Fixed",IF(F187=0,0,Beginning_Interest_Rate),IF(F187=0,0,$D$49+Year_4_Adjuster))</f>
        <v>0</v>
      </c>
      <c r="E188" s="51">
        <f t="shared" ca="1" si="7"/>
        <v>0</v>
      </c>
      <c r="F188" s="51">
        <f t="shared" ca="1" si="8"/>
        <v>0</v>
      </c>
    </row>
    <row r="189" spans="1:6">
      <c r="A189">
        <v>176</v>
      </c>
      <c r="B189" s="97">
        <f ca="1">IF(InterestRateType="Fixed",IF(F188=0,0,-PMT(D189/12,12*Number_of_Years,$F$13)),IF(F188=0,0,-PMT(D189/12,12*Number_of_Years-$A$49,$F$49)))</f>
        <v>0</v>
      </c>
      <c r="C189" s="97">
        <f t="shared" ca="1" si="6"/>
        <v>0</v>
      </c>
      <c r="D189" s="89">
        <f ca="1">IF(InterestRateType="Fixed",IF(F188=0,0,Beginning_Interest_Rate),IF(F188=0,0,$D$49+Year_4_Adjuster))</f>
        <v>0</v>
      </c>
      <c r="E189" s="51">
        <f t="shared" ca="1" si="7"/>
        <v>0</v>
      </c>
      <c r="F189" s="51">
        <f t="shared" ca="1" si="8"/>
        <v>0</v>
      </c>
    </row>
    <row r="190" spans="1:6">
      <c r="A190">
        <v>177</v>
      </c>
      <c r="B190" s="97">
        <f ca="1">IF(InterestRateType="Fixed",IF(F189=0,0,-PMT(D190/12,12*Number_of_Years,$F$13)),IF(F189=0,0,-PMT(D190/12,12*Number_of_Years-$A$49,$F$49)))</f>
        <v>0</v>
      </c>
      <c r="C190" s="97">
        <f t="shared" ca="1" si="6"/>
        <v>0</v>
      </c>
      <c r="D190" s="89">
        <f ca="1">IF(InterestRateType="Fixed",IF(F189=0,0,Beginning_Interest_Rate),IF(F189=0,0,$D$49+Year_4_Adjuster))</f>
        <v>0</v>
      </c>
      <c r="E190" s="51">
        <f t="shared" ca="1" si="7"/>
        <v>0</v>
      </c>
      <c r="F190" s="51">
        <f t="shared" ca="1" si="8"/>
        <v>0</v>
      </c>
    </row>
    <row r="191" spans="1:6">
      <c r="A191">
        <v>178</v>
      </c>
      <c r="B191" s="97">
        <f ca="1">IF(InterestRateType="Fixed",IF(F190=0,0,-PMT(D191/12,12*Number_of_Years,$F$13)),IF(F190=0,0,-PMT(D191/12,12*Number_of_Years-$A$49,$F$49)))</f>
        <v>0</v>
      </c>
      <c r="C191" s="97">
        <f t="shared" ca="1" si="6"/>
        <v>0</v>
      </c>
      <c r="D191" s="89">
        <f ca="1">IF(InterestRateType="Fixed",IF(F190=0,0,Beginning_Interest_Rate),IF(F190=0,0,$D$49+Year_4_Adjuster))</f>
        <v>0</v>
      </c>
      <c r="E191" s="51">
        <f t="shared" ca="1" si="7"/>
        <v>0</v>
      </c>
      <c r="F191" s="51">
        <f t="shared" ca="1" si="8"/>
        <v>0</v>
      </c>
    </row>
    <row r="192" spans="1:6">
      <c r="A192">
        <v>179</v>
      </c>
      <c r="B192" s="97">
        <f ca="1">IF(InterestRateType="Fixed",IF(F191=0,0,-PMT(D192/12,12*Number_of_Years,$F$13)),IF(F191=0,0,-PMT(D192/12,12*Number_of_Years-$A$49,$F$49)))</f>
        <v>0</v>
      </c>
      <c r="C192" s="97">
        <f t="shared" ca="1" si="6"/>
        <v>0</v>
      </c>
      <c r="D192" s="89">
        <f ca="1">IF(InterestRateType="Fixed",IF(F191=0,0,Beginning_Interest_Rate),IF(F191=0,0,$D$49+Year_4_Adjuster))</f>
        <v>0</v>
      </c>
      <c r="E192" s="51">
        <f t="shared" ca="1" si="7"/>
        <v>0</v>
      </c>
      <c r="F192" s="51">
        <f t="shared" ca="1" si="8"/>
        <v>0</v>
      </c>
    </row>
    <row r="193" spans="1:6">
      <c r="A193">
        <v>180</v>
      </c>
      <c r="B193" s="97">
        <f ca="1">IF(InterestRateType="Fixed",IF(F192=0,0,-PMT(D193/12,12*Number_of_Years,$F$13)),IF(F192=0,0,-PMT(D193/12,12*Number_of_Years-$A$49,$F$49)))</f>
        <v>0</v>
      </c>
      <c r="C193" s="97">
        <f t="shared" ca="1" si="6"/>
        <v>0</v>
      </c>
      <c r="D193" s="89">
        <f ca="1">IF(InterestRateType="Fixed",IF(F192=0,0,Beginning_Interest_Rate),IF(F192=0,0,$D$49+Year_4_Adjuster))</f>
        <v>0</v>
      </c>
      <c r="E193" s="51">
        <f t="shared" ca="1" si="7"/>
        <v>0</v>
      </c>
      <c r="F193" s="51">
        <f t="shared" ca="1" si="8"/>
        <v>0</v>
      </c>
    </row>
    <row r="194" spans="1:6">
      <c r="A194">
        <v>181</v>
      </c>
      <c r="B194" s="97">
        <f ca="1">IF(InterestRateType="Fixed",IF(F193=0,0,-PMT(D194/12,12*Number_of_Years,$F$13)),IF(F193=0,0,-PMT(D194/12,12*Number_of_Years-$A$49,$F$49)))</f>
        <v>0</v>
      </c>
      <c r="C194" s="97">
        <f t="shared" ca="1" si="6"/>
        <v>0</v>
      </c>
      <c r="D194" s="89">
        <f ca="1">IF(InterestRateType="Fixed",IF(F193=0,0,Beginning_Interest_Rate),IF(F193=0,0,$D$49+Year_4_Adjuster))</f>
        <v>0</v>
      </c>
      <c r="E194" s="51">
        <f t="shared" ca="1" si="7"/>
        <v>0</v>
      </c>
      <c r="F194" s="51">
        <f t="shared" ca="1" si="8"/>
        <v>0</v>
      </c>
    </row>
    <row r="195" spans="1:6">
      <c r="A195">
        <v>182</v>
      </c>
      <c r="B195" s="97">
        <f ca="1">IF(InterestRateType="Fixed",IF(F194=0,0,-PMT(D195/12,12*Number_of_Years,$F$13)),IF(F194=0,0,-PMT(D195/12,12*Number_of_Years-$A$49,$F$49)))</f>
        <v>0</v>
      </c>
      <c r="C195" s="97">
        <f t="shared" ca="1" si="6"/>
        <v>0</v>
      </c>
      <c r="D195" s="89">
        <f ca="1">IF(InterestRateType="Fixed",IF(F194=0,0,Beginning_Interest_Rate),IF(F194=0,0,$D$49+Year_4_Adjuster))</f>
        <v>0</v>
      </c>
      <c r="E195" s="51">
        <f t="shared" ca="1" si="7"/>
        <v>0</v>
      </c>
      <c r="F195" s="51">
        <f t="shared" ca="1" si="8"/>
        <v>0</v>
      </c>
    </row>
    <row r="196" spans="1:6">
      <c r="A196">
        <v>183</v>
      </c>
      <c r="B196" s="97">
        <f ca="1">IF(InterestRateType="Fixed",IF(F195=0,0,-PMT(D196/12,12*Number_of_Years,$F$13)),IF(F195=0,0,-PMT(D196/12,12*Number_of_Years-$A$49,$F$49)))</f>
        <v>0</v>
      </c>
      <c r="C196" s="97">
        <f t="shared" ca="1" si="6"/>
        <v>0</v>
      </c>
      <c r="D196" s="89">
        <f ca="1">IF(InterestRateType="Fixed",IF(F195=0,0,Beginning_Interest_Rate),IF(F195=0,0,$D$49+Year_4_Adjuster))</f>
        <v>0</v>
      </c>
      <c r="E196" s="51">
        <f t="shared" ca="1" si="7"/>
        <v>0</v>
      </c>
      <c r="F196" s="51">
        <f t="shared" ca="1" si="8"/>
        <v>0</v>
      </c>
    </row>
    <row r="197" spans="1:6">
      <c r="A197">
        <v>184</v>
      </c>
      <c r="B197" s="97">
        <f ca="1">IF(InterestRateType="Fixed",IF(F196=0,0,-PMT(D197/12,12*Number_of_Years,$F$13)),IF(F196=0,0,-PMT(D197/12,12*Number_of_Years-$A$49,$F$49)))</f>
        <v>0</v>
      </c>
      <c r="C197" s="97">
        <f t="shared" ca="1" si="6"/>
        <v>0</v>
      </c>
      <c r="D197" s="89">
        <f ca="1">IF(InterestRateType="Fixed",IF(F196=0,0,Beginning_Interest_Rate),IF(F196=0,0,$D$49+Year_4_Adjuster))</f>
        <v>0</v>
      </c>
      <c r="E197" s="51">
        <f t="shared" ca="1" si="7"/>
        <v>0</v>
      </c>
      <c r="F197" s="51">
        <f t="shared" ca="1" si="8"/>
        <v>0</v>
      </c>
    </row>
    <row r="198" spans="1:6">
      <c r="A198">
        <v>185</v>
      </c>
      <c r="B198" s="97">
        <f ca="1">IF(InterestRateType="Fixed",IF(F197=0,0,-PMT(D198/12,12*Number_of_Years,$F$13)),IF(F197=0,0,-PMT(D198/12,12*Number_of_Years-$A$49,$F$49)))</f>
        <v>0</v>
      </c>
      <c r="C198" s="97">
        <f t="shared" ca="1" si="6"/>
        <v>0</v>
      </c>
      <c r="D198" s="89">
        <f ca="1">IF(InterestRateType="Fixed",IF(F197=0,0,Beginning_Interest_Rate),IF(F197=0,0,$D$49+Year_4_Adjuster))</f>
        <v>0</v>
      </c>
      <c r="E198" s="51">
        <f t="shared" ca="1" si="7"/>
        <v>0</v>
      </c>
      <c r="F198" s="51">
        <f t="shared" ca="1" si="8"/>
        <v>0</v>
      </c>
    </row>
    <row r="199" spans="1:6">
      <c r="A199">
        <v>186</v>
      </c>
      <c r="B199" s="97">
        <f ca="1">IF(InterestRateType="Fixed",IF(F198=0,0,-PMT(D199/12,12*Number_of_Years,$F$13)),IF(F198=0,0,-PMT(D199/12,12*Number_of_Years-$A$49,$F$49)))</f>
        <v>0</v>
      </c>
      <c r="C199" s="97">
        <f t="shared" ca="1" si="6"/>
        <v>0</v>
      </c>
      <c r="D199" s="89">
        <f ca="1">IF(InterestRateType="Fixed",IF(F198=0,0,Beginning_Interest_Rate),IF(F198=0,0,$D$49+Year_4_Adjuster))</f>
        <v>0</v>
      </c>
      <c r="E199" s="51">
        <f t="shared" ca="1" si="7"/>
        <v>0</v>
      </c>
      <c r="F199" s="51">
        <f t="shared" ca="1" si="8"/>
        <v>0</v>
      </c>
    </row>
    <row r="200" spans="1:6">
      <c r="A200">
        <v>187</v>
      </c>
      <c r="B200" s="97">
        <f ca="1">IF(InterestRateType="Fixed",IF(F199=0,0,-PMT(D200/12,12*Number_of_Years,$F$13)),IF(F199=0,0,-PMT(D200/12,12*Number_of_Years-$A$49,$F$49)))</f>
        <v>0</v>
      </c>
      <c r="C200" s="97">
        <f t="shared" ca="1" si="6"/>
        <v>0</v>
      </c>
      <c r="D200" s="89">
        <f ca="1">IF(InterestRateType="Fixed",IF(F199=0,0,Beginning_Interest_Rate),IF(F199=0,0,$D$49+Year_4_Adjuster))</f>
        <v>0</v>
      </c>
      <c r="E200" s="51">
        <f t="shared" ca="1" si="7"/>
        <v>0</v>
      </c>
      <c r="F200" s="51">
        <f t="shared" ca="1" si="8"/>
        <v>0</v>
      </c>
    </row>
    <row r="201" spans="1:6">
      <c r="A201">
        <v>188</v>
      </c>
      <c r="B201" s="97">
        <f ca="1">IF(InterestRateType="Fixed",IF(F200=0,0,-PMT(D201/12,12*Number_of_Years,$F$13)),IF(F200=0,0,-PMT(D201/12,12*Number_of_Years-$A$49,$F$49)))</f>
        <v>0</v>
      </c>
      <c r="C201" s="97">
        <f t="shared" ca="1" si="6"/>
        <v>0</v>
      </c>
      <c r="D201" s="89">
        <f ca="1">IF(InterestRateType="Fixed",IF(F200=0,0,Beginning_Interest_Rate),IF(F200=0,0,$D$49+Year_4_Adjuster))</f>
        <v>0</v>
      </c>
      <c r="E201" s="51">
        <f t="shared" ca="1" si="7"/>
        <v>0</v>
      </c>
      <c r="F201" s="51">
        <f t="shared" ca="1" si="8"/>
        <v>0</v>
      </c>
    </row>
    <row r="202" spans="1:6">
      <c r="A202">
        <v>189</v>
      </c>
      <c r="B202" s="97">
        <f ca="1">IF(InterestRateType="Fixed",IF(F201=0,0,-PMT(D202/12,12*Number_of_Years,$F$13)),IF(F201=0,0,-PMT(D202/12,12*Number_of_Years-$A$49,$F$49)))</f>
        <v>0</v>
      </c>
      <c r="C202" s="97">
        <f t="shared" ca="1" si="6"/>
        <v>0</v>
      </c>
      <c r="D202" s="89">
        <f ca="1">IF(InterestRateType="Fixed",IF(F201=0,0,Beginning_Interest_Rate),IF(F201=0,0,$D$49+Year_4_Adjuster))</f>
        <v>0</v>
      </c>
      <c r="E202" s="51">
        <f t="shared" ca="1" si="7"/>
        <v>0</v>
      </c>
      <c r="F202" s="51">
        <f t="shared" ca="1" si="8"/>
        <v>0</v>
      </c>
    </row>
    <row r="203" spans="1:6">
      <c r="A203">
        <v>190</v>
      </c>
      <c r="B203" s="97">
        <f ca="1">IF(InterestRateType="Fixed",IF(F202=0,0,-PMT(D203/12,12*Number_of_Years,$F$13)),IF(F202=0,0,-PMT(D203/12,12*Number_of_Years-$A$49,$F$49)))</f>
        <v>0</v>
      </c>
      <c r="C203" s="97">
        <f t="shared" ca="1" si="6"/>
        <v>0</v>
      </c>
      <c r="D203" s="89">
        <f ca="1">IF(InterestRateType="Fixed",IF(F202=0,0,Beginning_Interest_Rate),IF(F202=0,0,$D$49+Year_4_Adjuster))</f>
        <v>0</v>
      </c>
      <c r="E203" s="51">
        <f t="shared" ca="1" si="7"/>
        <v>0</v>
      </c>
      <c r="F203" s="51">
        <f t="shared" ca="1" si="8"/>
        <v>0</v>
      </c>
    </row>
    <row r="204" spans="1:6">
      <c r="A204">
        <v>191</v>
      </c>
      <c r="B204" s="97">
        <f ca="1">IF(InterestRateType="Fixed",IF(F203=0,0,-PMT(D204/12,12*Number_of_Years,$F$13)),IF(F203=0,0,-PMT(D204/12,12*Number_of_Years-$A$49,$F$49)))</f>
        <v>0</v>
      </c>
      <c r="C204" s="97">
        <f t="shared" ca="1" si="6"/>
        <v>0</v>
      </c>
      <c r="D204" s="89">
        <f ca="1">IF(InterestRateType="Fixed",IF(F203=0,0,Beginning_Interest_Rate),IF(F203=0,0,$D$49+Year_4_Adjuster))</f>
        <v>0</v>
      </c>
      <c r="E204" s="51">
        <f t="shared" ca="1" si="7"/>
        <v>0</v>
      </c>
      <c r="F204" s="51">
        <f t="shared" ca="1" si="8"/>
        <v>0</v>
      </c>
    </row>
    <row r="205" spans="1:6">
      <c r="A205">
        <v>192</v>
      </c>
      <c r="B205" s="97">
        <f ca="1">IF(InterestRateType="Fixed",IF(F204=0,0,-PMT(D205/12,12*Number_of_Years,$F$13)),IF(F204=0,0,-PMT(D205/12,12*Number_of_Years-$A$49,$F$49)))</f>
        <v>0</v>
      </c>
      <c r="C205" s="97">
        <f t="shared" ca="1" si="6"/>
        <v>0</v>
      </c>
      <c r="D205" s="89">
        <f ca="1">IF(InterestRateType="Fixed",IF(F204=0,0,Beginning_Interest_Rate),IF(F204=0,0,$D$49+Year_4_Adjuster))</f>
        <v>0</v>
      </c>
      <c r="E205" s="51">
        <f t="shared" ca="1" si="7"/>
        <v>0</v>
      </c>
      <c r="F205" s="51">
        <f t="shared" ca="1" si="8"/>
        <v>0</v>
      </c>
    </row>
    <row r="206" spans="1:6">
      <c r="A206">
        <v>193</v>
      </c>
      <c r="B206" s="97">
        <f ca="1">IF(InterestRateType="Fixed",IF(F205=0,0,-PMT(D206/12,12*Number_of_Years,$F$13)),IF(F205=0,0,-PMT(D206/12,12*Number_of_Years-$A$49,$F$49)))</f>
        <v>0</v>
      </c>
      <c r="C206" s="97">
        <f t="shared" ca="1" si="6"/>
        <v>0</v>
      </c>
      <c r="D206" s="89">
        <f ca="1">IF(InterestRateType="Fixed",IF(F205=0,0,Beginning_Interest_Rate),IF(F205=0,0,$D$49+Year_4_Adjuster))</f>
        <v>0</v>
      </c>
      <c r="E206" s="51">
        <f t="shared" ca="1" si="7"/>
        <v>0</v>
      </c>
      <c r="F206" s="51">
        <f t="shared" ca="1" si="8"/>
        <v>0</v>
      </c>
    </row>
    <row r="207" spans="1:6">
      <c r="A207">
        <v>194</v>
      </c>
      <c r="B207" s="97">
        <f ca="1">IF(InterestRateType="Fixed",IF(F206=0,0,-PMT(D207/12,12*Number_of_Years,$F$13)),IF(F206=0,0,-PMT(D207/12,12*Number_of_Years-$A$49,$F$49)))</f>
        <v>0</v>
      </c>
      <c r="C207" s="97">
        <f t="shared" ref="C207:C270" ca="1" si="9">B207-E207</f>
        <v>0</v>
      </c>
      <c r="D207" s="89">
        <f ca="1">IF(InterestRateType="Fixed",IF(F206=0,0,Beginning_Interest_Rate),IF(F206=0,0,$D$49+Year_4_Adjuster))</f>
        <v>0</v>
      </c>
      <c r="E207" s="51">
        <f t="shared" ref="E207:E270" ca="1" si="10">D207/12*F206</f>
        <v>0</v>
      </c>
      <c r="F207" s="51">
        <f t="shared" ref="F207:F270" ca="1" si="11">IF(F206-C207&gt;=1, F206-C207,0)</f>
        <v>0</v>
      </c>
    </row>
    <row r="208" spans="1:6">
      <c r="A208">
        <v>195</v>
      </c>
      <c r="B208" s="97">
        <f ca="1">IF(InterestRateType="Fixed",IF(F207=0,0,-PMT(D208/12,12*Number_of_Years,$F$13)),IF(F207=0,0,-PMT(D208/12,12*Number_of_Years-$A$49,$F$49)))</f>
        <v>0</v>
      </c>
      <c r="C208" s="97">
        <f t="shared" ca="1" si="9"/>
        <v>0</v>
      </c>
      <c r="D208" s="89">
        <f ca="1">IF(InterestRateType="Fixed",IF(F207=0,0,Beginning_Interest_Rate),IF(F207=0,0,$D$49+Year_4_Adjuster))</f>
        <v>0</v>
      </c>
      <c r="E208" s="51">
        <f t="shared" ca="1" si="10"/>
        <v>0</v>
      </c>
      <c r="F208" s="51">
        <f t="shared" ca="1" si="11"/>
        <v>0</v>
      </c>
    </row>
    <row r="209" spans="1:6">
      <c r="A209">
        <v>196</v>
      </c>
      <c r="B209" s="97">
        <f ca="1">IF(InterestRateType="Fixed",IF(F208=0,0,-PMT(D209/12,12*Number_of_Years,$F$13)),IF(F208=0,0,-PMT(D209/12,12*Number_of_Years-$A$49,$F$49)))</f>
        <v>0</v>
      </c>
      <c r="C209" s="97">
        <f t="shared" ca="1" si="9"/>
        <v>0</v>
      </c>
      <c r="D209" s="89">
        <f ca="1">IF(InterestRateType="Fixed",IF(F208=0,0,Beginning_Interest_Rate),IF(F208=0,0,$D$49+Year_4_Adjuster))</f>
        <v>0</v>
      </c>
      <c r="E209" s="51">
        <f t="shared" ca="1" si="10"/>
        <v>0</v>
      </c>
      <c r="F209" s="51">
        <f t="shared" ca="1" si="11"/>
        <v>0</v>
      </c>
    </row>
    <row r="210" spans="1:6">
      <c r="A210">
        <v>197</v>
      </c>
      <c r="B210" s="97">
        <f ca="1">IF(InterestRateType="Fixed",IF(F209=0,0,-PMT(D210/12,12*Number_of_Years,$F$13)),IF(F209=0,0,-PMT(D210/12,12*Number_of_Years-$A$49,$F$49)))</f>
        <v>0</v>
      </c>
      <c r="C210" s="97">
        <f t="shared" ca="1" si="9"/>
        <v>0</v>
      </c>
      <c r="D210" s="89">
        <f ca="1">IF(InterestRateType="Fixed",IF(F209=0,0,Beginning_Interest_Rate),IF(F209=0,0,$D$49+Year_4_Adjuster))</f>
        <v>0</v>
      </c>
      <c r="E210" s="51">
        <f t="shared" ca="1" si="10"/>
        <v>0</v>
      </c>
      <c r="F210" s="51">
        <f t="shared" ca="1" si="11"/>
        <v>0</v>
      </c>
    </row>
    <row r="211" spans="1:6">
      <c r="A211">
        <v>198</v>
      </c>
      <c r="B211" s="97">
        <f ca="1">IF(InterestRateType="Fixed",IF(F210=0,0,-PMT(D211/12,12*Number_of_Years,$F$13)),IF(F210=0,0,-PMT(D211/12,12*Number_of_Years-$A$49,$F$49)))</f>
        <v>0</v>
      </c>
      <c r="C211" s="97">
        <f t="shared" ca="1" si="9"/>
        <v>0</v>
      </c>
      <c r="D211" s="89">
        <f ca="1">IF(InterestRateType="Fixed",IF(F210=0,0,Beginning_Interest_Rate),IF(F210=0,0,$D$49+Year_4_Adjuster))</f>
        <v>0</v>
      </c>
      <c r="E211" s="51">
        <f t="shared" ca="1" si="10"/>
        <v>0</v>
      </c>
      <c r="F211" s="51">
        <f t="shared" ca="1" si="11"/>
        <v>0</v>
      </c>
    </row>
    <row r="212" spans="1:6">
      <c r="A212">
        <v>199</v>
      </c>
      <c r="B212" s="97">
        <f ca="1">IF(InterestRateType="Fixed",IF(F211=0,0,-PMT(D212/12,12*Number_of_Years,$F$13)),IF(F211=0,0,-PMT(D212/12,12*Number_of_Years-$A$49,$F$49)))</f>
        <v>0</v>
      </c>
      <c r="C212" s="97">
        <f t="shared" ca="1" si="9"/>
        <v>0</v>
      </c>
      <c r="D212" s="89">
        <f ca="1">IF(InterestRateType="Fixed",IF(F211=0,0,Beginning_Interest_Rate),IF(F211=0,0,$D$49+Year_4_Adjuster))</f>
        <v>0</v>
      </c>
      <c r="E212" s="51">
        <f t="shared" ca="1" si="10"/>
        <v>0</v>
      </c>
      <c r="F212" s="51">
        <f t="shared" ca="1" si="11"/>
        <v>0</v>
      </c>
    </row>
    <row r="213" spans="1:6">
      <c r="A213">
        <v>200</v>
      </c>
      <c r="B213" s="97">
        <f ca="1">IF(InterestRateType="Fixed",IF(F212=0,0,-PMT(D213/12,12*Number_of_Years,$F$13)),IF(F212=0,0,-PMT(D213/12,12*Number_of_Years-$A$49,$F$49)))</f>
        <v>0</v>
      </c>
      <c r="C213" s="97">
        <f t="shared" ca="1" si="9"/>
        <v>0</v>
      </c>
      <c r="D213" s="89">
        <f ca="1">IF(InterestRateType="Fixed",IF(F212=0,0,Beginning_Interest_Rate),IF(F212=0,0,$D$49+Year_4_Adjuster))</f>
        <v>0</v>
      </c>
      <c r="E213" s="51">
        <f t="shared" ca="1" si="10"/>
        <v>0</v>
      </c>
      <c r="F213" s="51">
        <f t="shared" ca="1" si="11"/>
        <v>0</v>
      </c>
    </row>
    <row r="214" spans="1:6">
      <c r="A214">
        <v>201</v>
      </c>
      <c r="B214" s="97">
        <f ca="1">IF(InterestRateType="Fixed",IF(F213=0,0,-PMT(D214/12,12*Number_of_Years,$F$13)),IF(F213=0,0,-PMT(D214/12,12*Number_of_Years-$A$49,$F$49)))</f>
        <v>0</v>
      </c>
      <c r="C214" s="97">
        <f t="shared" ca="1" si="9"/>
        <v>0</v>
      </c>
      <c r="D214" s="89">
        <f ca="1">IF(InterestRateType="Fixed",IF(F213=0,0,Beginning_Interest_Rate),IF(F213=0,0,$D$49+Year_4_Adjuster))</f>
        <v>0</v>
      </c>
      <c r="E214" s="51">
        <f t="shared" ca="1" si="10"/>
        <v>0</v>
      </c>
      <c r="F214" s="51">
        <f t="shared" ca="1" si="11"/>
        <v>0</v>
      </c>
    </row>
    <row r="215" spans="1:6">
      <c r="A215">
        <v>202</v>
      </c>
      <c r="B215" s="97">
        <f ca="1">IF(InterestRateType="Fixed",IF(F214=0,0,-PMT(D215/12,12*Number_of_Years,$F$13)),IF(F214=0,0,-PMT(D215/12,12*Number_of_Years-$A$49,$F$49)))</f>
        <v>0</v>
      </c>
      <c r="C215" s="97">
        <f t="shared" ca="1" si="9"/>
        <v>0</v>
      </c>
      <c r="D215" s="89">
        <f ca="1">IF(InterestRateType="Fixed",IF(F214=0,0,Beginning_Interest_Rate),IF(F214=0,0,$D$49+Year_4_Adjuster))</f>
        <v>0</v>
      </c>
      <c r="E215" s="51">
        <f t="shared" ca="1" si="10"/>
        <v>0</v>
      </c>
      <c r="F215" s="51">
        <f t="shared" ca="1" si="11"/>
        <v>0</v>
      </c>
    </row>
    <row r="216" spans="1:6">
      <c r="A216">
        <v>203</v>
      </c>
      <c r="B216" s="97">
        <f ca="1">IF(InterestRateType="Fixed",IF(F215=0,0,-PMT(D216/12,12*Number_of_Years,$F$13)),IF(F215=0,0,-PMT(D216/12,12*Number_of_Years-$A$49,$F$49)))</f>
        <v>0</v>
      </c>
      <c r="C216" s="97">
        <f t="shared" ca="1" si="9"/>
        <v>0</v>
      </c>
      <c r="D216" s="89">
        <f ca="1">IF(InterestRateType="Fixed",IF(F215=0,0,Beginning_Interest_Rate),IF(F215=0,0,$D$49+Year_4_Adjuster))</f>
        <v>0</v>
      </c>
      <c r="E216" s="51">
        <f t="shared" ca="1" si="10"/>
        <v>0</v>
      </c>
      <c r="F216" s="51">
        <f t="shared" ca="1" si="11"/>
        <v>0</v>
      </c>
    </row>
    <row r="217" spans="1:6">
      <c r="A217">
        <v>204</v>
      </c>
      <c r="B217" s="97">
        <f ca="1">IF(InterestRateType="Fixed",IF(F216=0,0,-PMT(D217/12,12*Number_of_Years,$F$13)),IF(F216=0,0,-PMT(D217/12,12*Number_of_Years-$A$49,$F$49)))</f>
        <v>0</v>
      </c>
      <c r="C217" s="97">
        <f t="shared" ca="1" si="9"/>
        <v>0</v>
      </c>
      <c r="D217" s="89">
        <f ca="1">IF(InterestRateType="Fixed",IF(F216=0,0,Beginning_Interest_Rate),IF(F216=0,0,$D$49+Year_4_Adjuster))</f>
        <v>0</v>
      </c>
      <c r="E217" s="51">
        <f t="shared" ca="1" si="10"/>
        <v>0</v>
      </c>
      <c r="F217" s="51">
        <f t="shared" ca="1" si="11"/>
        <v>0</v>
      </c>
    </row>
    <row r="218" spans="1:6">
      <c r="A218">
        <v>205</v>
      </c>
      <c r="B218" s="97">
        <f ca="1">IF(InterestRateType="Fixed",IF(F217=0,0,-PMT(D218/12,12*Number_of_Years,$F$13)),IF(F217=0,0,-PMT(D218/12,12*Number_of_Years-$A$49,$F$49)))</f>
        <v>0</v>
      </c>
      <c r="C218" s="97">
        <f t="shared" ca="1" si="9"/>
        <v>0</v>
      </c>
      <c r="D218" s="89">
        <f ca="1">IF(InterestRateType="Fixed",IF(F217=0,0,Beginning_Interest_Rate),IF(F217=0,0,$D$49+Year_4_Adjuster))</f>
        <v>0</v>
      </c>
      <c r="E218" s="51">
        <f t="shared" ca="1" si="10"/>
        <v>0</v>
      </c>
      <c r="F218" s="51">
        <f t="shared" ca="1" si="11"/>
        <v>0</v>
      </c>
    </row>
    <row r="219" spans="1:6">
      <c r="A219">
        <v>206</v>
      </c>
      <c r="B219" s="97">
        <f ca="1">IF(InterestRateType="Fixed",IF(F218=0,0,-PMT(D219/12,12*Number_of_Years,$F$13)),IF(F218=0,0,-PMT(D219/12,12*Number_of_Years-$A$49,$F$49)))</f>
        <v>0</v>
      </c>
      <c r="C219" s="97">
        <f t="shared" ca="1" si="9"/>
        <v>0</v>
      </c>
      <c r="D219" s="89">
        <f ca="1">IF(InterestRateType="Fixed",IF(F218=0,0,Beginning_Interest_Rate),IF(F218=0,0,$D$49+Year_4_Adjuster))</f>
        <v>0</v>
      </c>
      <c r="E219" s="51">
        <f t="shared" ca="1" si="10"/>
        <v>0</v>
      </c>
      <c r="F219" s="51">
        <f t="shared" ca="1" si="11"/>
        <v>0</v>
      </c>
    </row>
    <row r="220" spans="1:6">
      <c r="A220">
        <v>207</v>
      </c>
      <c r="B220" s="97">
        <f ca="1">IF(InterestRateType="Fixed",IF(F219=0,0,-PMT(D220/12,12*Number_of_Years,$F$13)),IF(F219=0,0,-PMT(D220/12,12*Number_of_Years-$A$49,$F$49)))</f>
        <v>0</v>
      </c>
      <c r="C220" s="97">
        <f t="shared" ca="1" si="9"/>
        <v>0</v>
      </c>
      <c r="D220" s="89">
        <f ca="1">IF(InterestRateType="Fixed",IF(F219=0,0,Beginning_Interest_Rate),IF(F219=0,0,$D$49+Year_4_Adjuster))</f>
        <v>0</v>
      </c>
      <c r="E220" s="51">
        <f t="shared" ca="1" si="10"/>
        <v>0</v>
      </c>
      <c r="F220" s="51">
        <f t="shared" ca="1" si="11"/>
        <v>0</v>
      </c>
    </row>
    <row r="221" spans="1:6">
      <c r="A221">
        <v>208</v>
      </c>
      <c r="B221" s="97">
        <f ca="1">IF(InterestRateType="Fixed",IF(F220=0,0,-PMT(D221/12,12*Number_of_Years,$F$13)),IF(F220=0,0,-PMT(D221/12,12*Number_of_Years-$A$49,$F$49)))</f>
        <v>0</v>
      </c>
      <c r="C221" s="97">
        <f t="shared" ca="1" si="9"/>
        <v>0</v>
      </c>
      <c r="D221" s="89">
        <f ca="1">IF(InterestRateType="Fixed",IF(F220=0,0,Beginning_Interest_Rate),IF(F220=0,0,$D$49+Year_4_Adjuster))</f>
        <v>0</v>
      </c>
      <c r="E221" s="51">
        <f t="shared" ca="1" si="10"/>
        <v>0</v>
      </c>
      <c r="F221" s="51">
        <f t="shared" ca="1" si="11"/>
        <v>0</v>
      </c>
    </row>
    <row r="222" spans="1:6">
      <c r="A222">
        <v>209</v>
      </c>
      <c r="B222" s="97">
        <f ca="1">IF(InterestRateType="Fixed",IF(F221=0,0,-PMT(D222/12,12*Number_of_Years,$F$13)),IF(F221=0,0,-PMT(D222/12,12*Number_of_Years-$A$49,$F$49)))</f>
        <v>0</v>
      </c>
      <c r="C222" s="97">
        <f t="shared" ca="1" si="9"/>
        <v>0</v>
      </c>
      <c r="D222" s="89">
        <f ca="1">IF(InterestRateType="Fixed",IF(F221=0,0,Beginning_Interest_Rate),IF(F221=0,0,$D$49+Year_4_Adjuster))</f>
        <v>0</v>
      </c>
      <c r="E222" s="51">
        <f t="shared" ca="1" si="10"/>
        <v>0</v>
      </c>
      <c r="F222" s="51">
        <f t="shared" ca="1" si="11"/>
        <v>0</v>
      </c>
    </row>
    <row r="223" spans="1:6">
      <c r="A223">
        <v>210</v>
      </c>
      <c r="B223" s="97">
        <f ca="1">IF(InterestRateType="Fixed",IF(F222=0,0,-PMT(D223/12,12*Number_of_Years,$F$13)),IF(F222=0,0,-PMT(D223/12,12*Number_of_Years-$A$49,$F$49)))</f>
        <v>0</v>
      </c>
      <c r="C223" s="97">
        <f t="shared" ca="1" si="9"/>
        <v>0</v>
      </c>
      <c r="D223" s="89">
        <f ca="1">IF(InterestRateType="Fixed",IF(F222=0,0,Beginning_Interest_Rate),IF(F222=0,0,$D$49+Year_4_Adjuster))</f>
        <v>0</v>
      </c>
      <c r="E223" s="51">
        <f t="shared" ca="1" si="10"/>
        <v>0</v>
      </c>
      <c r="F223" s="51">
        <f t="shared" ca="1" si="11"/>
        <v>0</v>
      </c>
    </row>
    <row r="224" spans="1:6">
      <c r="A224">
        <v>211</v>
      </c>
      <c r="B224" s="97">
        <f ca="1">IF(InterestRateType="Fixed",IF(F223=0,0,-PMT(D224/12,12*Number_of_Years,$F$13)),IF(F223=0,0,-PMT(D224/12,12*Number_of_Years-$A$49,$F$49)))</f>
        <v>0</v>
      </c>
      <c r="C224" s="97">
        <f t="shared" ca="1" si="9"/>
        <v>0</v>
      </c>
      <c r="D224" s="89">
        <f ca="1">IF(InterestRateType="Fixed",IF(F223=0,0,Beginning_Interest_Rate),IF(F223=0,0,$D$49+Year_4_Adjuster))</f>
        <v>0</v>
      </c>
      <c r="E224" s="51">
        <f t="shared" ca="1" si="10"/>
        <v>0</v>
      </c>
      <c r="F224" s="51">
        <f t="shared" ca="1" si="11"/>
        <v>0</v>
      </c>
    </row>
    <row r="225" spans="1:6">
      <c r="A225">
        <v>212</v>
      </c>
      <c r="B225" s="97">
        <f ca="1">IF(InterestRateType="Fixed",IF(F224=0,0,-PMT(D225/12,12*Number_of_Years,$F$13)),IF(F224=0,0,-PMT(D225/12,12*Number_of_Years-$A$49,$F$49)))</f>
        <v>0</v>
      </c>
      <c r="C225" s="97">
        <f t="shared" ca="1" si="9"/>
        <v>0</v>
      </c>
      <c r="D225" s="89">
        <f ca="1">IF(InterestRateType="Fixed",IF(F224=0,0,Beginning_Interest_Rate),IF(F224=0,0,$D$49+Year_4_Adjuster))</f>
        <v>0</v>
      </c>
      <c r="E225" s="51">
        <f t="shared" ca="1" si="10"/>
        <v>0</v>
      </c>
      <c r="F225" s="51">
        <f t="shared" ca="1" si="11"/>
        <v>0</v>
      </c>
    </row>
    <row r="226" spans="1:6">
      <c r="A226">
        <v>213</v>
      </c>
      <c r="B226" s="97">
        <f ca="1">IF(InterestRateType="Fixed",IF(F225=0,0,-PMT(D226/12,12*Number_of_Years,$F$13)),IF(F225=0,0,-PMT(D226/12,12*Number_of_Years-$A$49,$F$49)))</f>
        <v>0</v>
      </c>
      <c r="C226" s="97">
        <f t="shared" ca="1" si="9"/>
        <v>0</v>
      </c>
      <c r="D226" s="89">
        <f ca="1">IF(InterestRateType="Fixed",IF(F225=0,0,Beginning_Interest_Rate),IF(F225=0,0,$D$49+Year_4_Adjuster))</f>
        <v>0</v>
      </c>
      <c r="E226" s="51">
        <f t="shared" ca="1" si="10"/>
        <v>0</v>
      </c>
      <c r="F226" s="51">
        <f t="shared" ca="1" si="11"/>
        <v>0</v>
      </c>
    </row>
    <row r="227" spans="1:6">
      <c r="A227">
        <v>214</v>
      </c>
      <c r="B227" s="97">
        <f ca="1">IF(InterestRateType="Fixed",IF(F226=0,0,-PMT(D227/12,12*Number_of_Years,$F$13)),IF(F226=0,0,-PMT(D227/12,12*Number_of_Years-$A$49,$F$49)))</f>
        <v>0</v>
      </c>
      <c r="C227" s="97">
        <f t="shared" ca="1" si="9"/>
        <v>0</v>
      </c>
      <c r="D227" s="89">
        <f ca="1">IF(InterestRateType="Fixed",IF(F226=0,0,Beginning_Interest_Rate),IF(F226=0,0,$D$49+Year_4_Adjuster))</f>
        <v>0</v>
      </c>
      <c r="E227" s="51">
        <f t="shared" ca="1" si="10"/>
        <v>0</v>
      </c>
      <c r="F227" s="51">
        <f t="shared" ca="1" si="11"/>
        <v>0</v>
      </c>
    </row>
    <row r="228" spans="1:6">
      <c r="A228">
        <v>215</v>
      </c>
      <c r="B228" s="97">
        <f ca="1">IF(InterestRateType="Fixed",IF(F227=0,0,-PMT(D228/12,12*Number_of_Years,$F$13)),IF(F227=0,0,-PMT(D228/12,12*Number_of_Years-$A$49,$F$49)))</f>
        <v>0</v>
      </c>
      <c r="C228" s="97">
        <f t="shared" ca="1" si="9"/>
        <v>0</v>
      </c>
      <c r="D228" s="89">
        <f ca="1">IF(InterestRateType="Fixed",IF(F227=0,0,Beginning_Interest_Rate),IF(F227=0,0,$D$49+Year_4_Adjuster))</f>
        <v>0</v>
      </c>
      <c r="E228" s="51">
        <f t="shared" ca="1" si="10"/>
        <v>0</v>
      </c>
      <c r="F228" s="51">
        <f t="shared" ca="1" si="11"/>
        <v>0</v>
      </c>
    </row>
    <row r="229" spans="1:6">
      <c r="A229">
        <v>216</v>
      </c>
      <c r="B229" s="97">
        <f ca="1">IF(InterestRateType="Fixed",IF(F228=0,0,-PMT(D229/12,12*Number_of_Years,$F$13)),IF(F228=0,0,-PMT(D229/12,12*Number_of_Years-$A$49,$F$49)))</f>
        <v>0</v>
      </c>
      <c r="C229" s="97">
        <f t="shared" ca="1" si="9"/>
        <v>0</v>
      </c>
      <c r="D229" s="89">
        <f ca="1">IF(InterestRateType="Fixed",IF(F228=0,0,Beginning_Interest_Rate),IF(F228=0,0,$D$49+Year_4_Adjuster))</f>
        <v>0</v>
      </c>
      <c r="E229" s="51">
        <f t="shared" ca="1" si="10"/>
        <v>0</v>
      </c>
      <c r="F229" s="51">
        <f t="shared" ca="1" si="11"/>
        <v>0</v>
      </c>
    </row>
    <row r="230" spans="1:6">
      <c r="A230">
        <v>217</v>
      </c>
      <c r="B230" s="97">
        <f ca="1">IF(InterestRateType="Fixed",IF(F229=0,0,-PMT(D230/12,12*Number_of_Years,$F$13)),IF(F229=0,0,-PMT(D230/12,12*Number_of_Years-$A$49,$F$49)))</f>
        <v>0</v>
      </c>
      <c r="C230" s="97">
        <f t="shared" ca="1" si="9"/>
        <v>0</v>
      </c>
      <c r="D230" s="89">
        <f ca="1">IF(InterestRateType="Fixed",IF(F229=0,0,Beginning_Interest_Rate),IF(F229=0,0,$D$49+Year_4_Adjuster))</f>
        <v>0</v>
      </c>
      <c r="E230" s="51">
        <f t="shared" ca="1" si="10"/>
        <v>0</v>
      </c>
      <c r="F230" s="51">
        <f t="shared" ca="1" si="11"/>
        <v>0</v>
      </c>
    </row>
    <row r="231" spans="1:6">
      <c r="A231">
        <v>218</v>
      </c>
      <c r="B231" s="97">
        <f ca="1">IF(InterestRateType="Fixed",IF(F230=0,0,-PMT(D231/12,12*Number_of_Years,$F$13)),IF(F230=0,0,-PMT(D231/12,12*Number_of_Years-$A$49,$F$49)))</f>
        <v>0</v>
      </c>
      <c r="C231" s="97">
        <f t="shared" ca="1" si="9"/>
        <v>0</v>
      </c>
      <c r="D231" s="89">
        <f ca="1">IF(InterestRateType="Fixed",IF(F230=0,0,Beginning_Interest_Rate),IF(F230=0,0,$D$49+Year_4_Adjuster))</f>
        <v>0</v>
      </c>
      <c r="E231" s="51">
        <f t="shared" ca="1" si="10"/>
        <v>0</v>
      </c>
      <c r="F231" s="51">
        <f t="shared" ca="1" si="11"/>
        <v>0</v>
      </c>
    </row>
    <row r="232" spans="1:6">
      <c r="A232">
        <v>219</v>
      </c>
      <c r="B232" s="97">
        <f ca="1">IF(InterestRateType="Fixed",IF(F231=0,0,-PMT(D232/12,12*Number_of_Years,$F$13)),IF(F231=0,0,-PMT(D232/12,12*Number_of_Years-$A$49,$F$49)))</f>
        <v>0</v>
      </c>
      <c r="C232" s="97">
        <f t="shared" ca="1" si="9"/>
        <v>0</v>
      </c>
      <c r="D232" s="89">
        <f ca="1">IF(InterestRateType="Fixed",IF(F231=0,0,Beginning_Interest_Rate),IF(F231=0,0,$D$49+Year_4_Adjuster))</f>
        <v>0</v>
      </c>
      <c r="E232" s="51">
        <f t="shared" ca="1" si="10"/>
        <v>0</v>
      </c>
      <c r="F232" s="51">
        <f t="shared" ca="1" si="11"/>
        <v>0</v>
      </c>
    </row>
    <row r="233" spans="1:6">
      <c r="A233">
        <v>220</v>
      </c>
      <c r="B233" s="97">
        <f ca="1">IF(InterestRateType="Fixed",IF(F232=0,0,-PMT(D233/12,12*Number_of_Years,$F$13)),IF(F232=0,0,-PMT(D233/12,12*Number_of_Years-$A$49,$F$49)))</f>
        <v>0</v>
      </c>
      <c r="C233" s="97">
        <f t="shared" ca="1" si="9"/>
        <v>0</v>
      </c>
      <c r="D233" s="89">
        <f ca="1">IF(InterestRateType="Fixed",IF(F232=0,0,Beginning_Interest_Rate),IF(F232=0,0,$D$49+Year_4_Adjuster))</f>
        <v>0</v>
      </c>
      <c r="E233" s="51">
        <f t="shared" ca="1" si="10"/>
        <v>0</v>
      </c>
      <c r="F233" s="51">
        <f t="shared" ca="1" si="11"/>
        <v>0</v>
      </c>
    </row>
    <row r="234" spans="1:6">
      <c r="A234">
        <v>221</v>
      </c>
      <c r="B234" s="97">
        <f ca="1">IF(InterestRateType="Fixed",IF(F233=0,0,-PMT(D234/12,12*Number_of_Years,$F$13)),IF(F233=0,0,-PMT(D234/12,12*Number_of_Years-$A$49,$F$49)))</f>
        <v>0</v>
      </c>
      <c r="C234" s="97">
        <f t="shared" ca="1" si="9"/>
        <v>0</v>
      </c>
      <c r="D234" s="89">
        <f ca="1">IF(InterestRateType="Fixed",IF(F233=0,0,Beginning_Interest_Rate),IF(F233=0,0,$D$49+Year_4_Adjuster))</f>
        <v>0</v>
      </c>
      <c r="E234" s="51">
        <f t="shared" ca="1" si="10"/>
        <v>0</v>
      </c>
      <c r="F234" s="51">
        <f t="shared" ca="1" si="11"/>
        <v>0</v>
      </c>
    </row>
    <row r="235" spans="1:6">
      <c r="A235">
        <v>222</v>
      </c>
      <c r="B235" s="97">
        <f ca="1">IF(InterestRateType="Fixed",IF(F234=0,0,-PMT(D235/12,12*Number_of_Years,$F$13)),IF(F234=0,0,-PMT(D235/12,12*Number_of_Years-$A$49,$F$49)))</f>
        <v>0</v>
      </c>
      <c r="C235" s="97">
        <f t="shared" ca="1" si="9"/>
        <v>0</v>
      </c>
      <c r="D235" s="89">
        <f ca="1">IF(InterestRateType="Fixed",IF(F234=0,0,Beginning_Interest_Rate),IF(F234=0,0,$D$49+Year_4_Adjuster))</f>
        <v>0</v>
      </c>
      <c r="E235" s="51">
        <f t="shared" ca="1" si="10"/>
        <v>0</v>
      </c>
      <c r="F235" s="51">
        <f t="shared" ca="1" si="11"/>
        <v>0</v>
      </c>
    </row>
    <row r="236" spans="1:6">
      <c r="A236">
        <v>223</v>
      </c>
      <c r="B236" s="97">
        <f ca="1">IF(InterestRateType="Fixed",IF(F235=0,0,-PMT(D236/12,12*Number_of_Years,$F$13)),IF(F235=0,0,-PMT(D236/12,12*Number_of_Years-$A$49,$F$49)))</f>
        <v>0</v>
      </c>
      <c r="C236" s="97">
        <f t="shared" ca="1" si="9"/>
        <v>0</v>
      </c>
      <c r="D236" s="89">
        <f ca="1">IF(InterestRateType="Fixed",IF(F235=0,0,Beginning_Interest_Rate),IF(F235=0,0,$D$49+Year_4_Adjuster))</f>
        <v>0</v>
      </c>
      <c r="E236" s="51">
        <f t="shared" ca="1" si="10"/>
        <v>0</v>
      </c>
      <c r="F236" s="51">
        <f t="shared" ca="1" si="11"/>
        <v>0</v>
      </c>
    </row>
    <row r="237" spans="1:6">
      <c r="A237">
        <v>224</v>
      </c>
      <c r="B237" s="97">
        <f ca="1">IF(InterestRateType="Fixed",IF(F236=0,0,-PMT(D237/12,12*Number_of_Years,$F$13)),IF(F236=0,0,-PMT(D237/12,12*Number_of_Years-$A$49,$F$49)))</f>
        <v>0</v>
      </c>
      <c r="C237" s="97">
        <f t="shared" ca="1" si="9"/>
        <v>0</v>
      </c>
      <c r="D237" s="89">
        <f ca="1">IF(InterestRateType="Fixed",IF(F236=0,0,Beginning_Interest_Rate),IF(F236=0,0,$D$49+Year_4_Adjuster))</f>
        <v>0</v>
      </c>
      <c r="E237" s="51">
        <f t="shared" ca="1" si="10"/>
        <v>0</v>
      </c>
      <c r="F237" s="51">
        <f t="shared" ca="1" si="11"/>
        <v>0</v>
      </c>
    </row>
    <row r="238" spans="1:6">
      <c r="A238">
        <v>225</v>
      </c>
      <c r="B238" s="97">
        <f ca="1">IF(InterestRateType="Fixed",IF(F237=0,0,-PMT(D238/12,12*Number_of_Years,$F$13)),IF(F237=0,0,-PMT(D238/12,12*Number_of_Years-$A$49,$F$49)))</f>
        <v>0</v>
      </c>
      <c r="C238" s="97">
        <f t="shared" ca="1" si="9"/>
        <v>0</v>
      </c>
      <c r="D238" s="89">
        <f ca="1">IF(InterestRateType="Fixed",IF(F237=0,0,Beginning_Interest_Rate),IF(F237=0,0,$D$49+Year_4_Adjuster))</f>
        <v>0</v>
      </c>
      <c r="E238" s="51">
        <f t="shared" ca="1" si="10"/>
        <v>0</v>
      </c>
      <c r="F238" s="51">
        <f t="shared" ca="1" si="11"/>
        <v>0</v>
      </c>
    </row>
    <row r="239" spans="1:6">
      <c r="A239">
        <v>226</v>
      </c>
      <c r="B239" s="97">
        <f ca="1">IF(InterestRateType="Fixed",IF(F238=0,0,-PMT(D239/12,12*Number_of_Years,$F$13)),IF(F238=0,0,-PMT(D239/12,12*Number_of_Years-$A$49,$F$49)))</f>
        <v>0</v>
      </c>
      <c r="C239" s="97">
        <f t="shared" ca="1" si="9"/>
        <v>0</v>
      </c>
      <c r="D239" s="89">
        <f ca="1">IF(InterestRateType="Fixed",IF(F238=0,0,Beginning_Interest_Rate),IF(F238=0,0,$D$49+Year_4_Adjuster))</f>
        <v>0</v>
      </c>
      <c r="E239" s="51">
        <f t="shared" ca="1" si="10"/>
        <v>0</v>
      </c>
      <c r="F239" s="51">
        <f t="shared" ca="1" si="11"/>
        <v>0</v>
      </c>
    </row>
    <row r="240" spans="1:6">
      <c r="A240">
        <v>227</v>
      </c>
      <c r="B240" s="97">
        <f ca="1">IF(InterestRateType="Fixed",IF(F239=0,0,-PMT(D240/12,12*Number_of_Years,$F$13)),IF(F239=0,0,-PMT(D240/12,12*Number_of_Years-$A$49,$F$49)))</f>
        <v>0</v>
      </c>
      <c r="C240" s="97">
        <f t="shared" ca="1" si="9"/>
        <v>0</v>
      </c>
      <c r="D240" s="89">
        <f ca="1">IF(InterestRateType="Fixed",IF(F239=0,0,Beginning_Interest_Rate),IF(F239=0,0,$D$49+Year_4_Adjuster))</f>
        <v>0</v>
      </c>
      <c r="E240" s="51">
        <f t="shared" ca="1" si="10"/>
        <v>0</v>
      </c>
      <c r="F240" s="51">
        <f t="shared" ca="1" si="11"/>
        <v>0</v>
      </c>
    </row>
    <row r="241" spans="1:6">
      <c r="A241">
        <v>228</v>
      </c>
      <c r="B241" s="97">
        <f ca="1">IF(InterestRateType="Fixed",IF(F240=0,0,-PMT(D241/12,12*Number_of_Years,$F$13)),IF(F240=0,0,-PMT(D241/12,12*Number_of_Years-$A$49,$F$49)))</f>
        <v>0</v>
      </c>
      <c r="C241" s="97">
        <f t="shared" ca="1" si="9"/>
        <v>0</v>
      </c>
      <c r="D241" s="89">
        <f ca="1">IF(InterestRateType="Fixed",IF(F240=0,0,Beginning_Interest_Rate),IF(F240=0,0,$D$49+Year_4_Adjuster))</f>
        <v>0</v>
      </c>
      <c r="E241" s="51">
        <f t="shared" ca="1" si="10"/>
        <v>0</v>
      </c>
      <c r="F241" s="51">
        <f t="shared" ca="1" si="11"/>
        <v>0</v>
      </c>
    </row>
    <row r="242" spans="1:6">
      <c r="A242">
        <v>229</v>
      </c>
      <c r="B242" s="97">
        <f ca="1">IF(InterestRateType="Fixed",IF(F241=0,0,-PMT(D242/12,12*Number_of_Years,$F$13)),IF(F241=0,0,-PMT(D242/12,12*Number_of_Years-$A$49,$F$49)))</f>
        <v>0</v>
      </c>
      <c r="C242" s="97">
        <f t="shared" ca="1" si="9"/>
        <v>0</v>
      </c>
      <c r="D242" s="89">
        <f ca="1">IF(InterestRateType="Fixed",IF(F241=0,0,Beginning_Interest_Rate),IF(F241=0,0,$D$49+Year_4_Adjuster))</f>
        <v>0</v>
      </c>
      <c r="E242" s="51">
        <f t="shared" ca="1" si="10"/>
        <v>0</v>
      </c>
      <c r="F242" s="51">
        <f t="shared" ca="1" si="11"/>
        <v>0</v>
      </c>
    </row>
    <row r="243" spans="1:6">
      <c r="A243">
        <v>230</v>
      </c>
      <c r="B243" s="97">
        <f ca="1">IF(InterestRateType="Fixed",IF(F242=0,0,-PMT(D243/12,12*Number_of_Years,$F$13)),IF(F242=0,0,-PMT(D243/12,12*Number_of_Years-$A$49,$F$49)))</f>
        <v>0</v>
      </c>
      <c r="C243" s="97">
        <f t="shared" ca="1" si="9"/>
        <v>0</v>
      </c>
      <c r="D243" s="89">
        <f ca="1">IF(InterestRateType="Fixed",IF(F242=0,0,Beginning_Interest_Rate),IF(F242=0,0,$D$49+Year_4_Adjuster))</f>
        <v>0</v>
      </c>
      <c r="E243" s="51">
        <f t="shared" ca="1" si="10"/>
        <v>0</v>
      </c>
      <c r="F243" s="51">
        <f t="shared" ca="1" si="11"/>
        <v>0</v>
      </c>
    </row>
    <row r="244" spans="1:6">
      <c r="A244">
        <v>231</v>
      </c>
      <c r="B244" s="97">
        <f ca="1">IF(InterestRateType="Fixed",IF(F243=0,0,-PMT(D244/12,12*Number_of_Years,$F$13)),IF(F243=0,0,-PMT(D244/12,12*Number_of_Years-$A$49,$F$49)))</f>
        <v>0</v>
      </c>
      <c r="C244" s="97">
        <f t="shared" ca="1" si="9"/>
        <v>0</v>
      </c>
      <c r="D244" s="89">
        <f ca="1">IF(InterestRateType="Fixed",IF(F243=0,0,Beginning_Interest_Rate),IF(F243=0,0,$D$49+Year_4_Adjuster))</f>
        <v>0</v>
      </c>
      <c r="E244" s="51">
        <f t="shared" ca="1" si="10"/>
        <v>0</v>
      </c>
      <c r="F244" s="51">
        <f t="shared" ca="1" si="11"/>
        <v>0</v>
      </c>
    </row>
    <row r="245" spans="1:6">
      <c r="A245">
        <v>232</v>
      </c>
      <c r="B245" s="97">
        <f ca="1">IF(InterestRateType="Fixed",IF(F244=0,0,-PMT(D245/12,12*Number_of_Years,$F$13)),IF(F244=0,0,-PMT(D245/12,12*Number_of_Years-$A$49,$F$49)))</f>
        <v>0</v>
      </c>
      <c r="C245" s="97">
        <f t="shared" ca="1" si="9"/>
        <v>0</v>
      </c>
      <c r="D245" s="89">
        <f ca="1">IF(InterestRateType="Fixed",IF(F244=0,0,Beginning_Interest_Rate),IF(F244=0,0,$D$49+Year_4_Adjuster))</f>
        <v>0</v>
      </c>
      <c r="E245" s="51">
        <f t="shared" ca="1" si="10"/>
        <v>0</v>
      </c>
      <c r="F245" s="51">
        <f t="shared" ca="1" si="11"/>
        <v>0</v>
      </c>
    </row>
    <row r="246" spans="1:6">
      <c r="A246">
        <v>233</v>
      </c>
      <c r="B246" s="97">
        <f ca="1">IF(InterestRateType="Fixed",IF(F245=0,0,-PMT(D246/12,12*Number_of_Years,$F$13)),IF(F245=0,0,-PMT(D246/12,12*Number_of_Years-$A$49,$F$49)))</f>
        <v>0</v>
      </c>
      <c r="C246" s="97">
        <f t="shared" ca="1" si="9"/>
        <v>0</v>
      </c>
      <c r="D246" s="89">
        <f ca="1">IF(InterestRateType="Fixed",IF(F245=0,0,Beginning_Interest_Rate),IF(F245=0,0,$D$49+Year_4_Adjuster))</f>
        <v>0</v>
      </c>
      <c r="E246" s="51">
        <f t="shared" ca="1" si="10"/>
        <v>0</v>
      </c>
      <c r="F246" s="51">
        <f t="shared" ca="1" si="11"/>
        <v>0</v>
      </c>
    </row>
    <row r="247" spans="1:6">
      <c r="A247">
        <v>234</v>
      </c>
      <c r="B247" s="97">
        <f ca="1">IF(InterestRateType="Fixed",IF(F246=0,0,-PMT(D247/12,12*Number_of_Years,$F$13)),IF(F246=0,0,-PMT(D247/12,12*Number_of_Years-$A$49,$F$49)))</f>
        <v>0</v>
      </c>
      <c r="C247" s="97">
        <f t="shared" ca="1" si="9"/>
        <v>0</v>
      </c>
      <c r="D247" s="89">
        <f ca="1">IF(InterestRateType="Fixed",IF(F246=0,0,Beginning_Interest_Rate),IF(F246=0,0,$D$49+Year_4_Adjuster))</f>
        <v>0</v>
      </c>
      <c r="E247" s="51">
        <f t="shared" ca="1" si="10"/>
        <v>0</v>
      </c>
      <c r="F247" s="51">
        <f t="shared" ca="1" si="11"/>
        <v>0</v>
      </c>
    </row>
    <row r="248" spans="1:6">
      <c r="A248">
        <v>235</v>
      </c>
      <c r="B248" s="97">
        <f ca="1">IF(InterestRateType="Fixed",IF(F247=0,0,-PMT(D248/12,12*Number_of_Years,$F$13)),IF(F247=0,0,-PMT(D248/12,12*Number_of_Years-$A$49,$F$49)))</f>
        <v>0</v>
      </c>
      <c r="C248" s="97">
        <f t="shared" ca="1" si="9"/>
        <v>0</v>
      </c>
      <c r="D248" s="89">
        <f ca="1">IF(InterestRateType="Fixed",IF(F247=0,0,Beginning_Interest_Rate),IF(F247=0,0,$D$49+Year_4_Adjuster))</f>
        <v>0</v>
      </c>
      <c r="E248" s="51">
        <f t="shared" ca="1" si="10"/>
        <v>0</v>
      </c>
      <c r="F248" s="51">
        <f t="shared" ca="1" si="11"/>
        <v>0</v>
      </c>
    </row>
    <row r="249" spans="1:6">
      <c r="A249">
        <v>236</v>
      </c>
      <c r="B249" s="97">
        <f ca="1">IF(InterestRateType="Fixed",IF(F248=0,0,-PMT(D249/12,12*Number_of_Years,$F$13)),IF(F248=0,0,-PMT(D249/12,12*Number_of_Years-$A$49,$F$49)))</f>
        <v>0</v>
      </c>
      <c r="C249" s="97">
        <f t="shared" ca="1" si="9"/>
        <v>0</v>
      </c>
      <c r="D249" s="89">
        <f ca="1">IF(InterestRateType="Fixed",IF(F248=0,0,Beginning_Interest_Rate),IF(F248=0,0,$D$49+Year_4_Adjuster))</f>
        <v>0</v>
      </c>
      <c r="E249" s="51">
        <f t="shared" ca="1" si="10"/>
        <v>0</v>
      </c>
      <c r="F249" s="51">
        <f t="shared" ca="1" si="11"/>
        <v>0</v>
      </c>
    </row>
    <row r="250" spans="1:6">
      <c r="A250">
        <v>237</v>
      </c>
      <c r="B250" s="97">
        <f ca="1">IF(InterestRateType="Fixed",IF(F249=0,0,-PMT(D250/12,12*Number_of_Years,$F$13)),IF(F249=0,0,-PMT(D250/12,12*Number_of_Years-$A$49,$F$49)))</f>
        <v>0</v>
      </c>
      <c r="C250" s="97">
        <f t="shared" ca="1" si="9"/>
        <v>0</v>
      </c>
      <c r="D250" s="89">
        <f ca="1">IF(InterestRateType="Fixed",IF(F249=0,0,Beginning_Interest_Rate),IF(F249=0,0,$D$49+Year_4_Adjuster))</f>
        <v>0</v>
      </c>
      <c r="E250" s="51">
        <f t="shared" ca="1" si="10"/>
        <v>0</v>
      </c>
      <c r="F250" s="51">
        <f t="shared" ca="1" si="11"/>
        <v>0</v>
      </c>
    </row>
    <row r="251" spans="1:6">
      <c r="A251">
        <v>238</v>
      </c>
      <c r="B251" s="97">
        <f ca="1">IF(InterestRateType="Fixed",IF(F250=0,0,-PMT(D251/12,12*Number_of_Years,$F$13)),IF(F250=0,0,-PMT(D251/12,12*Number_of_Years-$A$49,$F$49)))</f>
        <v>0</v>
      </c>
      <c r="C251" s="97">
        <f t="shared" ca="1" si="9"/>
        <v>0</v>
      </c>
      <c r="D251" s="89">
        <f ca="1">IF(InterestRateType="Fixed",IF(F250=0,0,Beginning_Interest_Rate),IF(F250=0,0,$D$49+Year_4_Adjuster))</f>
        <v>0</v>
      </c>
      <c r="E251" s="51">
        <f t="shared" ca="1" si="10"/>
        <v>0</v>
      </c>
      <c r="F251" s="51">
        <f t="shared" ca="1" si="11"/>
        <v>0</v>
      </c>
    </row>
    <row r="252" spans="1:6">
      <c r="A252">
        <v>239</v>
      </c>
      <c r="B252" s="97">
        <f ca="1">IF(InterestRateType="Fixed",IF(F251=0,0,-PMT(D252/12,12*Number_of_Years,$F$13)),IF(F251=0,0,-PMT(D252/12,12*Number_of_Years-$A$49,$F$49)))</f>
        <v>0</v>
      </c>
      <c r="C252" s="97">
        <f t="shared" ca="1" si="9"/>
        <v>0</v>
      </c>
      <c r="D252" s="89">
        <f ca="1">IF(InterestRateType="Fixed",IF(F251=0,0,Beginning_Interest_Rate),IF(F251=0,0,$D$49+Year_4_Adjuster))</f>
        <v>0</v>
      </c>
      <c r="E252" s="51">
        <f t="shared" ca="1" si="10"/>
        <v>0</v>
      </c>
      <c r="F252" s="51">
        <f t="shared" ca="1" si="11"/>
        <v>0</v>
      </c>
    </row>
    <row r="253" spans="1:6">
      <c r="A253">
        <v>240</v>
      </c>
      <c r="B253" s="97">
        <f ca="1">IF(InterestRateType="Fixed",IF(F252=0,0,-PMT(D253/12,12*Number_of_Years,$F$13)),IF(F252=0,0,-PMT(D253/12,12*Number_of_Years-$A$49,$F$49)))</f>
        <v>0</v>
      </c>
      <c r="C253" s="97">
        <f t="shared" ca="1" si="9"/>
        <v>0</v>
      </c>
      <c r="D253" s="89">
        <f ca="1">IF(InterestRateType="Fixed",IF(F252=0,0,Beginning_Interest_Rate),IF(F252=0,0,$D$49+Year_4_Adjuster))</f>
        <v>0</v>
      </c>
      <c r="E253" s="51">
        <f t="shared" ca="1" si="10"/>
        <v>0</v>
      </c>
      <c r="F253" s="51">
        <f t="shared" ca="1" si="11"/>
        <v>0</v>
      </c>
    </row>
    <row r="254" spans="1:6">
      <c r="A254">
        <v>241</v>
      </c>
      <c r="B254" s="97">
        <f ca="1">IF(InterestRateType="Fixed",IF(F253=0,0,-PMT(D254/12,12*Number_of_Years,$F$13)),IF(F253=0,0,-PMT(D254/12,12*Number_of_Years-$A$49,$F$49)))</f>
        <v>0</v>
      </c>
      <c r="C254" s="97">
        <f t="shared" ca="1" si="9"/>
        <v>0</v>
      </c>
      <c r="D254" s="89">
        <f ca="1">IF(InterestRateType="Fixed",IF(F253=0,0,Beginning_Interest_Rate),IF(F253=0,0,$D$49+Year_4_Adjuster))</f>
        <v>0</v>
      </c>
      <c r="E254" s="51">
        <f t="shared" ca="1" si="10"/>
        <v>0</v>
      </c>
      <c r="F254" s="51">
        <f t="shared" ca="1" si="11"/>
        <v>0</v>
      </c>
    </row>
    <row r="255" spans="1:6">
      <c r="A255">
        <v>242</v>
      </c>
      <c r="B255" s="97">
        <f ca="1">IF(InterestRateType="Fixed",IF(F254=0,0,-PMT(D255/12,12*Number_of_Years,$F$13)),IF(F254=0,0,-PMT(D255/12,12*Number_of_Years-$A$49,$F$49)))</f>
        <v>0</v>
      </c>
      <c r="C255" s="97">
        <f t="shared" ca="1" si="9"/>
        <v>0</v>
      </c>
      <c r="D255" s="89">
        <f ca="1">IF(InterestRateType="Fixed",IF(F254=0,0,Beginning_Interest_Rate),IF(F254=0,0,$D$49+Year_4_Adjuster))</f>
        <v>0</v>
      </c>
      <c r="E255" s="51">
        <f t="shared" ca="1" si="10"/>
        <v>0</v>
      </c>
      <c r="F255" s="51">
        <f t="shared" ca="1" si="11"/>
        <v>0</v>
      </c>
    </row>
    <row r="256" spans="1:6">
      <c r="A256">
        <v>243</v>
      </c>
      <c r="B256" s="97">
        <f ca="1">IF(InterestRateType="Fixed",IF(F255=0,0,-PMT(D256/12,12*Number_of_Years,$F$13)),IF(F255=0,0,-PMT(D256/12,12*Number_of_Years-$A$49,$F$49)))</f>
        <v>0</v>
      </c>
      <c r="C256" s="97">
        <f t="shared" ca="1" si="9"/>
        <v>0</v>
      </c>
      <c r="D256" s="89">
        <f ca="1">IF(InterestRateType="Fixed",IF(F255=0,0,Beginning_Interest_Rate),IF(F255=0,0,$D$49+Year_4_Adjuster))</f>
        <v>0</v>
      </c>
      <c r="E256" s="51">
        <f t="shared" ca="1" si="10"/>
        <v>0</v>
      </c>
      <c r="F256" s="51">
        <f t="shared" ca="1" si="11"/>
        <v>0</v>
      </c>
    </row>
    <row r="257" spans="1:6">
      <c r="A257">
        <v>244</v>
      </c>
      <c r="B257" s="97">
        <f ca="1">IF(InterestRateType="Fixed",IF(F256=0,0,-PMT(D257/12,12*Number_of_Years,$F$13)),IF(F256=0,0,-PMT(D257/12,12*Number_of_Years-$A$49,$F$49)))</f>
        <v>0</v>
      </c>
      <c r="C257" s="97">
        <f t="shared" ca="1" si="9"/>
        <v>0</v>
      </c>
      <c r="D257" s="89">
        <f ca="1">IF(InterestRateType="Fixed",IF(F256=0,0,Beginning_Interest_Rate),IF(F256=0,0,$D$49+Year_4_Adjuster))</f>
        <v>0</v>
      </c>
      <c r="E257" s="51">
        <f t="shared" ca="1" si="10"/>
        <v>0</v>
      </c>
      <c r="F257" s="51">
        <f t="shared" ca="1" si="11"/>
        <v>0</v>
      </c>
    </row>
    <row r="258" spans="1:6">
      <c r="A258">
        <v>245</v>
      </c>
      <c r="B258" s="97">
        <f ca="1">IF(InterestRateType="Fixed",IF(F257=0,0,-PMT(D258/12,12*Number_of_Years,$F$13)),IF(F257=0,0,-PMT(D258/12,12*Number_of_Years-$A$49,$F$49)))</f>
        <v>0</v>
      </c>
      <c r="C258" s="97">
        <f t="shared" ca="1" si="9"/>
        <v>0</v>
      </c>
      <c r="D258" s="89">
        <f ca="1">IF(InterestRateType="Fixed",IF(F257=0,0,Beginning_Interest_Rate),IF(F257=0,0,$D$49+Year_4_Adjuster))</f>
        <v>0</v>
      </c>
      <c r="E258" s="51">
        <f t="shared" ca="1" si="10"/>
        <v>0</v>
      </c>
      <c r="F258" s="51">
        <f t="shared" ca="1" si="11"/>
        <v>0</v>
      </c>
    </row>
    <row r="259" spans="1:6">
      <c r="A259">
        <v>246</v>
      </c>
      <c r="B259" s="97">
        <f ca="1">IF(InterestRateType="Fixed",IF(F258=0,0,-PMT(D259/12,12*Number_of_Years,$F$13)),IF(F258=0,0,-PMT(D259/12,12*Number_of_Years-$A$49,$F$49)))</f>
        <v>0</v>
      </c>
      <c r="C259" s="97">
        <f t="shared" ca="1" si="9"/>
        <v>0</v>
      </c>
      <c r="D259" s="89">
        <f ca="1">IF(InterestRateType="Fixed",IF(F258=0,0,Beginning_Interest_Rate),IF(F258=0,0,$D$49+Year_4_Adjuster))</f>
        <v>0</v>
      </c>
      <c r="E259" s="51">
        <f t="shared" ca="1" si="10"/>
        <v>0</v>
      </c>
      <c r="F259" s="51">
        <f t="shared" ca="1" si="11"/>
        <v>0</v>
      </c>
    </row>
    <row r="260" spans="1:6">
      <c r="A260">
        <v>247</v>
      </c>
      <c r="B260" s="97">
        <f ca="1">IF(InterestRateType="Fixed",IF(F259=0,0,-PMT(D260/12,12*Number_of_Years,$F$13)),IF(F259=0,0,-PMT(D260/12,12*Number_of_Years-$A$49,$F$49)))</f>
        <v>0</v>
      </c>
      <c r="C260" s="97">
        <f t="shared" ca="1" si="9"/>
        <v>0</v>
      </c>
      <c r="D260" s="89">
        <f ca="1">IF(InterestRateType="Fixed",IF(F259=0,0,Beginning_Interest_Rate),IF(F259=0,0,$D$49+Year_4_Adjuster))</f>
        <v>0</v>
      </c>
      <c r="E260" s="51">
        <f t="shared" ca="1" si="10"/>
        <v>0</v>
      </c>
      <c r="F260" s="51">
        <f t="shared" ca="1" si="11"/>
        <v>0</v>
      </c>
    </row>
    <row r="261" spans="1:6">
      <c r="A261">
        <v>248</v>
      </c>
      <c r="B261" s="97">
        <f ca="1">IF(InterestRateType="Fixed",IF(F260=0,0,-PMT(D261/12,12*Number_of_Years,$F$13)),IF(F260=0,0,-PMT(D261/12,12*Number_of_Years-$A$49,$F$49)))</f>
        <v>0</v>
      </c>
      <c r="C261" s="97">
        <f t="shared" ca="1" si="9"/>
        <v>0</v>
      </c>
      <c r="D261" s="89">
        <f ca="1">IF(InterestRateType="Fixed",IF(F260=0,0,Beginning_Interest_Rate),IF(F260=0,0,$D$49+Year_4_Adjuster))</f>
        <v>0</v>
      </c>
      <c r="E261" s="51">
        <f t="shared" ca="1" si="10"/>
        <v>0</v>
      </c>
      <c r="F261" s="51">
        <f t="shared" ca="1" si="11"/>
        <v>0</v>
      </c>
    </row>
    <row r="262" spans="1:6">
      <c r="A262">
        <v>249</v>
      </c>
      <c r="B262" s="97">
        <f ca="1">IF(InterestRateType="Fixed",IF(F261=0,0,-PMT(D262/12,12*Number_of_Years,$F$13)),IF(F261=0,0,-PMT(D262/12,12*Number_of_Years-$A$49,$F$49)))</f>
        <v>0</v>
      </c>
      <c r="C262" s="97">
        <f t="shared" ca="1" si="9"/>
        <v>0</v>
      </c>
      <c r="D262" s="89">
        <f ca="1">IF(InterestRateType="Fixed",IF(F261=0,0,Beginning_Interest_Rate),IF(F261=0,0,$D$49+Year_4_Adjuster))</f>
        <v>0</v>
      </c>
      <c r="E262" s="51">
        <f t="shared" ca="1" si="10"/>
        <v>0</v>
      </c>
      <c r="F262" s="51">
        <f t="shared" ca="1" si="11"/>
        <v>0</v>
      </c>
    </row>
    <row r="263" spans="1:6">
      <c r="A263">
        <v>250</v>
      </c>
      <c r="B263" s="97">
        <f ca="1">IF(InterestRateType="Fixed",IF(F262=0,0,-PMT(D263/12,12*Number_of_Years,$F$13)),IF(F262=0,0,-PMT(D263/12,12*Number_of_Years-$A$49,$F$49)))</f>
        <v>0</v>
      </c>
      <c r="C263" s="97">
        <f t="shared" ca="1" si="9"/>
        <v>0</v>
      </c>
      <c r="D263" s="89">
        <f ca="1">IF(InterestRateType="Fixed",IF(F262=0,0,Beginning_Interest_Rate),IF(F262=0,0,$D$49+Year_4_Adjuster))</f>
        <v>0</v>
      </c>
      <c r="E263" s="51">
        <f t="shared" ca="1" si="10"/>
        <v>0</v>
      </c>
      <c r="F263" s="51">
        <f t="shared" ca="1" si="11"/>
        <v>0</v>
      </c>
    </row>
    <row r="264" spans="1:6">
      <c r="A264">
        <v>251</v>
      </c>
      <c r="B264" s="97">
        <f ca="1">IF(InterestRateType="Fixed",IF(F263=0,0,-PMT(D264/12,12*Number_of_Years,$F$13)),IF(F263=0,0,-PMT(D264/12,12*Number_of_Years-$A$49,$F$49)))</f>
        <v>0</v>
      </c>
      <c r="C264" s="97">
        <f t="shared" ca="1" si="9"/>
        <v>0</v>
      </c>
      <c r="D264" s="89">
        <f ca="1">IF(InterestRateType="Fixed",IF(F263=0,0,Beginning_Interest_Rate),IF(F263=0,0,$D$49+Year_4_Adjuster))</f>
        <v>0</v>
      </c>
      <c r="E264" s="51">
        <f t="shared" ca="1" si="10"/>
        <v>0</v>
      </c>
      <c r="F264" s="51">
        <f t="shared" ca="1" si="11"/>
        <v>0</v>
      </c>
    </row>
    <row r="265" spans="1:6">
      <c r="A265">
        <v>252</v>
      </c>
      <c r="B265" s="97">
        <f ca="1">IF(InterestRateType="Fixed",IF(F264=0,0,-PMT(D265/12,12*Number_of_Years,$F$13)),IF(F264=0,0,-PMT(D265/12,12*Number_of_Years-$A$49,$F$49)))</f>
        <v>0</v>
      </c>
      <c r="C265" s="97">
        <f t="shared" ca="1" si="9"/>
        <v>0</v>
      </c>
      <c r="D265" s="89">
        <f ca="1">IF(InterestRateType="Fixed",IF(F264=0,0,Beginning_Interest_Rate),IF(F264=0,0,$D$49+Year_4_Adjuster))</f>
        <v>0</v>
      </c>
      <c r="E265" s="51">
        <f t="shared" ca="1" si="10"/>
        <v>0</v>
      </c>
      <c r="F265" s="51">
        <f t="shared" ca="1" si="11"/>
        <v>0</v>
      </c>
    </row>
    <row r="266" spans="1:6">
      <c r="A266">
        <v>253</v>
      </c>
      <c r="B266" s="97">
        <f ca="1">IF(InterestRateType="Fixed",IF(F265=0,0,-PMT(D266/12,12*Number_of_Years,$F$13)),IF(F265=0,0,-PMT(D266/12,12*Number_of_Years-$A$49,$F$49)))</f>
        <v>0</v>
      </c>
      <c r="C266" s="97">
        <f t="shared" ca="1" si="9"/>
        <v>0</v>
      </c>
      <c r="D266" s="89">
        <f ca="1">IF(InterestRateType="Fixed",IF(F265=0,0,Beginning_Interest_Rate),IF(F265=0,0,$D$49+Year_4_Adjuster))</f>
        <v>0</v>
      </c>
      <c r="E266" s="51">
        <f t="shared" ca="1" si="10"/>
        <v>0</v>
      </c>
      <c r="F266" s="51">
        <f t="shared" ca="1" si="11"/>
        <v>0</v>
      </c>
    </row>
    <row r="267" spans="1:6">
      <c r="A267">
        <v>254</v>
      </c>
      <c r="B267" s="97">
        <f ca="1">IF(InterestRateType="Fixed",IF(F266=0,0,-PMT(D267/12,12*Number_of_Years,$F$13)),IF(F266=0,0,-PMT(D267/12,12*Number_of_Years-$A$49,$F$49)))</f>
        <v>0</v>
      </c>
      <c r="C267" s="97">
        <f t="shared" ca="1" si="9"/>
        <v>0</v>
      </c>
      <c r="D267" s="89">
        <f ca="1">IF(InterestRateType="Fixed",IF(F266=0,0,Beginning_Interest_Rate),IF(F266=0,0,$D$49+Year_4_Adjuster))</f>
        <v>0</v>
      </c>
      <c r="E267" s="51">
        <f t="shared" ca="1" si="10"/>
        <v>0</v>
      </c>
      <c r="F267" s="51">
        <f t="shared" ca="1" si="11"/>
        <v>0</v>
      </c>
    </row>
    <row r="268" spans="1:6">
      <c r="A268">
        <v>255</v>
      </c>
      <c r="B268" s="97">
        <f ca="1">IF(InterestRateType="Fixed",IF(F267=0,0,-PMT(D268/12,12*Number_of_Years,$F$13)),IF(F267=0,0,-PMT(D268/12,12*Number_of_Years-$A$49,$F$49)))</f>
        <v>0</v>
      </c>
      <c r="C268" s="97">
        <f t="shared" ca="1" si="9"/>
        <v>0</v>
      </c>
      <c r="D268" s="89">
        <f ca="1">IF(InterestRateType="Fixed",IF(F267=0,0,Beginning_Interest_Rate),IF(F267=0,0,$D$49+Year_4_Adjuster))</f>
        <v>0</v>
      </c>
      <c r="E268" s="51">
        <f t="shared" ca="1" si="10"/>
        <v>0</v>
      </c>
      <c r="F268" s="51">
        <f t="shared" ca="1" si="11"/>
        <v>0</v>
      </c>
    </row>
    <row r="269" spans="1:6">
      <c r="A269">
        <v>256</v>
      </c>
      <c r="B269" s="97">
        <f ca="1">IF(InterestRateType="Fixed",IF(F268=0,0,-PMT(D269/12,12*Number_of_Years,$F$13)),IF(F268=0,0,-PMT(D269/12,12*Number_of_Years-$A$49,$F$49)))</f>
        <v>0</v>
      </c>
      <c r="C269" s="97">
        <f t="shared" ca="1" si="9"/>
        <v>0</v>
      </c>
      <c r="D269" s="89">
        <f ca="1">IF(InterestRateType="Fixed",IF(F268=0,0,Beginning_Interest_Rate),IF(F268=0,0,$D$49+Year_4_Adjuster))</f>
        <v>0</v>
      </c>
      <c r="E269" s="51">
        <f t="shared" ca="1" si="10"/>
        <v>0</v>
      </c>
      <c r="F269" s="51">
        <f t="shared" ca="1" si="11"/>
        <v>0</v>
      </c>
    </row>
    <row r="270" spans="1:6">
      <c r="A270">
        <v>257</v>
      </c>
      <c r="B270" s="97">
        <f ca="1">IF(InterestRateType="Fixed",IF(F269=0,0,-PMT(D270/12,12*Number_of_Years,$F$13)),IF(F269=0,0,-PMT(D270/12,12*Number_of_Years-$A$49,$F$49)))</f>
        <v>0</v>
      </c>
      <c r="C270" s="97">
        <f t="shared" ca="1" si="9"/>
        <v>0</v>
      </c>
      <c r="D270" s="89">
        <f ca="1">IF(InterestRateType="Fixed",IF(F269=0,0,Beginning_Interest_Rate),IF(F269=0,0,$D$49+Year_4_Adjuster))</f>
        <v>0</v>
      </c>
      <c r="E270" s="51">
        <f t="shared" ca="1" si="10"/>
        <v>0</v>
      </c>
      <c r="F270" s="51">
        <f t="shared" ca="1" si="11"/>
        <v>0</v>
      </c>
    </row>
    <row r="271" spans="1:6">
      <c r="A271">
        <v>258</v>
      </c>
      <c r="B271" s="97">
        <f ca="1">IF(InterestRateType="Fixed",IF(F270=0,0,-PMT(D271/12,12*Number_of_Years,$F$13)),IF(F270=0,0,-PMT(D271/12,12*Number_of_Years-$A$49,$F$49)))</f>
        <v>0</v>
      </c>
      <c r="C271" s="97">
        <f t="shared" ref="C271:C334" ca="1" si="12">B271-E271</f>
        <v>0</v>
      </c>
      <c r="D271" s="89">
        <f ca="1">IF(InterestRateType="Fixed",IF(F270=0,0,Beginning_Interest_Rate),IF(F270=0,0,$D$49+Year_4_Adjuster))</f>
        <v>0</v>
      </c>
      <c r="E271" s="51">
        <f t="shared" ref="E271:E334" ca="1" si="13">D271/12*F270</f>
        <v>0</v>
      </c>
      <c r="F271" s="51">
        <f t="shared" ref="F271:F334" ca="1" si="14">IF(F270-C271&gt;=1, F270-C271,0)</f>
        <v>0</v>
      </c>
    </row>
    <row r="272" spans="1:6">
      <c r="A272">
        <v>259</v>
      </c>
      <c r="B272" s="97">
        <f ca="1">IF(InterestRateType="Fixed",IF(F271=0,0,-PMT(D272/12,12*Number_of_Years,$F$13)),IF(F271=0,0,-PMT(D272/12,12*Number_of_Years-$A$49,$F$49)))</f>
        <v>0</v>
      </c>
      <c r="C272" s="97">
        <f t="shared" ca="1" si="12"/>
        <v>0</v>
      </c>
      <c r="D272" s="89">
        <f ca="1">IF(InterestRateType="Fixed",IF(F271=0,0,Beginning_Interest_Rate),IF(F271=0,0,$D$49+Year_4_Adjuster))</f>
        <v>0</v>
      </c>
      <c r="E272" s="51">
        <f t="shared" ca="1" si="13"/>
        <v>0</v>
      </c>
      <c r="F272" s="51">
        <f t="shared" ca="1" si="14"/>
        <v>0</v>
      </c>
    </row>
    <row r="273" spans="1:6">
      <c r="A273">
        <v>260</v>
      </c>
      <c r="B273" s="97">
        <f ca="1">IF(InterestRateType="Fixed",IF(F272=0,0,-PMT(D273/12,12*Number_of_Years,$F$13)),IF(F272=0,0,-PMT(D273/12,12*Number_of_Years-$A$49,$F$49)))</f>
        <v>0</v>
      </c>
      <c r="C273" s="97">
        <f t="shared" ca="1" si="12"/>
        <v>0</v>
      </c>
      <c r="D273" s="89">
        <f ca="1">IF(InterestRateType="Fixed",IF(F272=0,0,Beginning_Interest_Rate),IF(F272=0,0,$D$49+Year_4_Adjuster))</f>
        <v>0</v>
      </c>
      <c r="E273" s="51">
        <f t="shared" ca="1" si="13"/>
        <v>0</v>
      </c>
      <c r="F273" s="51">
        <f t="shared" ca="1" si="14"/>
        <v>0</v>
      </c>
    </row>
    <row r="274" spans="1:6">
      <c r="A274">
        <v>261</v>
      </c>
      <c r="B274" s="97">
        <f ca="1">IF(InterestRateType="Fixed",IF(F273=0,0,-PMT(D274/12,12*Number_of_Years,$F$13)),IF(F273=0,0,-PMT(D274/12,12*Number_of_Years-$A$49,$F$49)))</f>
        <v>0</v>
      </c>
      <c r="C274" s="97">
        <f t="shared" ca="1" si="12"/>
        <v>0</v>
      </c>
      <c r="D274" s="89">
        <f ca="1">IF(InterestRateType="Fixed",IF(F273=0,0,Beginning_Interest_Rate),IF(F273=0,0,$D$49+Year_4_Adjuster))</f>
        <v>0</v>
      </c>
      <c r="E274" s="51">
        <f t="shared" ca="1" si="13"/>
        <v>0</v>
      </c>
      <c r="F274" s="51">
        <f t="shared" ca="1" si="14"/>
        <v>0</v>
      </c>
    </row>
    <row r="275" spans="1:6">
      <c r="A275">
        <v>262</v>
      </c>
      <c r="B275" s="97">
        <f ca="1">IF(InterestRateType="Fixed",IF(F274=0,0,-PMT(D275/12,12*Number_of_Years,$F$13)),IF(F274=0,0,-PMT(D275/12,12*Number_of_Years-$A$49,$F$49)))</f>
        <v>0</v>
      </c>
      <c r="C275" s="97">
        <f t="shared" ca="1" si="12"/>
        <v>0</v>
      </c>
      <c r="D275" s="89">
        <f ca="1">IF(InterestRateType="Fixed",IF(F274=0,0,Beginning_Interest_Rate),IF(F274=0,0,$D$49+Year_4_Adjuster))</f>
        <v>0</v>
      </c>
      <c r="E275" s="51">
        <f t="shared" ca="1" si="13"/>
        <v>0</v>
      </c>
      <c r="F275" s="51">
        <f t="shared" ca="1" si="14"/>
        <v>0</v>
      </c>
    </row>
    <row r="276" spans="1:6">
      <c r="A276">
        <v>263</v>
      </c>
      <c r="B276" s="97">
        <f ca="1">IF(InterestRateType="Fixed",IF(F275=0,0,-PMT(D276/12,12*Number_of_Years,$F$13)),IF(F275=0,0,-PMT(D276/12,12*Number_of_Years-$A$49,$F$49)))</f>
        <v>0</v>
      </c>
      <c r="C276" s="97">
        <f t="shared" ca="1" si="12"/>
        <v>0</v>
      </c>
      <c r="D276" s="89">
        <f ca="1">IF(InterestRateType="Fixed",IF(F275=0,0,Beginning_Interest_Rate),IF(F275=0,0,$D$49+Year_4_Adjuster))</f>
        <v>0</v>
      </c>
      <c r="E276" s="51">
        <f t="shared" ca="1" si="13"/>
        <v>0</v>
      </c>
      <c r="F276" s="51">
        <f t="shared" ca="1" si="14"/>
        <v>0</v>
      </c>
    </row>
    <row r="277" spans="1:6">
      <c r="A277">
        <v>264</v>
      </c>
      <c r="B277" s="97">
        <f ca="1">IF(InterestRateType="Fixed",IF(F276=0,0,-PMT(D277/12,12*Number_of_Years,$F$13)),IF(F276=0,0,-PMT(D277/12,12*Number_of_Years-$A$49,$F$49)))</f>
        <v>0</v>
      </c>
      <c r="C277" s="97">
        <f t="shared" ca="1" si="12"/>
        <v>0</v>
      </c>
      <c r="D277" s="89">
        <f ca="1">IF(InterestRateType="Fixed",IF(F276=0,0,Beginning_Interest_Rate),IF(F276=0,0,$D$49+Year_4_Adjuster))</f>
        <v>0</v>
      </c>
      <c r="E277" s="51">
        <f t="shared" ca="1" si="13"/>
        <v>0</v>
      </c>
      <c r="F277" s="51">
        <f t="shared" ca="1" si="14"/>
        <v>0</v>
      </c>
    </row>
    <row r="278" spans="1:6">
      <c r="A278">
        <v>265</v>
      </c>
      <c r="B278" s="97">
        <f ca="1">IF(InterestRateType="Fixed",IF(F277=0,0,-PMT(D278/12,12*Number_of_Years,$F$13)),IF(F277=0,0,-PMT(D278/12,12*Number_of_Years-$A$49,$F$49)))</f>
        <v>0</v>
      </c>
      <c r="C278" s="97">
        <f t="shared" ca="1" si="12"/>
        <v>0</v>
      </c>
      <c r="D278" s="89">
        <f ca="1">IF(InterestRateType="Fixed",IF(F277=0,0,Beginning_Interest_Rate),IF(F277=0,0,$D$49+Year_4_Adjuster))</f>
        <v>0</v>
      </c>
      <c r="E278" s="51">
        <f t="shared" ca="1" si="13"/>
        <v>0</v>
      </c>
      <c r="F278" s="51">
        <f t="shared" ca="1" si="14"/>
        <v>0</v>
      </c>
    </row>
    <row r="279" spans="1:6">
      <c r="A279">
        <v>266</v>
      </c>
      <c r="B279" s="97">
        <f ca="1">IF(InterestRateType="Fixed",IF(F278=0,0,-PMT(D279/12,12*Number_of_Years,$F$13)),IF(F278=0,0,-PMT(D279/12,12*Number_of_Years-$A$49,$F$49)))</f>
        <v>0</v>
      </c>
      <c r="C279" s="97">
        <f t="shared" ca="1" si="12"/>
        <v>0</v>
      </c>
      <c r="D279" s="89">
        <f ca="1">IF(InterestRateType="Fixed",IF(F278=0,0,Beginning_Interest_Rate),IF(F278=0,0,$D$49+Year_4_Adjuster))</f>
        <v>0</v>
      </c>
      <c r="E279" s="51">
        <f t="shared" ca="1" si="13"/>
        <v>0</v>
      </c>
      <c r="F279" s="51">
        <f t="shared" ca="1" si="14"/>
        <v>0</v>
      </c>
    </row>
    <row r="280" spans="1:6">
      <c r="A280">
        <v>267</v>
      </c>
      <c r="B280" s="97">
        <f ca="1">IF(InterestRateType="Fixed",IF(F279=0,0,-PMT(D280/12,12*Number_of_Years,$F$13)),IF(F279=0,0,-PMT(D280/12,12*Number_of_Years-$A$49,$F$49)))</f>
        <v>0</v>
      </c>
      <c r="C280" s="97">
        <f t="shared" ca="1" si="12"/>
        <v>0</v>
      </c>
      <c r="D280" s="89">
        <f ca="1">IF(InterestRateType="Fixed",IF(F279=0,0,Beginning_Interest_Rate),IF(F279=0,0,$D$49+Year_4_Adjuster))</f>
        <v>0</v>
      </c>
      <c r="E280" s="51">
        <f t="shared" ca="1" si="13"/>
        <v>0</v>
      </c>
      <c r="F280" s="51">
        <f t="shared" ca="1" si="14"/>
        <v>0</v>
      </c>
    </row>
    <row r="281" spans="1:6">
      <c r="A281">
        <v>268</v>
      </c>
      <c r="B281" s="97">
        <f ca="1">IF(InterestRateType="Fixed",IF(F280=0,0,-PMT(D281/12,12*Number_of_Years,$F$13)),IF(F280=0,0,-PMT(D281/12,12*Number_of_Years-$A$49,$F$49)))</f>
        <v>0</v>
      </c>
      <c r="C281" s="97">
        <f t="shared" ca="1" si="12"/>
        <v>0</v>
      </c>
      <c r="D281" s="89">
        <f ca="1">IF(InterestRateType="Fixed",IF(F280=0,0,Beginning_Interest_Rate),IF(F280=0,0,$D$49+Year_4_Adjuster))</f>
        <v>0</v>
      </c>
      <c r="E281" s="51">
        <f t="shared" ca="1" si="13"/>
        <v>0</v>
      </c>
      <c r="F281" s="51">
        <f t="shared" ca="1" si="14"/>
        <v>0</v>
      </c>
    </row>
    <row r="282" spans="1:6">
      <c r="A282">
        <v>269</v>
      </c>
      <c r="B282" s="97">
        <f ca="1">IF(InterestRateType="Fixed",IF(F281=0,0,-PMT(D282/12,12*Number_of_Years,$F$13)),IF(F281=0,0,-PMT(D282/12,12*Number_of_Years-$A$49,$F$49)))</f>
        <v>0</v>
      </c>
      <c r="C282" s="97">
        <f t="shared" ca="1" si="12"/>
        <v>0</v>
      </c>
      <c r="D282" s="89">
        <f ca="1">IF(InterestRateType="Fixed",IF(F281=0,0,Beginning_Interest_Rate),IF(F281=0,0,$D$49+Year_4_Adjuster))</f>
        <v>0</v>
      </c>
      <c r="E282" s="51">
        <f t="shared" ca="1" si="13"/>
        <v>0</v>
      </c>
      <c r="F282" s="51">
        <f t="shared" ca="1" si="14"/>
        <v>0</v>
      </c>
    </row>
    <row r="283" spans="1:6">
      <c r="A283">
        <v>270</v>
      </c>
      <c r="B283" s="97">
        <f ca="1">IF(InterestRateType="Fixed",IF(F282=0,0,-PMT(D283/12,12*Number_of_Years,$F$13)),IF(F282=0,0,-PMT(D283/12,12*Number_of_Years-$A$49,$F$49)))</f>
        <v>0</v>
      </c>
      <c r="C283" s="97">
        <f t="shared" ca="1" si="12"/>
        <v>0</v>
      </c>
      <c r="D283" s="89">
        <f ca="1">IF(InterestRateType="Fixed",IF(F282=0,0,Beginning_Interest_Rate),IF(F282=0,0,$D$49+Year_4_Adjuster))</f>
        <v>0</v>
      </c>
      <c r="E283" s="51">
        <f t="shared" ca="1" si="13"/>
        <v>0</v>
      </c>
      <c r="F283" s="51">
        <f t="shared" ca="1" si="14"/>
        <v>0</v>
      </c>
    </row>
    <row r="284" spans="1:6">
      <c r="A284">
        <v>271</v>
      </c>
      <c r="B284" s="97">
        <f ca="1">IF(InterestRateType="Fixed",IF(F283=0,0,-PMT(D284/12,12*Number_of_Years,$F$13)),IF(F283=0,0,-PMT(D284/12,12*Number_of_Years-$A$49,$F$49)))</f>
        <v>0</v>
      </c>
      <c r="C284" s="97">
        <f t="shared" ca="1" si="12"/>
        <v>0</v>
      </c>
      <c r="D284" s="89">
        <f ca="1">IF(InterestRateType="Fixed",IF(F283=0,0,Beginning_Interest_Rate),IF(F283=0,0,$D$49+Year_4_Adjuster))</f>
        <v>0</v>
      </c>
      <c r="E284" s="51">
        <f t="shared" ca="1" si="13"/>
        <v>0</v>
      </c>
      <c r="F284" s="51">
        <f t="shared" ca="1" si="14"/>
        <v>0</v>
      </c>
    </row>
    <row r="285" spans="1:6">
      <c r="A285">
        <v>272</v>
      </c>
      <c r="B285" s="97">
        <f ca="1">IF(InterestRateType="Fixed",IF(F284=0,0,-PMT(D285/12,12*Number_of_Years,$F$13)),IF(F284=0,0,-PMT(D285/12,12*Number_of_Years-$A$49,$F$49)))</f>
        <v>0</v>
      </c>
      <c r="C285" s="97">
        <f t="shared" ca="1" si="12"/>
        <v>0</v>
      </c>
      <c r="D285" s="89">
        <f ca="1">IF(InterestRateType="Fixed",IF(F284=0,0,Beginning_Interest_Rate),IF(F284=0,0,$D$49+Year_4_Adjuster))</f>
        <v>0</v>
      </c>
      <c r="E285" s="51">
        <f t="shared" ca="1" si="13"/>
        <v>0</v>
      </c>
      <c r="F285" s="51">
        <f t="shared" ca="1" si="14"/>
        <v>0</v>
      </c>
    </row>
    <row r="286" spans="1:6">
      <c r="A286">
        <v>273</v>
      </c>
      <c r="B286" s="97">
        <f ca="1">IF(InterestRateType="Fixed",IF(F285=0,0,-PMT(D286/12,12*Number_of_Years,$F$13)),IF(F285=0,0,-PMT(D286/12,12*Number_of_Years-$A$49,$F$49)))</f>
        <v>0</v>
      </c>
      <c r="C286" s="97">
        <f t="shared" ca="1" si="12"/>
        <v>0</v>
      </c>
      <c r="D286" s="89">
        <f ca="1">IF(InterestRateType="Fixed",IF(F285=0,0,Beginning_Interest_Rate),IF(F285=0,0,$D$49+Year_4_Adjuster))</f>
        <v>0</v>
      </c>
      <c r="E286" s="51">
        <f t="shared" ca="1" si="13"/>
        <v>0</v>
      </c>
      <c r="F286" s="51">
        <f t="shared" ca="1" si="14"/>
        <v>0</v>
      </c>
    </row>
    <row r="287" spans="1:6">
      <c r="A287">
        <v>274</v>
      </c>
      <c r="B287" s="97">
        <f ca="1">IF(InterestRateType="Fixed",IF(F286=0,0,-PMT(D287/12,12*Number_of_Years,$F$13)),IF(F286=0,0,-PMT(D287/12,12*Number_of_Years-$A$49,$F$49)))</f>
        <v>0</v>
      </c>
      <c r="C287" s="97">
        <f t="shared" ca="1" si="12"/>
        <v>0</v>
      </c>
      <c r="D287" s="89">
        <f ca="1">IF(InterestRateType="Fixed",IF(F286=0,0,Beginning_Interest_Rate),IF(F286=0,0,$D$49+Year_4_Adjuster))</f>
        <v>0</v>
      </c>
      <c r="E287" s="51">
        <f t="shared" ca="1" si="13"/>
        <v>0</v>
      </c>
      <c r="F287" s="51">
        <f t="shared" ca="1" si="14"/>
        <v>0</v>
      </c>
    </row>
    <row r="288" spans="1:6">
      <c r="A288">
        <v>275</v>
      </c>
      <c r="B288" s="97">
        <f ca="1">IF(InterestRateType="Fixed",IF(F287=0,0,-PMT(D288/12,12*Number_of_Years,$F$13)),IF(F287=0,0,-PMT(D288/12,12*Number_of_Years-$A$49,$F$49)))</f>
        <v>0</v>
      </c>
      <c r="C288" s="97">
        <f t="shared" ca="1" si="12"/>
        <v>0</v>
      </c>
      <c r="D288" s="89">
        <f ca="1">IF(InterestRateType="Fixed",IF(F287=0,0,Beginning_Interest_Rate),IF(F287=0,0,$D$49+Year_4_Adjuster))</f>
        <v>0</v>
      </c>
      <c r="E288" s="51">
        <f t="shared" ca="1" si="13"/>
        <v>0</v>
      </c>
      <c r="F288" s="51">
        <f t="shared" ca="1" si="14"/>
        <v>0</v>
      </c>
    </row>
    <row r="289" spans="1:6">
      <c r="A289">
        <v>276</v>
      </c>
      <c r="B289" s="97">
        <f ca="1">IF(InterestRateType="Fixed",IF(F288=0,0,-PMT(D289/12,12*Number_of_Years,$F$13)),IF(F288=0,0,-PMT(D289/12,12*Number_of_Years-$A$49,$F$49)))</f>
        <v>0</v>
      </c>
      <c r="C289" s="97">
        <f t="shared" ca="1" si="12"/>
        <v>0</v>
      </c>
      <c r="D289" s="89">
        <f ca="1">IF(InterestRateType="Fixed",IF(F288=0,0,Beginning_Interest_Rate),IF(F288=0,0,$D$49+Year_4_Adjuster))</f>
        <v>0</v>
      </c>
      <c r="E289" s="51">
        <f t="shared" ca="1" si="13"/>
        <v>0</v>
      </c>
      <c r="F289" s="51">
        <f t="shared" ca="1" si="14"/>
        <v>0</v>
      </c>
    </row>
    <row r="290" spans="1:6">
      <c r="A290">
        <v>277</v>
      </c>
      <c r="B290" s="97">
        <f ca="1">IF(InterestRateType="Fixed",IF(F289=0,0,-PMT(D290/12,12*Number_of_Years,$F$13)),IF(F289=0,0,-PMT(D290/12,12*Number_of_Years-$A$49,$F$49)))</f>
        <v>0</v>
      </c>
      <c r="C290" s="97">
        <f t="shared" ca="1" si="12"/>
        <v>0</v>
      </c>
      <c r="D290" s="89">
        <f ca="1">IF(InterestRateType="Fixed",IF(F289=0,0,Beginning_Interest_Rate),IF(F289=0,0,$D$49+Year_4_Adjuster))</f>
        <v>0</v>
      </c>
      <c r="E290" s="51">
        <f t="shared" ca="1" si="13"/>
        <v>0</v>
      </c>
      <c r="F290" s="51">
        <f t="shared" ca="1" si="14"/>
        <v>0</v>
      </c>
    </row>
    <row r="291" spans="1:6">
      <c r="A291">
        <v>278</v>
      </c>
      <c r="B291" s="97">
        <f ca="1">IF(InterestRateType="Fixed",IF(F290=0,0,-PMT(D291/12,12*Number_of_Years,$F$13)),IF(F290=0,0,-PMT(D291/12,12*Number_of_Years-$A$49,$F$49)))</f>
        <v>0</v>
      </c>
      <c r="C291" s="97">
        <f t="shared" ca="1" si="12"/>
        <v>0</v>
      </c>
      <c r="D291" s="89">
        <f ca="1">IF(InterestRateType="Fixed",IF(F290=0,0,Beginning_Interest_Rate),IF(F290=0,0,$D$49+Year_4_Adjuster))</f>
        <v>0</v>
      </c>
      <c r="E291" s="51">
        <f t="shared" ca="1" si="13"/>
        <v>0</v>
      </c>
      <c r="F291" s="51">
        <f t="shared" ca="1" si="14"/>
        <v>0</v>
      </c>
    </row>
    <row r="292" spans="1:6">
      <c r="A292">
        <v>279</v>
      </c>
      <c r="B292" s="97">
        <f ca="1">IF(InterestRateType="Fixed",IF(F291=0,0,-PMT(D292/12,12*Number_of_Years,$F$13)),IF(F291=0,0,-PMT(D292/12,12*Number_of_Years-$A$49,$F$49)))</f>
        <v>0</v>
      </c>
      <c r="C292" s="97">
        <f t="shared" ca="1" si="12"/>
        <v>0</v>
      </c>
      <c r="D292" s="89">
        <f ca="1">IF(InterestRateType="Fixed",IF(F291=0,0,Beginning_Interest_Rate),IF(F291=0,0,$D$49+Year_4_Adjuster))</f>
        <v>0</v>
      </c>
      <c r="E292" s="51">
        <f t="shared" ca="1" si="13"/>
        <v>0</v>
      </c>
      <c r="F292" s="51">
        <f t="shared" ca="1" si="14"/>
        <v>0</v>
      </c>
    </row>
    <row r="293" spans="1:6">
      <c r="A293">
        <v>280</v>
      </c>
      <c r="B293" s="97">
        <f ca="1">IF(InterestRateType="Fixed",IF(F292=0,0,-PMT(D293/12,12*Number_of_Years,$F$13)),IF(F292=0,0,-PMT(D293/12,12*Number_of_Years-$A$49,$F$49)))</f>
        <v>0</v>
      </c>
      <c r="C293" s="97">
        <f t="shared" ca="1" si="12"/>
        <v>0</v>
      </c>
      <c r="D293" s="89">
        <f ca="1">IF(InterestRateType="Fixed",IF(F292=0,0,Beginning_Interest_Rate),IF(F292=0,0,$D$49+Year_4_Adjuster))</f>
        <v>0</v>
      </c>
      <c r="E293" s="51">
        <f t="shared" ca="1" si="13"/>
        <v>0</v>
      </c>
      <c r="F293" s="51">
        <f t="shared" ca="1" si="14"/>
        <v>0</v>
      </c>
    </row>
    <row r="294" spans="1:6">
      <c r="A294">
        <v>281</v>
      </c>
      <c r="B294" s="97">
        <f ca="1">IF(InterestRateType="Fixed",IF(F293=0,0,-PMT(D294/12,12*Number_of_Years,$F$13)),IF(F293=0,0,-PMT(D294/12,12*Number_of_Years-$A$49,$F$49)))</f>
        <v>0</v>
      </c>
      <c r="C294" s="97">
        <f t="shared" ca="1" si="12"/>
        <v>0</v>
      </c>
      <c r="D294" s="89">
        <f ca="1">IF(InterestRateType="Fixed",IF(F293=0,0,Beginning_Interest_Rate),IF(F293=0,0,$D$49+Year_4_Adjuster))</f>
        <v>0</v>
      </c>
      <c r="E294" s="51">
        <f t="shared" ca="1" si="13"/>
        <v>0</v>
      </c>
      <c r="F294" s="51">
        <f t="shared" ca="1" si="14"/>
        <v>0</v>
      </c>
    </row>
    <row r="295" spans="1:6">
      <c r="A295">
        <v>282</v>
      </c>
      <c r="B295" s="97">
        <f ca="1">IF(InterestRateType="Fixed",IF(F294=0,0,-PMT(D295/12,12*Number_of_Years,$F$13)),IF(F294=0,0,-PMT(D295/12,12*Number_of_Years-$A$49,$F$49)))</f>
        <v>0</v>
      </c>
      <c r="C295" s="97">
        <f t="shared" ca="1" si="12"/>
        <v>0</v>
      </c>
      <c r="D295" s="89">
        <f ca="1">IF(InterestRateType="Fixed",IF(F294=0,0,Beginning_Interest_Rate),IF(F294=0,0,$D$49+Year_4_Adjuster))</f>
        <v>0</v>
      </c>
      <c r="E295" s="51">
        <f t="shared" ca="1" si="13"/>
        <v>0</v>
      </c>
      <c r="F295" s="51">
        <f t="shared" ca="1" si="14"/>
        <v>0</v>
      </c>
    </row>
    <row r="296" spans="1:6">
      <c r="A296">
        <v>283</v>
      </c>
      <c r="B296" s="97">
        <f ca="1">IF(InterestRateType="Fixed",IF(F295=0,0,-PMT(D296/12,12*Number_of_Years,$F$13)),IF(F295=0,0,-PMT(D296/12,12*Number_of_Years-$A$49,$F$49)))</f>
        <v>0</v>
      </c>
      <c r="C296" s="97">
        <f t="shared" ca="1" si="12"/>
        <v>0</v>
      </c>
      <c r="D296" s="89">
        <f ca="1">IF(InterestRateType="Fixed",IF(F295=0,0,Beginning_Interest_Rate),IF(F295=0,0,$D$49+Year_4_Adjuster))</f>
        <v>0</v>
      </c>
      <c r="E296" s="51">
        <f t="shared" ca="1" si="13"/>
        <v>0</v>
      </c>
      <c r="F296" s="51">
        <f t="shared" ca="1" si="14"/>
        <v>0</v>
      </c>
    </row>
    <row r="297" spans="1:6">
      <c r="A297">
        <v>284</v>
      </c>
      <c r="B297" s="97">
        <f ca="1">IF(InterestRateType="Fixed",IF(F296=0,0,-PMT(D297/12,12*Number_of_Years,$F$13)),IF(F296=0,0,-PMT(D297/12,12*Number_of_Years-$A$49,$F$49)))</f>
        <v>0</v>
      </c>
      <c r="C297" s="97">
        <f t="shared" ca="1" si="12"/>
        <v>0</v>
      </c>
      <c r="D297" s="89">
        <f ca="1">IF(InterestRateType="Fixed",IF(F296=0,0,Beginning_Interest_Rate),IF(F296=0,0,$D$49+Year_4_Adjuster))</f>
        <v>0</v>
      </c>
      <c r="E297" s="51">
        <f t="shared" ca="1" si="13"/>
        <v>0</v>
      </c>
      <c r="F297" s="51">
        <f t="shared" ca="1" si="14"/>
        <v>0</v>
      </c>
    </row>
    <row r="298" spans="1:6">
      <c r="A298">
        <v>285</v>
      </c>
      <c r="B298" s="97">
        <f ca="1">IF(InterestRateType="Fixed",IF(F297=0,0,-PMT(D298/12,12*Number_of_Years,$F$13)),IF(F297=0,0,-PMT(D298/12,12*Number_of_Years-$A$49,$F$49)))</f>
        <v>0</v>
      </c>
      <c r="C298" s="97">
        <f t="shared" ca="1" si="12"/>
        <v>0</v>
      </c>
      <c r="D298" s="89">
        <f ca="1">IF(InterestRateType="Fixed",IF(F297=0,0,Beginning_Interest_Rate),IF(F297=0,0,$D$49+Year_4_Adjuster))</f>
        <v>0</v>
      </c>
      <c r="E298" s="51">
        <f t="shared" ca="1" si="13"/>
        <v>0</v>
      </c>
      <c r="F298" s="51">
        <f t="shared" ca="1" si="14"/>
        <v>0</v>
      </c>
    </row>
    <row r="299" spans="1:6">
      <c r="A299">
        <v>286</v>
      </c>
      <c r="B299" s="97">
        <f ca="1">IF(InterestRateType="Fixed",IF(F298=0,0,-PMT(D299/12,12*Number_of_Years,$F$13)),IF(F298=0,0,-PMT(D299/12,12*Number_of_Years-$A$49,$F$49)))</f>
        <v>0</v>
      </c>
      <c r="C299" s="97">
        <f t="shared" ca="1" si="12"/>
        <v>0</v>
      </c>
      <c r="D299" s="89">
        <f ca="1">IF(InterestRateType="Fixed",IF(F298=0,0,Beginning_Interest_Rate),IF(F298=0,0,$D$49+Year_4_Adjuster))</f>
        <v>0</v>
      </c>
      <c r="E299" s="51">
        <f t="shared" ca="1" si="13"/>
        <v>0</v>
      </c>
      <c r="F299" s="51">
        <f t="shared" ca="1" si="14"/>
        <v>0</v>
      </c>
    </row>
    <row r="300" spans="1:6">
      <c r="A300">
        <v>287</v>
      </c>
      <c r="B300" s="97">
        <f ca="1">IF(InterestRateType="Fixed",IF(F299=0,0,-PMT(D300/12,12*Number_of_Years,$F$13)),IF(F299=0,0,-PMT(D300/12,12*Number_of_Years-$A$49,$F$49)))</f>
        <v>0</v>
      </c>
      <c r="C300" s="97">
        <f t="shared" ca="1" si="12"/>
        <v>0</v>
      </c>
      <c r="D300" s="89">
        <f ca="1">IF(InterestRateType="Fixed",IF(F299=0,0,Beginning_Interest_Rate),IF(F299=0,0,$D$49+Year_4_Adjuster))</f>
        <v>0</v>
      </c>
      <c r="E300" s="51">
        <f t="shared" ca="1" si="13"/>
        <v>0</v>
      </c>
      <c r="F300" s="51">
        <f t="shared" ca="1" si="14"/>
        <v>0</v>
      </c>
    </row>
    <row r="301" spans="1:6">
      <c r="A301">
        <v>288</v>
      </c>
      <c r="B301" s="97">
        <f ca="1">IF(InterestRateType="Fixed",IF(F300=0,0,-PMT(D301/12,12*Number_of_Years,$F$13)),IF(F300=0,0,-PMT(D301/12,12*Number_of_Years-$A$49,$F$49)))</f>
        <v>0</v>
      </c>
      <c r="C301" s="97">
        <f t="shared" ca="1" si="12"/>
        <v>0</v>
      </c>
      <c r="D301" s="89">
        <f ca="1">IF(InterestRateType="Fixed",IF(F300=0,0,Beginning_Interest_Rate),IF(F300=0,0,$D$49+Year_4_Adjuster))</f>
        <v>0</v>
      </c>
      <c r="E301" s="51">
        <f t="shared" ca="1" si="13"/>
        <v>0</v>
      </c>
      <c r="F301" s="51">
        <f t="shared" ca="1" si="14"/>
        <v>0</v>
      </c>
    </row>
    <row r="302" spans="1:6">
      <c r="A302">
        <v>289</v>
      </c>
      <c r="B302" s="97">
        <f ca="1">IF(InterestRateType="Fixed",IF(F301=0,0,-PMT(D302/12,12*Number_of_Years,$F$13)),IF(F301=0,0,-PMT(D302/12,12*Number_of_Years-$A$49,$F$49)))</f>
        <v>0</v>
      </c>
      <c r="C302" s="97">
        <f t="shared" ca="1" si="12"/>
        <v>0</v>
      </c>
      <c r="D302" s="89">
        <f ca="1">IF(InterestRateType="Fixed",IF(F301=0,0,Beginning_Interest_Rate),IF(F301=0,0,$D$49+Year_4_Adjuster))</f>
        <v>0</v>
      </c>
      <c r="E302" s="51">
        <f t="shared" ca="1" si="13"/>
        <v>0</v>
      </c>
      <c r="F302" s="51">
        <f t="shared" ca="1" si="14"/>
        <v>0</v>
      </c>
    </row>
    <row r="303" spans="1:6">
      <c r="A303">
        <v>290</v>
      </c>
      <c r="B303" s="97">
        <f ca="1">IF(InterestRateType="Fixed",IF(F302=0,0,-PMT(D303/12,12*Number_of_Years,$F$13)),IF(F302=0,0,-PMT(D303/12,12*Number_of_Years-$A$49,$F$49)))</f>
        <v>0</v>
      </c>
      <c r="C303" s="97">
        <f t="shared" ca="1" si="12"/>
        <v>0</v>
      </c>
      <c r="D303" s="89">
        <f ca="1">IF(InterestRateType="Fixed",IF(F302=0,0,Beginning_Interest_Rate),IF(F302=0,0,$D$49+Year_4_Adjuster))</f>
        <v>0</v>
      </c>
      <c r="E303" s="51">
        <f t="shared" ca="1" si="13"/>
        <v>0</v>
      </c>
      <c r="F303" s="51">
        <f t="shared" ca="1" si="14"/>
        <v>0</v>
      </c>
    </row>
    <row r="304" spans="1:6">
      <c r="A304">
        <v>291</v>
      </c>
      <c r="B304" s="97">
        <f ca="1">IF(InterestRateType="Fixed",IF(F303=0,0,-PMT(D304/12,12*Number_of_Years,$F$13)),IF(F303=0,0,-PMT(D304/12,12*Number_of_Years-$A$49,$F$49)))</f>
        <v>0</v>
      </c>
      <c r="C304" s="97">
        <f t="shared" ca="1" si="12"/>
        <v>0</v>
      </c>
      <c r="D304" s="89">
        <f ca="1">IF(InterestRateType="Fixed",IF(F303=0,0,Beginning_Interest_Rate),IF(F303=0,0,$D$49+Year_4_Adjuster))</f>
        <v>0</v>
      </c>
      <c r="E304" s="51">
        <f t="shared" ca="1" si="13"/>
        <v>0</v>
      </c>
      <c r="F304" s="51">
        <f t="shared" ca="1" si="14"/>
        <v>0</v>
      </c>
    </row>
    <row r="305" spans="1:6">
      <c r="A305">
        <v>292</v>
      </c>
      <c r="B305" s="97">
        <f ca="1">IF(InterestRateType="Fixed",IF(F304=0,0,-PMT(D305/12,12*Number_of_Years,$F$13)),IF(F304=0,0,-PMT(D305/12,12*Number_of_Years-$A$49,$F$49)))</f>
        <v>0</v>
      </c>
      <c r="C305" s="97">
        <f t="shared" ca="1" si="12"/>
        <v>0</v>
      </c>
      <c r="D305" s="89">
        <f ca="1">IF(InterestRateType="Fixed",IF(F304=0,0,Beginning_Interest_Rate),IF(F304=0,0,$D$49+Year_4_Adjuster))</f>
        <v>0</v>
      </c>
      <c r="E305" s="51">
        <f t="shared" ca="1" si="13"/>
        <v>0</v>
      </c>
      <c r="F305" s="51">
        <f t="shared" ca="1" si="14"/>
        <v>0</v>
      </c>
    </row>
    <row r="306" spans="1:6">
      <c r="A306">
        <v>293</v>
      </c>
      <c r="B306" s="97">
        <f ca="1">IF(InterestRateType="Fixed",IF(F305=0,0,-PMT(D306/12,12*Number_of_Years,$F$13)),IF(F305=0,0,-PMT(D306/12,12*Number_of_Years-$A$49,$F$49)))</f>
        <v>0</v>
      </c>
      <c r="C306" s="97">
        <f t="shared" ca="1" si="12"/>
        <v>0</v>
      </c>
      <c r="D306" s="89">
        <f ca="1">IF(InterestRateType="Fixed",IF(F305=0,0,Beginning_Interest_Rate),IF(F305=0,0,$D$49+Year_4_Adjuster))</f>
        <v>0</v>
      </c>
      <c r="E306" s="51">
        <f t="shared" ca="1" si="13"/>
        <v>0</v>
      </c>
      <c r="F306" s="51">
        <f t="shared" ca="1" si="14"/>
        <v>0</v>
      </c>
    </row>
    <row r="307" spans="1:6">
      <c r="A307">
        <v>294</v>
      </c>
      <c r="B307" s="97">
        <f ca="1">IF(InterestRateType="Fixed",IF(F306=0,0,-PMT(D307/12,12*Number_of_Years,$F$13)),IF(F306=0,0,-PMT(D307/12,12*Number_of_Years-$A$49,$F$49)))</f>
        <v>0</v>
      </c>
      <c r="C307" s="97">
        <f t="shared" ca="1" si="12"/>
        <v>0</v>
      </c>
      <c r="D307" s="89">
        <f ca="1">IF(InterestRateType="Fixed",IF(F306=0,0,Beginning_Interest_Rate),IF(F306=0,0,$D$49+Year_4_Adjuster))</f>
        <v>0</v>
      </c>
      <c r="E307" s="51">
        <f t="shared" ca="1" si="13"/>
        <v>0</v>
      </c>
      <c r="F307" s="51">
        <f t="shared" ca="1" si="14"/>
        <v>0</v>
      </c>
    </row>
    <row r="308" spans="1:6">
      <c r="A308">
        <v>295</v>
      </c>
      <c r="B308" s="97">
        <f ca="1">IF(InterestRateType="Fixed",IF(F307=0,0,-PMT(D308/12,12*Number_of_Years,$F$13)),IF(F307=0,0,-PMT(D308/12,12*Number_of_Years-$A$49,$F$49)))</f>
        <v>0</v>
      </c>
      <c r="C308" s="97">
        <f t="shared" ca="1" si="12"/>
        <v>0</v>
      </c>
      <c r="D308" s="89">
        <f ca="1">IF(InterestRateType="Fixed",IF(F307=0,0,Beginning_Interest_Rate),IF(F307=0,0,$D$49+Year_4_Adjuster))</f>
        <v>0</v>
      </c>
      <c r="E308" s="51">
        <f t="shared" ca="1" si="13"/>
        <v>0</v>
      </c>
      <c r="F308" s="51">
        <f t="shared" ca="1" si="14"/>
        <v>0</v>
      </c>
    </row>
    <row r="309" spans="1:6">
      <c r="A309">
        <v>296</v>
      </c>
      <c r="B309" s="97">
        <f ca="1">IF(InterestRateType="Fixed",IF(F308=0,0,-PMT(D309/12,12*Number_of_Years,$F$13)),IF(F308=0,0,-PMT(D309/12,12*Number_of_Years-$A$49,$F$49)))</f>
        <v>0</v>
      </c>
      <c r="C309" s="97">
        <f t="shared" ca="1" si="12"/>
        <v>0</v>
      </c>
      <c r="D309" s="89">
        <f ca="1">IF(InterestRateType="Fixed",IF(F308=0,0,Beginning_Interest_Rate),IF(F308=0,0,$D$49+Year_4_Adjuster))</f>
        <v>0</v>
      </c>
      <c r="E309" s="51">
        <f t="shared" ca="1" si="13"/>
        <v>0</v>
      </c>
      <c r="F309" s="51">
        <f t="shared" ca="1" si="14"/>
        <v>0</v>
      </c>
    </row>
    <row r="310" spans="1:6">
      <c r="A310">
        <v>297</v>
      </c>
      <c r="B310" s="97">
        <f ca="1">IF(InterestRateType="Fixed",IF(F309=0,0,-PMT(D310/12,12*Number_of_Years,$F$13)),IF(F309=0,0,-PMT(D310/12,12*Number_of_Years-$A$49,$F$49)))</f>
        <v>0</v>
      </c>
      <c r="C310" s="97">
        <f t="shared" ca="1" si="12"/>
        <v>0</v>
      </c>
      <c r="D310" s="89">
        <f ca="1">IF(InterestRateType="Fixed",IF(F309=0,0,Beginning_Interest_Rate),IF(F309=0,0,$D$49+Year_4_Adjuster))</f>
        <v>0</v>
      </c>
      <c r="E310" s="51">
        <f t="shared" ca="1" si="13"/>
        <v>0</v>
      </c>
      <c r="F310" s="51">
        <f t="shared" ca="1" si="14"/>
        <v>0</v>
      </c>
    </row>
    <row r="311" spans="1:6">
      <c r="A311">
        <v>298</v>
      </c>
      <c r="B311" s="97">
        <f ca="1">IF(InterestRateType="Fixed",IF(F310=0,0,-PMT(D311/12,12*Number_of_Years,$F$13)),IF(F310=0,0,-PMT(D311/12,12*Number_of_Years-$A$49,$F$49)))</f>
        <v>0</v>
      </c>
      <c r="C311" s="97">
        <f t="shared" ca="1" si="12"/>
        <v>0</v>
      </c>
      <c r="D311" s="89">
        <f ca="1">IF(InterestRateType="Fixed",IF(F310=0,0,Beginning_Interest_Rate),IF(F310=0,0,$D$49+Year_4_Adjuster))</f>
        <v>0</v>
      </c>
      <c r="E311" s="51">
        <f t="shared" ca="1" si="13"/>
        <v>0</v>
      </c>
      <c r="F311" s="51">
        <f t="shared" ca="1" si="14"/>
        <v>0</v>
      </c>
    </row>
    <row r="312" spans="1:6">
      <c r="A312">
        <v>299</v>
      </c>
      <c r="B312" s="97">
        <f ca="1">IF(InterestRateType="Fixed",IF(F311=0,0,-PMT(D312/12,12*Number_of_Years,$F$13)),IF(F311=0,0,-PMT(D312/12,12*Number_of_Years-$A$49,$F$49)))</f>
        <v>0</v>
      </c>
      <c r="C312" s="97">
        <f t="shared" ca="1" si="12"/>
        <v>0</v>
      </c>
      <c r="D312" s="89">
        <f ca="1">IF(InterestRateType="Fixed",IF(F311=0,0,Beginning_Interest_Rate),IF(F311=0,0,$D$49+Year_4_Adjuster))</f>
        <v>0</v>
      </c>
      <c r="E312" s="51">
        <f t="shared" ca="1" si="13"/>
        <v>0</v>
      </c>
      <c r="F312" s="51">
        <f t="shared" ca="1" si="14"/>
        <v>0</v>
      </c>
    </row>
    <row r="313" spans="1:6">
      <c r="A313">
        <v>300</v>
      </c>
      <c r="B313" s="97">
        <f ca="1">IF(InterestRateType="Fixed",IF(F312=0,0,-PMT(D313/12,12*Number_of_Years,$F$13)),IF(F312=0,0,-PMT(D313/12,12*Number_of_Years-$A$49,$F$49)))</f>
        <v>0</v>
      </c>
      <c r="C313" s="97">
        <f t="shared" ca="1" si="12"/>
        <v>0</v>
      </c>
      <c r="D313" s="89">
        <f ca="1">IF(InterestRateType="Fixed",IF(F312=0,0,Beginning_Interest_Rate),IF(F312=0,0,$D$49+Year_4_Adjuster))</f>
        <v>0</v>
      </c>
      <c r="E313" s="51">
        <f t="shared" ca="1" si="13"/>
        <v>0</v>
      </c>
      <c r="F313" s="51">
        <f t="shared" ca="1" si="14"/>
        <v>0</v>
      </c>
    </row>
    <row r="314" spans="1:6">
      <c r="A314">
        <v>301</v>
      </c>
      <c r="B314" s="97">
        <f ca="1">IF(InterestRateType="Fixed",IF(F313=0,0,-PMT(D314/12,12*Number_of_Years,$F$13)),IF(F313=0,0,-PMT(D314/12,12*Number_of_Years-$A$49,$F$49)))</f>
        <v>0</v>
      </c>
      <c r="C314" s="97">
        <f t="shared" ca="1" si="12"/>
        <v>0</v>
      </c>
      <c r="D314" s="89">
        <f ca="1">IF(InterestRateType="Fixed",IF(F313=0,0,Beginning_Interest_Rate),IF(F313=0,0,$D$49+Year_4_Adjuster))</f>
        <v>0</v>
      </c>
      <c r="E314" s="51">
        <f t="shared" ca="1" si="13"/>
        <v>0</v>
      </c>
      <c r="F314" s="51">
        <f t="shared" ca="1" si="14"/>
        <v>0</v>
      </c>
    </row>
    <row r="315" spans="1:6">
      <c r="A315">
        <v>302</v>
      </c>
      <c r="B315" s="97">
        <f ca="1">IF(InterestRateType="Fixed",IF(F314=0,0,-PMT(D315/12,12*Number_of_Years,$F$13)),IF(F314=0,0,-PMT(D315/12,12*Number_of_Years-$A$49,$F$49)))</f>
        <v>0</v>
      </c>
      <c r="C315" s="97">
        <f t="shared" ca="1" si="12"/>
        <v>0</v>
      </c>
      <c r="D315" s="89">
        <f ca="1">IF(InterestRateType="Fixed",IF(F314=0,0,Beginning_Interest_Rate),IF(F314=0,0,$D$49+Year_4_Adjuster))</f>
        <v>0</v>
      </c>
      <c r="E315" s="51">
        <f t="shared" ca="1" si="13"/>
        <v>0</v>
      </c>
      <c r="F315" s="51">
        <f t="shared" ca="1" si="14"/>
        <v>0</v>
      </c>
    </row>
    <row r="316" spans="1:6">
      <c r="A316">
        <v>303</v>
      </c>
      <c r="B316" s="97">
        <f ca="1">IF(InterestRateType="Fixed",IF(F315=0,0,-PMT(D316/12,12*Number_of_Years,$F$13)),IF(F315=0,0,-PMT(D316/12,12*Number_of_Years-$A$49,$F$49)))</f>
        <v>0</v>
      </c>
      <c r="C316" s="97">
        <f t="shared" ca="1" si="12"/>
        <v>0</v>
      </c>
      <c r="D316" s="89">
        <f ca="1">IF(InterestRateType="Fixed",IF(F315=0,0,Beginning_Interest_Rate),IF(F315=0,0,$D$49+Year_4_Adjuster))</f>
        <v>0</v>
      </c>
      <c r="E316" s="51">
        <f t="shared" ca="1" si="13"/>
        <v>0</v>
      </c>
      <c r="F316" s="51">
        <f t="shared" ca="1" si="14"/>
        <v>0</v>
      </c>
    </row>
    <row r="317" spans="1:6">
      <c r="A317">
        <v>304</v>
      </c>
      <c r="B317" s="97">
        <f ca="1">IF(InterestRateType="Fixed",IF(F316=0,0,-PMT(D317/12,12*Number_of_Years,$F$13)),IF(F316=0,0,-PMT(D317/12,12*Number_of_Years-$A$49,$F$49)))</f>
        <v>0</v>
      </c>
      <c r="C317" s="97">
        <f t="shared" ca="1" si="12"/>
        <v>0</v>
      </c>
      <c r="D317" s="89">
        <f ca="1">IF(InterestRateType="Fixed",IF(F316=0,0,Beginning_Interest_Rate),IF(F316=0,0,$D$49+Year_4_Adjuster))</f>
        <v>0</v>
      </c>
      <c r="E317" s="51">
        <f t="shared" ca="1" si="13"/>
        <v>0</v>
      </c>
      <c r="F317" s="51">
        <f t="shared" ca="1" si="14"/>
        <v>0</v>
      </c>
    </row>
    <row r="318" spans="1:6">
      <c r="A318">
        <v>305</v>
      </c>
      <c r="B318" s="97">
        <f ca="1">IF(InterestRateType="Fixed",IF(F317=0,0,-PMT(D318/12,12*Number_of_Years,$F$13)),IF(F317=0,0,-PMT(D318/12,12*Number_of_Years-$A$49,$F$49)))</f>
        <v>0</v>
      </c>
      <c r="C318" s="97">
        <f t="shared" ca="1" si="12"/>
        <v>0</v>
      </c>
      <c r="D318" s="89">
        <f ca="1">IF(InterestRateType="Fixed",IF(F317=0,0,Beginning_Interest_Rate),IF(F317=0,0,$D$49+Year_4_Adjuster))</f>
        <v>0</v>
      </c>
      <c r="E318" s="51">
        <f t="shared" ca="1" si="13"/>
        <v>0</v>
      </c>
      <c r="F318" s="51">
        <f t="shared" ca="1" si="14"/>
        <v>0</v>
      </c>
    </row>
    <row r="319" spans="1:6">
      <c r="A319">
        <v>306</v>
      </c>
      <c r="B319" s="97">
        <f ca="1">IF(InterestRateType="Fixed",IF(F318=0,0,-PMT(D319/12,12*Number_of_Years,$F$13)),IF(F318=0,0,-PMT(D319/12,12*Number_of_Years-$A$49,$F$49)))</f>
        <v>0</v>
      </c>
      <c r="C319" s="97">
        <f t="shared" ca="1" si="12"/>
        <v>0</v>
      </c>
      <c r="D319" s="89">
        <f ca="1">IF(InterestRateType="Fixed",IF(F318=0,0,Beginning_Interest_Rate),IF(F318=0,0,$D$49+Year_4_Adjuster))</f>
        <v>0</v>
      </c>
      <c r="E319" s="51">
        <f t="shared" ca="1" si="13"/>
        <v>0</v>
      </c>
      <c r="F319" s="51">
        <f t="shared" ca="1" si="14"/>
        <v>0</v>
      </c>
    </row>
    <row r="320" spans="1:6">
      <c r="A320">
        <v>307</v>
      </c>
      <c r="B320" s="97">
        <f ca="1">IF(InterestRateType="Fixed",IF(F319=0,0,-PMT(D320/12,12*Number_of_Years,$F$13)),IF(F319=0,0,-PMT(D320/12,12*Number_of_Years-$A$49,$F$49)))</f>
        <v>0</v>
      </c>
      <c r="C320" s="97">
        <f t="shared" ca="1" si="12"/>
        <v>0</v>
      </c>
      <c r="D320" s="89">
        <f ca="1">IF(InterestRateType="Fixed",IF(F319=0,0,Beginning_Interest_Rate),IF(F319=0,0,$D$49+Year_4_Adjuster))</f>
        <v>0</v>
      </c>
      <c r="E320" s="51">
        <f t="shared" ca="1" si="13"/>
        <v>0</v>
      </c>
      <c r="F320" s="51">
        <f t="shared" ca="1" si="14"/>
        <v>0</v>
      </c>
    </row>
    <row r="321" spans="1:6">
      <c r="A321">
        <v>308</v>
      </c>
      <c r="B321" s="97">
        <f ca="1">IF(InterestRateType="Fixed",IF(F320=0,0,-PMT(D321/12,12*Number_of_Years,$F$13)),IF(F320=0,0,-PMT(D321/12,12*Number_of_Years-$A$49,$F$49)))</f>
        <v>0</v>
      </c>
      <c r="C321" s="97">
        <f t="shared" ca="1" si="12"/>
        <v>0</v>
      </c>
      <c r="D321" s="89">
        <f ca="1">IF(InterestRateType="Fixed",IF(F320=0,0,Beginning_Interest_Rate),IF(F320=0,0,$D$49+Year_4_Adjuster))</f>
        <v>0</v>
      </c>
      <c r="E321" s="51">
        <f t="shared" ca="1" si="13"/>
        <v>0</v>
      </c>
      <c r="F321" s="51">
        <f t="shared" ca="1" si="14"/>
        <v>0</v>
      </c>
    </row>
    <row r="322" spans="1:6">
      <c r="A322">
        <v>309</v>
      </c>
      <c r="B322" s="97">
        <f ca="1">IF(InterestRateType="Fixed",IF(F321=0,0,-PMT(D322/12,12*Number_of_Years,$F$13)),IF(F321=0,0,-PMT(D322/12,12*Number_of_Years-$A$49,$F$49)))</f>
        <v>0</v>
      </c>
      <c r="C322" s="97">
        <f t="shared" ca="1" si="12"/>
        <v>0</v>
      </c>
      <c r="D322" s="89">
        <f ca="1">IF(InterestRateType="Fixed",IF(F321=0,0,Beginning_Interest_Rate),IF(F321=0,0,$D$49+Year_4_Adjuster))</f>
        <v>0</v>
      </c>
      <c r="E322" s="51">
        <f t="shared" ca="1" si="13"/>
        <v>0</v>
      </c>
      <c r="F322" s="51">
        <f t="shared" ca="1" si="14"/>
        <v>0</v>
      </c>
    </row>
    <row r="323" spans="1:6">
      <c r="A323">
        <v>310</v>
      </c>
      <c r="B323" s="97">
        <f ca="1">IF(InterestRateType="Fixed",IF(F322=0,0,-PMT(D323/12,12*Number_of_Years,$F$13)),IF(F322=0,0,-PMT(D323/12,12*Number_of_Years-$A$49,$F$49)))</f>
        <v>0</v>
      </c>
      <c r="C323" s="97">
        <f t="shared" ca="1" si="12"/>
        <v>0</v>
      </c>
      <c r="D323" s="89">
        <f ca="1">IF(InterestRateType="Fixed",IF(F322=0,0,Beginning_Interest_Rate),IF(F322=0,0,$D$49+Year_4_Adjuster))</f>
        <v>0</v>
      </c>
      <c r="E323" s="51">
        <f t="shared" ca="1" si="13"/>
        <v>0</v>
      </c>
      <c r="F323" s="51">
        <f t="shared" ca="1" si="14"/>
        <v>0</v>
      </c>
    </row>
    <row r="324" spans="1:6">
      <c r="A324">
        <v>311</v>
      </c>
      <c r="B324" s="97">
        <f ca="1">IF(InterestRateType="Fixed",IF(F323=0,0,-PMT(D324/12,12*Number_of_Years,$F$13)),IF(F323=0,0,-PMT(D324/12,12*Number_of_Years-$A$49,$F$49)))</f>
        <v>0</v>
      </c>
      <c r="C324" s="97">
        <f t="shared" ca="1" si="12"/>
        <v>0</v>
      </c>
      <c r="D324" s="89">
        <f ca="1">IF(InterestRateType="Fixed",IF(F323=0,0,Beginning_Interest_Rate),IF(F323=0,0,$D$49+Year_4_Adjuster))</f>
        <v>0</v>
      </c>
      <c r="E324" s="51">
        <f t="shared" ca="1" si="13"/>
        <v>0</v>
      </c>
      <c r="F324" s="51">
        <f t="shared" ca="1" si="14"/>
        <v>0</v>
      </c>
    </row>
    <row r="325" spans="1:6">
      <c r="A325">
        <v>312</v>
      </c>
      <c r="B325" s="97">
        <f ca="1">IF(InterestRateType="Fixed",IF(F324=0,0,-PMT(D325/12,12*Number_of_Years,$F$13)),IF(F324=0,0,-PMT(D325/12,12*Number_of_Years-$A$49,$F$49)))</f>
        <v>0</v>
      </c>
      <c r="C325" s="97">
        <f t="shared" ca="1" si="12"/>
        <v>0</v>
      </c>
      <c r="D325" s="89">
        <f ca="1">IF(InterestRateType="Fixed",IF(F324=0,0,Beginning_Interest_Rate),IF(F324=0,0,$D$49+Year_4_Adjuster))</f>
        <v>0</v>
      </c>
      <c r="E325" s="51">
        <f t="shared" ca="1" si="13"/>
        <v>0</v>
      </c>
      <c r="F325" s="51">
        <f t="shared" ca="1" si="14"/>
        <v>0</v>
      </c>
    </row>
    <row r="326" spans="1:6">
      <c r="A326">
        <v>313</v>
      </c>
      <c r="B326" s="97">
        <f ca="1">IF(InterestRateType="Fixed",IF(F325=0,0,-PMT(D326/12,12*Number_of_Years,$F$13)),IF(F325=0,0,-PMT(D326/12,12*Number_of_Years-$A$49,$F$49)))</f>
        <v>0</v>
      </c>
      <c r="C326" s="97">
        <f t="shared" ca="1" si="12"/>
        <v>0</v>
      </c>
      <c r="D326" s="89">
        <f ca="1">IF(InterestRateType="Fixed",IF(F325=0,0,Beginning_Interest_Rate),IF(F325=0,0,$D$49+Year_4_Adjuster))</f>
        <v>0</v>
      </c>
      <c r="E326" s="51">
        <f t="shared" ca="1" si="13"/>
        <v>0</v>
      </c>
      <c r="F326" s="51">
        <f t="shared" ca="1" si="14"/>
        <v>0</v>
      </c>
    </row>
    <row r="327" spans="1:6">
      <c r="A327">
        <v>314</v>
      </c>
      <c r="B327" s="97">
        <f ca="1">IF(InterestRateType="Fixed",IF(F326=0,0,-PMT(D327/12,12*Number_of_Years,$F$13)),IF(F326=0,0,-PMT(D327/12,12*Number_of_Years-$A$49,$F$49)))</f>
        <v>0</v>
      </c>
      <c r="C327" s="97">
        <f t="shared" ca="1" si="12"/>
        <v>0</v>
      </c>
      <c r="D327" s="89">
        <f ca="1">IF(InterestRateType="Fixed",IF(F326=0,0,Beginning_Interest_Rate),IF(F326=0,0,$D$49+Year_4_Adjuster))</f>
        <v>0</v>
      </c>
      <c r="E327" s="51">
        <f t="shared" ca="1" si="13"/>
        <v>0</v>
      </c>
      <c r="F327" s="51">
        <f t="shared" ca="1" si="14"/>
        <v>0</v>
      </c>
    </row>
    <row r="328" spans="1:6">
      <c r="A328">
        <v>315</v>
      </c>
      <c r="B328" s="97">
        <f ca="1">IF(InterestRateType="Fixed",IF(F327=0,0,-PMT(D328/12,12*Number_of_Years,$F$13)),IF(F327=0,0,-PMT(D328/12,12*Number_of_Years-$A$49,$F$49)))</f>
        <v>0</v>
      </c>
      <c r="C328" s="97">
        <f t="shared" ca="1" si="12"/>
        <v>0</v>
      </c>
      <c r="D328" s="89">
        <f ca="1">IF(InterestRateType="Fixed",IF(F327=0,0,Beginning_Interest_Rate),IF(F327=0,0,$D$49+Year_4_Adjuster))</f>
        <v>0</v>
      </c>
      <c r="E328" s="51">
        <f t="shared" ca="1" si="13"/>
        <v>0</v>
      </c>
      <c r="F328" s="51">
        <f t="shared" ca="1" si="14"/>
        <v>0</v>
      </c>
    </row>
    <row r="329" spans="1:6">
      <c r="A329">
        <v>316</v>
      </c>
      <c r="B329" s="97">
        <f ca="1">IF(InterestRateType="Fixed",IF(F328=0,0,-PMT(D329/12,12*Number_of_Years,$F$13)),IF(F328=0,0,-PMT(D329/12,12*Number_of_Years-$A$49,$F$49)))</f>
        <v>0</v>
      </c>
      <c r="C329" s="97">
        <f t="shared" ca="1" si="12"/>
        <v>0</v>
      </c>
      <c r="D329" s="89">
        <f ca="1">IF(InterestRateType="Fixed",IF(F328=0,0,Beginning_Interest_Rate),IF(F328=0,0,$D$49+Year_4_Adjuster))</f>
        <v>0</v>
      </c>
      <c r="E329" s="51">
        <f t="shared" ca="1" si="13"/>
        <v>0</v>
      </c>
      <c r="F329" s="51">
        <f t="shared" ca="1" si="14"/>
        <v>0</v>
      </c>
    </row>
    <row r="330" spans="1:6">
      <c r="A330">
        <v>317</v>
      </c>
      <c r="B330" s="97">
        <f ca="1">IF(InterestRateType="Fixed",IF(F329=0,0,-PMT(D330/12,12*Number_of_Years,$F$13)),IF(F329=0,0,-PMT(D330/12,12*Number_of_Years-$A$49,$F$49)))</f>
        <v>0</v>
      </c>
      <c r="C330" s="97">
        <f t="shared" ca="1" si="12"/>
        <v>0</v>
      </c>
      <c r="D330" s="89">
        <f ca="1">IF(InterestRateType="Fixed",IF(F329=0,0,Beginning_Interest_Rate),IF(F329=0,0,$D$49+Year_4_Adjuster))</f>
        <v>0</v>
      </c>
      <c r="E330" s="51">
        <f t="shared" ca="1" si="13"/>
        <v>0</v>
      </c>
      <c r="F330" s="51">
        <f t="shared" ca="1" si="14"/>
        <v>0</v>
      </c>
    </row>
    <row r="331" spans="1:6">
      <c r="A331">
        <v>318</v>
      </c>
      <c r="B331" s="97">
        <f ca="1">IF(InterestRateType="Fixed",IF(F330=0,0,-PMT(D331/12,12*Number_of_Years,$F$13)),IF(F330=0,0,-PMT(D331/12,12*Number_of_Years-$A$49,$F$49)))</f>
        <v>0</v>
      </c>
      <c r="C331" s="97">
        <f t="shared" ca="1" si="12"/>
        <v>0</v>
      </c>
      <c r="D331" s="89">
        <f ca="1">IF(InterestRateType="Fixed",IF(F330=0,0,Beginning_Interest_Rate),IF(F330=0,0,$D$49+Year_4_Adjuster))</f>
        <v>0</v>
      </c>
      <c r="E331" s="51">
        <f t="shared" ca="1" si="13"/>
        <v>0</v>
      </c>
      <c r="F331" s="51">
        <f t="shared" ca="1" si="14"/>
        <v>0</v>
      </c>
    </row>
    <row r="332" spans="1:6">
      <c r="A332">
        <v>319</v>
      </c>
      <c r="B332" s="97">
        <f ca="1">IF(InterestRateType="Fixed",IF(F331=0,0,-PMT(D332/12,12*Number_of_Years,$F$13)),IF(F331=0,0,-PMT(D332/12,12*Number_of_Years-$A$49,$F$49)))</f>
        <v>0</v>
      </c>
      <c r="C332" s="97">
        <f t="shared" ca="1" si="12"/>
        <v>0</v>
      </c>
      <c r="D332" s="89">
        <f ca="1">IF(InterestRateType="Fixed",IF(F331=0,0,Beginning_Interest_Rate),IF(F331=0,0,$D$49+Year_4_Adjuster))</f>
        <v>0</v>
      </c>
      <c r="E332" s="51">
        <f t="shared" ca="1" si="13"/>
        <v>0</v>
      </c>
      <c r="F332" s="51">
        <f t="shared" ca="1" si="14"/>
        <v>0</v>
      </c>
    </row>
    <row r="333" spans="1:6">
      <c r="A333">
        <v>320</v>
      </c>
      <c r="B333" s="97">
        <f ca="1">IF(InterestRateType="Fixed",IF(F332=0,0,-PMT(D333/12,12*Number_of_Years,$F$13)),IF(F332=0,0,-PMT(D333/12,12*Number_of_Years-$A$49,$F$49)))</f>
        <v>0</v>
      </c>
      <c r="C333" s="97">
        <f t="shared" ca="1" si="12"/>
        <v>0</v>
      </c>
      <c r="D333" s="89">
        <f ca="1">IF(InterestRateType="Fixed",IF(F332=0,0,Beginning_Interest_Rate),IF(F332=0,0,$D$49+Year_4_Adjuster))</f>
        <v>0</v>
      </c>
      <c r="E333" s="51">
        <f t="shared" ca="1" si="13"/>
        <v>0</v>
      </c>
      <c r="F333" s="51">
        <f t="shared" ca="1" si="14"/>
        <v>0</v>
      </c>
    </row>
    <row r="334" spans="1:6">
      <c r="A334">
        <v>321</v>
      </c>
      <c r="B334" s="97">
        <f ca="1">IF(InterestRateType="Fixed",IF(F333=0,0,-PMT(D334/12,12*Number_of_Years,$F$13)),IF(F333=0,0,-PMT(D334/12,12*Number_of_Years-$A$49,$F$49)))</f>
        <v>0</v>
      </c>
      <c r="C334" s="97">
        <f t="shared" ca="1" si="12"/>
        <v>0</v>
      </c>
      <c r="D334" s="89">
        <f ca="1">IF(InterestRateType="Fixed",IF(F333=0,0,Beginning_Interest_Rate),IF(F333=0,0,$D$49+Year_4_Adjuster))</f>
        <v>0</v>
      </c>
      <c r="E334" s="51">
        <f t="shared" ca="1" si="13"/>
        <v>0</v>
      </c>
      <c r="F334" s="51">
        <f t="shared" ca="1" si="14"/>
        <v>0</v>
      </c>
    </row>
    <row r="335" spans="1:6">
      <c r="A335">
        <v>322</v>
      </c>
      <c r="B335" s="97">
        <f ca="1">IF(InterestRateType="Fixed",IF(F334=0,0,-PMT(D335/12,12*Number_of_Years,$F$13)),IF(F334=0,0,-PMT(D335/12,12*Number_of_Years-$A$49,$F$49)))</f>
        <v>0</v>
      </c>
      <c r="C335" s="97">
        <f t="shared" ref="C335:C373" ca="1" si="15">B335-E335</f>
        <v>0</v>
      </c>
      <c r="D335" s="89">
        <f ca="1">IF(InterestRateType="Fixed",IF(F334=0,0,Beginning_Interest_Rate),IF(F334=0,0,$D$49+Year_4_Adjuster))</f>
        <v>0</v>
      </c>
      <c r="E335" s="51">
        <f t="shared" ref="E335:E373" ca="1" si="16">D335/12*F334</f>
        <v>0</v>
      </c>
      <c r="F335" s="51">
        <f t="shared" ref="F335:F373" ca="1" si="17">IF(F334-C335&gt;=1, F334-C335,0)</f>
        <v>0</v>
      </c>
    </row>
    <row r="336" spans="1:6">
      <c r="A336">
        <v>323</v>
      </c>
      <c r="B336" s="97">
        <f ca="1">IF(InterestRateType="Fixed",IF(F335=0,0,-PMT(D336/12,12*Number_of_Years,$F$13)),IF(F335=0,0,-PMT(D336/12,12*Number_of_Years-$A$49,$F$49)))</f>
        <v>0</v>
      </c>
      <c r="C336" s="97">
        <f t="shared" ca="1" si="15"/>
        <v>0</v>
      </c>
      <c r="D336" s="89">
        <f ca="1">IF(InterestRateType="Fixed",IF(F335=0,0,Beginning_Interest_Rate),IF(F335=0,0,$D$49+Year_4_Adjuster))</f>
        <v>0</v>
      </c>
      <c r="E336" s="51">
        <f t="shared" ca="1" si="16"/>
        <v>0</v>
      </c>
      <c r="F336" s="51">
        <f t="shared" ca="1" si="17"/>
        <v>0</v>
      </c>
    </row>
    <row r="337" spans="1:6">
      <c r="A337">
        <v>324</v>
      </c>
      <c r="B337" s="97">
        <f ca="1">IF(InterestRateType="Fixed",IF(F336=0,0,-PMT(D337/12,12*Number_of_Years,$F$13)),IF(F336=0,0,-PMT(D337/12,12*Number_of_Years-$A$49,$F$49)))</f>
        <v>0</v>
      </c>
      <c r="C337" s="97">
        <f t="shared" ca="1" si="15"/>
        <v>0</v>
      </c>
      <c r="D337" s="89">
        <f ca="1">IF(InterestRateType="Fixed",IF(F336=0,0,Beginning_Interest_Rate),IF(F336=0,0,$D$49+Year_4_Adjuster))</f>
        <v>0</v>
      </c>
      <c r="E337" s="51">
        <f t="shared" ca="1" si="16"/>
        <v>0</v>
      </c>
      <c r="F337" s="51">
        <f t="shared" ca="1" si="17"/>
        <v>0</v>
      </c>
    </row>
    <row r="338" spans="1:6">
      <c r="A338">
        <v>325</v>
      </c>
      <c r="B338" s="97">
        <f ca="1">IF(InterestRateType="Fixed",IF(F337=0,0,-PMT(D338/12,12*Number_of_Years,$F$13)),IF(F337=0,0,-PMT(D338/12,12*Number_of_Years-$A$49,$F$49)))</f>
        <v>0</v>
      </c>
      <c r="C338" s="97">
        <f t="shared" ca="1" si="15"/>
        <v>0</v>
      </c>
      <c r="D338" s="89">
        <f ca="1">IF(InterestRateType="Fixed",IF(F337=0,0,Beginning_Interest_Rate),IF(F337=0,0,$D$49+Year_4_Adjuster))</f>
        <v>0</v>
      </c>
      <c r="E338" s="51">
        <f t="shared" ca="1" si="16"/>
        <v>0</v>
      </c>
      <c r="F338" s="51">
        <f t="shared" ca="1" si="17"/>
        <v>0</v>
      </c>
    </row>
    <row r="339" spans="1:6">
      <c r="A339">
        <v>326</v>
      </c>
      <c r="B339" s="97">
        <f ca="1">IF(InterestRateType="Fixed",IF(F338=0,0,-PMT(D339/12,12*Number_of_Years,$F$13)),IF(F338=0,0,-PMT(D339/12,12*Number_of_Years-$A$49,$F$49)))</f>
        <v>0</v>
      </c>
      <c r="C339" s="97">
        <f t="shared" ca="1" si="15"/>
        <v>0</v>
      </c>
      <c r="D339" s="89">
        <f ca="1">IF(InterestRateType="Fixed",IF(F338=0,0,Beginning_Interest_Rate),IF(F338=0,0,$D$49+Year_4_Adjuster))</f>
        <v>0</v>
      </c>
      <c r="E339" s="51">
        <f t="shared" ca="1" si="16"/>
        <v>0</v>
      </c>
      <c r="F339" s="51">
        <f t="shared" ca="1" si="17"/>
        <v>0</v>
      </c>
    </row>
    <row r="340" spans="1:6">
      <c r="A340">
        <v>327</v>
      </c>
      <c r="B340" s="97">
        <f ca="1">IF(InterestRateType="Fixed",IF(F339=0,0,-PMT(D340/12,12*Number_of_Years,$F$13)),IF(F339=0,0,-PMT(D340/12,12*Number_of_Years-$A$49,$F$49)))</f>
        <v>0</v>
      </c>
      <c r="C340" s="97">
        <f t="shared" ca="1" si="15"/>
        <v>0</v>
      </c>
      <c r="D340" s="89">
        <f ca="1">IF(InterestRateType="Fixed",IF(F339=0,0,Beginning_Interest_Rate),IF(F339=0,0,$D$49+Year_4_Adjuster))</f>
        <v>0</v>
      </c>
      <c r="E340" s="51">
        <f t="shared" ca="1" si="16"/>
        <v>0</v>
      </c>
      <c r="F340" s="51">
        <f t="shared" ca="1" si="17"/>
        <v>0</v>
      </c>
    </row>
    <row r="341" spans="1:6">
      <c r="A341">
        <v>328</v>
      </c>
      <c r="B341" s="97">
        <f ca="1">IF(InterestRateType="Fixed",IF(F340=0,0,-PMT(D341/12,12*Number_of_Years,$F$13)),IF(F340=0,0,-PMT(D341/12,12*Number_of_Years-$A$49,$F$49)))</f>
        <v>0</v>
      </c>
      <c r="C341" s="97">
        <f t="shared" ca="1" si="15"/>
        <v>0</v>
      </c>
      <c r="D341" s="89">
        <f ca="1">IF(InterestRateType="Fixed",IF(F340=0,0,Beginning_Interest_Rate),IF(F340=0,0,$D$49+Year_4_Adjuster))</f>
        <v>0</v>
      </c>
      <c r="E341" s="51">
        <f t="shared" ca="1" si="16"/>
        <v>0</v>
      </c>
      <c r="F341" s="51">
        <f t="shared" ca="1" si="17"/>
        <v>0</v>
      </c>
    </row>
    <row r="342" spans="1:6">
      <c r="A342">
        <v>329</v>
      </c>
      <c r="B342" s="97">
        <f ca="1">IF(InterestRateType="Fixed",IF(F341=0,0,-PMT(D342/12,12*Number_of_Years,$F$13)),IF(F341=0,0,-PMT(D342/12,12*Number_of_Years-$A$49,$F$49)))</f>
        <v>0</v>
      </c>
      <c r="C342" s="97">
        <f t="shared" ca="1" si="15"/>
        <v>0</v>
      </c>
      <c r="D342" s="89">
        <f ca="1">IF(InterestRateType="Fixed",IF(F341=0,0,Beginning_Interest_Rate),IF(F341=0,0,$D$49+Year_4_Adjuster))</f>
        <v>0</v>
      </c>
      <c r="E342" s="51">
        <f t="shared" ca="1" si="16"/>
        <v>0</v>
      </c>
      <c r="F342" s="51">
        <f t="shared" ca="1" si="17"/>
        <v>0</v>
      </c>
    </row>
    <row r="343" spans="1:6">
      <c r="A343">
        <v>330</v>
      </c>
      <c r="B343" s="97">
        <f ca="1">IF(InterestRateType="Fixed",IF(F342=0,0,-PMT(D343/12,12*Number_of_Years,$F$13)),IF(F342=0,0,-PMT(D343/12,12*Number_of_Years-$A$49,$F$49)))</f>
        <v>0</v>
      </c>
      <c r="C343" s="97">
        <f t="shared" ca="1" si="15"/>
        <v>0</v>
      </c>
      <c r="D343" s="89">
        <f ca="1">IF(InterestRateType="Fixed",IF(F342=0,0,Beginning_Interest_Rate),IF(F342=0,0,$D$49+Year_4_Adjuster))</f>
        <v>0</v>
      </c>
      <c r="E343" s="51">
        <f t="shared" ca="1" si="16"/>
        <v>0</v>
      </c>
      <c r="F343" s="51">
        <f t="shared" ca="1" si="17"/>
        <v>0</v>
      </c>
    </row>
    <row r="344" spans="1:6">
      <c r="A344">
        <v>331</v>
      </c>
      <c r="B344" s="97">
        <f ca="1">IF(InterestRateType="Fixed",IF(F343=0,0,-PMT(D344/12,12*Number_of_Years,$F$13)),IF(F343=0,0,-PMT(D344/12,12*Number_of_Years-$A$49,$F$49)))</f>
        <v>0</v>
      </c>
      <c r="C344" s="97">
        <f t="shared" ca="1" si="15"/>
        <v>0</v>
      </c>
      <c r="D344" s="89">
        <f ca="1">IF(InterestRateType="Fixed",IF(F343=0,0,Beginning_Interest_Rate),IF(F343=0,0,$D$49+Year_4_Adjuster))</f>
        <v>0</v>
      </c>
      <c r="E344" s="51">
        <f t="shared" ca="1" si="16"/>
        <v>0</v>
      </c>
      <c r="F344" s="51">
        <f t="shared" ca="1" si="17"/>
        <v>0</v>
      </c>
    </row>
    <row r="345" spans="1:6">
      <c r="A345">
        <v>332</v>
      </c>
      <c r="B345" s="97">
        <f ca="1">IF(InterestRateType="Fixed",IF(F344=0,0,-PMT(D345/12,12*Number_of_Years,$F$13)),IF(F344=0,0,-PMT(D345/12,12*Number_of_Years-$A$49,$F$49)))</f>
        <v>0</v>
      </c>
      <c r="C345" s="97">
        <f t="shared" ca="1" si="15"/>
        <v>0</v>
      </c>
      <c r="D345" s="89">
        <f ca="1">IF(InterestRateType="Fixed",IF(F344=0,0,Beginning_Interest_Rate),IF(F344=0,0,$D$49+Year_4_Adjuster))</f>
        <v>0</v>
      </c>
      <c r="E345" s="51">
        <f t="shared" ca="1" si="16"/>
        <v>0</v>
      </c>
      <c r="F345" s="51">
        <f t="shared" ca="1" si="17"/>
        <v>0</v>
      </c>
    </row>
    <row r="346" spans="1:6">
      <c r="A346">
        <v>333</v>
      </c>
      <c r="B346" s="97">
        <f ca="1">IF(InterestRateType="Fixed",IF(F345=0,0,-PMT(D346/12,12*Number_of_Years,$F$13)),IF(F345=0,0,-PMT(D346/12,12*Number_of_Years-$A$49,$F$49)))</f>
        <v>0</v>
      </c>
      <c r="C346" s="97">
        <f t="shared" ca="1" si="15"/>
        <v>0</v>
      </c>
      <c r="D346" s="89">
        <f ca="1">IF(InterestRateType="Fixed",IF(F345=0,0,Beginning_Interest_Rate),IF(F345=0,0,$D$49+Year_4_Adjuster))</f>
        <v>0</v>
      </c>
      <c r="E346" s="51">
        <f t="shared" ca="1" si="16"/>
        <v>0</v>
      </c>
      <c r="F346" s="51">
        <f t="shared" ca="1" si="17"/>
        <v>0</v>
      </c>
    </row>
    <row r="347" spans="1:6">
      <c r="A347">
        <v>334</v>
      </c>
      <c r="B347" s="97">
        <f ca="1">IF(InterestRateType="Fixed",IF(F346=0,0,-PMT(D347/12,12*Number_of_Years,$F$13)),IF(F346=0,0,-PMT(D347/12,12*Number_of_Years-$A$49,$F$49)))</f>
        <v>0</v>
      </c>
      <c r="C347" s="97">
        <f t="shared" ca="1" si="15"/>
        <v>0</v>
      </c>
      <c r="D347" s="89">
        <f ca="1">IF(InterestRateType="Fixed",IF(F346=0,0,Beginning_Interest_Rate),IF(F346=0,0,$D$49+Year_4_Adjuster))</f>
        <v>0</v>
      </c>
      <c r="E347" s="51">
        <f t="shared" ca="1" si="16"/>
        <v>0</v>
      </c>
      <c r="F347" s="51">
        <f t="shared" ca="1" si="17"/>
        <v>0</v>
      </c>
    </row>
    <row r="348" spans="1:6">
      <c r="A348">
        <v>335</v>
      </c>
      <c r="B348" s="97">
        <f ca="1">IF(InterestRateType="Fixed",IF(F347=0,0,-PMT(D348/12,12*Number_of_Years,$F$13)),IF(F347=0,0,-PMT(D348/12,12*Number_of_Years-$A$49,$F$49)))</f>
        <v>0</v>
      </c>
      <c r="C348" s="97">
        <f t="shared" ca="1" si="15"/>
        <v>0</v>
      </c>
      <c r="D348" s="89">
        <f ca="1">IF(InterestRateType="Fixed",IF(F347=0,0,Beginning_Interest_Rate),IF(F347=0,0,$D$49+Year_4_Adjuster))</f>
        <v>0</v>
      </c>
      <c r="E348" s="51">
        <f t="shared" ca="1" si="16"/>
        <v>0</v>
      </c>
      <c r="F348" s="51">
        <f t="shared" ca="1" si="17"/>
        <v>0</v>
      </c>
    </row>
    <row r="349" spans="1:6">
      <c r="A349">
        <v>336</v>
      </c>
      <c r="B349" s="97">
        <f ca="1">IF(InterestRateType="Fixed",IF(F348=0,0,-PMT(D349/12,12*Number_of_Years,$F$13)),IF(F348=0,0,-PMT(D349/12,12*Number_of_Years-$A$49,$F$49)))</f>
        <v>0</v>
      </c>
      <c r="C349" s="97">
        <f t="shared" ca="1" si="15"/>
        <v>0</v>
      </c>
      <c r="D349" s="89">
        <f ca="1">IF(InterestRateType="Fixed",IF(F348=0,0,Beginning_Interest_Rate),IF(F348=0,0,$D$49+Year_4_Adjuster))</f>
        <v>0</v>
      </c>
      <c r="E349" s="51">
        <f t="shared" ca="1" si="16"/>
        <v>0</v>
      </c>
      <c r="F349" s="51">
        <f t="shared" ca="1" si="17"/>
        <v>0</v>
      </c>
    </row>
    <row r="350" spans="1:6">
      <c r="A350">
        <v>337</v>
      </c>
      <c r="B350" s="97">
        <f ca="1">IF(InterestRateType="Fixed",IF(F349=0,0,-PMT(D350/12,12*Number_of_Years,$F$13)),IF(F349=0,0,-PMT(D350/12,12*Number_of_Years-$A$49,$F$49)))</f>
        <v>0</v>
      </c>
      <c r="C350" s="97">
        <f t="shared" ca="1" si="15"/>
        <v>0</v>
      </c>
      <c r="D350" s="89">
        <f ca="1">IF(InterestRateType="Fixed",IF(F349=0,0,Beginning_Interest_Rate),IF(F349=0,0,$D$49+Year_4_Adjuster))</f>
        <v>0</v>
      </c>
      <c r="E350" s="51">
        <f t="shared" ca="1" si="16"/>
        <v>0</v>
      </c>
      <c r="F350" s="51">
        <f t="shared" ca="1" si="17"/>
        <v>0</v>
      </c>
    </row>
    <row r="351" spans="1:6">
      <c r="A351">
        <v>338</v>
      </c>
      <c r="B351" s="97">
        <f ca="1">IF(InterestRateType="Fixed",IF(F350=0,0,-PMT(D351/12,12*Number_of_Years,$F$13)),IF(F350=0,0,-PMT(D351/12,12*Number_of_Years-$A$49,$F$49)))</f>
        <v>0</v>
      </c>
      <c r="C351" s="97">
        <f t="shared" ca="1" si="15"/>
        <v>0</v>
      </c>
      <c r="D351" s="89">
        <f ca="1">IF(InterestRateType="Fixed",IF(F350=0,0,Beginning_Interest_Rate),IF(F350=0,0,$D$49+Year_4_Adjuster))</f>
        <v>0</v>
      </c>
      <c r="E351" s="51">
        <f t="shared" ca="1" si="16"/>
        <v>0</v>
      </c>
      <c r="F351" s="51">
        <f t="shared" ca="1" si="17"/>
        <v>0</v>
      </c>
    </row>
    <row r="352" spans="1:6">
      <c r="A352">
        <v>339</v>
      </c>
      <c r="B352" s="97">
        <f ca="1">IF(InterestRateType="Fixed",IF(F351=0,0,-PMT(D352/12,12*Number_of_Years,$F$13)),IF(F351=0,0,-PMT(D352/12,12*Number_of_Years-$A$49,$F$49)))</f>
        <v>0</v>
      </c>
      <c r="C352" s="97">
        <f t="shared" ca="1" si="15"/>
        <v>0</v>
      </c>
      <c r="D352" s="89">
        <f ca="1">IF(InterestRateType="Fixed",IF(F351=0,0,Beginning_Interest_Rate),IF(F351=0,0,$D$49+Year_4_Adjuster))</f>
        <v>0</v>
      </c>
      <c r="E352" s="51">
        <f t="shared" ca="1" si="16"/>
        <v>0</v>
      </c>
      <c r="F352" s="51">
        <f t="shared" ca="1" si="17"/>
        <v>0</v>
      </c>
    </row>
    <row r="353" spans="1:6">
      <c r="A353">
        <v>340</v>
      </c>
      <c r="B353" s="97">
        <f ca="1">IF(InterestRateType="Fixed",IF(F352=0,0,-PMT(D353/12,12*Number_of_Years,$F$13)),IF(F352=0,0,-PMT(D353/12,12*Number_of_Years-$A$49,$F$49)))</f>
        <v>0</v>
      </c>
      <c r="C353" s="97">
        <f t="shared" ca="1" si="15"/>
        <v>0</v>
      </c>
      <c r="D353" s="89">
        <f ca="1">IF(InterestRateType="Fixed",IF(F352=0,0,Beginning_Interest_Rate),IF(F352=0,0,$D$49+Year_4_Adjuster))</f>
        <v>0</v>
      </c>
      <c r="E353" s="51">
        <f t="shared" ca="1" si="16"/>
        <v>0</v>
      </c>
      <c r="F353" s="51">
        <f t="shared" ca="1" si="17"/>
        <v>0</v>
      </c>
    </row>
    <row r="354" spans="1:6">
      <c r="A354">
        <v>341</v>
      </c>
      <c r="B354" s="97">
        <f ca="1">IF(InterestRateType="Fixed",IF(F353=0,0,-PMT(D354/12,12*Number_of_Years,$F$13)),IF(F353=0,0,-PMT(D354/12,12*Number_of_Years-$A$49,$F$49)))</f>
        <v>0</v>
      </c>
      <c r="C354" s="97">
        <f t="shared" ca="1" si="15"/>
        <v>0</v>
      </c>
      <c r="D354" s="89">
        <f ca="1">IF(InterestRateType="Fixed",IF(F353=0,0,Beginning_Interest_Rate),IF(F353=0,0,$D$49+Year_4_Adjuster))</f>
        <v>0</v>
      </c>
      <c r="E354" s="51">
        <f t="shared" ca="1" si="16"/>
        <v>0</v>
      </c>
      <c r="F354" s="51">
        <f t="shared" ca="1" si="17"/>
        <v>0</v>
      </c>
    </row>
    <row r="355" spans="1:6">
      <c r="A355">
        <v>342</v>
      </c>
      <c r="B355" s="97">
        <f ca="1">IF(InterestRateType="Fixed",IF(F354=0,0,-PMT(D355/12,12*Number_of_Years,$F$13)),IF(F354=0,0,-PMT(D355/12,12*Number_of_Years-$A$49,$F$49)))</f>
        <v>0</v>
      </c>
      <c r="C355" s="97">
        <f t="shared" ca="1" si="15"/>
        <v>0</v>
      </c>
      <c r="D355" s="89">
        <f ca="1">IF(InterestRateType="Fixed",IF(F354=0,0,Beginning_Interest_Rate),IF(F354=0,0,$D$49+Year_4_Adjuster))</f>
        <v>0</v>
      </c>
      <c r="E355" s="51">
        <f t="shared" ca="1" si="16"/>
        <v>0</v>
      </c>
      <c r="F355" s="51">
        <f t="shared" ca="1" si="17"/>
        <v>0</v>
      </c>
    </row>
    <row r="356" spans="1:6">
      <c r="A356">
        <v>343</v>
      </c>
      <c r="B356" s="97">
        <f ca="1">IF(InterestRateType="Fixed",IF(F355=0,0,-PMT(D356/12,12*Number_of_Years,$F$13)),IF(F355=0,0,-PMT(D356/12,12*Number_of_Years-$A$49,$F$49)))</f>
        <v>0</v>
      </c>
      <c r="C356" s="97">
        <f t="shared" ca="1" si="15"/>
        <v>0</v>
      </c>
      <c r="D356" s="89">
        <f ca="1">IF(InterestRateType="Fixed",IF(F355=0,0,Beginning_Interest_Rate),IF(F355=0,0,$D$49+Year_4_Adjuster))</f>
        <v>0</v>
      </c>
      <c r="E356" s="51">
        <f t="shared" ca="1" si="16"/>
        <v>0</v>
      </c>
      <c r="F356" s="51">
        <f t="shared" ca="1" si="17"/>
        <v>0</v>
      </c>
    </row>
    <row r="357" spans="1:6">
      <c r="A357">
        <v>344</v>
      </c>
      <c r="B357" s="97">
        <f ca="1">IF(InterestRateType="Fixed",IF(F356=0,0,-PMT(D357/12,12*Number_of_Years,$F$13)),IF(F356=0,0,-PMT(D357/12,12*Number_of_Years-$A$49,$F$49)))</f>
        <v>0</v>
      </c>
      <c r="C357" s="97">
        <f t="shared" ca="1" si="15"/>
        <v>0</v>
      </c>
      <c r="D357" s="89">
        <f ca="1">IF(InterestRateType="Fixed",IF(F356=0,0,Beginning_Interest_Rate),IF(F356=0,0,$D$49+Year_4_Adjuster))</f>
        <v>0</v>
      </c>
      <c r="E357" s="51">
        <f t="shared" ca="1" si="16"/>
        <v>0</v>
      </c>
      <c r="F357" s="51">
        <f t="shared" ca="1" si="17"/>
        <v>0</v>
      </c>
    </row>
    <row r="358" spans="1:6">
      <c r="A358">
        <v>345</v>
      </c>
      <c r="B358" s="97">
        <f ca="1">IF(InterestRateType="Fixed",IF(F357=0,0,-PMT(D358/12,12*Number_of_Years,$F$13)),IF(F357=0,0,-PMT(D358/12,12*Number_of_Years-$A$49,$F$49)))</f>
        <v>0</v>
      </c>
      <c r="C358" s="97">
        <f t="shared" ca="1" si="15"/>
        <v>0</v>
      </c>
      <c r="D358" s="89">
        <f ca="1">IF(InterestRateType="Fixed",IF(F357=0,0,Beginning_Interest_Rate),IF(F357=0,0,$D$49+Year_4_Adjuster))</f>
        <v>0</v>
      </c>
      <c r="E358" s="51">
        <f t="shared" ca="1" si="16"/>
        <v>0</v>
      </c>
      <c r="F358" s="51">
        <f t="shared" ca="1" si="17"/>
        <v>0</v>
      </c>
    </row>
    <row r="359" spans="1:6">
      <c r="A359">
        <v>346</v>
      </c>
      <c r="B359" s="97">
        <f ca="1">IF(InterestRateType="Fixed",IF(F358=0,0,-PMT(D359/12,12*Number_of_Years,$F$13)),IF(F358=0,0,-PMT(D359/12,12*Number_of_Years-$A$49,$F$49)))</f>
        <v>0</v>
      </c>
      <c r="C359" s="97">
        <f t="shared" ca="1" si="15"/>
        <v>0</v>
      </c>
      <c r="D359" s="89">
        <f ca="1">IF(InterestRateType="Fixed",IF(F358=0,0,Beginning_Interest_Rate),IF(F358=0,0,$D$49+Year_4_Adjuster))</f>
        <v>0</v>
      </c>
      <c r="E359" s="51">
        <f t="shared" ca="1" si="16"/>
        <v>0</v>
      </c>
      <c r="F359" s="51">
        <f t="shared" ca="1" si="17"/>
        <v>0</v>
      </c>
    </row>
    <row r="360" spans="1:6">
      <c r="A360">
        <v>347</v>
      </c>
      <c r="B360" s="97">
        <f ca="1">IF(InterestRateType="Fixed",IF(F359=0,0,-PMT(D360/12,12*Number_of_Years,$F$13)),IF(F359=0,0,-PMT(D360/12,12*Number_of_Years-$A$49,$F$49)))</f>
        <v>0</v>
      </c>
      <c r="C360" s="97">
        <f t="shared" ca="1" si="15"/>
        <v>0</v>
      </c>
      <c r="D360" s="89">
        <f ca="1">IF(InterestRateType="Fixed",IF(F359=0,0,Beginning_Interest_Rate),IF(F359=0,0,$D$49+Year_4_Adjuster))</f>
        <v>0</v>
      </c>
      <c r="E360" s="51">
        <f t="shared" ca="1" si="16"/>
        <v>0</v>
      </c>
      <c r="F360" s="51">
        <f t="shared" ca="1" si="17"/>
        <v>0</v>
      </c>
    </row>
    <row r="361" spans="1:6">
      <c r="A361">
        <v>348</v>
      </c>
      <c r="B361" s="97">
        <f ca="1">IF(InterestRateType="Fixed",IF(F360=0,0,-PMT(D361/12,12*Number_of_Years,$F$13)),IF(F360=0,0,-PMT(D361/12,12*Number_of_Years-$A$49,$F$49)))</f>
        <v>0</v>
      </c>
      <c r="C361" s="97">
        <f t="shared" ca="1" si="15"/>
        <v>0</v>
      </c>
      <c r="D361" s="89">
        <f ca="1">IF(InterestRateType="Fixed",IF(F360=0,0,Beginning_Interest_Rate),IF(F360=0,0,$D$49+Year_4_Adjuster))</f>
        <v>0</v>
      </c>
      <c r="E361" s="51">
        <f t="shared" ca="1" si="16"/>
        <v>0</v>
      </c>
      <c r="F361" s="51">
        <f t="shared" ca="1" si="17"/>
        <v>0</v>
      </c>
    </row>
    <row r="362" spans="1:6">
      <c r="A362">
        <v>349</v>
      </c>
      <c r="B362" s="97">
        <f ca="1">IF(InterestRateType="Fixed",IF(F361=0,0,-PMT(D362/12,12*Number_of_Years,$F$13)),IF(F361=0,0,-PMT(D362/12,12*Number_of_Years-$A$49,$F$49)))</f>
        <v>0</v>
      </c>
      <c r="C362" s="97">
        <f t="shared" ca="1" si="15"/>
        <v>0</v>
      </c>
      <c r="D362" s="89">
        <f ca="1">IF(InterestRateType="Fixed",IF(F361=0,0,Beginning_Interest_Rate),IF(F361=0,0,$D$49+Year_4_Adjuster))</f>
        <v>0</v>
      </c>
      <c r="E362" s="51">
        <f t="shared" ca="1" si="16"/>
        <v>0</v>
      </c>
      <c r="F362" s="51">
        <f t="shared" ca="1" si="17"/>
        <v>0</v>
      </c>
    </row>
    <row r="363" spans="1:6">
      <c r="A363">
        <v>350</v>
      </c>
      <c r="B363" s="97">
        <f ca="1">IF(InterestRateType="Fixed",IF(F362=0,0,-PMT(D363/12,12*Number_of_Years,$F$13)),IF(F362=0,0,-PMT(D363/12,12*Number_of_Years-$A$49,$F$49)))</f>
        <v>0</v>
      </c>
      <c r="C363" s="97">
        <f t="shared" ca="1" si="15"/>
        <v>0</v>
      </c>
      <c r="D363" s="89">
        <f ca="1">IF(InterestRateType="Fixed",IF(F362=0,0,Beginning_Interest_Rate),IF(F362=0,0,$D$49+Year_4_Adjuster))</f>
        <v>0</v>
      </c>
      <c r="E363" s="51">
        <f t="shared" ca="1" si="16"/>
        <v>0</v>
      </c>
      <c r="F363" s="51">
        <f t="shared" ca="1" si="17"/>
        <v>0</v>
      </c>
    </row>
    <row r="364" spans="1:6">
      <c r="A364">
        <v>351</v>
      </c>
      <c r="B364" s="97">
        <f ca="1">IF(InterestRateType="Fixed",IF(F363=0,0,-PMT(D364/12,12*Number_of_Years,$F$13)),IF(F363=0,0,-PMT(D364/12,12*Number_of_Years-$A$49,$F$49)))</f>
        <v>0</v>
      </c>
      <c r="C364" s="97">
        <f t="shared" ca="1" si="15"/>
        <v>0</v>
      </c>
      <c r="D364" s="89">
        <f ca="1">IF(InterestRateType="Fixed",IF(F363=0,0,Beginning_Interest_Rate),IF(F363=0,0,$D$49+Year_4_Adjuster))</f>
        <v>0</v>
      </c>
      <c r="E364" s="51">
        <f t="shared" ca="1" si="16"/>
        <v>0</v>
      </c>
      <c r="F364" s="51">
        <f t="shared" ca="1" si="17"/>
        <v>0</v>
      </c>
    </row>
    <row r="365" spans="1:6">
      <c r="A365">
        <v>352</v>
      </c>
      <c r="B365" s="97">
        <f ca="1">IF(InterestRateType="Fixed",IF(F364=0,0,-PMT(D365/12,12*Number_of_Years,$F$13)),IF(F364=0,0,-PMT(D365/12,12*Number_of_Years-$A$49,$F$49)))</f>
        <v>0</v>
      </c>
      <c r="C365" s="97">
        <f t="shared" ca="1" si="15"/>
        <v>0</v>
      </c>
      <c r="D365" s="89">
        <f ca="1">IF(InterestRateType="Fixed",IF(F364=0,0,Beginning_Interest_Rate),IF(F364=0,0,$D$49+Year_4_Adjuster))</f>
        <v>0</v>
      </c>
      <c r="E365" s="51">
        <f t="shared" ca="1" si="16"/>
        <v>0</v>
      </c>
      <c r="F365" s="51">
        <f t="shared" ca="1" si="17"/>
        <v>0</v>
      </c>
    </row>
    <row r="366" spans="1:6">
      <c r="A366">
        <v>353</v>
      </c>
      <c r="B366" s="97">
        <f ca="1">IF(InterestRateType="Fixed",IF(F365=0,0,-PMT(D366/12,12*Number_of_Years,$F$13)),IF(F365=0,0,-PMT(D366/12,12*Number_of_Years-$A$49,$F$49)))</f>
        <v>0</v>
      </c>
      <c r="C366" s="97">
        <f t="shared" ca="1" si="15"/>
        <v>0</v>
      </c>
      <c r="D366" s="89">
        <f ca="1">IF(InterestRateType="Fixed",IF(F365=0,0,Beginning_Interest_Rate),IF(F365=0,0,$D$49+Year_4_Adjuster))</f>
        <v>0</v>
      </c>
      <c r="E366" s="51">
        <f t="shared" ca="1" si="16"/>
        <v>0</v>
      </c>
      <c r="F366" s="51">
        <f t="shared" ca="1" si="17"/>
        <v>0</v>
      </c>
    </row>
    <row r="367" spans="1:6">
      <c r="A367">
        <v>354</v>
      </c>
      <c r="B367" s="97">
        <f ca="1">IF(InterestRateType="Fixed",IF(F366=0,0,-PMT(D367/12,12*Number_of_Years,$F$13)),IF(F366=0,0,-PMT(D367/12,12*Number_of_Years-$A$49,$F$49)))</f>
        <v>0</v>
      </c>
      <c r="C367" s="97">
        <f t="shared" ca="1" si="15"/>
        <v>0</v>
      </c>
      <c r="D367" s="89">
        <f ca="1">IF(InterestRateType="Fixed",IF(F366=0,0,Beginning_Interest_Rate),IF(F366=0,0,$D$49+Year_4_Adjuster))</f>
        <v>0</v>
      </c>
      <c r="E367" s="51">
        <f t="shared" ca="1" si="16"/>
        <v>0</v>
      </c>
      <c r="F367" s="51">
        <f t="shared" ca="1" si="17"/>
        <v>0</v>
      </c>
    </row>
    <row r="368" spans="1:6">
      <c r="A368">
        <v>355</v>
      </c>
      <c r="B368" s="97">
        <f ca="1">IF(InterestRateType="Fixed",IF(F367=0,0,-PMT(D368/12,12*Number_of_Years,$F$13)),IF(F367=0,0,-PMT(D368/12,12*Number_of_Years-$A$49,$F$49)))</f>
        <v>0</v>
      </c>
      <c r="C368" s="97">
        <f t="shared" ca="1" si="15"/>
        <v>0</v>
      </c>
      <c r="D368" s="89">
        <f ca="1">IF(InterestRateType="Fixed",IF(F367=0,0,Beginning_Interest_Rate),IF(F367=0,0,$D$49+Year_4_Adjuster))</f>
        <v>0</v>
      </c>
      <c r="E368" s="51">
        <f t="shared" ca="1" si="16"/>
        <v>0</v>
      </c>
      <c r="F368" s="51">
        <f t="shared" ca="1" si="17"/>
        <v>0</v>
      </c>
    </row>
    <row r="369" spans="1:6">
      <c r="A369">
        <v>356</v>
      </c>
      <c r="B369" s="97">
        <f ca="1">IF(InterestRateType="Fixed",IF(F368=0,0,-PMT(D369/12,12*Number_of_Years,$F$13)),IF(F368=0,0,-PMT(D369/12,12*Number_of_Years-$A$49,$F$49)))</f>
        <v>0</v>
      </c>
      <c r="C369" s="97">
        <f t="shared" ca="1" si="15"/>
        <v>0</v>
      </c>
      <c r="D369" s="89">
        <f ca="1">IF(InterestRateType="Fixed",IF(F368=0,0,Beginning_Interest_Rate),IF(F368=0,0,$D$49+Year_4_Adjuster))</f>
        <v>0</v>
      </c>
      <c r="E369" s="51">
        <f t="shared" ca="1" si="16"/>
        <v>0</v>
      </c>
      <c r="F369" s="51">
        <f t="shared" ca="1" si="17"/>
        <v>0</v>
      </c>
    </row>
    <row r="370" spans="1:6">
      <c r="A370">
        <v>357</v>
      </c>
      <c r="B370" s="97">
        <f ca="1">IF(InterestRateType="Fixed",IF(F369=0,0,-PMT(D370/12,12*Number_of_Years,$F$13)),IF(F369=0,0,-PMT(D370/12,12*Number_of_Years-$A$49,$F$49)))</f>
        <v>0</v>
      </c>
      <c r="C370" s="97">
        <f t="shared" ca="1" si="15"/>
        <v>0</v>
      </c>
      <c r="D370" s="89">
        <f ca="1">IF(InterestRateType="Fixed",IF(F369=0,0,Beginning_Interest_Rate),IF(F369=0,0,$D$49+Year_4_Adjuster))</f>
        <v>0</v>
      </c>
      <c r="E370" s="51">
        <f t="shared" ca="1" si="16"/>
        <v>0</v>
      </c>
      <c r="F370" s="51">
        <f t="shared" ca="1" si="17"/>
        <v>0</v>
      </c>
    </row>
    <row r="371" spans="1:6">
      <c r="A371">
        <v>358</v>
      </c>
      <c r="B371" s="97">
        <f ca="1">IF(InterestRateType="Fixed",IF(F370=0,0,-PMT(D371/12,12*Number_of_Years,$F$13)),IF(F370=0,0,-PMT(D371/12,12*Number_of_Years-$A$49,$F$49)))</f>
        <v>0</v>
      </c>
      <c r="C371" s="97">
        <f t="shared" ca="1" si="15"/>
        <v>0</v>
      </c>
      <c r="D371" s="89">
        <f ca="1">IF(InterestRateType="Fixed",IF(F370=0,0,Beginning_Interest_Rate),IF(F370=0,0,$D$49+Year_4_Adjuster))</f>
        <v>0</v>
      </c>
      <c r="E371" s="51">
        <f t="shared" ca="1" si="16"/>
        <v>0</v>
      </c>
      <c r="F371" s="51">
        <f t="shared" ca="1" si="17"/>
        <v>0</v>
      </c>
    </row>
    <row r="372" spans="1:6">
      <c r="A372">
        <v>359</v>
      </c>
      <c r="B372" s="97">
        <f ca="1">IF(InterestRateType="Fixed",IF(F371=0,0,-PMT(D372/12,12*Number_of_Years,$F$13)),IF(F371=0,0,-PMT(D372/12,12*Number_of_Years-$A$49,$F$49)))</f>
        <v>0</v>
      </c>
      <c r="C372" s="97">
        <f t="shared" ca="1" si="15"/>
        <v>0</v>
      </c>
      <c r="D372" s="89">
        <f ca="1">IF(InterestRateType="Fixed",IF(F371=0,0,Beginning_Interest_Rate),IF(F371=0,0,$D$49+Year_4_Adjuster))</f>
        <v>0</v>
      </c>
      <c r="E372" s="51">
        <f t="shared" ca="1" si="16"/>
        <v>0</v>
      </c>
      <c r="F372" s="51">
        <f t="shared" ca="1" si="17"/>
        <v>0</v>
      </c>
    </row>
    <row r="373" spans="1:6">
      <c r="A373">
        <v>360</v>
      </c>
      <c r="B373" s="97">
        <f ca="1">IF(InterestRateType="Fixed",IF(F372=0,0,-PMT(D373/12,12*Number_of_Years,$F$13)),IF(F372=0,0,-PMT(D373/12,12*Number_of_Years-$A$49,$F$49)))</f>
        <v>0</v>
      </c>
      <c r="C373" s="97">
        <f t="shared" ca="1" si="15"/>
        <v>0</v>
      </c>
      <c r="D373" s="89">
        <f ca="1">IF(InterestRateType="Fixed",IF(F372=0,0,Beginning_Interest_Rate),IF(F372=0,0,$D$49+Year_4_Adjuster))</f>
        <v>0</v>
      </c>
      <c r="E373" s="51">
        <f t="shared" ca="1" si="16"/>
        <v>0</v>
      </c>
      <c r="F373" s="51">
        <f t="shared" ca="1" si="17"/>
        <v>0</v>
      </c>
    </row>
  </sheetData>
  <pageMargins left="0.7" right="0.7" top="0.75" bottom="0.75" header="0.3" footer="0.3"/>
  <drawing r:id="rId1"/>
  <legacyDrawing r:id="rId2"/>
  <controls>
    <mc:AlternateContent xmlns:mc="http://schemas.openxmlformats.org/markup-compatibility/2006">
      <mc:Choice Requires="x14">
        <control shapeId="3078" r:id="rId3" name="SpinButton1">
          <controlPr defaultSize="0" autoLine="0" r:id="rId4">
            <anchor moveWithCells="1">
              <from>
                <xdr:col>7</xdr:col>
                <xdr:colOff>9525</xdr:colOff>
                <xdr:row>6</xdr:row>
                <xdr:rowOff>9525</xdr:rowOff>
              </from>
              <to>
                <xdr:col>7</xdr:col>
                <xdr:colOff>142875</xdr:colOff>
                <xdr:row>6</xdr:row>
                <xdr:rowOff>180975</xdr:rowOff>
              </to>
            </anchor>
          </controlPr>
        </control>
      </mc:Choice>
      <mc:Fallback>
        <control shapeId="3078" r:id="rId3" name="SpinButton1"/>
      </mc:Fallback>
    </mc:AlternateContent>
    <mc:AlternateContent xmlns:mc="http://schemas.openxmlformats.org/markup-compatibility/2006">
      <mc:Choice Requires="x14">
        <control shapeId="3073" r:id="rId5" name="Spinner 1">
          <controlPr defaultSize="0" autoPict="0">
            <anchor moveWithCells="1" sizeWithCells="1">
              <from>
                <xdr:col>1</xdr:col>
                <xdr:colOff>0</xdr:colOff>
                <xdr:row>7</xdr:row>
                <xdr:rowOff>9525</xdr:rowOff>
              </from>
              <to>
                <xdr:col>1</xdr:col>
                <xdr:colOff>142875</xdr:colOff>
                <xdr:row>7</xdr:row>
                <xdr:rowOff>180975</xdr:rowOff>
              </to>
            </anchor>
          </controlPr>
        </control>
      </mc:Choice>
    </mc:AlternateContent>
    <mc:AlternateContent xmlns:mc="http://schemas.openxmlformats.org/markup-compatibility/2006">
      <mc:Choice Requires="x14">
        <control shapeId="3079" r:id="rId6" name="Spinner 7">
          <controlPr defaultSize="0" autoPict="0">
            <anchor moveWithCells="1" sizeWithCells="1">
              <from>
                <xdr:col>4</xdr:col>
                <xdr:colOff>0</xdr:colOff>
                <xdr:row>6</xdr:row>
                <xdr:rowOff>9525</xdr:rowOff>
              </from>
              <to>
                <xdr:col>4</xdr:col>
                <xdr:colOff>114300</xdr:colOff>
                <xdr:row>6</xdr:row>
                <xdr:rowOff>180975</xdr:rowOff>
              </to>
            </anchor>
          </controlPr>
        </control>
      </mc:Choice>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33"/>
  <sheetViews>
    <sheetView tabSelected="1" workbookViewId="0">
      <selection activeCell="B9" sqref="B9"/>
    </sheetView>
  </sheetViews>
  <sheetFormatPr defaultRowHeight="15"/>
  <cols>
    <col min="1" max="1" width="35.7109375" bestFit="1" customWidth="1"/>
    <col min="5" max="5" width="7.85546875" customWidth="1"/>
  </cols>
  <sheetData>
    <row r="1" spans="1:7">
      <c r="A1" s="1" t="s">
        <v>115</v>
      </c>
      <c r="B1" s="1"/>
      <c r="C1" s="1"/>
    </row>
    <row r="2" spans="1:7">
      <c r="A2" s="1" t="s">
        <v>136</v>
      </c>
      <c r="B2" s="1"/>
      <c r="C2" s="1"/>
    </row>
    <row r="3" spans="1:7">
      <c r="A3" s="100" t="s">
        <v>137</v>
      </c>
      <c r="B3" s="100"/>
      <c r="C3" s="102">
        <v>70</v>
      </c>
      <c r="D3" s="1" t="s">
        <v>138</v>
      </c>
    </row>
    <row r="4" spans="1:7">
      <c r="A4" s="99" t="s">
        <v>139</v>
      </c>
      <c r="B4" s="99"/>
      <c r="C4" s="90">
        <f>Value_rate</f>
        <v>70</v>
      </c>
      <c r="D4" s="1" t="s">
        <v>140</v>
      </c>
    </row>
    <row r="5" spans="1:7">
      <c r="A5" s="98"/>
      <c r="B5" s="98"/>
      <c r="C5" s="90"/>
      <c r="D5" s="1"/>
    </row>
    <row r="6" spans="1:7">
      <c r="A6" s="101" t="s">
        <v>141</v>
      </c>
      <c r="B6" s="98"/>
      <c r="C6" s="90"/>
      <c r="D6" s="1"/>
    </row>
    <row r="7" spans="1:7">
      <c r="A7" s="100" t="s">
        <v>142</v>
      </c>
      <c r="B7" s="100"/>
      <c r="C7" s="100"/>
      <c r="D7" s="100"/>
      <c r="E7" s="100"/>
      <c r="F7" s="103">
        <v>50</v>
      </c>
      <c r="G7" s="1" t="s">
        <v>143</v>
      </c>
    </row>
    <row r="9" spans="1:7">
      <c r="A9" s="101" t="s">
        <v>144</v>
      </c>
      <c r="B9" s="98"/>
      <c r="C9" s="90"/>
      <c r="D9" s="1"/>
    </row>
    <row r="10" spans="1:7">
      <c r="A10" s="100" t="s">
        <v>145</v>
      </c>
      <c r="B10" s="100"/>
      <c r="C10" s="103">
        <v>50</v>
      </c>
      <c r="D10" s="1" t="s">
        <v>146</v>
      </c>
    </row>
    <row r="11" spans="1:7">
      <c r="A11" s="1"/>
      <c r="B11" s="1"/>
      <c r="C11" s="1"/>
    </row>
    <row r="12" spans="1:7">
      <c r="A12" t="s">
        <v>147</v>
      </c>
    </row>
    <row r="14" spans="1:7">
      <c r="A14" t="s">
        <v>118</v>
      </c>
      <c r="B14" t="str">
        <f ca="1">IF((SUM(Debts)+FirstMonthPayment) &gt; (Rule1Rate *MonthlyIncome),"Failed","Passed")</f>
        <v>Failed</v>
      </c>
    </row>
    <row r="15" spans="1:7">
      <c r="A15" s="92" t="s">
        <v>119</v>
      </c>
      <c r="B15" s="92"/>
      <c r="C15" s="92"/>
      <c r="D15" s="92"/>
      <c r="E15" s="92"/>
      <c r="F15" s="104">
        <v>40</v>
      </c>
      <c r="G15" t="s">
        <v>120</v>
      </c>
    </row>
    <row r="17" spans="1:8">
      <c r="A17" t="s">
        <v>121</v>
      </c>
      <c r="B17" t="str">
        <f ca="1">IF(SUMIF(DebtType,"Credit Card", Debts) &gt; (Rule2Rate*MonthlyIncome), "Failed","Passed")</f>
        <v>Failed</v>
      </c>
    </row>
    <row r="18" spans="1:8">
      <c r="A18" s="92" t="s">
        <v>122</v>
      </c>
      <c r="B18" s="92"/>
      <c r="C18" s="92"/>
      <c r="D18" s="104">
        <v>10</v>
      </c>
      <c r="E18" t="s">
        <v>123</v>
      </c>
    </row>
    <row r="20" spans="1:8">
      <c r="A20" t="s">
        <v>124</v>
      </c>
      <c r="B20" t="str">
        <f>IF(LoanRequestAmount &gt; (Rule3Rate*AnnualGrossIncome), "Failed","Passed")</f>
        <v>Passed</v>
      </c>
    </row>
    <row r="21" spans="1:8">
      <c r="A21" s="92" t="s">
        <v>125</v>
      </c>
      <c r="B21" s="92"/>
      <c r="C21" s="104">
        <v>5</v>
      </c>
      <c r="D21" t="s">
        <v>126</v>
      </c>
    </row>
    <row r="23" spans="1:8">
      <c r="A23" t="s">
        <v>148</v>
      </c>
      <c r="B23" t="str">
        <f ca="1">IF(SUM(AllStockValues) &gt; (Rule4Rate*LoanRequestAmount),"Passed","Failed")</f>
        <v>Failed</v>
      </c>
    </row>
    <row r="24" spans="1:8">
      <c r="A24" s="92" t="s">
        <v>149</v>
      </c>
      <c r="B24" s="92"/>
      <c r="C24" s="104">
        <v>3</v>
      </c>
      <c r="D24" t="s">
        <v>150</v>
      </c>
    </row>
    <row r="27" spans="1:8">
      <c r="H27">
        <v>50</v>
      </c>
    </row>
    <row r="33" spans="5:5">
      <c r="E33">
        <v>3</v>
      </c>
    </row>
  </sheetData>
  <mergeCells count="8">
    <mergeCell ref="A24:B24"/>
    <mergeCell ref="A15:E15"/>
    <mergeCell ref="A18:C18"/>
    <mergeCell ref="A21:B21"/>
    <mergeCell ref="A3:B3"/>
    <mergeCell ref="A4:B4"/>
    <mergeCell ref="A7:E7"/>
    <mergeCell ref="A10:B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Spinner 1">
              <controlPr defaultSize="0" autoPict="0">
                <anchor moveWithCells="1" sizeWithCells="1">
                  <from>
                    <xdr:col>2</xdr:col>
                    <xdr:colOff>19050</xdr:colOff>
                    <xdr:row>2</xdr:row>
                    <xdr:rowOff>9525</xdr:rowOff>
                  </from>
                  <to>
                    <xdr:col>2</xdr:col>
                    <xdr:colOff>161925</xdr:colOff>
                    <xdr:row>3</xdr:row>
                    <xdr:rowOff>0</xdr:rowOff>
                  </to>
                </anchor>
              </controlPr>
            </control>
          </mc:Choice>
        </mc:AlternateContent>
        <mc:AlternateContent xmlns:mc="http://schemas.openxmlformats.org/markup-compatibility/2006">
          <mc:Choice Requires="x14">
            <control shapeId="5122" r:id="rId4" name="Spinner 2">
              <controlPr defaultSize="0" autoPict="0">
                <anchor moveWithCells="1" sizeWithCells="1">
                  <from>
                    <xdr:col>5</xdr:col>
                    <xdr:colOff>0</xdr:colOff>
                    <xdr:row>14</xdr:row>
                    <xdr:rowOff>0</xdr:rowOff>
                  </from>
                  <to>
                    <xdr:col>5</xdr:col>
                    <xdr:colOff>123825</xdr:colOff>
                    <xdr:row>15</xdr:row>
                    <xdr:rowOff>0</xdr:rowOff>
                  </to>
                </anchor>
              </controlPr>
            </control>
          </mc:Choice>
        </mc:AlternateContent>
        <mc:AlternateContent xmlns:mc="http://schemas.openxmlformats.org/markup-compatibility/2006">
          <mc:Choice Requires="x14">
            <control shapeId="5123" r:id="rId5" name="Spinner 3">
              <controlPr defaultSize="0" autoPict="0">
                <anchor moveWithCells="1" sizeWithCells="1">
                  <from>
                    <xdr:col>3</xdr:col>
                    <xdr:colOff>9525</xdr:colOff>
                    <xdr:row>17</xdr:row>
                    <xdr:rowOff>9525</xdr:rowOff>
                  </from>
                  <to>
                    <xdr:col>3</xdr:col>
                    <xdr:colOff>133350</xdr:colOff>
                    <xdr:row>18</xdr:row>
                    <xdr:rowOff>9525</xdr:rowOff>
                  </to>
                </anchor>
              </controlPr>
            </control>
          </mc:Choice>
        </mc:AlternateContent>
        <mc:AlternateContent xmlns:mc="http://schemas.openxmlformats.org/markup-compatibility/2006">
          <mc:Choice Requires="x14">
            <control shapeId="5124" r:id="rId6" name="Spinner 4">
              <controlPr defaultSize="0" autoPict="0">
                <anchor moveWithCells="1" sizeWithCells="1">
                  <from>
                    <xdr:col>2</xdr:col>
                    <xdr:colOff>9525</xdr:colOff>
                    <xdr:row>20</xdr:row>
                    <xdr:rowOff>0</xdr:rowOff>
                  </from>
                  <to>
                    <xdr:col>2</xdr:col>
                    <xdr:colOff>133350</xdr:colOff>
                    <xdr:row>21</xdr:row>
                    <xdr:rowOff>0</xdr:rowOff>
                  </to>
                </anchor>
              </controlPr>
            </control>
          </mc:Choice>
        </mc:AlternateContent>
        <mc:AlternateContent xmlns:mc="http://schemas.openxmlformats.org/markup-compatibility/2006">
          <mc:Choice Requires="x14">
            <control shapeId="5125" r:id="rId7" name="Spinner 5">
              <controlPr defaultSize="0" autoPict="0">
                <anchor moveWithCells="1" sizeWithCells="1">
                  <from>
                    <xdr:col>5</xdr:col>
                    <xdr:colOff>9525</xdr:colOff>
                    <xdr:row>6</xdr:row>
                    <xdr:rowOff>0</xdr:rowOff>
                  </from>
                  <to>
                    <xdr:col>5</xdr:col>
                    <xdr:colOff>133350</xdr:colOff>
                    <xdr:row>7</xdr:row>
                    <xdr:rowOff>0</xdr:rowOff>
                  </to>
                </anchor>
              </controlPr>
            </control>
          </mc:Choice>
        </mc:AlternateContent>
        <mc:AlternateContent xmlns:mc="http://schemas.openxmlformats.org/markup-compatibility/2006">
          <mc:Choice Requires="x14">
            <control shapeId="5126" r:id="rId8" name="Spinner 6">
              <controlPr defaultSize="0" autoPict="0">
                <anchor moveWithCells="1" sizeWithCells="1">
                  <from>
                    <xdr:col>2</xdr:col>
                    <xdr:colOff>9525</xdr:colOff>
                    <xdr:row>9</xdr:row>
                    <xdr:rowOff>0</xdr:rowOff>
                  </from>
                  <to>
                    <xdr:col>2</xdr:col>
                    <xdr:colOff>133350</xdr:colOff>
                    <xdr:row>10</xdr:row>
                    <xdr:rowOff>0</xdr:rowOff>
                  </to>
                </anchor>
              </controlPr>
            </control>
          </mc:Choice>
        </mc:AlternateContent>
        <mc:AlternateContent xmlns:mc="http://schemas.openxmlformats.org/markup-compatibility/2006">
          <mc:Choice Requires="x14">
            <control shapeId="5127" r:id="rId9" name="Spinner 7">
              <controlPr defaultSize="0" autoPict="0">
                <anchor moveWithCells="1" sizeWithCells="1">
                  <from>
                    <xdr:col>2</xdr:col>
                    <xdr:colOff>9525</xdr:colOff>
                    <xdr:row>23</xdr:row>
                    <xdr:rowOff>0</xdr:rowOff>
                  </from>
                  <to>
                    <xdr:col>2</xdr:col>
                    <xdr:colOff>133350</xdr:colOff>
                    <xdr:row>24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dimension ref="A2:M29"/>
  <sheetViews>
    <sheetView topLeftCell="C1" workbookViewId="0">
      <selection activeCell="I30" sqref="I30"/>
    </sheetView>
  </sheetViews>
  <sheetFormatPr defaultRowHeight="15"/>
  <cols>
    <col min="1" max="1" width="30.28515625" bestFit="1" customWidth="1"/>
    <col min="2" max="2" width="35.42578125" customWidth="1"/>
    <col min="3" max="3" width="23.140625" bestFit="1" customWidth="1"/>
    <col min="4" max="4" width="17.28515625" bestFit="1" customWidth="1"/>
    <col min="5" max="5" width="14.140625" customWidth="1"/>
    <col min="6" max="6" width="8" bestFit="1" customWidth="1"/>
    <col min="7" max="7" width="21.140625" bestFit="1" customWidth="1"/>
    <col min="8" max="8" width="10.5703125" bestFit="1" customWidth="1"/>
    <col min="9" max="9" width="10.28515625" bestFit="1" customWidth="1"/>
    <col min="10" max="10" width="10.7109375" bestFit="1" customWidth="1"/>
    <col min="11" max="11" width="11.140625" bestFit="1" customWidth="1"/>
    <col min="12" max="12" width="8" bestFit="1" customWidth="1"/>
    <col min="13" max="13" width="6.140625" bestFit="1" customWidth="1"/>
  </cols>
  <sheetData>
    <row r="2" spans="1:13" ht="15.75" thickBot="1"/>
    <row r="3" spans="1:13" ht="15.75" thickBot="1">
      <c r="A3" s="11" t="s">
        <v>14</v>
      </c>
      <c r="B3" s="12" t="s">
        <v>15</v>
      </c>
      <c r="C3" s="12" t="s">
        <v>16</v>
      </c>
      <c r="D3" s="12" t="s">
        <v>17</v>
      </c>
      <c r="E3" s="13" t="s">
        <v>18</v>
      </c>
      <c r="F3" s="1"/>
      <c r="G3" s="1"/>
      <c r="H3" s="1"/>
      <c r="I3" s="1"/>
    </row>
    <row r="4" spans="1:13" ht="15.75" thickBot="1">
      <c r="A4" s="1"/>
      <c r="B4" s="1"/>
      <c r="C4" s="1"/>
      <c r="D4" s="1"/>
      <c r="E4" s="1"/>
      <c r="F4" s="1"/>
      <c r="G4" s="1"/>
      <c r="H4" s="1"/>
      <c r="I4" s="1"/>
    </row>
    <row r="5" spans="1:13" ht="15.75" thickBot="1">
      <c r="A5" s="11" t="s">
        <v>19</v>
      </c>
      <c r="B5" s="12" t="s">
        <v>20</v>
      </c>
      <c r="C5" s="12" t="s">
        <v>21</v>
      </c>
      <c r="D5" s="13" t="s">
        <v>22</v>
      </c>
      <c r="E5" s="1"/>
      <c r="F5" s="1"/>
      <c r="G5" s="1"/>
      <c r="H5" s="1"/>
      <c r="I5" s="1"/>
    </row>
    <row r="6" spans="1:13" ht="15.75" thickBot="1">
      <c r="A6" s="1"/>
      <c r="B6" s="1"/>
      <c r="C6" s="1"/>
      <c r="D6" s="1"/>
      <c r="E6" s="1"/>
      <c r="F6" s="1"/>
      <c r="G6" s="1"/>
      <c r="H6" s="1"/>
      <c r="I6" s="1"/>
    </row>
    <row r="7" spans="1:13" ht="15.75" thickBot="1">
      <c r="A7" s="11" t="s">
        <v>23</v>
      </c>
      <c r="B7" s="12" t="s">
        <v>12</v>
      </c>
      <c r="C7" s="13" t="s">
        <v>11</v>
      </c>
      <c r="D7" s="1"/>
      <c r="E7" s="1"/>
      <c r="F7" s="1"/>
      <c r="G7" s="1"/>
      <c r="H7" s="1"/>
      <c r="I7" s="1"/>
    </row>
    <row r="8" spans="1:13" ht="15.75" thickBot="1">
      <c r="A8" s="1"/>
      <c r="B8" s="1"/>
      <c r="C8" s="1"/>
      <c r="D8" s="1"/>
      <c r="E8" s="1"/>
      <c r="F8" s="1"/>
      <c r="G8" s="1"/>
      <c r="H8" s="1"/>
      <c r="I8" s="1"/>
    </row>
    <row r="9" spans="1:13" ht="15.75" thickBot="1">
      <c r="A9" s="11" t="s">
        <v>27</v>
      </c>
      <c r="B9" s="12" t="s">
        <v>28</v>
      </c>
      <c r="C9" s="12" t="s">
        <v>29</v>
      </c>
      <c r="D9" s="12" t="s">
        <v>30</v>
      </c>
      <c r="E9" s="12" t="s">
        <v>31</v>
      </c>
      <c r="F9" s="12" t="s">
        <v>32</v>
      </c>
      <c r="G9" s="13" t="s">
        <v>33</v>
      </c>
      <c r="H9" s="1"/>
      <c r="I9" s="1"/>
    </row>
    <row r="10" spans="1:13" ht="15.75" thickBot="1">
      <c r="A10" s="1"/>
      <c r="B10" s="1"/>
      <c r="C10" s="1"/>
      <c r="D10" s="1"/>
      <c r="E10" s="1"/>
      <c r="F10" s="1"/>
      <c r="G10" s="1"/>
      <c r="H10" s="1"/>
      <c r="I10" s="1"/>
    </row>
    <row r="11" spans="1:13" ht="15.75" thickBot="1">
      <c r="A11" s="11" t="s">
        <v>38</v>
      </c>
      <c r="B11" s="12" t="s">
        <v>44</v>
      </c>
      <c r="C11" s="12" t="s">
        <v>45</v>
      </c>
      <c r="D11" s="12" t="s">
        <v>46</v>
      </c>
      <c r="E11" s="14" t="s">
        <v>47</v>
      </c>
      <c r="F11" s="14" t="s">
        <v>48</v>
      </c>
      <c r="G11" s="14" t="s">
        <v>49</v>
      </c>
      <c r="H11" s="14" t="s">
        <v>50</v>
      </c>
      <c r="I11" s="14" t="s">
        <v>51</v>
      </c>
      <c r="J11" s="14" t="s">
        <v>52</v>
      </c>
      <c r="K11" s="14" t="s">
        <v>53</v>
      </c>
      <c r="L11" s="14" t="s">
        <v>32</v>
      </c>
      <c r="M11" s="15" t="s">
        <v>22</v>
      </c>
    </row>
    <row r="12" spans="1:13" ht="15.75" thickBot="1"/>
    <row r="13" spans="1:13" ht="15.75" thickBot="1">
      <c r="A13" s="11" t="s">
        <v>41</v>
      </c>
      <c r="B13" s="12" t="e">
        <f ca="1">IF('Loan Application'!#REF!=0,"",IF('Loan Application'!#REF!=1,'Loan Application'!B24,CONCATENATE(TRANSPOSE('Loan Application'!B24:INDIRECT("'Loan Application'!B" &amp; 'Stock Info'!#REF!)))))</f>
        <v>#REF!</v>
      </c>
      <c r="C13" s="83" t="s">
        <v>115</v>
      </c>
      <c r="D13" s="48"/>
      <c r="E13" s="84"/>
    </row>
    <row r="14" spans="1:13">
      <c r="B14" t="e">
        <f ca="1">CONCATENATE(TRANSPOSE('Loan Application'!B24:INDIRECT("'Loan Application'!B" &amp; 'Stock Info'!#REF!))&amp;",")</f>
        <v>#REF!</v>
      </c>
      <c r="C14" s="85" t="s">
        <v>113</v>
      </c>
      <c r="D14" s="90">
        <v>70</v>
      </c>
      <c r="E14" s="86" t="s">
        <v>116</v>
      </c>
    </row>
    <row r="15" spans="1:13" ht="15.75" thickBot="1">
      <c r="B15" t="str">
        <f>CONCATENATE(B3:E3&amp;",")</f>
        <v>Single,</v>
      </c>
      <c r="C15" s="87" t="s">
        <v>114</v>
      </c>
      <c r="D15" s="91">
        <v>50</v>
      </c>
      <c r="E15" s="88" t="s">
        <v>116</v>
      </c>
    </row>
    <row r="16" spans="1:13">
      <c r="B16" t="str">
        <f>(B3:E3)</f>
        <v>Single</v>
      </c>
    </row>
    <row r="17" spans="3:9">
      <c r="C17" t="s">
        <v>106</v>
      </c>
      <c r="D17" s="89">
        <v>3.3799999999999997E-2</v>
      </c>
    </row>
    <row r="18" spans="3:9">
      <c r="C18" t="s">
        <v>107</v>
      </c>
      <c r="D18" s="89">
        <v>3.5000000000000003E-2</v>
      </c>
    </row>
    <row r="20" spans="3:9">
      <c r="C20" t="s">
        <v>117</v>
      </c>
    </row>
    <row r="22" spans="3:9">
      <c r="C22" t="s">
        <v>118</v>
      </c>
    </row>
    <row r="23" spans="3:9">
      <c r="C23" s="92" t="s">
        <v>119</v>
      </c>
      <c r="D23" s="92"/>
      <c r="E23" s="92"/>
      <c r="F23" s="92"/>
      <c r="G23" s="92"/>
      <c r="H23" s="8">
        <v>40</v>
      </c>
      <c r="I23" t="s">
        <v>120</v>
      </c>
    </row>
    <row r="25" spans="3:9">
      <c r="C25" t="s">
        <v>121</v>
      </c>
    </row>
    <row r="26" spans="3:9">
      <c r="C26" s="92" t="s">
        <v>122</v>
      </c>
      <c r="D26" s="92"/>
      <c r="E26" s="92"/>
      <c r="F26" s="8">
        <v>10</v>
      </c>
      <c r="G26" t="s">
        <v>123</v>
      </c>
    </row>
    <row r="28" spans="3:9">
      <c r="C28" t="s">
        <v>124</v>
      </c>
    </row>
    <row r="29" spans="3:9">
      <c r="C29" s="92" t="s">
        <v>125</v>
      </c>
      <c r="D29" s="92"/>
      <c r="E29" s="8">
        <v>5</v>
      </c>
      <c r="F29" t="s">
        <v>126</v>
      </c>
    </row>
  </sheetData>
  <mergeCells count="3">
    <mergeCell ref="C23:G23"/>
    <mergeCell ref="C26:E26"/>
    <mergeCell ref="C29:D2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Spinner 1">
              <controlPr defaultSize="0" autoPict="0">
                <anchor moveWithCells="1" sizeWithCells="1">
                  <from>
                    <xdr:col>3</xdr:col>
                    <xdr:colOff>19050</xdr:colOff>
                    <xdr:row>13</xdr:row>
                    <xdr:rowOff>9525</xdr:rowOff>
                  </from>
                  <to>
                    <xdr:col>3</xdr:col>
                    <xdr:colOff>152400</xdr:colOff>
                    <xdr:row>14</xdr:row>
                    <xdr:rowOff>0</xdr:rowOff>
                  </to>
                </anchor>
              </controlPr>
            </control>
          </mc:Choice>
        </mc:AlternateContent>
        <mc:AlternateContent xmlns:mc="http://schemas.openxmlformats.org/markup-compatibility/2006">
          <mc:Choice Requires="x14">
            <control shapeId="4098" r:id="rId4" name="Spinner 2">
              <controlPr defaultSize="0" autoPict="0">
                <anchor moveWithCells="1" sizeWithCells="1">
                  <from>
                    <xdr:col>7</xdr:col>
                    <xdr:colOff>0</xdr:colOff>
                    <xdr:row>22</xdr:row>
                    <xdr:rowOff>0</xdr:rowOff>
                  </from>
                  <to>
                    <xdr:col>7</xdr:col>
                    <xdr:colOff>123825</xdr:colOff>
                    <xdr:row>23</xdr:row>
                    <xdr:rowOff>0</xdr:rowOff>
                  </to>
                </anchor>
              </controlPr>
            </control>
          </mc:Choice>
        </mc:AlternateContent>
        <mc:AlternateContent xmlns:mc="http://schemas.openxmlformats.org/markup-compatibility/2006">
          <mc:Choice Requires="x14">
            <control shapeId="4099" r:id="rId5" name="Spinner 3">
              <controlPr defaultSize="0" autoPict="0">
                <anchor moveWithCells="1" sizeWithCells="1">
                  <from>
                    <xdr:col>5</xdr:col>
                    <xdr:colOff>9525</xdr:colOff>
                    <xdr:row>25</xdr:row>
                    <xdr:rowOff>9525</xdr:rowOff>
                  </from>
                  <to>
                    <xdr:col>5</xdr:col>
                    <xdr:colOff>133350</xdr:colOff>
                    <xdr:row>26</xdr:row>
                    <xdr:rowOff>9525</xdr:rowOff>
                  </to>
                </anchor>
              </controlPr>
            </control>
          </mc:Choice>
        </mc:AlternateContent>
        <mc:AlternateContent xmlns:mc="http://schemas.openxmlformats.org/markup-compatibility/2006">
          <mc:Choice Requires="x14">
            <control shapeId="4100" r:id="rId6" name="Spinner 4">
              <controlPr defaultSize="0" autoPict="0">
                <anchor moveWithCells="1" sizeWithCells="1">
                  <from>
                    <xdr:col>4</xdr:col>
                    <xdr:colOff>9525</xdr:colOff>
                    <xdr:row>28</xdr:row>
                    <xdr:rowOff>0</xdr:rowOff>
                  </from>
                  <to>
                    <xdr:col>4</xdr:col>
                    <xdr:colOff>133350</xdr:colOff>
                    <xdr:row>29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Loan Application</vt:lpstr>
      <vt:lpstr>Stock Info</vt:lpstr>
      <vt:lpstr>Amortization Schedule</vt:lpstr>
      <vt:lpstr>Decision Rules</vt:lpstr>
      <vt:lpstr>Drop Down Options</vt:lpstr>
      <vt:lpstr>AnnualGrossIncome</vt:lpstr>
      <vt:lpstr>ApplicantName</vt:lpstr>
      <vt:lpstr>Down_Payment</vt:lpstr>
      <vt:lpstr>FirstMonthPayment</vt:lpstr>
      <vt:lpstr>InterestRateType</vt:lpstr>
      <vt:lpstr>LoanRequestAmount</vt:lpstr>
      <vt:lpstr>'Stock Info'!MSN_MoneyCentral_Investor_Stock_Quotes</vt:lpstr>
      <vt:lpstr>Number_of_Years</vt:lpstr>
      <vt:lpstr>Quality_rate</vt:lpstr>
      <vt:lpstr>QualityRule1</vt:lpstr>
      <vt:lpstr>QualityRule3</vt:lpstr>
      <vt:lpstr>RiskLevel</vt:lpstr>
      <vt:lpstr>Rule1</vt:lpstr>
      <vt:lpstr>Rule2</vt:lpstr>
      <vt:lpstr>Rule3</vt:lpstr>
      <vt:lpstr>Rule3Rate</vt:lpstr>
      <vt:lpstr>Rule4</vt:lpstr>
      <vt:lpstr>Rule4Rate</vt:lpstr>
      <vt:lpstr>Value_rate</vt:lpstr>
      <vt:lpstr>ValueRule</vt:lpstr>
    </vt:vector>
  </TitlesOfParts>
  <Company>Boston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Lin Ding</cp:lastModifiedBy>
  <dcterms:created xsi:type="dcterms:W3CDTF">2016-03-31T01:42:59Z</dcterms:created>
  <dcterms:modified xsi:type="dcterms:W3CDTF">2016-05-03T01:44:54Z</dcterms:modified>
</cp:coreProperties>
</file>