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Default Extension="wdp" ContentType="image/vnd.ms-photo"/>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Project\"/>
    </mc:Choice>
  </mc:AlternateContent>
  <bookViews>
    <workbookView xWindow="0" yWindow="0" windowWidth="19200" windowHeight="7050" activeTab="6"/>
  </bookViews>
  <sheets>
    <sheet name="Active emp" sheetId="1" r:id="rId1"/>
    <sheet name="Ethinicity" sheetId="2" r:id="rId2"/>
    <sheet name="Tenure" sheetId="3" r:id="rId3"/>
    <sheet name="Region" sheetId="4" r:id="rId4"/>
    <sheet name="Seperations" sheetId="5" r:id="rId5"/>
    <sheet name="Term Reason" sheetId="6" r:id="rId6"/>
    <sheet name="Dashboard" sheetId="7" r:id="rId7"/>
    <sheet name="Headline" sheetId="8" r:id="rId8"/>
  </sheets>
  <definedNames>
    <definedName name="Slicer_BU_Region">#N/A</definedName>
    <definedName name="Slicer_Date__Year">#N/A</definedName>
    <definedName name="Slicer_EthnicGroup">#N/A</definedName>
    <definedName name="Slicer_FP">#N/A</definedName>
    <definedName name="Slicer_Gender">#N/A</definedName>
  </definedNames>
  <calcPr calcId="162913"/>
  <pivotCaches>
    <pivotCache cacheId="36" r:id="rId9"/>
    <pivotCache cacheId="37" r:id="rId10"/>
    <pivotCache cacheId="38" r:id="rId11"/>
    <pivotCache cacheId="39" r:id="rId12"/>
    <pivotCache cacheId="40" r:id="rId13"/>
    <pivotCache cacheId="41" r:id="rId14"/>
    <pivotCache cacheId="42" r:id="rId15"/>
    <pivotCache cacheId="43" r:id="rId16"/>
    <pivotCache cacheId="44" r:id="rId17"/>
    <pivotCache cacheId="45" r:id="rId18"/>
    <pivotCache cacheId="50" r:id="rId19"/>
  </pivotCaches>
  <extLst>
    <ext xmlns:x14="http://schemas.microsoft.com/office/spreadsheetml/2009/9/main" uri="{876F7934-8845-4945-9796-88D515C7AA90}">
      <x14:pivotCaches>
        <pivotCache cacheId="47"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9830c313-63b8-43c3-bed1-0a29e565f1b3"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H1" i="7" l="1"/>
  <c r="G1" i="7"/>
  <c r="U5" i="7" l="1"/>
  <c r="T5" i="7"/>
  <c r="S5" i="7"/>
  <c r="N5" i="7"/>
  <c r="N4" i="7"/>
  <c r="M5" i="7"/>
  <c r="M4" i="7"/>
  <c r="J5" i="7"/>
  <c r="K5" i="7"/>
  <c r="K4" i="7"/>
  <c r="J4" i="7"/>
  <c r="H5" i="7"/>
  <c r="G5" i="7"/>
  <c r="F5" i="7"/>
</calcChain>
</file>

<file path=xl/connections.xml><?xml version="1.0" encoding="utf-8"?>
<connections xmlns="http://schemas.openxmlformats.org/spreadsheetml/2006/main">
  <connection id="1" name="Query - HR Data" description="Connection to the 'HR Data' query in the workbook." type="100" refreshedVersion="6" minRefreshableVersion="5">
    <extLst>
      <ext xmlns:x15="http://schemas.microsoft.com/office/spreadsheetml/2010/11/main" uri="{DE250136-89BD-433C-8126-D09CA5730AF9}">
        <x15:connection id="0381c649-bd8b-4c57-999f-fe9747818ba3"/>
      </ext>
    </extLst>
  </connection>
  <connection id="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keepAlive="1" name="Query - Transform File from HR Data" description="Connection to the 'Transform File from HR Data' query in the workbook." type="5" refreshedVersion="0" background="1">
    <dbPr connection="Provider=Microsoft.Mashup.OleDb.1;Data Source=$Workbook$;Location=&quot;Transform File from HR Data&quot;;Extended Properties=&quot;&quot;" command="SELECT * FROM [Transform File from HR Data]"/>
  </connection>
  <connection id="5" keepAlive="1" name="Query - Transform Sample File from HR Data" description="Connection to the 'Transform Sample File from HR Data' query in the workbook." type="5" refreshedVersion="0" background="1">
    <dbPr connection="Provider=Microsoft.Mashup.OleDb.1;Data Source=$Workbook$;Location=&quot;Transform Sample File from HR Data&quot;;Extended Properties=&quot;&quot;" command="SELECT * FROM [Transform Sample File from HR Data]"/>
  </connection>
  <connection id="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<sst xmlns="http://schemas.openxmlformats.org/spreadsheetml/2006/main" count="169" uniqueCount="51">
  <si>
    <t>Column Labels</t>
  </si>
  <si>
    <t>Grand Total</t>
  </si>
  <si>
    <t>2015</t>
  </si>
  <si>
    <t>2015 Total</t>
  </si>
  <si>
    <t>2016</t>
  </si>
  <si>
    <t>2016 Total</t>
  </si>
  <si>
    <t>2017</t>
  </si>
  <si>
    <t>2017 Total</t>
  </si>
  <si>
    <t>2018</t>
  </si>
  <si>
    <t>2018 Total</t>
  </si>
  <si>
    <t>Qtr1</t>
  </si>
  <si>
    <t>Qtr1 Total</t>
  </si>
  <si>
    <t>Jan</t>
  </si>
  <si>
    <t>Jan Total</t>
  </si>
  <si>
    <t>Row Labels</t>
  </si>
  <si>
    <t>Active Emp</t>
  </si>
  <si>
    <t>New Hire</t>
  </si>
  <si>
    <t>Group A</t>
  </si>
  <si>
    <t>Group B</t>
  </si>
  <si>
    <t>Group C</t>
  </si>
  <si>
    <t>Group D</t>
  </si>
  <si>
    <t>Group E</t>
  </si>
  <si>
    <t>Group F</t>
  </si>
  <si>
    <t>Group G</t>
  </si>
  <si>
    <t>F</t>
  </si>
  <si>
    <t>M</t>
  </si>
  <si>
    <t>FT</t>
  </si>
  <si>
    <t>PT</t>
  </si>
  <si>
    <t xml:space="preserve"> </t>
  </si>
  <si>
    <t>Tenure Mpnths</t>
  </si>
  <si>
    <t>Central</t>
  </si>
  <si>
    <t>East</t>
  </si>
  <si>
    <t>Midwest</t>
  </si>
  <si>
    <t>North</t>
  </si>
  <si>
    <t>Northwest</t>
  </si>
  <si>
    <t>South</t>
  </si>
  <si>
    <t>West</t>
  </si>
  <si>
    <t>Seperation</t>
  </si>
  <si>
    <t xml:space="preserve"> BadHires</t>
  </si>
  <si>
    <t>Involuntary</t>
  </si>
  <si>
    <t>Voluntary</t>
  </si>
  <si>
    <t>Hr Dashboard</t>
  </si>
  <si>
    <t>Total Emp</t>
  </si>
  <si>
    <t>Hourly</t>
  </si>
  <si>
    <t>Salary</t>
  </si>
  <si>
    <t>Full Time</t>
  </si>
  <si>
    <t>Part Time</t>
  </si>
  <si>
    <t>&lt;30</t>
  </si>
  <si>
    <t>30-49</t>
  </si>
  <si>
    <t>50+</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</si>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</sst>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6" x14ac:knownFonts="1">
    <font>
      <sz val="11"/>
      <color theme="1"/>
      <name val="Calibri"/>
      <family val="2"/>
      <scheme val="minor"/>
    </font>
    <font>
      <sz val="11"/>
      <color theme="1"/>
      <name val="Calibri"/>
      <family val="2"/>
      <scheme val="minor"/>
    </font>
    <font>
      <sz val="11"/>
      <color rgb="FF3333CC"/>
      <name val="Arial Rounded MT Bold"/>
      <family val="2"/>
    </font>
    <font>
      <sz val="9"/>
      <color rgb="FF3333CC"/>
      <name val="Arial Rounded MT Bold"/>
      <family val="2"/>
    </font>
    <font>
      <sz val="10"/>
      <color rgb="FF3333CC"/>
      <name val="Arial Rounded MT Bold"/>
      <family val="2"/>
    </font>
    <font>
      <sz val="18"/>
      <color rgb="FF3333CC"/>
      <name val="Arial Rounded MT Bold"/>
      <family val="2"/>
    </font>
  </fonts>
  <fills count="2">
    <fill>
      <patternFill patternType="none"/>
    </fill>
    <fill>
      <patternFill patternType="gray125"/>
    </fill>
  </fills>
  <borders count="2">
    <border>
      <left/>
      <right/>
      <top/>
      <bottom/>
      <diagonal/>
    </border>
    <border>
      <left/>
      <right/>
      <top/>
      <bottom style="thick">
        <color theme="0" tint="-0.499984740745262"/>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3" fontId="0" fillId="0" borderId="0" xfId="0" applyNumberFormat="1"/>
    <xf numFmtId="0" fontId="0" fillId="0" borderId="1" xfId="0" applyBorder="1"/>
    <xf numFmtId="10" fontId="0" fillId="0" borderId="0" xfId="0" applyNumberFormat="1"/>
    <xf numFmtId="164" fontId="0" fillId="0" borderId="0" xfId="0" applyNumberFormat="1"/>
    <xf numFmtId="0" fontId="2" fillId="0" borderId="0" xfId="0" applyFont="1"/>
    <xf numFmtId="0" fontId="3" fillId="0" borderId="0" xfId="0" applyFont="1"/>
    <xf numFmtId="9" fontId="2" fillId="0" borderId="0" xfId="0" applyNumberFormat="1" applyFont="1"/>
    <xf numFmtId="9" fontId="3" fillId="0" borderId="0" xfId="1" applyFont="1"/>
    <xf numFmtId="0" fontId="4" fillId="0" borderId="0" xfId="0" applyFont="1"/>
    <xf numFmtId="9" fontId="4" fillId="0" borderId="0" xfId="1" applyFont="1"/>
    <xf numFmtId="0" fontId="2" fillId="0" borderId="1" xfId="0" applyFont="1" applyBorder="1"/>
    <xf numFmtId="0" fontId="3" fillId="0" borderId="1" xfId="0" applyFont="1" applyBorder="1"/>
    <xf numFmtId="9" fontId="3" fillId="0" borderId="1" xfId="1" applyFont="1" applyBorder="1"/>
    <xf numFmtId="0" fontId="4" fillId="0" borderId="1" xfId="0" applyFont="1" applyBorder="1"/>
    <xf numFmtId="9" fontId="4" fillId="0" borderId="1" xfId="1" applyFont="1" applyBorder="1"/>
    <xf numFmtId="0" fontId="5" fillId="0" borderId="0" xfId="0" applyFont="1"/>
  </cellXfs>
  <cellStyles count="2">
    <cellStyle name="Normal" xfId="0" builtinId="0"/>
    <cellStyle name="Percent" xfId="1" builtinId="5"/>
  </cellStyles>
  <dxfs count="0"/>
  <tableStyles count="0" defaultTableStyle="TableStyleMedium2" defaultPivotStyle="PivotStyleLight16"/>
  <colors>
    <mruColors>
      <color rgb="FF3333CC"/>
      <color rgb="FF00CC99"/>
      <color rgb="FF99FFCC"/>
      <color rgb="FFA3E4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2.xml"/><Relationship Id="rId41"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[HR_DATA DASHBOARD.xlsx]Headline!Age</c:name>
    <c:fmtId val="2"/>
  </c:pivotSource>
  <c:chart>
    <c:autoTitleDeleted val="1"/>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168514898514715E-3"/>
          <c:y val="2.8308211185707772E-2"/>
          <c:w val="0.98590240605075175"/>
          <c:h val="0.71893779411394809"/>
        </c:manualLayout>
      </c:layout>
      <c:barChart>
        <c:barDir val="col"/>
        <c:grouping val="clustered"/>
        <c:varyColors val="0"/>
        <c:ser>
          <c:idx val="0"/>
          <c:order val="0"/>
          <c:tx>
            <c:strRef>
              <c:f>Headline!$B$21:$B$22</c:f>
              <c:strCache>
                <c:ptCount val="1"/>
                <c:pt idx="0">
                  <c:v>F</c:v>
                </c:pt>
              </c:strCache>
            </c:strRef>
          </c:tx>
          <c:spPr>
            <a:solidFill>
              <a:schemeClr val="accent5">
                <a:shade val="76000"/>
              </a:schemeClr>
            </a:solidFill>
            <a:ln>
              <a:noFill/>
            </a:ln>
            <a:effectLst/>
          </c:spPr>
          <c:invertIfNegative val="0"/>
          <c:cat>
            <c:strRef>
              <c:f>Headline!$A$23:$A$26</c:f>
              <c:strCache>
                <c:ptCount val="3"/>
                <c:pt idx="0">
                  <c:v>&lt;30</c:v>
                </c:pt>
                <c:pt idx="1">
                  <c:v>30-49</c:v>
                </c:pt>
                <c:pt idx="2">
                  <c:v>50+</c:v>
                </c:pt>
              </c:strCache>
            </c:strRef>
          </c:cat>
          <c:val>
            <c:numRef>
              <c:f>Headline!$B$23:$B$26</c:f>
              <c:numCache>
                <c:formatCode>#,##0</c:formatCode>
                <c:ptCount val="3"/>
                <c:pt idx="0">
                  <c:v>172</c:v>
                </c:pt>
                <c:pt idx="1">
                  <c:v>81</c:v>
                </c:pt>
                <c:pt idx="2">
                  <c:v>44</c:v>
                </c:pt>
              </c:numCache>
            </c:numRef>
          </c:val>
          <c:extLst>
            <c:ext xmlns:c16="http://schemas.microsoft.com/office/drawing/2014/chart" uri="{C3380CC4-5D6E-409C-BE32-E72D297353CC}">
              <c16:uniqueId val="{00000000-7FEA-4CB8-AE50-39EC0C626650}"/>
            </c:ext>
          </c:extLst>
        </c:ser>
        <c:ser>
          <c:idx val="1"/>
          <c:order val="1"/>
          <c:tx>
            <c:strRef>
              <c:f>Headline!$C$21:$C$22</c:f>
              <c:strCache>
                <c:ptCount val="1"/>
                <c:pt idx="0">
                  <c:v>M</c:v>
                </c:pt>
              </c:strCache>
            </c:strRef>
          </c:tx>
          <c:spPr>
            <a:solidFill>
              <a:schemeClr val="accent5">
                <a:tint val="77000"/>
              </a:schemeClr>
            </a:solidFill>
            <a:ln>
              <a:noFill/>
            </a:ln>
            <a:effectLst/>
          </c:spPr>
          <c:invertIfNegative val="0"/>
          <c:cat>
            <c:strRef>
              <c:f>Headline!$A$23:$A$26</c:f>
              <c:strCache>
                <c:ptCount val="3"/>
                <c:pt idx="0">
                  <c:v>&lt;30</c:v>
                </c:pt>
                <c:pt idx="1">
                  <c:v>30-49</c:v>
                </c:pt>
                <c:pt idx="2">
                  <c:v>50+</c:v>
                </c:pt>
              </c:strCache>
            </c:strRef>
          </c:cat>
          <c:val>
            <c:numRef>
              <c:f>Headline!$C$23:$C$26</c:f>
              <c:numCache>
                <c:formatCode>#,##0</c:formatCode>
                <c:ptCount val="3"/>
                <c:pt idx="0">
                  <c:v>165</c:v>
                </c:pt>
                <c:pt idx="1">
                  <c:v>105</c:v>
                </c:pt>
                <c:pt idx="2">
                  <c:v>83</c:v>
                </c:pt>
              </c:numCache>
            </c:numRef>
          </c:val>
          <c:extLst>
            <c:ext xmlns:c16="http://schemas.microsoft.com/office/drawing/2014/chart" uri="{C3380CC4-5D6E-409C-BE32-E72D297353CC}">
              <c16:uniqueId val="{00000001-7FEA-4CB8-AE50-39EC0C626650}"/>
            </c:ext>
          </c:extLst>
        </c:ser>
        <c:dLbls>
          <c:showLegendKey val="0"/>
          <c:showVal val="0"/>
          <c:showCatName val="0"/>
          <c:showSerName val="0"/>
          <c:showPercent val="0"/>
          <c:showBubbleSize val="0"/>
        </c:dLbls>
        <c:gapWidth val="50"/>
        <c:axId val="843081120"/>
        <c:axId val="843081536"/>
      </c:barChart>
      <c:catAx>
        <c:axId val="84308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81536"/>
        <c:crosses val="autoZero"/>
        <c:auto val="1"/>
        <c:lblAlgn val="ctr"/>
        <c:lblOffset val="100"/>
        <c:noMultiLvlLbl val="0"/>
      </c:catAx>
      <c:valAx>
        <c:axId val="843081536"/>
        <c:scaling>
          <c:orientation val="minMax"/>
        </c:scaling>
        <c:delete val="1"/>
        <c:axPos val="l"/>
        <c:numFmt formatCode="#,##0" sourceLinked="1"/>
        <c:majorTickMark val="none"/>
        <c:minorTickMark val="none"/>
        <c:tickLblPos val="nextTo"/>
        <c:crossAx val="843081120"/>
        <c:crosses val="autoZero"/>
        <c:crossBetween val="between"/>
      </c:valAx>
      <c:spPr>
        <a:noFill/>
        <a:ln>
          <a:noFill/>
        </a:ln>
        <a:effectLst/>
      </c:spPr>
    </c:plotArea>
    <c:legend>
      <c:legendPos val="t"/>
      <c:layout>
        <c:manualLayout>
          <c:xMode val="edge"/>
          <c:yMode val="edge"/>
          <c:x val="0.70996289478503061"/>
          <c:y val="8.322599209982473E-2"/>
          <c:w val="0.1856733391802157"/>
          <c:h val="0.22425406126559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[HR_DATA DASHBOARD.xlsx]Active emp!PivotTable1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Employees</a:t>
            </a:r>
          </a:p>
        </c:rich>
      </c:tx>
      <c:layout>
        <c:manualLayout>
          <c:xMode val="edge"/>
          <c:yMode val="edge"/>
          <c:x val="6.5889954018605423E-2"/>
          <c:y val="2.91060291060291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
        <c:idx val="6"/>
        <c:spPr>
          <a:solidFill>
            <a:schemeClr val="accent5"/>
          </a:solidFill>
          <a:ln>
            <a:noFill/>
          </a:ln>
          <a:effectLst/>
        </c:spPr>
        <c:marker>
          <c:symbol val="none"/>
        </c:marker>
      </c:pivotFmt>
      <c:pivotFmt>
        <c:idx val="7"/>
        <c:spPr>
          <a:solidFill>
            <a:schemeClr val="accent5"/>
          </a:solidFill>
          <a:ln>
            <a:noFill/>
          </a:ln>
          <a:effectLst/>
        </c:spPr>
        <c:marker>
          <c:symbol val="none"/>
        </c:marker>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pivotFmt>
      <c:pivotFmt>
        <c:idx val="11"/>
        <c:spPr>
          <a:solidFill>
            <a:schemeClr val="accent5"/>
          </a:solidFill>
          <a:ln>
            <a:noFill/>
          </a:ln>
          <a:effectLst/>
        </c:spPr>
        <c:marker>
          <c:symbol val="none"/>
        </c:marker>
      </c:pivotFmt>
      <c:pivotFmt>
        <c:idx val="12"/>
        <c:spPr>
          <a:solidFill>
            <a:schemeClr val="accent5"/>
          </a:solidFill>
          <a:ln>
            <a:noFill/>
          </a:ln>
          <a:effectLst/>
        </c:spPr>
        <c:marker>
          <c:symbol val="none"/>
        </c:marker>
      </c:pivotFmt>
      <c:pivotFmt>
        <c:idx val="13"/>
        <c:spPr>
          <a:solidFill>
            <a:schemeClr val="accent5"/>
          </a:solidFill>
          <a:ln>
            <a:noFill/>
          </a:ln>
          <a:effectLst/>
        </c:spPr>
        <c:marker>
          <c:symbol val="none"/>
        </c:marker>
      </c:pivotFmt>
    </c:pivotFmts>
    <c:plotArea>
      <c:layout>
        <c:manualLayout>
          <c:layoutTarget val="inner"/>
          <c:xMode val="edge"/>
          <c:yMode val="edge"/>
          <c:x val="5.1067029535035738E-2"/>
          <c:y val="9.5872170439414109E-2"/>
          <c:w val="0.92634869725232805"/>
          <c:h val="0.41695547864375337"/>
        </c:manualLayout>
      </c:layout>
      <c:barChart>
        <c:barDir val="col"/>
        <c:grouping val="clustered"/>
        <c:varyColors val="0"/>
        <c:ser>
          <c:idx val="0"/>
          <c:order val="0"/>
          <c:tx>
            <c:strRef>
              <c:f>'Active emp'!$I$2</c:f>
              <c:strCache>
                <c:ptCount val="1"/>
                <c:pt idx="0">
                  <c:v>Active Emp</c:v>
                </c:pt>
              </c:strCache>
            </c:strRef>
          </c:tx>
          <c:spPr>
            <a:solidFill>
              <a:schemeClr val="accent5">
                <a:shade val="76000"/>
              </a:schemeClr>
            </a:solidFill>
            <a:ln>
              <a:noFill/>
            </a:ln>
            <a:effectLst/>
          </c:spPr>
          <c:invertIfNegative val="0"/>
          <c:cat>
            <c:multiLvlStrRef>
              <c:f>'Active emp'!$H$3:$H$75</c:f>
              <c:multiLvlStrCache>
                <c:ptCount val="48"/>
                <c:lvl>
                  <c:pt idx="0">
                    <c:v>1/1/2015</c:v>
                  </c:pt>
                  <c:pt idx="1">
                    <c:v>1/2/2015</c:v>
                  </c:pt>
                  <c:pt idx="2">
                    <c:v>1/3/2015</c:v>
                  </c:pt>
                  <c:pt idx="3">
                    <c:v>1/4/2015</c:v>
                  </c:pt>
                  <c:pt idx="4">
                    <c:v>1/5/2015</c:v>
                  </c:pt>
                  <c:pt idx="5">
                    <c:v>1/6/2015</c:v>
                  </c:pt>
                  <c:pt idx="6">
                    <c:v>1/7/2015</c:v>
                  </c:pt>
                  <c:pt idx="7">
                    <c:v>1/8/2015</c:v>
                  </c:pt>
                  <c:pt idx="8">
                    <c:v>1/9/2015</c:v>
                  </c:pt>
                  <c:pt idx="9">
                    <c:v>1/10/2015</c:v>
                  </c:pt>
                  <c:pt idx="10">
                    <c:v>1/11/2015</c:v>
                  </c:pt>
                  <c:pt idx="11">
                    <c:v>1/12/2015</c:v>
                  </c:pt>
                  <c:pt idx="12">
                    <c:v>1/1/2016</c:v>
                  </c:pt>
                  <c:pt idx="13">
                    <c:v>1/2/2016</c:v>
                  </c:pt>
                  <c:pt idx="14">
                    <c:v>1/3/2016</c:v>
                  </c:pt>
                  <c:pt idx="15">
                    <c:v>1/4/2016</c:v>
                  </c:pt>
                  <c:pt idx="16">
                    <c:v>1/5/2016</c:v>
                  </c:pt>
                  <c:pt idx="17">
                    <c:v>1/6/2016</c:v>
                  </c:pt>
                  <c:pt idx="18">
                    <c:v>1/7/2016</c:v>
                  </c:pt>
                  <c:pt idx="19">
                    <c:v>1/8/2016</c:v>
                  </c:pt>
                  <c:pt idx="20">
                    <c:v>1/9/2016</c:v>
                  </c:pt>
                  <c:pt idx="21">
                    <c:v>1/10/2016</c:v>
                  </c:pt>
                  <c:pt idx="22">
                    <c:v>1/11/2016</c:v>
                  </c:pt>
                  <c:pt idx="23">
                    <c:v>1/12/2016</c:v>
                  </c:pt>
                  <c:pt idx="24">
                    <c:v>1/1/2017</c:v>
                  </c:pt>
                  <c:pt idx="25">
                    <c:v>1/2/2017</c:v>
                  </c:pt>
                  <c:pt idx="26">
                    <c:v>1/3/2017</c:v>
                  </c:pt>
                  <c:pt idx="27">
                    <c:v>1/4/2017</c:v>
                  </c:pt>
                  <c:pt idx="28">
                    <c:v>1/5/2017</c:v>
                  </c:pt>
                  <c:pt idx="29">
                    <c:v>1/6/2017</c:v>
                  </c:pt>
                  <c:pt idx="30">
                    <c:v>1/7/2017</c:v>
                  </c:pt>
                  <c:pt idx="31">
                    <c:v>1/8/2017</c:v>
                  </c:pt>
                  <c:pt idx="32">
                    <c:v>1/9/2017</c:v>
                  </c:pt>
                  <c:pt idx="33">
                    <c:v>1/10/2017</c:v>
                  </c:pt>
                  <c:pt idx="34">
                    <c:v>1/11/2017</c:v>
                  </c:pt>
                  <c:pt idx="35">
                    <c:v>1/12/2017</c:v>
                  </c:pt>
                  <c:pt idx="36">
                    <c:v>1/1/2018</c:v>
                  </c:pt>
                  <c:pt idx="37">
                    <c:v>1/2/2018</c:v>
                  </c:pt>
                  <c:pt idx="38">
                    <c:v>1/3/2018</c:v>
                  </c:pt>
                  <c:pt idx="39">
                    <c:v>1/4/2018</c:v>
                  </c:pt>
                  <c:pt idx="40">
                    <c:v>1/5/2018</c:v>
                  </c:pt>
                  <c:pt idx="41">
                    <c:v>1/6/2018</c:v>
                  </c:pt>
                  <c:pt idx="42">
                    <c:v>1/7/2018</c:v>
                  </c:pt>
                  <c:pt idx="43">
                    <c:v>1/8/2018</c:v>
                  </c:pt>
                  <c:pt idx="44">
                    <c:v>1/9/2018</c:v>
                  </c:pt>
                  <c:pt idx="45">
                    <c:v>1/10/2018</c:v>
                  </c:pt>
                  <c:pt idx="46">
                    <c:v>1/11/2018</c:v>
                  </c:pt>
                  <c:pt idx="47">
                    <c:v>1/12/2018</c:v>
                  </c:pt>
                </c:lvl>
                <c:lvl>
                  <c:pt idx="0">
                    <c:v>Jan</c:v>
                  </c:pt>
                  <c:pt idx="12">
                    <c:v>Jan</c:v>
                  </c:pt>
                  <c:pt idx="24">
                    <c:v>Jan</c:v>
                  </c:pt>
                  <c:pt idx="36">
                    <c:v>Jan</c:v>
                  </c:pt>
                </c:lvl>
                <c:lvl>
                  <c:pt idx="0">
                    <c:v>Qtr1</c:v>
                  </c:pt>
                  <c:pt idx="12">
                    <c:v>Qtr1</c:v>
                  </c:pt>
                  <c:pt idx="24">
                    <c:v>Qtr1</c:v>
                  </c:pt>
                  <c:pt idx="36">
                    <c:v>Qtr1</c:v>
                  </c:pt>
                </c:lvl>
                <c:lvl>
                  <c:pt idx="0">
                    <c:v>2015</c:v>
                  </c:pt>
                  <c:pt idx="12">
                    <c:v>2016</c:v>
                  </c:pt>
                  <c:pt idx="24">
                    <c:v>2017</c:v>
                  </c:pt>
                  <c:pt idx="36">
                    <c:v>2018</c:v>
                  </c:pt>
                </c:lvl>
              </c:multiLvlStrCache>
            </c:multiLvlStrRef>
          </c:cat>
          <c:val>
            <c:numRef>
              <c:f>'Active emp'!$I$3:$I$75</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487</c:v>
                </c:pt>
                <c:pt idx="24">
                  <c:v>479</c:v>
                </c:pt>
                <c:pt idx="25">
                  <c:v>477</c:v>
                </c:pt>
                <c:pt idx="26">
                  <c:v>477</c:v>
                </c:pt>
                <c:pt idx="27">
                  <c:v>474</c:v>
                </c:pt>
                <c:pt idx="28">
                  <c:v>490</c:v>
                </c:pt>
                <c:pt idx="29">
                  <c:v>488</c:v>
                </c:pt>
                <c:pt idx="30">
                  <c:v>508</c:v>
                </c:pt>
                <c:pt idx="31">
                  <c:v>537</c:v>
                </c:pt>
                <c:pt idx="32">
                  <c:v>539</c:v>
                </c:pt>
                <c:pt idx="33">
                  <c:v>546</c:v>
                </c:pt>
                <c:pt idx="34">
                  <c:v>540</c:v>
                </c:pt>
                <c:pt idx="35">
                  <c:v>542</c:v>
                </c:pt>
                <c:pt idx="36">
                  <c:v>540</c:v>
                </c:pt>
                <c:pt idx="37">
                  <c:v>532</c:v>
                </c:pt>
                <c:pt idx="38">
                  <c:v>559</c:v>
                </c:pt>
                <c:pt idx="39">
                  <c:v>584</c:v>
                </c:pt>
                <c:pt idx="40">
                  <c:v>627</c:v>
                </c:pt>
                <c:pt idx="41">
                  <c:v>703</c:v>
                </c:pt>
                <c:pt idx="42">
                  <c:v>712</c:v>
                </c:pt>
                <c:pt idx="43">
                  <c:v>726</c:v>
                </c:pt>
                <c:pt idx="44">
                  <c:v>728</c:v>
                </c:pt>
                <c:pt idx="45">
                  <c:v>719</c:v>
                </c:pt>
                <c:pt idx="46">
                  <c:v>707</c:v>
                </c:pt>
                <c:pt idx="47">
                  <c:v>650</c:v>
                </c:pt>
              </c:numCache>
            </c:numRef>
          </c:val>
          <c:extLst>
            <c:ext xmlns:c16="http://schemas.microsoft.com/office/drawing/2014/chart" uri="{C3380CC4-5D6E-409C-BE32-E72D297353CC}">
              <c16:uniqueId val="{00000000-3407-4A8F-8A04-A61ADD7DEC70}"/>
            </c:ext>
          </c:extLst>
        </c:ser>
        <c:ser>
          <c:idx val="1"/>
          <c:order val="1"/>
          <c:tx>
            <c:strRef>
              <c:f>'Active emp'!$J$2</c:f>
              <c:strCache>
                <c:ptCount val="1"/>
                <c:pt idx="0">
                  <c:v>New Hire</c:v>
                </c:pt>
              </c:strCache>
            </c:strRef>
          </c:tx>
          <c:spPr>
            <a:solidFill>
              <a:schemeClr val="accent5">
                <a:tint val="77000"/>
              </a:schemeClr>
            </a:solidFill>
            <a:ln>
              <a:noFill/>
            </a:ln>
            <a:effectLst/>
          </c:spPr>
          <c:invertIfNegative val="0"/>
          <c:cat>
            <c:multiLvlStrRef>
              <c:f>'Active emp'!$H$3:$H$75</c:f>
              <c:multiLvlStrCache>
                <c:ptCount val="48"/>
                <c:lvl>
                  <c:pt idx="0">
                    <c:v>1/1/2015</c:v>
                  </c:pt>
                  <c:pt idx="1">
                    <c:v>1/2/2015</c:v>
                  </c:pt>
                  <c:pt idx="2">
                    <c:v>1/3/2015</c:v>
                  </c:pt>
                  <c:pt idx="3">
                    <c:v>1/4/2015</c:v>
                  </c:pt>
                  <c:pt idx="4">
                    <c:v>1/5/2015</c:v>
                  </c:pt>
                  <c:pt idx="5">
                    <c:v>1/6/2015</c:v>
                  </c:pt>
                  <c:pt idx="6">
                    <c:v>1/7/2015</c:v>
                  </c:pt>
                  <c:pt idx="7">
                    <c:v>1/8/2015</c:v>
                  </c:pt>
                  <c:pt idx="8">
                    <c:v>1/9/2015</c:v>
                  </c:pt>
                  <c:pt idx="9">
                    <c:v>1/10/2015</c:v>
                  </c:pt>
                  <c:pt idx="10">
                    <c:v>1/11/2015</c:v>
                  </c:pt>
                  <c:pt idx="11">
                    <c:v>1/12/2015</c:v>
                  </c:pt>
                  <c:pt idx="12">
                    <c:v>1/1/2016</c:v>
                  </c:pt>
                  <c:pt idx="13">
                    <c:v>1/2/2016</c:v>
                  </c:pt>
                  <c:pt idx="14">
                    <c:v>1/3/2016</c:v>
                  </c:pt>
                  <c:pt idx="15">
                    <c:v>1/4/2016</c:v>
                  </c:pt>
                  <c:pt idx="16">
                    <c:v>1/5/2016</c:v>
                  </c:pt>
                  <c:pt idx="17">
                    <c:v>1/6/2016</c:v>
                  </c:pt>
                  <c:pt idx="18">
                    <c:v>1/7/2016</c:v>
                  </c:pt>
                  <c:pt idx="19">
                    <c:v>1/8/2016</c:v>
                  </c:pt>
                  <c:pt idx="20">
                    <c:v>1/9/2016</c:v>
                  </c:pt>
                  <c:pt idx="21">
                    <c:v>1/10/2016</c:v>
                  </c:pt>
                  <c:pt idx="22">
                    <c:v>1/11/2016</c:v>
                  </c:pt>
                  <c:pt idx="23">
                    <c:v>1/12/2016</c:v>
                  </c:pt>
                  <c:pt idx="24">
                    <c:v>1/1/2017</c:v>
                  </c:pt>
                  <c:pt idx="25">
                    <c:v>1/2/2017</c:v>
                  </c:pt>
                  <c:pt idx="26">
                    <c:v>1/3/2017</c:v>
                  </c:pt>
                  <c:pt idx="27">
                    <c:v>1/4/2017</c:v>
                  </c:pt>
                  <c:pt idx="28">
                    <c:v>1/5/2017</c:v>
                  </c:pt>
                  <c:pt idx="29">
                    <c:v>1/6/2017</c:v>
                  </c:pt>
                  <c:pt idx="30">
                    <c:v>1/7/2017</c:v>
                  </c:pt>
                  <c:pt idx="31">
                    <c:v>1/8/2017</c:v>
                  </c:pt>
                  <c:pt idx="32">
                    <c:v>1/9/2017</c:v>
                  </c:pt>
                  <c:pt idx="33">
                    <c:v>1/10/2017</c:v>
                  </c:pt>
                  <c:pt idx="34">
                    <c:v>1/11/2017</c:v>
                  </c:pt>
                  <c:pt idx="35">
                    <c:v>1/12/2017</c:v>
                  </c:pt>
                  <c:pt idx="36">
                    <c:v>1/1/2018</c:v>
                  </c:pt>
                  <c:pt idx="37">
                    <c:v>1/2/2018</c:v>
                  </c:pt>
                  <c:pt idx="38">
                    <c:v>1/3/2018</c:v>
                  </c:pt>
                  <c:pt idx="39">
                    <c:v>1/4/2018</c:v>
                  </c:pt>
                  <c:pt idx="40">
                    <c:v>1/5/2018</c:v>
                  </c:pt>
                  <c:pt idx="41">
                    <c:v>1/6/2018</c:v>
                  </c:pt>
                  <c:pt idx="42">
                    <c:v>1/7/2018</c:v>
                  </c:pt>
                  <c:pt idx="43">
                    <c:v>1/8/2018</c:v>
                  </c:pt>
                  <c:pt idx="44">
                    <c:v>1/9/2018</c:v>
                  </c:pt>
                  <c:pt idx="45">
                    <c:v>1/10/2018</c:v>
                  </c:pt>
                  <c:pt idx="46">
                    <c:v>1/11/2018</c:v>
                  </c:pt>
                  <c:pt idx="47">
                    <c:v>1/12/2018</c:v>
                  </c:pt>
                </c:lvl>
                <c:lvl>
                  <c:pt idx="0">
                    <c:v>Jan</c:v>
                  </c:pt>
                  <c:pt idx="12">
                    <c:v>Jan</c:v>
                  </c:pt>
                  <c:pt idx="24">
                    <c:v>Jan</c:v>
                  </c:pt>
                  <c:pt idx="36">
                    <c:v>Jan</c:v>
                  </c:pt>
                </c:lvl>
                <c:lvl>
                  <c:pt idx="0">
                    <c:v>Qtr1</c:v>
                  </c:pt>
                  <c:pt idx="12">
                    <c:v>Qtr1</c:v>
                  </c:pt>
                  <c:pt idx="24">
                    <c:v>Qtr1</c:v>
                  </c:pt>
                  <c:pt idx="36">
                    <c:v>Qtr1</c:v>
                  </c:pt>
                </c:lvl>
                <c:lvl>
                  <c:pt idx="0">
                    <c:v>2015</c:v>
                  </c:pt>
                  <c:pt idx="12">
                    <c:v>2016</c:v>
                  </c:pt>
                  <c:pt idx="24">
                    <c:v>2017</c:v>
                  </c:pt>
                  <c:pt idx="36">
                    <c:v>2018</c:v>
                  </c:pt>
                </c:lvl>
              </c:multiLvlStrCache>
            </c:multiLvlStrRef>
          </c:cat>
          <c:val>
            <c:numRef>
              <c:f>'Active emp'!$J$3:$J$75</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3407-4A8F-8A04-A61ADD7DEC70}"/>
            </c:ext>
          </c:extLst>
        </c:ser>
        <c:dLbls>
          <c:showLegendKey val="0"/>
          <c:showVal val="0"/>
          <c:showCatName val="0"/>
          <c:showSerName val="0"/>
          <c:showPercent val="0"/>
          <c:showBubbleSize val="0"/>
        </c:dLbls>
        <c:gapWidth val="50"/>
        <c:overlap val="100"/>
        <c:axId val="1945641648"/>
        <c:axId val="1945639568"/>
      </c:barChart>
      <c:catAx>
        <c:axId val="1945641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639568"/>
        <c:crosses val="autoZero"/>
        <c:auto val="1"/>
        <c:lblAlgn val="ctr"/>
        <c:lblOffset val="100"/>
        <c:noMultiLvlLbl val="0"/>
      </c:catAx>
      <c:valAx>
        <c:axId val="194563956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641648"/>
        <c:crosses val="autoZero"/>
        <c:crossBetween val="between"/>
      </c:valAx>
      <c:spPr>
        <a:noFill/>
        <a:ln>
          <a:noFill/>
        </a:ln>
        <a:effectLst/>
      </c:spPr>
    </c:plotArea>
    <c:legend>
      <c:legendPos val="t"/>
      <c:layout>
        <c:manualLayout>
          <c:xMode val="edge"/>
          <c:yMode val="edge"/>
          <c:x val="0.81224223640233595"/>
          <c:y val="2.9480249480249493E-2"/>
          <c:w val="0.15851776976742502"/>
          <c:h val="7.01668112691734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[HR_DATA DASHBOARD.xlsx]Ethinicity!Ethnicity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 Ethnicity</a:t>
            </a:r>
          </a:p>
        </c:rich>
      </c:tx>
      <c:layout>
        <c:manualLayout>
          <c:xMode val="edge"/>
          <c:yMode val="edge"/>
          <c:x val="4.934011373578302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
        <c:idx val="6"/>
        <c:spPr>
          <a:solidFill>
            <a:schemeClr val="accent5"/>
          </a:solidFill>
          <a:ln>
            <a:noFill/>
          </a:ln>
          <a:effectLst/>
        </c:spPr>
        <c:marker>
          <c:symbol val="none"/>
        </c:marker>
      </c:pivotFmt>
      <c:pivotFmt>
        <c:idx val="7"/>
        <c:spPr>
          <a:solidFill>
            <a:schemeClr val="accent5"/>
          </a:solidFill>
          <a:ln>
            <a:noFill/>
          </a:ln>
          <a:effectLst/>
        </c:spPr>
        <c:marker>
          <c:symbol val="none"/>
        </c:marker>
      </c:pivotFmt>
      <c:pivotFmt>
        <c:idx val="8"/>
        <c:spPr>
          <a:solidFill>
            <a:schemeClr val="accent5"/>
          </a:solidFill>
          <a:ln>
            <a:noFill/>
          </a:ln>
          <a:effectLst/>
        </c:spPr>
        <c:marker>
          <c:symbol val="none"/>
        </c:marker>
      </c:pivotFmt>
      <c:pivotFmt>
        <c:idx val="9"/>
        <c:spPr>
          <a:solidFill>
            <a:schemeClr val="accent5"/>
          </a:solidFill>
          <a:ln>
            <a:noFill/>
          </a:ln>
          <a:effectLst/>
        </c:spPr>
        <c:marker>
          <c:symbol val="none"/>
        </c:marker>
      </c:pivotFmt>
    </c:pivotFmts>
    <c:plotArea>
      <c:layout>
        <c:manualLayout>
          <c:layoutTarget val="inner"/>
          <c:xMode val="edge"/>
          <c:yMode val="edge"/>
          <c:x val="6.6580927384076991E-2"/>
          <c:y val="0.13872739865850103"/>
          <c:w val="0.90286351706036749"/>
          <c:h val="0.67656641878098567"/>
        </c:manualLayout>
      </c:layout>
      <c:barChart>
        <c:barDir val="col"/>
        <c:grouping val="clustered"/>
        <c:varyColors val="0"/>
        <c:ser>
          <c:idx val="0"/>
          <c:order val="0"/>
          <c:tx>
            <c:strRef>
              <c:f>Ethinicity!$E$2:$E$3</c:f>
              <c:strCache>
                <c:ptCount val="1"/>
                <c:pt idx="0">
                  <c:v>FT</c:v>
                </c:pt>
              </c:strCache>
            </c:strRef>
          </c:tx>
          <c:spPr>
            <a:solidFill>
              <a:schemeClr val="accent5">
                <a:shade val="76000"/>
              </a:schemeClr>
            </a:solidFill>
            <a:ln>
              <a:noFill/>
            </a:ln>
            <a:effectLst/>
          </c:spPr>
          <c:invertIfNegative val="0"/>
          <c:cat>
            <c:multiLvlStrRef>
              <c:f>Ethinicity!$D$4:$D$25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Ethinicity!$E$4:$E$25</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FD57-496F-BBC5-55B77DC5E6C2}"/>
            </c:ext>
          </c:extLst>
        </c:ser>
        <c:ser>
          <c:idx val="1"/>
          <c:order val="1"/>
          <c:tx>
            <c:strRef>
              <c:f>Ethinicity!$F$2:$F$3</c:f>
              <c:strCache>
                <c:ptCount val="1"/>
                <c:pt idx="0">
                  <c:v>PT</c:v>
                </c:pt>
              </c:strCache>
            </c:strRef>
          </c:tx>
          <c:spPr>
            <a:solidFill>
              <a:schemeClr val="accent5">
                <a:tint val="77000"/>
              </a:schemeClr>
            </a:solidFill>
            <a:ln>
              <a:noFill/>
            </a:ln>
            <a:effectLst/>
          </c:spPr>
          <c:invertIfNegative val="0"/>
          <c:cat>
            <c:multiLvlStrRef>
              <c:f>Ethinicity!$D$4:$D$25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Ethinicity!$F$4:$F$25</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FD57-496F-BBC5-55B77DC5E6C2}"/>
            </c:ext>
          </c:extLst>
        </c:ser>
        <c:dLbls>
          <c:showLegendKey val="0"/>
          <c:showVal val="0"/>
          <c:showCatName val="0"/>
          <c:showSerName val="0"/>
          <c:showPercent val="0"/>
          <c:showBubbleSize val="0"/>
        </c:dLbls>
        <c:gapWidth val="50"/>
        <c:overlap val="-27"/>
        <c:axId val="894626192"/>
        <c:axId val="894626608"/>
      </c:barChart>
      <c:catAx>
        <c:axId val="89462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626608"/>
        <c:crosses val="autoZero"/>
        <c:auto val="1"/>
        <c:lblAlgn val="ctr"/>
        <c:lblOffset val="100"/>
        <c:noMultiLvlLbl val="0"/>
      </c:catAx>
      <c:valAx>
        <c:axId val="8946266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626192"/>
        <c:crosses val="autoZero"/>
        <c:crossBetween val="between"/>
      </c:valAx>
      <c:spPr>
        <a:noFill/>
        <a:ln>
          <a:noFill/>
        </a:ln>
        <a:effectLst/>
      </c:spPr>
    </c:plotArea>
    <c:legend>
      <c:legendPos val="t"/>
      <c:layout>
        <c:manualLayout>
          <c:xMode val="edge"/>
          <c:yMode val="edge"/>
          <c:x val="0.67389741907261591"/>
          <c:y val="5.1342592592592592E-2"/>
          <c:w val="0.2799827209098862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[HR_DATA DASHBOARD.xlsx]Tenure!Tenure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AverageTenure by</a:t>
            </a:r>
            <a:r>
              <a:rPr lang="en-US" baseline="0"/>
              <a:t> Months</a:t>
            </a:r>
            <a:endParaRPr lang="en-US"/>
          </a:p>
        </c:rich>
      </c:tx>
      <c:layout>
        <c:manualLayout>
          <c:xMode val="edge"/>
          <c:yMode val="edge"/>
          <c:x val="3.171522309711286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
        <c:idx val="6"/>
        <c:spPr>
          <a:solidFill>
            <a:schemeClr val="accent5"/>
          </a:solidFill>
          <a:ln>
            <a:noFill/>
          </a:ln>
          <a:effectLst/>
        </c:spPr>
        <c:marker>
          <c:symbol val="none"/>
        </c:marker>
      </c:pivotFmt>
      <c:pivotFmt>
        <c:idx val="7"/>
        <c:spPr>
          <a:solidFill>
            <a:schemeClr val="accent5"/>
          </a:solidFill>
          <a:ln>
            <a:noFill/>
          </a:ln>
          <a:effectLst/>
        </c:spPr>
        <c:marker>
          <c:symbol val="none"/>
        </c:marker>
      </c:pivotFmt>
      <c:pivotFmt>
        <c:idx val="8"/>
        <c:spPr>
          <a:solidFill>
            <a:schemeClr val="accent5"/>
          </a:solidFill>
          <a:ln>
            <a:noFill/>
          </a:ln>
          <a:effectLst/>
        </c:spPr>
        <c:marker>
          <c:symbol val="none"/>
        </c:marker>
      </c:pivotFmt>
      <c:pivotFmt>
        <c:idx val="9"/>
        <c:spPr>
          <a:solidFill>
            <a:schemeClr val="accent5"/>
          </a:solidFill>
          <a:ln>
            <a:noFill/>
          </a:ln>
          <a:effectLst/>
        </c:spPr>
        <c:marker>
          <c:symbol val="none"/>
        </c:marker>
      </c:pivotFmt>
    </c:pivotFmts>
    <c:plotArea>
      <c:layout>
        <c:manualLayout>
          <c:layoutTarget val="inner"/>
          <c:xMode val="edge"/>
          <c:yMode val="edge"/>
          <c:x val="7.9247594050743664E-2"/>
          <c:y val="6.4493597443117903E-2"/>
          <c:w val="0.89019685039370078"/>
          <c:h val="0.77394828470394894"/>
        </c:manualLayout>
      </c:layout>
      <c:barChart>
        <c:barDir val="col"/>
        <c:grouping val="clustered"/>
        <c:varyColors val="0"/>
        <c:ser>
          <c:idx val="0"/>
          <c:order val="0"/>
          <c:tx>
            <c:strRef>
              <c:f>Tenure!$B$1:$B$2</c:f>
              <c:strCache>
                <c:ptCount val="1"/>
                <c:pt idx="0">
                  <c:v>FT</c:v>
                </c:pt>
              </c:strCache>
            </c:strRef>
          </c:tx>
          <c:spPr>
            <a:solidFill>
              <a:schemeClr val="accent5">
                <a:shade val="76000"/>
              </a:schemeClr>
            </a:solidFill>
            <a:ln>
              <a:noFill/>
            </a:ln>
            <a:effectLst/>
          </c:spPr>
          <c:invertIfNegative val="0"/>
          <c:cat>
            <c:multiLvlStrRef>
              <c:f>Tenure!$A$3:$A$24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Tenure!$B$3:$B$24</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72DD-43F9-830A-DCFFCB534F6A}"/>
            </c:ext>
          </c:extLst>
        </c:ser>
        <c:ser>
          <c:idx val="1"/>
          <c:order val="1"/>
          <c:tx>
            <c:strRef>
              <c:f>Tenure!$C$1:$C$2</c:f>
              <c:strCache>
                <c:ptCount val="1"/>
                <c:pt idx="0">
                  <c:v>PT</c:v>
                </c:pt>
              </c:strCache>
            </c:strRef>
          </c:tx>
          <c:spPr>
            <a:solidFill>
              <a:schemeClr val="accent5">
                <a:tint val="77000"/>
              </a:schemeClr>
            </a:solidFill>
            <a:ln>
              <a:noFill/>
            </a:ln>
            <a:effectLst/>
          </c:spPr>
          <c:invertIfNegative val="0"/>
          <c:cat>
            <c:multiLvlStrRef>
              <c:f>Tenure!$A$3:$A$24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Tenure!$C$3:$C$24</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72DD-43F9-830A-DCFFCB534F6A}"/>
            </c:ext>
          </c:extLst>
        </c:ser>
        <c:dLbls>
          <c:showLegendKey val="0"/>
          <c:showVal val="0"/>
          <c:showCatName val="0"/>
          <c:showSerName val="0"/>
          <c:showPercent val="0"/>
          <c:showBubbleSize val="0"/>
        </c:dLbls>
        <c:gapWidth val="50"/>
        <c:overlap val="-27"/>
        <c:axId val="851304832"/>
        <c:axId val="851300672"/>
      </c:barChart>
      <c:catAx>
        <c:axId val="85130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300672"/>
        <c:crosses val="autoZero"/>
        <c:auto val="1"/>
        <c:lblAlgn val="ctr"/>
        <c:lblOffset val="100"/>
        <c:noMultiLvlLbl val="0"/>
      </c:catAx>
      <c:valAx>
        <c:axId val="8513006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304832"/>
        <c:crosses val="autoZero"/>
        <c:crossBetween val="between"/>
      </c:valAx>
      <c:spPr>
        <a:noFill/>
        <a:ln>
          <a:noFill/>
        </a:ln>
        <a:effectLst/>
      </c:spPr>
    </c:plotArea>
    <c:legend>
      <c:legendPos val="t"/>
      <c:layout>
        <c:manualLayout>
          <c:xMode val="edge"/>
          <c:yMode val="edge"/>
          <c:x val="0.76278630796150471"/>
          <c:y val="4.2083333333333355E-2"/>
          <c:w val="0.1799827209098862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[HR_DATA DASHBOARD.xlsx]Region!PivotTable4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 Region</a:t>
            </a:r>
          </a:p>
        </c:rich>
      </c:tx>
      <c:layout>
        <c:manualLayout>
          <c:xMode val="edge"/>
          <c:yMode val="edge"/>
          <c:x val="3.7270778652668451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837207662475026"/>
          <c:y val="0.15122176145194199"/>
          <c:w val="0.82525395373736921"/>
          <c:h val="0.78959539426207159"/>
        </c:manualLayout>
      </c:layout>
      <c:barChart>
        <c:barDir val="bar"/>
        <c:grouping val="clustered"/>
        <c:varyColors val="0"/>
        <c:ser>
          <c:idx val="0"/>
          <c:order val="0"/>
          <c:tx>
            <c:strRef>
              <c:f>Region!$B$1:$B$2</c:f>
              <c:strCache>
                <c:ptCount val="1"/>
                <c:pt idx="0">
                  <c:v>FT</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Region!$A$3:$A$10</c:f>
              <c:strCache>
                <c:ptCount val="7"/>
                <c:pt idx="0">
                  <c:v>Central</c:v>
                </c:pt>
                <c:pt idx="1">
                  <c:v>East</c:v>
                </c:pt>
                <c:pt idx="2">
                  <c:v>Midwest</c:v>
                </c:pt>
                <c:pt idx="3">
                  <c:v>North</c:v>
                </c:pt>
                <c:pt idx="4">
                  <c:v>Northwest</c:v>
                </c:pt>
                <c:pt idx="5">
                  <c:v>South</c:v>
                </c:pt>
                <c:pt idx="6">
                  <c:v>West</c:v>
                </c:pt>
              </c:strCache>
            </c:strRef>
          </c:cat>
          <c:val>
            <c:numRef>
              <c:f>Region!$B$3:$B$10</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6029-4C76-A4FB-4C6605EC7948}"/>
            </c:ext>
          </c:extLst>
        </c:ser>
        <c:ser>
          <c:idx val="1"/>
          <c:order val="1"/>
          <c:tx>
            <c:strRef>
              <c:f>Region!$C$1:$C$2</c:f>
              <c:strCache>
                <c:ptCount val="1"/>
                <c:pt idx="0">
                  <c:v>PT</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Region!$A$3:$A$10</c:f>
              <c:strCache>
                <c:ptCount val="7"/>
                <c:pt idx="0">
                  <c:v>Central</c:v>
                </c:pt>
                <c:pt idx="1">
                  <c:v>East</c:v>
                </c:pt>
                <c:pt idx="2">
                  <c:v>Midwest</c:v>
                </c:pt>
                <c:pt idx="3">
                  <c:v>North</c:v>
                </c:pt>
                <c:pt idx="4">
                  <c:v>Northwest</c:v>
                </c:pt>
                <c:pt idx="5">
                  <c:v>South</c:v>
                </c:pt>
                <c:pt idx="6">
                  <c:v>West</c:v>
                </c:pt>
              </c:strCache>
            </c:strRef>
          </c:cat>
          <c:val>
            <c:numRef>
              <c:f>Region!$C$3:$C$10</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6029-4C76-A4FB-4C6605EC7948}"/>
            </c:ext>
          </c:extLst>
        </c:ser>
        <c:dLbls>
          <c:dLblPos val="inEnd"/>
          <c:showLegendKey val="0"/>
          <c:showVal val="1"/>
          <c:showCatName val="0"/>
          <c:showSerName val="0"/>
          <c:showPercent val="0"/>
          <c:showBubbleSize val="0"/>
        </c:dLbls>
        <c:gapWidth val="50"/>
        <c:axId val="846332272"/>
        <c:axId val="846340176"/>
      </c:barChart>
      <c:catAx>
        <c:axId val="8463322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340176"/>
        <c:crosses val="autoZero"/>
        <c:auto val="1"/>
        <c:lblAlgn val="ctr"/>
        <c:lblOffset val="100"/>
        <c:noMultiLvlLbl val="0"/>
      </c:catAx>
      <c:valAx>
        <c:axId val="846340176"/>
        <c:scaling>
          <c:orientation val="minMax"/>
        </c:scaling>
        <c:delete val="1"/>
        <c:axPos val="t"/>
        <c:numFmt formatCode="#,##0" sourceLinked="1"/>
        <c:majorTickMark val="none"/>
        <c:minorTickMark val="none"/>
        <c:tickLblPos val="nextTo"/>
        <c:crossAx val="846332272"/>
        <c:crosses val="autoZero"/>
        <c:crossBetween val="between"/>
      </c:valAx>
      <c:spPr>
        <a:noFill/>
        <a:ln>
          <a:noFill/>
        </a:ln>
        <a:effectLst/>
      </c:spPr>
    </c:plotArea>
    <c:legend>
      <c:legendPos val="t"/>
      <c:layout>
        <c:manualLayout>
          <c:xMode val="edge"/>
          <c:yMode val="edge"/>
          <c:x val="0.71278630796150466"/>
          <c:y val="4.2083333333333355E-2"/>
          <c:w val="0.2355382764654418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[HR_DATA DASHBOARD.xlsx]Seperations!Seperations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Seperation</a:t>
            </a:r>
          </a:p>
        </c:rich>
      </c:tx>
      <c:layout>
        <c:manualLayout>
          <c:xMode val="edge"/>
          <c:yMode val="edge"/>
          <c:x val="4.2826334208223973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296448563398602E-2"/>
          <c:y val="3.624329567499715E-2"/>
          <c:w val="0.95408573928258966"/>
          <c:h val="0.84653746004521713"/>
        </c:manualLayout>
      </c:layout>
      <c:barChart>
        <c:barDir val="col"/>
        <c:grouping val="clustered"/>
        <c:varyColors val="0"/>
        <c:ser>
          <c:idx val="0"/>
          <c:order val="0"/>
          <c:tx>
            <c:strRef>
              <c:f>Seperations!$B$1</c:f>
              <c:strCache>
                <c:ptCount val="1"/>
                <c:pt idx="0">
                  <c:v>Seperation</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Seperations!$A$2:$A$6</c:f>
              <c:strCache>
                <c:ptCount val="4"/>
                <c:pt idx="0">
                  <c:v>2015</c:v>
                </c:pt>
                <c:pt idx="1">
                  <c:v>2016</c:v>
                </c:pt>
                <c:pt idx="2">
                  <c:v>2017</c:v>
                </c:pt>
                <c:pt idx="3">
                  <c:v>2018</c:v>
                </c:pt>
              </c:strCache>
            </c:strRef>
          </c:cat>
          <c:val>
            <c:numRef>
              <c:f>Seperations!$B$2:$B$6</c:f>
              <c:numCache>
                <c:formatCode>#,##0</c:formatCode>
                <c:ptCount val="4"/>
                <c:pt idx="0">
                  <c:v>11</c:v>
                </c:pt>
                <c:pt idx="1">
                  <c:v>76</c:v>
                </c:pt>
                <c:pt idx="2">
                  <c:v>190</c:v>
                </c:pt>
                <c:pt idx="3">
                  <c:v>322</c:v>
                </c:pt>
              </c:numCache>
            </c:numRef>
          </c:val>
          <c:extLst>
            <c:ext xmlns:c16="http://schemas.microsoft.com/office/drawing/2014/chart" uri="{C3380CC4-5D6E-409C-BE32-E72D297353CC}">
              <c16:uniqueId val="{00000000-26D3-448F-91A5-A128C58EFFDA}"/>
            </c:ext>
          </c:extLst>
        </c:ser>
        <c:ser>
          <c:idx val="1"/>
          <c:order val="1"/>
          <c:tx>
            <c:strRef>
              <c:f>Seperations!$C$1</c:f>
              <c:strCache>
                <c:ptCount val="1"/>
                <c:pt idx="0">
                  <c:v> BadHires</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Seperations!$A$2:$A$6</c:f>
              <c:strCache>
                <c:ptCount val="4"/>
                <c:pt idx="0">
                  <c:v>2015</c:v>
                </c:pt>
                <c:pt idx="1">
                  <c:v>2016</c:v>
                </c:pt>
                <c:pt idx="2">
                  <c:v>2017</c:v>
                </c:pt>
                <c:pt idx="3">
                  <c:v>2018</c:v>
                </c:pt>
              </c:strCache>
            </c:strRef>
          </c:cat>
          <c:val>
            <c:numRef>
              <c:f>Seperations!$C$2:$C$6</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26D3-448F-91A5-A128C58EFFDA}"/>
            </c:ext>
          </c:extLst>
        </c:ser>
        <c:dLbls>
          <c:dLblPos val="inEnd"/>
          <c:showLegendKey val="0"/>
          <c:showVal val="1"/>
          <c:showCatName val="0"/>
          <c:showSerName val="0"/>
          <c:showPercent val="0"/>
          <c:showBubbleSize val="0"/>
        </c:dLbls>
        <c:gapWidth val="50"/>
        <c:axId val="848667552"/>
        <c:axId val="848673792"/>
      </c:barChart>
      <c:catAx>
        <c:axId val="84866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673792"/>
        <c:crosses val="autoZero"/>
        <c:auto val="1"/>
        <c:lblAlgn val="ctr"/>
        <c:lblOffset val="100"/>
        <c:noMultiLvlLbl val="0"/>
      </c:catAx>
      <c:valAx>
        <c:axId val="848673792"/>
        <c:scaling>
          <c:orientation val="minMax"/>
        </c:scaling>
        <c:delete val="1"/>
        <c:axPos val="l"/>
        <c:numFmt formatCode="#,##0" sourceLinked="1"/>
        <c:majorTickMark val="none"/>
        <c:minorTickMark val="none"/>
        <c:tickLblPos val="nextTo"/>
        <c:crossAx val="848667552"/>
        <c:crosses val="autoZero"/>
        <c:crossBetween val="between"/>
      </c:valAx>
      <c:spPr>
        <a:noFill/>
        <a:ln>
          <a:noFill/>
        </a:ln>
        <a:effectLst/>
      </c:spPr>
    </c:plotArea>
    <c:legend>
      <c:legendPos val="t"/>
      <c:layout>
        <c:manualLayout>
          <c:xMode val="edge"/>
          <c:yMode val="edge"/>
          <c:x val="0.53458225907602253"/>
          <c:y val="6.9660060608365992E-2"/>
          <c:w val="0.31548746518105847"/>
          <c:h val="0.13366430186325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[HR_DATA DASHBOARD.xlsx]Term Reason!Term reason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a:t>
            </a:r>
            <a:r>
              <a:rPr lang="en-US" baseline="0"/>
              <a:t> Reason</a:t>
            </a:r>
            <a:endParaRPr lang="en-US"/>
          </a:p>
        </c:rich>
      </c:tx>
      <c:layout>
        <c:manualLayout>
          <c:xMode val="edge"/>
          <c:yMode val="edge"/>
          <c:x val="3.727077865266845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
        <c:idx val="6"/>
        <c:spPr>
          <a:solidFill>
            <a:schemeClr val="accent5"/>
          </a:solidFill>
          <a:ln>
            <a:noFill/>
          </a:ln>
          <a:effectLst/>
        </c:spPr>
        <c:marker>
          <c:symbol val="none"/>
        </c:marker>
      </c:pivotFmt>
      <c:pivotFmt>
        <c:idx val="7"/>
        <c:spPr>
          <a:solidFill>
            <a:schemeClr val="accent5"/>
          </a:solidFill>
          <a:ln>
            <a:noFill/>
          </a:ln>
          <a:effectLst/>
        </c:spPr>
        <c:marker>
          <c:symbol val="none"/>
        </c:marker>
      </c:pivotFmt>
      <c:pivotFmt>
        <c:idx val="8"/>
        <c:spPr>
          <a:solidFill>
            <a:schemeClr val="accent5"/>
          </a:solidFill>
          <a:ln>
            <a:noFill/>
          </a:ln>
          <a:effectLst/>
        </c:spPr>
        <c:marker>
          <c:symbol val="none"/>
        </c:marker>
      </c:pivotFmt>
      <c:pivotFmt>
        <c:idx val="9"/>
        <c:spPr>
          <a:solidFill>
            <a:schemeClr val="accent5"/>
          </a:solidFill>
          <a:ln>
            <a:noFill/>
          </a:ln>
          <a:effectLst/>
        </c:spPr>
        <c:marker>
          <c:symbol val="none"/>
        </c:marker>
      </c:pivotFmt>
    </c:pivotFmts>
    <c:plotArea>
      <c:layout>
        <c:manualLayout>
          <c:layoutTarget val="inner"/>
          <c:xMode val="edge"/>
          <c:yMode val="edge"/>
          <c:x val="6.8136482939632551E-2"/>
          <c:y val="0.10631999125109361"/>
          <c:w val="0.90130796150481196"/>
          <c:h val="0.80479913969087202"/>
        </c:manualLayout>
      </c:layout>
      <c:barChart>
        <c:barDir val="col"/>
        <c:grouping val="clustered"/>
        <c:varyColors val="0"/>
        <c:ser>
          <c:idx val="0"/>
          <c:order val="0"/>
          <c:tx>
            <c:strRef>
              <c:f>'Term Reason'!$B$1:$B$2</c:f>
              <c:strCache>
                <c:ptCount val="1"/>
                <c:pt idx="0">
                  <c:v>Involuntary</c:v>
                </c:pt>
              </c:strCache>
            </c:strRef>
          </c:tx>
          <c:spPr>
            <a:solidFill>
              <a:schemeClr val="accent5">
                <a:shade val="76000"/>
              </a:schemeClr>
            </a:solidFill>
            <a:ln>
              <a:noFill/>
            </a:ln>
            <a:effectLst/>
          </c:spPr>
          <c:invertIfNegative val="0"/>
          <c:cat>
            <c:strRef>
              <c:f>'Term Reason'!$A$3:$A$7</c:f>
              <c:strCache>
                <c:ptCount val="4"/>
                <c:pt idx="0">
                  <c:v>2015</c:v>
                </c:pt>
                <c:pt idx="1">
                  <c:v>2016</c:v>
                </c:pt>
                <c:pt idx="2">
                  <c:v>2017</c:v>
                </c:pt>
                <c:pt idx="3">
                  <c:v>2018</c:v>
                </c:pt>
              </c:strCache>
            </c:strRef>
          </c:cat>
          <c:val>
            <c:numRef>
              <c:f>'Term Reason'!$B$3:$B$7</c:f>
              <c:numCache>
                <c:formatCode>#,##0</c:formatCode>
                <c:ptCount val="4"/>
                <c:pt idx="0">
                  <c:v>11</c:v>
                </c:pt>
                <c:pt idx="1">
                  <c:v>65</c:v>
                </c:pt>
                <c:pt idx="2">
                  <c:v>35</c:v>
                </c:pt>
                <c:pt idx="3">
                  <c:v>76</c:v>
                </c:pt>
              </c:numCache>
            </c:numRef>
          </c:val>
          <c:extLst>
            <c:ext xmlns:c16="http://schemas.microsoft.com/office/drawing/2014/chart" uri="{C3380CC4-5D6E-409C-BE32-E72D297353CC}">
              <c16:uniqueId val="{00000000-1F17-4341-8E98-F68E9E8A8C6A}"/>
            </c:ext>
          </c:extLst>
        </c:ser>
        <c:ser>
          <c:idx val="1"/>
          <c:order val="1"/>
          <c:tx>
            <c:strRef>
              <c:f>'Term Reason'!$C$1:$C$2</c:f>
              <c:strCache>
                <c:ptCount val="1"/>
                <c:pt idx="0">
                  <c:v>Voluntary</c:v>
                </c:pt>
              </c:strCache>
            </c:strRef>
          </c:tx>
          <c:spPr>
            <a:solidFill>
              <a:schemeClr val="accent5">
                <a:tint val="77000"/>
              </a:schemeClr>
            </a:solidFill>
            <a:ln>
              <a:noFill/>
            </a:ln>
            <a:effectLst/>
          </c:spPr>
          <c:invertIfNegative val="0"/>
          <c:cat>
            <c:strRef>
              <c:f>'Term Reason'!$A$3:$A$7</c:f>
              <c:strCache>
                <c:ptCount val="4"/>
                <c:pt idx="0">
                  <c:v>2015</c:v>
                </c:pt>
                <c:pt idx="1">
                  <c:v>2016</c:v>
                </c:pt>
                <c:pt idx="2">
                  <c:v>2017</c:v>
                </c:pt>
                <c:pt idx="3">
                  <c:v>2018</c:v>
                </c:pt>
              </c:strCache>
            </c:strRef>
          </c:cat>
          <c:val>
            <c:numRef>
              <c:f>'Term Reason'!$C$3:$C$7</c:f>
              <c:numCache>
                <c:formatCode>#,##0</c:formatCode>
                <c:ptCount val="4"/>
                <c:pt idx="1">
                  <c:v>11</c:v>
                </c:pt>
                <c:pt idx="2">
                  <c:v>155</c:v>
                </c:pt>
                <c:pt idx="3">
                  <c:v>246</c:v>
                </c:pt>
              </c:numCache>
            </c:numRef>
          </c:val>
          <c:extLst>
            <c:ext xmlns:c16="http://schemas.microsoft.com/office/drawing/2014/chart" uri="{C3380CC4-5D6E-409C-BE32-E72D297353CC}">
              <c16:uniqueId val="{00000001-1F17-4341-8E98-F68E9E8A8C6A}"/>
            </c:ext>
          </c:extLst>
        </c:ser>
        <c:dLbls>
          <c:showLegendKey val="0"/>
          <c:showVal val="0"/>
          <c:showCatName val="0"/>
          <c:showSerName val="0"/>
          <c:showPercent val="0"/>
          <c:showBubbleSize val="0"/>
        </c:dLbls>
        <c:gapWidth val="219"/>
        <c:overlap val="-27"/>
        <c:axId val="848667968"/>
        <c:axId val="848669632"/>
      </c:barChart>
      <c:catAx>
        <c:axId val="84866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669632"/>
        <c:crosses val="autoZero"/>
        <c:auto val="1"/>
        <c:lblAlgn val="ctr"/>
        <c:lblOffset val="100"/>
        <c:noMultiLvlLbl val="0"/>
      </c:catAx>
      <c:valAx>
        <c:axId val="8486696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667968"/>
        <c:crosses val="autoZero"/>
        <c:crossBetween val="between"/>
      </c:valAx>
      <c:spPr>
        <a:noFill/>
        <a:ln>
          <a:noFill/>
        </a:ln>
        <a:effectLst/>
      </c:spPr>
    </c:plotArea>
    <c:legend>
      <c:legendPos val="t"/>
      <c:layout>
        <c:manualLayout>
          <c:xMode val="edge"/>
          <c:yMode val="edge"/>
          <c:x val="0.63461636045494318"/>
          <c:y val="4.2083333333333355E-2"/>
          <c:w val="0.3252115048118985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3" Type="http://schemas.openxmlformats.org/officeDocument/2006/relationships/image" Target="../media/image2.jpeg"/><Relationship Id="rId7" Type="http://schemas.microsoft.com/office/2007/relationships/hdphoto" Target="../media/hdphoto1.wdp"/><Relationship Id="rId12" Type="http://schemas.openxmlformats.org/officeDocument/2006/relationships/chart" Target="../charts/chart3.xml"/><Relationship Id="rId2" Type="http://schemas.openxmlformats.org/officeDocument/2006/relationships/image" Target="../media/image1.jpeg"/><Relationship Id="rId16" Type="http://schemas.openxmlformats.org/officeDocument/2006/relationships/chart" Target="../charts/chart7.xml"/><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chart" Target="../charts/chart2.xml"/><Relationship Id="rId5" Type="http://schemas.openxmlformats.org/officeDocument/2006/relationships/image" Target="../media/image4.png"/><Relationship Id="rId15" Type="http://schemas.openxmlformats.org/officeDocument/2006/relationships/chart" Target="../charts/chart6.xml"/><Relationship Id="rId10" Type="http://schemas.openxmlformats.org/officeDocument/2006/relationships/image" Target="../media/image7.png"/><Relationship Id="rId4" Type="http://schemas.openxmlformats.org/officeDocument/2006/relationships/image" Target="../media/image3.jpg"/><Relationship Id="rId9" Type="http://schemas.microsoft.com/office/2007/relationships/hdphoto" Target="../media/hdphoto2.wdp"/><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14</xdr:col>
      <xdr:colOff>6350</xdr:colOff>
      <xdr:row>0</xdr:row>
      <xdr:rowOff>1</xdr:rowOff>
    </xdr:from>
    <xdr:to>
      <xdr:col>18</xdr:col>
      <xdr:colOff>25400</xdr:colOff>
      <xdr:row>4</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139701</xdr:colOff>
      <xdr:row>0</xdr:row>
      <xdr:rowOff>38100</xdr:rowOff>
    </xdr:from>
    <xdr:to>
      <xdr:col>10</xdr:col>
      <xdr:colOff>532697</xdr:colOff>
      <xdr:row>2</xdr:row>
      <xdr:rowOff>82550</xdr:rowOff>
    </xdr:to>
    <xdr:pic>
      <xdr:nvPicPr>
        <xdr:cNvPr id="5" name="Picture 4" descr="Female Sign Woman · Free image on Pixabay"/>
        <xdr:cNvPicPr>
          <a:picLocks noChangeAspect="1"/>
        </xdr:cNvPicPr>
      </xdr:nvPicPr>
      <xdr:blipFill>
        <a:blip xmlns:r="http://schemas.openxmlformats.org/officeDocument/2006/relationships" r:embed="rId2"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6369051" y="38100"/>
          <a:ext cx="392996" cy="514350"/>
        </a:xfrm>
        <a:prstGeom prst="rect">
          <a:avLst/>
        </a:prstGeom>
      </xdr:spPr>
    </xdr:pic>
    <xdr:clientData/>
  </xdr:twoCellAnchor>
  <xdr:twoCellAnchor editAs="oneCell">
    <xdr:from>
      <xdr:col>20</xdr:col>
      <xdr:colOff>101600</xdr:colOff>
      <xdr:row>0</xdr:row>
      <xdr:rowOff>88900</xdr:rowOff>
    </xdr:from>
    <xdr:to>
      <xdr:col>20</xdr:col>
      <xdr:colOff>494596</xdr:colOff>
      <xdr:row>2</xdr:row>
      <xdr:rowOff>133350</xdr:rowOff>
    </xdr:to>
    <xdr:pic>
      <xdr:nvPicPr>
        <xdr:cNvPr id="8" name="Picture 7" descr="Female Sign Woman · Free image on Pixabay"/>
        <xdr:cNvPicPr>
          <a:picLocks noChangeAspect="1"/>
        </xdr:cNvPicPr>
      </xdr:nvPicPr>
      <xdr:blipFill>
        <a:blip xmlns:r="http://schemas.openxmlformats.org/officeDocument/2006/relationships" r:embed="rId2"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12471400" y="88900"/>
          <a:ext cx="392996" cy="514350"/>
        </a:xfrm>
        <a:prstGeom prst="rect">
          <a:avLst/>
        </a:prstGeom>
      </xdr:spPr>
    </xdr:pic>
    <xdr:clientData/>
  </xdr:twoCellAnchor>
  <xdr:twoCellAnchor editAs="oneCell">
    <xdr:from>
      <xdr:col>19</xdr:col>
      <xdr:colOff>101600</xdr:colOff>
      <xdr:row>0</xdr:row>
      <xdr:rowOff>120650</xdr:rowOff>
    </xdr:from>
    <xdr:to>
      <xdr:col>19</xdr:col>
      <xdr:colOff>572398</xdr:colOff>
      <xdr:row>2</xdr:row>
      <xdr:rowOff>139700</xdr:rowOff>
    </xdr:to>
    <xdr:pic>
      <xdr:nvPicPr>
        <xdr:cNvPr id="9" name="Picture 8" descr="Kostenlose Illustration: Männlich, Symbol, Icon, Mann ..."/>
        <xdr:cNvPicPr>
          <a:picLocks noChangeAspect="1"/>
        </xdr:cNvPicPr>
      </xdr:nvPicPr>
      <xdr:blipFill>
        <a:blip xmlns:r="http://schemas.openxmlformats.org/officeDocument/2006/relationships" r:embed="rId3"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11861800" y="120650"/>
          <a:ext cx="470798" cy="488950"/>
        </a:xfrm>
        <a:prstGeom prst="rect">
          <a:avLst/>
        </a:prstGeom>
      </xdr:spPr>
    </xdr:pic>
    <xdr:clientData/>
  </xdr:twoCellAnchor>
  <xdr:twoCellAnchor editAs="oneCell">
    <xdr:from>
      <xdr:col>7</xdr:col>
      <xdr:colOff>596222</xdr:colOff>
      <xdr:row>0</xdr:row>
      <xdr:rowOff>95173</xdr:rowOff>
    </xdr:from>
    <xdr:to>
      <xdr:col>9</xdr:col>
      <xdr:colOff>0</xdr:colOff>
      <xdr:row>2</xdr:row>
      <xdr:rowOff>113367</xdr:rowOff>
    </xdr:to>
    <xdr:pic>
      <xdr:nvPicPr>
        <xdr:cNvPr id="14" name="Picture 13" descr="Dollars And Cents Free Stock Photo - Public Domain Pictures"/>
        <xdr:cNvPicPr>
          <a:picLocks noChangeAspect="1"/>
        </xdr:cNvPicPr>
      </xdr:nvPicPr>
      <xdr:blipFill>
        <a:blip xmlns:r="http://schemas.openxmlformats.org/officeDocument/2006/relationships" r:embed="rId4"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4996772" y="95173"/>
          <a:ext cx="622978" cy="488094"/>
        </a:xfrm>
        <a:prstGeom prst="rect">
          <a:avLst/>
        </a:prstGeom>
      </xdr:spPr>
    </xdr:pic>
    <xdr:clientData/>
  </xdr:twoCellAnchor>
  <xdr:twoCellAnchor editAs="oneCell">
    <xdr:from>
      <xdr:col>5</xdr:col>
      <xdr:colOff>95250</xdr:colOff>
      <xdr:row>1</xdr:row>
      <xdr:rowOff>0</xdr:rowOff>
    </xdr:from>
    <xdr:to>
      <xdr:col>5</xdr:col>
      <xdr:colOff>565150</xdr:colOff>
      <xdr:row>3</xdr:row>
      <xdr:rowOff>101600</xdr:rowOff>
    </xdr:to>
    <xdr:pic>
      <xdr:nvPicPr>
        <xdr:cNvPr id="16" name="Picture 15" descr="Team:Michigan Software - 2016.igem.org"/>
        <xdr:cNvPicPr>
          <a:picLocks noChangeAspect="1"/>
        </xdr:cNvPicPr>
      </xdr:nvPicPr>
      <xdr:blipFill>
        <a:blip xmlns:r="http://schemas.openxmlformats.org/officeDocument/2006/relationships" r:embed="rId5"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3143250" y="184150"/>
          <a:ext cx="469900" cy="469900"/>
        </a:xfrm>
        <a:prstGeom prst="rect">
          <a:avLst/>
        </a:prstGeom>
      </xdr:spPr>
    </xdr:pic>
    <xdr:clientData/>
  </xdr:twoCellAnchor>
  <xdr:twoCellAnchor editAs="oneCell">
    <xdr:from>
      <xdr:col>18</xdr:col>
      <xdr:colOff>76200</xdr:colOff>
      <xdr:row>1</xdr:row>
      <xdr:rowOff>5340</xdr:rowOff>
    </xdr:from>
    <xdr:to>
      <xdr:col>18</xdr:col>
      <xdr:colOff>546100</xdr:colOff>
      <xdr:row>3</xdr:row>
      <xdr:rowOff>106940</xdr:rowOff>
    </xdr:to>
    <xdr:pic>
      <xdr:nvPicPr>
        <xdr:cNvPr id="17" name="Picture 16" descr="Team:Michigan Software - 2016.igem.org"/>
        <xdr:cNvPicPr>
          <a:picLocks noChangeAspect="1"/>
        </xdr:cNvPicPr>
      </xdr:nvPicPr>
      <xdr:blipFill>
        <a:blip xmlns:r="http://schemas.openxmlformats.org/officeDocument/2006/relationships" r:embed="rId5"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11049000" y="189490"/>
          <a:ext cx="469900" cy="469900"/>
        </a:xfrm>
        <a:prstGeom prst="rect">
          <a:avLst/>
        </a:prstGeom>
      </xdr:spPr>
    </xdr:pic>
    <xdr:clientData/>
  </xdr:twoCellAnchor>
  <xdr:twoCellAnchor>
    <xdr:from>
      <xdr:col>4</xdr:col>
      <xdr:colOff>577850</xdr:colOff>
      <xdr:row>0</xdr:row>
      <xdr:rowOff>0</xdr:rowOff>
    </xdr:from>
    <xdr:to>
      <xdr:col>4</xdr:col>
      <xdr:colOff>577850</xdr:colOff>
      <xdr:row>4</xdr:row>
      <xdr:rowOff>184150</xdr:rowOff>
    </xdr:to>
    <xdr:cxnSp macro="">
      <xdr:nvCxnSpPr>
        <xdr:cNvPr id="19" name="Straight Connector 18"/>
        <xdr:cNvCxnSpPr/>
      </xdr:nvCxnSpPr>
      <xdr:spPr>
        <a:xfrm>
          <a:off x="3016250" y="0"/>
          <a:ext cx="0" cy="920750"/>
        </a:xfrm>
        <a:prstGeom prst="line">
          <a:avLst/>
        </a:prstGeom>
        <a:ln>
          <a:solidFill>
            <a:schemeClr val="bg1">
              <a:lumMod val="6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21</xdr:col>
      <xdr:colOff>25400</xdr:colOff>
      <xdr:row>0</xdr:row>
      <xdr:rowOff>0</xdr:rowOff>
    </xdr:from>
    <xdr:to>
      <xdr:col>21</xdr:col>
      <xdr:colOff>25400</xdr:colOff>
      <xdr:row>6</xdr:row>
      <xdr:rowOff>12700</xdr:rowOff>
    </xdr:to>
    <xdr:cxnSp macro="">
      <xdr:nvCxnSpPr>
        <xdr:cNvPr id="23" name="Straight Connector 22"/>
        <xdr:cNvCxnSpPr/>
      </xdr:nvCxnSpPr>
      <xdr:spPr>
        <a:xfrm>
          <a:off x="12827000" y="0"/>
          <a:ext cx="0" cy="977900"/>
        </a:xfrm>
        <a:prstGeom prst="line">
          <a:avLst/>
        </a:prstGeom>
        <a:ln>
          <a:solidFill>
            <a:schemeClr val="bg1">
              <a:lumMod val="6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44450</xdr:colOff>
      <xdr:row>0</xdr:row>
      <xdr:rowOff>0</xdr:rowOff>
    </xdr:from>
    <xdr:to>
      <xdr:col>18</xdr:col>
      <xdr:colOff>44450</xdr:colOff>
      <xdr:row>4</xdr:row>
      <xdr:rowOff>177800</xdr:rowOff>
    </xdr:to>
    <xdr:cxnSp macro="">
      <xdr:nvCxnSpPr>
        <xdr:cNvPr id="24" name="Straight Connector 23"/>
        <xdr:cNvCxnSpPr/>
      </xdr:nvCxnSpPr>
      <xdr:spPr>
        <a:xfrm>
          <a:off x="11017250" y="0"/>
          <a:ext cx="0" cy="914400"/>
        </a:xfrm>
        <a:prstGeom prst="line">
          <a:avLst/>
        </a:prstGeom>
        <a:ln>
          <a:solidFill>
            <a:schemeClr val="bg1">
              <a:lumMod val="6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14</xdr:col>
      <xdr:colOff>0</xdr:colOff>
      <xdr:row>0</xdr:row>
      <xdr:rowOff>0</xdr:rowOff>
    </xdr:from>
    <xdr:to>
      <xdr:col>14</xdr:col>
      <xdr:colOff>6350</xdr:colOff>
      <xdr:row>4</xdr:row>
      <xdr:rowOff>177800</xdr:rowOff>
    </xdr:to>
    <xdr:cxnSp macro="">
      <xdr:nvCxnSpPr>
        <xdr:cNvPr id="25" name="Straight Connector 24"/>
        <xdr:cNvCxnSpPr/>
      </xdr:nvCxnSpPr>
      <xdr:spPr>
        <a:xfrm flipH="1">
          <a:off x="8534400" y="0"/>
          <a:ext cx="6350" cy="914400"/>
        </a:xfrm>
        <a:prstGeom prst="line">
          <a:avLst/>
        </a:prstGeom>
        <a:ln>
          <a:solidFill>
            <a:schemeClr val="bg1">
              <a:lumMod val="6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0</xdr:colOff>
      <xdr:row>0</xdr:row>
      <xdr:rowOff>0</xdr:rowOff>
    </xdr:from>
    <xdr:to>
      <xdr:col>11</xdr:col>
      <xdr:colOff>12700</xdr:colOff>
      <xdr:row>4</xdr:row>
      <xdr:rowOff>127000</xdr:rowOff>
    </xdr:to>
    <xdr:cxnSp macro="">
      <xdr:nvCxnSpPr>
        <xdr:cNvPr id="26" name="Straight Connector 25"/>
        <xdr:cNvCxnSpPr/>
      </xdr:nvCxnSpPr>
      <xdr:spPr>
        <a:xfrm>
          <a:off x="6705600" y="0"/>
          <a:ext cx="12700" cy="863600"/>
        </a:xfrm>
        <a:prstGeom prst="line">
          <a:avLst/>
        </a:prstGeom>
        <a:ln>
          <a:solidFill>
            <a:schemeClr val="bg1">
              <a:lumMod val="6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12700</xdr:colOff>
      <xdr:row>0</xdr:row>
      <xdr:rowOff>0</xdr:rowOff>
    </xdr:from>
    <xdr:to>
      <xdr:col>8</xdr:col>
      <xdr:colOff>12700</xdr:colOff>
      <xdr:row>4</xdr:row>
      <xdr:rowOff>177800</xdr:rowOff>
    </xdr:to>
    <xdr:cxnSp macro="">
      <xdr:nvCxnSpPr>
        <xdr:cNvPr id="27" name="Straight Connector 26"/>
        <xdr:cNvCxnSpPr/>
      </xdr:nvCxnSpPr>
      <xdr:spPr>
        <a:xfrm>
          <a:off x="4889500" y="0"/>
          <a:ext cx="0" cy="914400"/>
        </a:xfrm>
        <a:prstGeom prst="line">
          <a:avLst/>
        </a:prstGeom>
        <a:ln>
          <a:solidFill>
            <a:schemeClr val="bg1">
              <a:lumMod val="6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12</xdr:col>
      <xdr:colOff>115198</xdr:colOff>
      <xdr:row>0</xdr:row>
      <xdr:rowOff>63500</xdr:rowOff>
    </xdr:from>
    <xdr:to>
      <xdr:col>12</xdr:col>
      <xdr:colOff>585996</xdr:colOff>
      <xdr:row>2</xdr:row>
      <xdr:rowOff>82550</xdr:rowOff>
    </xdr:to>
    <xdr:pic>
      <xdr:nvPicPr>
        <xdr:cNvPr id="36" name="Picture 35" descr="Kostenlose Illustration: Männlich, Symbol, Icon, Mann ..."/>
        <xdr:cNvPicPr>
          <a:picLocks noChangeAspect="1"/>
        </xdr:cNvPicPr>
      </xdr:nvPicPr>
      <xdr:blipFill>
        <a:blip xmlns:r="http://schemas.openxmlformats.org/officeDocument/2006/relationships" r:embed="rId3"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7620898" y="63500"/>
          <a:ext cx="470798" cy="488950"/>
        </a:xfrm>
        <a:prstGeom prst="rect">
          <a:avLst/>
        </a:prstGeom>
      </xdr:spPr>
    </xdr:pic>
    <xdr:clientData/>
  </xdr:twoCellAnchor>
  <xdr:twoCellAnchor editAs="oneCell">
    <xdr:from>
      <xdr:col>6</xdr:col>
      <xdr:colOff>75302</xdr:colOff>
      <xdr:row>1</xdr:row>
      <xdr:rowOff>28649</xdr:rowOff>
    </xdr:from>
    <xdr:to>
      <xdr:col>6</xdr:col>
      <xdr:colOff>546100</xdr:colOff>
      <xdr:row>3</xdr:row>
      <xdr:rowOff>149299</xdr:rowOff>
    </xdr:to>
    <xdr:pic>
      <xdr:nvPicPr>
        <xdr:cNvPr id="37" name="Picture 36" descr="Kostenlose Illustration: Männlich, Symbol, Icon, Mann ..."/>
        <xdr:cNvPicPr>
          <a:picLocks noChangeAspect="1"/>
        </xdr:cNvPicPr>
      </xdr:nvPicPr>
      <xdr:blipFill>
        <a:blip xmlns:r="http://schemas.openxmlformats.org/officeDocument/2006/relationships" r:embed="rId6" cstate="print">
          <a:clrChange>
            <a:clrFrom>
              <a:srgbClr val="B9C0D5"/>
            </a:clrFrom>
            <a:clrTo>
              <a:srgbClr val="B9C0D5">
                <a:alpha val="0"/>
              </a:srgbClr>
            </a:clrTo>
          </a:clrChange>
          <a:duotone>
            <a:schemeClr val="accent3">
              <a:shade val="45000"/>
              <a:satMod val="135000"/>
            </a:schemeClr>
            <a:prstClr val="white"/>
          </a:duotone>
          <a:extLst>
            <a:ext uri="{BEBA8EAE-BF5A-486C-A8C5-ECC9F3942E4B}">
              <a14:imgProps xmlns:a14="http://schemas.microsoft.com/office/drawing/2010/main">
                <a14:imgLayer r:embed="rId7">
                  <a14:imgEffect>
                    <a14:colorTemperature colorTemp="5300"/>
                  </a14:imgEffect>
                </a14:imgLayer>
              </a14:imgProps>
            </a:ext>
            <a:ext uri="{28A0092B-C50C-407E-A947-70E740481C1C}">
              <a14:useLocalDpi xmlns:a14="http://schemas.microsoft.com/office/drawing/2010/main" val="0"/>
            </a:ext>
          </a:extLst>
        </a:blip>
        <a:stretch>
          <a:fillRect/>
        </a:stretch>
      </xdr:blipFill>
      <xdr:spPr>
        <a:xfrm>
          <a:off x="3878952" y="212799"/>
          <a:ext cx="470798" cy="488950"/>
        </a:xfrm>
        <a:prstGeom prst="rect">
          <a:avLst/>
        </a:prstGeom>
      </xdr:spPr>
    </xdr:pic>
    <xdr:clientData/>
  </xdr:twoCellAnchor>
  <xdr:twoCellAnchor editAs="oneCell">
    <xdr:from>
      <xdr:col>7</xdr:col>
      <xdr:colOff>112892</xdr:colOff>
      <xdr:row>1</xdr:row>
      <xdr:rowOff>11690</xdr:rowOff>
    </xdr:from>
    <xdr:to>
      <xdr:col>7</xdr:col>
      <xdr:colOff>505888</xdr:colOff>
      <xdr:row>3</xdr:row>
      <xdr:rowOff>157740</xdr:rowOff>
    </xdr:to>
    <xdr:pic>
      <xdr:nvPicPr>
        <xdr:cNvPr id="38" name="Picture 37" descr="Female Sign Woman · Free image on Pixabay"/>
        <xdr:cNvPicPr>
          <a:picLocks noChangeAspect="1"/>
        </xdr:cNvPicPr>
      </xdr:nvPicPr>
      <xdr:blipFill>
        <a:blip xmlns:r="http://schemas.openxmlformats.org/officeDocument/2006/relationships" r:embed="rId8" cstate="print">
          <a:duotone>
            <a:schemeClr val="accent3">
              <a:shade val="45000"/>
              <a:satMod val="135000"/>
            </a:schemeClr>
            <a:prstClr val="white"/>
          </a:duotone>
          <a:extLst>
            <a:ext uri="{BEBA8EAE-BF5A-486C-A8C5-ECC9F3942E4B}">
              <a14:imgProps xmlns:a14="http://schemas.microsoft.com/office/drawing/2010/main">
                <a14:imgLayer r:embed="rId9">
                  <a14:imgEffect>
                    <a14:saturation sat="74000"/>
                  </a14:imgEffect>
                  <a14:imgEffect>
                    <a14:brightnessContrast bright="12000"/>
                  </a14:imgEffect>
                </a14:imgLayer>
              </a14:imgProps>
            </a:ext>
            <a:ext uri="{28A0092B-C50C-407E-A947-70E740481C1C}">
              <a14:useLocalDpi xmlns:a14="http://schemas.microsoft.com/office/drawing/2010/main" val="0"/>
            </a:ext>
          </a:extLst>
        </a:blip>
        <a:stretch>
          <a:fillRect/>
        </a:stretch>
      </xdr:blipFill>
      <xdr:spPr>
        <a:xfrm>
          <a:off x="4462642" y="195840"/>
          <a:ext cx="392996" cy="514350"/>
        </a:xfrm>
        <a:prstGeom prst="rect">
          <a:avLst/>
        </a:prstGeom>
        <a:solidFill>
          <a:schemeClr val="tx1"/>
        </a:solidFill>
      </xdr:spPr>
    </xdr:pic>
    <xdr:clientData/>
  </xdr:twoCellAnchor>
  <xdr:twoCellAnchor editAs="oneCell">
    <xdr:from>
      <xdr:col>9</xdr:col>
      <xdr:colOff>138802</xdr:colOff>
      <xdr:row>0</xdr:row>
      <xdr:rowOff>63500</xdr:rowOff>
    </xdr:from>
    <xdr:to>
      <xdr:col>10</xdr:col>
      <xdr:colOff>0</xdr:colOff>
      <xdr:row>2</xdr:row>
      <xdr:rowOff>82550</xdr:rowOff>
    </xdr:to>
    <xdr:pic>
      <xdr:nvPicPr>
        <xdr:cNvPr id="40" name="Picture 39" descr="Kostenlose Illustration: Männlich, Symbol, Icon, Mann ..."/>
        <xdr:cNvPicPr>
          <a:picLocks noChangeAspect="1"/>
        </xdr:cNvPicPr>
      </xdr:nvPicPr>
      <xdr:blipFill>
        <a:blip xmlns:r="http://schemas.openxmlformats.org/officeDocument/2006/relationships" r:embed="rId3"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5758552" y="63500"/>
          <a:ext cx="470798" cy="488950"/>
        </a:xfrm>
        <a:prstGeom prst="rect">
          <a:avLst/>
        </a:prstGeom>
      </xdr:spPr>
    </xdr:pic>
    <xdr:clientData/>
  </xdr:twoCellAnchor>
  <xdr:twoCellAnchor editAs="oneCell">
    <xdr:from>
      <xdr:col>11</xdr:col>
      <xdr:colOff>171450</xdr:colOff>
      <xdr:row>0</xdr:row>
      <xdr:rowOff>127000</xdr:rowOff>
    </xdr:from>
    <xdr:to>
      <xdr:col>11</xdr:col>
      <xdr:colOff>596900</xdr:colOff>
      <xdr:row>2</xdr:row>
      <xdr:rowOff>82550</xdr:rowOff>
    </xdr:to>
    <xdr:pic>
      <xdr:nvPicPr>
        <xdr:cNvPr id="42" name="Picture 41" descr="File:Alarms &amp; Clock icon.png - Wikimedia Commons"/>
        <xdr:cNvPicPr>
          <a:picLocks noChangeAspect="1"/>
        </xdr:cNvPicPr>
      </xdr:nvPicPr>
      <xdr:blipFill>
        <a:blip xmlns:r="http://schemas.openxmlformats.org/officeDocument/2006/relationships" r:embed="rId10"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7010400" y="127000"/>
          <a:ext cx="425450" cy="425450"/>
        </a:xfrm>
        <a:prstGeom prst="rect">
          <a:avLst/>
        </a:prstGeom>
      </xdr:spPr>
    </xdr:pic>
    <xdr:clientData/>
  </xdr:twoCellAnchor>
  <xdr:twoCellAnchor editAs="oneCell">
    <xdr:from>
      <xdr:col>13</xdr:col>
      <xdr:colOff>113596</xdr:colOff>
      <xdr:row>0</xdr:row>
      <xdr:rowOff>6274</xdr:rowOff>
    </xdr:from>
    <xdr:to>
      <xdr:col>13</xdr:col>
      <xdr:colOff>506592</xdr:colOff>
      <xdr:row>2</xdr:row>
      <xdr:rowOff>50724</xdr:rowOff>
    </xdr:to>
    <xdr:pic>
      <xdr:nvPicPr>
        <xdr:cNvPr id="43" name="Picture 42" descr="Female Sign Woman · Free image on Pixabay"/>
        <xdr:cNvPicPr>
          <a:picLocks noChangeAspect="1"/>
        </xdr:cNvPicPr>
      </xdr:nvPicPr>
      <xdr:blipFill>
        <a:blip xmlns:r="http://schemas.openxmlformats.org/officeDocument/2006/relationships" r:embed="rId2"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8216196" y="6274"/>
          <a:ext cx="392996" cy="514350"/>
        </a:xfrm>
        <a:prstGeom prst="rect">
          <a:avLst/>
        </a:prstGeom>
      </xdr:spPr>
    </xdr:pic>
    <xdr:clientData/>
  </xdr:twoCellAnchor>
  <xdr:twoCellAnchor>
    <xdr:from>
      <xdr:col>2</xdr:col>
      <xdr:colOff>19050</xdr:colOff>
      <xdr:row>6</xdr:row>
      <xdr:rowOff>12699</xdr:rowOff>
    </xdr:from>
    <xdr:to>
      <xdr:col>15</xdr:col>
      <xdr:colOff>0</xdr:colOff>
      <xdr:row>20</xdr:row>
      <xdr:rowOff>12700</xdr:rowOff>
    </xdr:to>
    <xdr:graphicFrame macro="">
      <xdr:nvGraphicFramePr>
        <xdr:cNvPr id="44" name="Active Emp"/>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0</xdr:colOff>
      <xdr:row>6</xdr:row>
      <xdr:rowOff>19049</xdr:rowOff>
    </xdr:from>
    <xdr:to>
      <xdr:col>21</xdr:col>
      <xdr:colOff>25400</xdr:colOff>
      <xdr:row>20</xdr:row>
      <xdr:rowOff>12700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0</xdr:colOff>
      <xdr:row>21</xdr:row>
      <xdr:rowOff>0</xdr:rowOff>
    </xdr:from>
    <xdr:to>
      <xdr:col>15</xdr:col>
      <xdr:colOff>0</xdr:colOff>
      <xdr:row>37</xdr:row>
      <xdr:rowOff>171450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0</xdr:colOff>
      <xdr:row>21</xdr:row>
      <xdr:rowOff>0</xdr:rowOff>
    </xdr:from>
    <xdr:to>
      <xdr:col>21</xdr:col>
      <xdr:colOff>25400</xdr:colOff>
      <xdr:row>37</xdr:row>
      <xdr:rowOff>171450</xdr:rowOff>
    </xdr:to>
    <xdr:graphicFrame macro="">
      <xdr:nvGraphicFramePr>
        <xdr:cNvPr id="47" name="regio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19050</xdr:colOff>
      <xdr:row>21</xdr:row>
      <xdr:rowOff>0</xdr:rowOff>
    </xdr:from>
    <xdr:to>
      <xdr:col>8</xdr:col>
      <xdr:colOff>590550</xdr:colOff>
      <xdr:row>30</xdr:row>
      <xdr:rowOff>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0</xdr:colOff>
      <xdr:row>30</xdr:row>
      <xdr:rowOff>0</xdr:rowOff>
    </xdr:from>
    <xdr:to>
      <xdr:col>8</xdr:col>
      <xdr:colOff>590550</xdr:colOff>
      <xdr:row>38</xdr:row>
      <xdr:rowOff>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38100</xdr:colOff>
      <xdr:row>13</xdr:row>
      <xdr:rowOff>76201</xdr:rowOff>
    </xdr:from>
    <xdr:to>
      <xdr:col>2</xdr:col>
      <xdr:colOff>19050</xdr:colOff>
      <xdr:row>19</xdr:row>
      <xdr:rowOff>1</xdr:rowOff>
    </xdr:to>
    <mc:AlternateContent xmlns:mc="http://schemas.openxmlformats.org/markup-compatibility/2006" xmlns:a14="http://schemas.microsoft.com/office/drawing/2010/main">
      <mc:Choice Requires="a14">
        <xdr:graphicFrame macro="">
          <xdr:nvGraphicFramePr>
            <xdr:cNvPr id="50"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8100" y="2330451"/>
              <a:ext cx="120015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130175</xdr:rowOff>
    </xdr:from>
    <xdr:to>
      <xdr:col>2</xdr:col>
      <xdr:colOff>19050</xdr:colOff>
      <xdr:row>13</xdr:row>
      <xdr:rowOff>76200</xdr:rowOff>
    </xdr:to>
    <mc:AlternateContent xmlns:mc="http://schemas.openxmlformats.org/markup-compatibility/2006" xmlns:a14="http://schemas.microsoft.com/office/drawing/2010/main">
      <mc:Choice Requires="a14">
        <xdr:graphicFrame macro="">
          <xdr:nvGraphicFramePr>
            <xdr:cNvPr id="51" name="FP"/>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19050" y="1647825"/>
              <a:ext cx="1219200" cy="68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5</xdr:row>
      <xdr:rowOff>1</xdr:rowOff>
    </xdr:from>
    <xdr:to>
      <xdr:col>2</xdr:col>
      <xdr:colOff>19050</xdr:colOff>
      <xdr:row>9</xdr:row>
      <xdr:rowOff>130175</xdr:rowOff>
    </xdr:to>
    <mc:AlternateContent xmlns:mc="http://schemas.openxmlformats.org/markup-compatibility/2006" xmlns:a14="http://schemas.microsoft.com/office/drawing/2010/main">
      <mc:Choice Requires="a14">
        <xdr:graphicFrame macro="">
          <xdr:nvGraphicFramePr>
            <xdr:cNvPr id="5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050" y="927101"/>
              <a:ext cx="1219200" cy="720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12701</xdr:rowOff>
    </xdr:from>
    <xdr:to>
      <xdr:col>2</xdr:col>
      <xdr:colOff>19050</xdr:colOff>
      <xdr:row>45</xdr:row>
      <xdr:rowOff>50802</xdr:rowOff>
    </xdr:to>
    <mc:AlternateContent xmlns:mc="http://schemas.openxmlformats.org/markup-compatibility/2006" xmlns:a14="http://schemas.microsoft.com/office/drawing/2010/main">
      <mc:Choice Requires="a14">
        <xdr:graphicFrame macro="">
          <xdr:nvGraphicFramePr>
            <xdr:cNvPr id="53" name="BU Region"/>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5765801"/>
              <a:ext cx="1238250" cy="2432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1</xdr:rowOff>
    </xdr:from>
    <xdr:to>
      <xdr:col>2</xdr:col>
      <xdr:colOff>19050</xdr:colOff>
      <xdr:row>32</xdr:row>
      <xdr:rowOff>1</xdr:rowOff>
    </xdr:to>
    <mc:AlternateContent xmlns:mc="http://schemas.openxmlformats.org/markup-compatibility/2006" xmlns:a14="http://schemas.microsoft.com/office/drawing/2010/main">
      <mc:Choice Requires="a14">
        <xdr:graphicFrame macro="">
          <xdr:nvGraphicFramePr>
            <xdr:cNvPr id="54" name="EthnicGroup"/>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38100" y="3359151"/>
              <a:ext cx="1200150" cy="239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4095.900416435186" backgroundQuery="1" createdVersion="6" refreshedVersion="6" minRefreshableVersion="3" recordCount="0" supportSubquery="1" supportAdvancedDrill="1">
  <cacheSource type="external" connectionId="6"/>
  <cacheFields count="3">
    <cacheField name="[HR Data].[AgeGroup].[AgeGroup]" caption="AgeGroup" numFmtId="0" hierarchy="12" level="1">
      <sharedItems count="3">
        <s v="&lt;30"/>
        <s v="30-49"/>
        <s v="50+"/>
      </sharedItems>
    </cacheField>
    <cacheField name="[Measures].[Active Emp]" caption="Active Emp" numFmtId="0" hierarchy="29" level="32767"/>
    <cacheField name="[HR Data].[Gender].[Gender]" caption="Gender" numFmtId="0" hierarchy="2" level="1">
      <sharedItems count="2">
        <s v="F"/>
        <s v="M"/>
      </sharedItems>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0"/>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Date (Year)]" caption="Count of Date (Year)" measure="1" displayFolder="" measureGroup="HR Data" count="0">
      <extLst>
        <ext xmlns:x15="http://schemas.microsoft.com/office/spreadsheetml/2010/11/main" uri="{B97F6D7D-B522-45F9-BDA1-12C45D357490}">
          <x15:cacheHierarchy aggregatedColumn="16"/>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1"/>
      </fieldsUsage>
    </cacheHierarchy>
    <cacheHierarchy uniqueName="[Measures].[New Hire]" caption="New Hire" measure="1" displayFolder="" measureGroup="HR Data" count="0"/>
    <cacheHierarchy uniqueName="[Measures].[Tenure Mpnths]" caption="Tenure Mpnths" measure="1" displayFolder="" measureGroup="HR Data" count="0"/>
    <cacheHierarchy uniqueName="[Measures].[Seperation]" caption="Se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USER" refreshedDate="44095.900940856482" backgroundQuery="1" createdVersion="6" refreshedVersion="6" minRefreshableVersion="3" recordCount="0" supportSubquery="1" supportAdvancedDrill="1">
  <cacheSource type="external" connectionId="6"/>
  <cacheFields count="3">
    <cacheField name="[Measures].[Turnover]" caption="Turnover" numFmtId="0" hierarchy="33"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Date (Year)]" caption="Count of Date (Year)" measure="1" displayFolder="" measureGroup="HR Data" count="0">
      <extLst>
        <ext xmlns:x15="http://schemas.microsoft.com/office/spreadsheetml/2010/11/main" uri="{B97F6D7D-B522-45F9-BDA1-12C45D357490}">
          <x15:cacheHierarchy aggregatedColumn="16"/>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 caption="Active Emp" measure="1" displayFolder="" measureGroup="HR Data" count="0"/>
    <cacheHierarchy uniqueName="[Measures].[New Hire]" caption="New Hire" measure="1" displayFolder="" measureGroup="HR Data" count="0"/>
    <cacheHierarchy uniqueName="[Measures].[Tenure Mpnths]" caption="Tenure Mpnths" measure="1" displayFolder="" measureGroup="HR Data" count="0"/>
    <cacheHierarchy uniqueName="[Measures].[Seperation]" caption="Seperation" measure="1" displayFolder="" measureGroup="HR Data" count="0"/>
    <cacheHierarchy uniqueName="[Measures].[Turnover]" caption="Turnover"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USER" refreshedDate="44102.723496064813" backgroundQuery="1" createdVersion="6" refreshedVersion="6" minRefreshableVersion="3" recordCount="0" supportSubquery="1" supportAdvancedDrill="1">
  <cacheSource type="external" connectionId="6"/>
  <cacheFields count="7">
    <cacheField name="[HR Data].[Date].[Date]" caption="Date" numFmtId="0" level="1">
      <sharedItems containsSemiMixedTypes="0" containsNonDate="0" containsDate="1" containsString="0" minDate="2015-01-01T00:00:00" maxDate="2018-01-13T00:00:00" count="48">
        <d v="2015-01-01T00:00:00"/>
        <d v="2015-01-02T00:00:00"/>
        <d v="2015-01-03T00:00:00"/>
        <d v="2015-01-04T00:00:00"/>
        <d v="2015-01-05T00:00:00"/>
        <d v="2015-01-06T00:00:00"/>
        <d v="2015-01-07T00:00:00"/>
        <d v="2015-01-08T00:00:00"/>
        <d v="2015-01-09T00:00:00"/>
        <d v="2015-01-10T00:00:00"/>
        <d v="2015-01-11T00:00:00"/>
        <d v="2015-01-12T00:00:00"/>
        <d v="2016-01-01T00:00:00"/>
        <d v="2016-01-02T00:00:00"/>
        <d v="2016-01-03T00:00:00"/>
        <d v="2016-01-04T00:00:00"/>
        <d v="2016-01-05T00:00:00"/>
        <d v="2016-01-06T00:00:00"/>
        <d v="2016-01-07T00:00:00"/>
        <d v="2016-01-08T00:00:00"/>
        <d v="2016-01-09T00:00:00"/>
        <d v="2016-01-10T00:00:00"/>
        <d v="2016-01-11T00:00:00"/>
        <d v="2016-01-12T00:00:00"/>
        <d v="2017-01-01T00:00:00"/>
        <d v="2017-01-02T00:00:00"/>
        <d v="2017-01-03T00:00:00"/>
        <d v="2017-01-04T00:00:00"/>
        <d v="2017-01-05T00:00:00"/>
        <d v="2017-01-06T00:00:00"/>
        <d v="2017-01-07T00:00:00"/>
        <d v="2017-01-08T00:00:00"/>
        <d v="2017-01-09T00:00:00"/>
        <d v="2017-01-10T00:00:00"/>
        <d v="2017-01-11T00:00:00"/>
        <d v="2017-01-12T00:00:00"/>
        <d v="2018-01-01T00:00:00"/>
        <d v="2018-01-02T00:00:00"/>
        <d v="2018-01-03T00:00:00"/>
        <d v="2018-01-04T00:00:00"/>
        <d v="2018-01-05T00:00:00"/>
        <d v="2018-01-06T00:00:00"/>
        <d v="2018-01-07T00:00:00"/>
        <d v="2018-01-08T00:00:00"/>
        <d v="2018-01-09T00:00:00"/>
        <d v="2018-01-10T00:00:00"/>
        <d v="2018-01-11T00:00:00"/>
        <d v="2018-01-12T00:00:00"/>
      </sharedItems>
    </cacheField>
    <cacheField name="[HR Data].[Date (Month)].[Date (Month)]" caption="Date (Month)" numFmtId="0" hierarchy="18" level="1">
      <sharedItems count="1">
        <s v="Jan"/>
      </sharedItems>
    </cacheField>
    <cacheField name="[HR Data].[Date (Quarter)].[Date (Quarter)]" caption="Date (Quarter)" numFmtId="0" hierarchy="17" level="1">
      <sharedItems count="1">
        <s v="Qtr1"/>
      </sharedItems>
    </cacheField>
    <cacheField name="[HR Data].[Date (Year)].[Date (Year)]" caption="Date (Year)" numFmtId="0" hierarchy="16" level="1">
      <sharedItems count="4">
        <s v="2015"/>
        <s v="2016"/>
        <s v="2017"/>
        <s v="2018"/>
      </sharedItems>
    </cacheField>
    <cacheField name="[Measures].[Active Emp]" caption="Active Emp" numFmtId="0" hierarchy="29" level="32767"/>
    <cacheField name="[Measures].[New Hire]" caption="New Hire" numFmtId="0" hierarchy="30" level="32767"/>
    <cacheField name="[HR Data].[Gender].[Gender]" caption="Gender" numFmtId="0" hierarchy="2"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6"/>
      </fieldsUsage>
    </cacheHierarchy>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defaultMemberUniqueName="[HR Data].[HireDate].[All]" allUniqueName="[HR Data].[HireDate].[All]" dimensionUniqueName="[HR Data]" displayFolder="" count="2" memberValueDatatype="130"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Date (Year)]" caption="Count of Date (Year)" measure="1" displayFolder="" measureGroup="HR Data" count="0">
      <extLst>
        <ext xmlns:x15="http://schemas.microsoft.com/office/spreadsheetml/2010/11/main" uri="{B97F6D7D-B522-45F9-BDA1-12C45D357490}">
          <x15:cacheHierarchy aggregatedColumn="16"/>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4"/>
      </fieldsUsage>
    </cacheHierarchy>
    <cacheHierarchy uniqueName="[Measures].[New Hire]" caption="New Hire" measure="1" displayFolder="" measureGroup="HR Data" count="0" oneField="1">
      <fieldsUsage count="1">
        <fieldUsage x="5"/>
      </fieldsUsage>
    </cacheHierarchy>
    <cacheHierarchy uniqueName="[Measures].[Tenure Mpnths]" caption="Tenure Mpnths" measure="1" displayFolder="" measureGroup="HR Data" count="0"/>
    <cacheHierarchy uniqueName="[Measures].[Seperation]" caption="Se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USER" refreshedDate="44101.875679629629" backgroundQuery="1"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Date (Year)]" caption="Count of Date (Year)" measure="1" displayFolder="" measureGroup="HR Data" count="0">
      <extLst>
        <ext xmlns:x15="http://schemas.microsoft.com/office/spreadsheetml/2010/11/main" uri="{B97F6D7D-B522-45F9-BDA1-12C45D357490}">
          <x15:cacheHierarchy aggregatedColumn="16"/>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 caption="Active Emp" measure="1" displayFolder="" measureGroup="HR Data" count="0"/>
    <cacheHierarchy uniqueName="[Measures].[New Hire]" caption="New Hire" measure="1" displayFolder="" measureGroup="HR Data" count="0"/>
    <cacheHierarchy uniqueName="[Measures].[Tenure Mpnths]" caption="Tenure Mpnths" measure="1" displayFolder="" measureGroup="HR Data" count="0"/>
    <cacheHierarchy uniqueName="[Measures].[Seperation]" caption="Se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4095.900418518519" backgroundQuery="1" createdVersion="6" refreshedVersion="6" minRefreshableVersion="3" recordCount="0" supportSubquery="1" supportAdvancedDrill="1">
  <cacheSource type="external" connectionId="6"/>
  <cacheFields count="2">
    <cacheField name="[HR Data].[Gender].[Gender]" caption="Gender" numFmtId="0" hierarchy="2" level="1">
      <sharedItems count="2">
        <s v="F"/>
        <s v="M"/>
      </sharedItems>
    </cacheField>
    <cacheField name="[Measures].[Active Emp]" caption="Active Emp" numFmtId="0" hierarchy="29" level="32767"/>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Date (Year)]" caption="Count of Date (Year)" measure="1" displayFolder="" measureGroup="HR Data" count="0">
      <extLst>
        <ext xmlns:x15="http://schemas.microsoft.com/office/spreadsheetml/2010/11/main" uri="{B97F6D7D-B522-45F9-BDA1-12C45D357490}">
          <x15:cacheHierarchy aggregatedColumn="16"/>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1"/>
      </fieldsUsage>
    </cacheHierarchy>
    <cacheHierarchy uniqueName="[Measures].[New Hire]" caption="New Hire" measure="1" displayFolder="" measureGroup="HR Data" count="0"/>
    <cacheHierarchy uniqueName="[Measures].[Tenure Mpnths]" caption="Tenure Mpnths" measure="1" displayFolder="" measureGroup="HR Data" count="0"/>
    <cacheHierarchy uniqueName="[Measures].[Seperation]" caption="Se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4095.900421064813" backgroundQuery="1" createdVersion="6" refreshedVersion="6" minRefreshableVersion="3" recordCount="0" supportSubquery="1" supportAdvancedDrill="1">
  <cacheSource type="external" connectionId="6"/>
  <cacheFields count="3">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 caption="Active Emp" numFmtId="0" hierarchy="29" level="32767"/>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Date (Year)]" caption="Count of Date (Year)" measure="1" displayFolder="" measureGroup="HR Data" count="0">
      <extLst>
        <ext xmlns:x15="http://schemas.microsoft.com/office/spreadsheetml/2010/11/main" uri="{B97F6D7D-B522-45F9-BDA1-12C45D357490}">
          <x15:cacheHierarchy aggregatedColumn="16"/>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2"/>
      </fieldsUsage>
    </cacheHierarchy>
    <cacheHierarchy uniqueName="[Measures].[New Hire]" caption="New Hire" measure="1" displayFolder="" measureGroup="HR Data" count="0"/>
    <cacheHierarchy uniqueName="[Measures].[Tenure Mpnths]" caption="Tenure Mpnths" measure="1" displayFolder="" measureGroup="HR Data" count="0"/>
    <cacheHierarchy uniqueName="[Measures].[Seperation]" caption="Se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4095.900424074076" backgroundQuery="1" createdVersion="6" refreshedVersion="6" minRefreshableVersion="3" recordCount="0" supportSubquery="1" supportAdvancedDrill="1">
  <cacheSource type="external" connectionId="6"/>
  <cacheFields count="3">
    <cacheField name="[HR Data].[Gender].[Gender]" caption="Gender" numFmtId="0" hierarchy="2" level="1">
      <sharedItems count="2">
        <s v="F"/>
        <s v="M"/>
      </sharedItems>
    </cacheField>
    <cacheField name="[Measures].[Active Emp]" caption="Active Emp" numFmtId="0" hierarchy="29" level="32767"/>
    <cacheField name="[HR Data].[FP].[FP]" caption="FP" numFmtId="0" hierarchy="5" level="1">
      <sharedItems count="2">
        <s v="FT"/>
        <s v="PT"/>
      </sharedItems>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Date (Year)]" caption="Count of Date (Year)" measure="1" displayFolder="" measureGroup="HR Data" count="0">
      <extLst>
        <ext xmlns:x15="http://schemas.microsoft.com/office/spreadsheetml/2010/11/main" uri="{B97F6D7D-B522-45F9-BDA1-12C45D357490}">
          <x15:cacheHierarchy aggregatedColumn="16"/>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1"/>
      </fieldsUsage>
    </cacheHierarchy>
    <cacheHierarchy uniqueName="[Measures].[New Hire]" caption="New Hire" measure="1" displayFolder="" measureGroup="HR Data" count="0"/>
    <cacheHierarchy uniqueName="[Measures].[Tenure Mpnths]" caption="Tenure Mpnths" measure="1" displayFolder="" measureGroup="HR Data" count="0"/>
    <cacheHierarchy uniqueName="[Measures].[Seperation]" caption="Se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refreshedDate="44095.900427314817" backgroundQuery="1" createdVersion="6" refreshedVersion="6" minRefreshableVersion="3" recordCount="0" supportSubquery="1" supportAdvancedDrill="1">
  <cacheSource type="external" connectionId="6"/>
  <cacheFields count="3">
    <cacheField name="[HR Data].[TermReason].[TermReason]" caption="TermReason" numFmtId="0" hierarchy="11" level="1">
      <sharedItems count="2">
        <s v="Involuntary"/>
        <s v="Voluntary"/>
      </sharedItems>
    </cacheField>
    <cacheField name="[Measures].[Seperation]" caption="Seperation" numFmtId="0" hierarchy="32" level="32767"/>
    <cacheField name="[HR Data].[Date (Year)].[Date (Year)]" caption="Date (Year)" numFmtId="0" hierarchy="16" level="1">
      <sharedItems count="4">
        <s v="2015"/>
        <s v="2016"/>
        <s v="2017"/>
        <s v="2018"/>
      </sharedItems>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0"/>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Date (Year)]" caption="Count of Date (Year)" measure="1" displayFolder="" measureGroup="HR Data" count="0">
      <extLst>
        <ext xmlns:x15="http://schemas.microsoft.com/office/spreadsheetml/2010/11/main" uri="{B97F6D7D-B522-45F9-BDA1-12C45D357490}">
          <x15:cacheHierarchy aggregatedColumn="16"/>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 caption="Active Emp" measure="1" displayFolder="" measureGroup="HR Data" count="0"/>
    <cacheHierarchy uniqueName="[Measures].[New Hire]" caption="New Hire" measure="1" displayFolder="" measureGroup="HR Data" count="0"/>
    <cacheHierarchy uniqueName="[Measures].[Tenure Mpnths]" caption="Tenure Mpnths" measure="1" displayFolder="" measureGroup="HR Data" count="0"/>
    <cacheHierarchy uniqueName="[Measures].[Seperation]" caption="Seperation" measure="1" displayFolder="" measureGroup="HR Data" count="0" oneField="1">
      <fieldsUsage count="1">
        <fieldUsage x="1"/>
      </fieldsUsage>
    </cacheHierarchy>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USER" refreshedDate="44095.900429050926" backgroundQuery="1" createdVersion="6" refreshedVersion="6" minRefreshableVersion="3" recordCount="0" supportSubquery="1" supportAdvancedDrill="1">
  <cacheSource type="external" connectionId="6"/>
  <cacheFields count="3">
    <cacheField name="[Measures].[Seperation]" caption="Seperation" numFmtId="0" hierarchy="32" level="32767"/>
    <cacheField name="[HR Data].[Date (Year)].[Date (Year)]" caption="Date (Year)" numFmtId="0" hierarchy="16" level="1">
      <sharedItems count="4">
        <s v="2015"/>
        <s v="2016"/>
        <s v="2017"/>
        <s v="2018"/>
      </sharedItems>
    </cacheField>
    <cacheField name="[Measures].[Sum of BadHires]" caption="Sum of BadHires" numFmtId="0" hierarchy="25" level="32767"/>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Count of Date (Year)]" caption="Count of Date (Year)" measure="1" displayFolder="" measureGroup="HR Data" count="0">
      <extLst>
        <ext xmlns:x15="http://schemas.microsoft.com/office/spreadsheetml/2010/11/main" uri="{B97F6D7D-B522-45F9-BDA1-12C45D357490}">
          <x15:cacheHierarchy aggregatedColumn="16"/>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 caption="Active Emp" measure="1" displayFolder="" measureGroup="HR Data" count="0"/>
    <cacheHierarchy uniqueName="[Measures].[New Hire]" caption="New Hire" measure="1" displayFolder="" measureGroup="HR Data" count="0"/>
    <cacheHierarchy uniqueName="[Measures].[Tenure Mpnths]" caption="Tenure Mpnths" measure="1" displayFolder="" measureGroup="HR Data" count="0"/>
    <cacheHierarchy uniqueName="[Measures].[Seperation]" caption="Seperation" measure="1" displayFolder="" measureGroup="HR Data" count="0" oneField="1">
      <fieldsUsage count="1">
        <fieldUsage x="0"/>
      </fieldsUsage>
    </cacheHierarchy>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USER" refreshedDate="44095.900432407405" backgroundQuery="1" createdVersion="6" refreshedVersion="6" minRefreshableVersion="3" recordCount="0" supportSubquery="1" supportAdvancedDrill="1">
  <cacheSource type="external" connectionId="6"/>
  <cacheFields count="3">
    <cacheField name="[HR Data].[FP].[FP]" caption="FP" numFmtId="0" hierarchy="5" level="1">
      <sharedItems count="2">
        <s v="FT"/>
        <s v="PT"/>
      </sharedItems>
    </cacheField>
    <cacheField name="[Measures].[Active Emp]" caption="Active Emp" numFmtId="0" hierarchy="29" level="32767"/>
    <cacheField name="[HR Data].[BU Region].[BU Region]" caption="BU Region" numFmtId="0" hierarchy="8" level="1">
      <sharedItems count="7">
        <s v="Central"/>
        <s v="East"/>
        <s v="Midwest"/>
        <s v="North"/>
        <s v="Northwest"/>
        <s v="South"/>
        <s v="West"/>
      </sharedItems>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Date (Year)]" caption="Count of Date (Year)" measure="1" displayFolder="" measureGroup="HR Data" count="0">
      <extLst>
        <ext xmlns:x15="http://schemas.microsoft.com/office/spreadsheetml/2010/11/main" uri="{B97F6D7D-B522-45F9-BDA1-12C45D357490}">
          <x15:cacheHierarchy aggregatedColumn="16"/>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1"/>
      </fieldsUsage>
    </cacheHierarchy>
    <cacheHierarchy uniqueName="[Measures].[New Hire]" caption="New Hire" measure="1" displayFolder="" measureGroup="HR Data" count="0"/>
    <cacheHierarchy uniqueName="[Measures].[Tenure Mpnths]" caption="Tenure Mpnths" measure="1" displayFolder="" measureGroup="HR Data" count="0"/>
    <cacheHierarchy uniqueName="[Measures].[Seperation]" caption="Se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USER" refreshedDate="44095.900435416668" backgroundQuery="1" createdVersion="6" refreshedVersion="6" minRefreshableVersion="3" recordCount="0" supportSubquery="1" supportAdvancedDrill="1">
  <cacheSource type="external" connectionId="6"/>
  <cacheFields count="4">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Tenure Mpnths]" caption="Tenure Mpnths" numFmtId="0" hierarchy="31" level="32767"/>
    <cacheField name="[HR Data].[FP].[FP]" caption="FP" numFmtId="0" hierarchy="5" level="1">
      <sharedItems count="2">
        <s v="FT"/>
        <s v="PT"/>
      </sharedItems>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Date (Year)]" caption="Count of Date (Year)" measure="1" displayFolder="" measureGroup="HR Data" count="0">
      <extLst>
        <ext xmlns:x15="http://schemas.microsoft.com/office/spreadsheetml/2010/11/main" uri="{B97F6D7D-B522-45F9-BDA1-12C45D357490}">
          <x15:cacheHierarchy aggregatedColumn="16"/>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 caption="Active Emp" measure="1" displayFolder="" measureGroup="HR Data" count="0"/>
    <cacheHierarchy uniqueName="[Measures].[New Hire]" caption="New Hire" measure="1" displayFolder="" measureGroup="HR Data" count="0"/>
    <cacheHierarchy uniqueName="[Measures].[Tenure Mpnths]" caption="Tenure Mpnths" measure="1" displayFolder="" measureGroup="HR Data" count="0" oneField="1">
      <fieldsUsage count="1">
        <fieldUsage x="2"/>
      </fieldsUsage>
    </cacheHierarchy>
    <cacheHierarchy uniqueName="[Measures].[Seperation]" caption="Se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USER" refreshedDate="44095.900438657409" backgroundQuery="1" createdVersion="6" refreshedVersion="6" minRefreshableVersion="3" recordCount="0" supportSubquery="1" supportAdvancedDrill="1">
  <cacheSource type="external" connectionId="6"/>
  <cacheFields count="4">
    <cacheField name="[HR Data].[EthnicGroup].[EthnicGroup]" caption="EthnicGroup" numFmtId="0" hierarchy="4" level="1">
      <sharedItems count="7">
        <s v="Group A"/>
        <s v="Group B"/>
        <s v="Group C"/>
        <s v="Group D"/>
        <s v="Group E"/>
        <s v="Group F"/>
        <s v="Group G"/>
      </sharedItems>
    </cacheField>
    <cacheField name="[Measures].[Active Emp]" caption="Active Emp" numFmtId="0" hierarchy="29" level="32767"/>
    <cacheField name="[HR Data].[Gender].[Gender]" caption="Gender" numFmtId="0" hierarchy="2" level="1">
      <sharedItems count="2">
        <s v="F"/>
        <s v="M"/>
      </sharedItems>
    </cacheField>
    <cacheField name="[HR Data].[FP].[FP]" caption="FP" numFmtId="0" hierarchy="5" level="1">
      <sharedItems count="2">
        <s v="FT"/>
        <s v="PT"/>
      </sharedItems>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defaultMemberUniqueName="[HR Data].[HireDate].[All]" allUniqueName="[HR Data].[HireDat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U Region]" caption="Count of BU Region" measure="1" displayFolder="" measureGroup="HR Data" count="0">
      <extLst>
        <ext xmlns:x15="http://schemas.microsoft.com/office/spreadsheetml/2010/11/main" uri="{B97F6D7D-B522-45F9-BDA1-12C45D357490}">
          <x15:cacheHierarchy aggregatedColumn="8"/>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Date (Year)]" caption="Count of Date (Year)" measure="1" displayFolder="" measureGroup="HR Data" count="0">
      <extLst>
        <ext xmlns:x15="http://schemas.microsoft.com/office/spreadsheetml/2010/11/main" uri="{B97F6D7D-B522-45F9-BDA1-12C45D357490}">
          <x15:cacheHierarchy aggregatedColumn="16"/>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1"/>
      </fieldsUsage>
    </cacheHierarchy>
    <cacheHierarchy uniqueName="[Measures].[New Hire]" caption="New Hire" measure="1" displayFolder="" measureGroup="HR Data" count="0"/>
    <cacheHierarchy uniqueName="[Measures].[Tenure Mpnths]" caption="Tenure Mpnths" measure="1" displayFolder="" measureGroup="HR Data" count="0"/>
    <cacheHierarchy uniqueName="[Measures].[Seperation]" caption="Seperation"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50" applyNumberFormats="0" applyBorderFormats="0" applyFontFormats="0" applyPatternFormats="0" applyAlignmentFormats="0" applyWidthHeightFormats="1" dataCaption="Values" tag="a94b0dcf-b2a2-43f2-8c97-4e1ba9bad760" updatedVersion="6" minRefreshableVersion="3" useAutoFormatting="1" itemPrintTitles="1" createdVersion="6" indent="0" outline="1" outlineData="1" multipleFieldFilters="0" chartFormat="3">
  <location ref="H2:J75"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defaultAttributeDrillState="1">
      <items count="2">
        <item x="0"/>
        <item t="default"/>
      </items>
    </pivotField>
    <pivotField axis="axisRow" allDrilled="1" subtotalTop="0" showAll="0" dataSourceSort="1" defaultAttributeDrillState="1">
      <items count="2">
        <item x="0"/>
        <item t="default"/>
      </items>
    </pivotField>
    <pivotField axis="axisRow" allDrilled="1" subtotalTop="0" showAll="0" dataSourceSort="1" defaultAttributeDrillState="1">
      <items count="5">
        <item x="0"/>
        <item x="1"/>
        <item x="2"/>
        <item x="3"/>
        <item t="default"/>
      </items>
    </pivotField>
    <pivotField dataField="1" showAll="0"/>
    <pivotField dataField="1" showAll="0"/>
    <pivotField allDrilled="1" showAll="0" dataSourceSort="1" defaultAttributeDrillState="1"/>
  </pivotFields>
  <rowFields count="4">
    <field x="3"/>
    <field x="2"/>
    <field x="1"/>
    <field x="0"/>
  </rowFields>
  <rowItems count="73">
    <i>
      <x/>
    </i>
    <i r="1">
      <x/>
    </i>
    <i r="2">
      <x/>
    </i>
    <i r="3">
      <x/>
    </i>
    <i r="3">
      <x v="1"/>
    </i>
    <i r="3">
      <x v="2"/>
    </i>
    <i r="3">
      <x v="3"/>
    </i>
    <i r="3">
      <x v="4"/>
    </i>
    <i r="3">
      <x v="5"/>
    </i>
    <i r="3">
      <x v="6"/>
    </i>
    <i r="3">
      <x v="7"/>
    </i>
    <i r="3">
      <x v="8"/>
    </i>
    <i r="3">
      <x v="9"/>
    </i>
    <i r="3">
      <x v="10"/>
    </i>
    <i r="3">
      <x v="11"/>
    </i>
    <i t="default" r="2">
      <x/>
    </i>
    <i t="default" r="1">
      <x/>
    </i>
    <i t="default">
      <x/>
    </i>
    <i>
      <x v="1"/>
    </i>
    <i r="1">
      <x/>
    </i>
    <i r="2">
      <x/>
    </i>
    <i r="3">
      <x v="12"/>
    </i>
    <i r="3">
      <x v="13"/>
    </i>
    <i r="3">
      <x v="14"/>
    </i>
    <i r="3">
      <x v="15"/>
    </i>
    <i r="3">
      <x v="16"/>
    </i>
    <i r="3">
      <x v="17"/>
    </i>
    <i r="3">
      <x v="18"/>
    </i>
    <i r="3">
      <x v="19"/>
    </i>
    <i r="3">
      <x v="20"/>
    </i>
    <i r="3">
      <x v="21"/>
    </i>
    <i r="3">
      <x v="22"/>
    </i>
    <i r="3">
      <x v="23"/>
    </i>
    <i t="default" r="2">
      <x/>
    </i>
    <i t="default" r="1">
      <x/>
    </i>
    <i t="default">
      <x v="1"/>
    </i>
    <i>
      <x v="2"/>
    </i>
    <i r="1">
      <x/>
    </i>
    <i r="2">
      <x/>
    </i>
    <i r="3">
      <x v="24"/>
    </i>
    <i r="3">
      <x v="25"/>
    </i>
    <i r="3">
      <x v="26"/>
    </i>
    <i r="3">
      <x v="27"/>
    </i>
    <i r="3">
      <x v="28"/>
    </i>
    <i r="3">
      <x v="29"/>
    </i>
    <i r="3">
      <x v="30"/>
    </i>
    <i r="3">
      <x v="31"/>
    </i>
    <i r="3">
      <x v="32"/>
    </i>
    <i r="3">
      <x v="33"/>
    </i>
    <i r="3">
      <x v="34"/>
    </i>
    <i r="3">
      <x v="35"/>
    </i>
    <i t="default" r="2">
      <x/>
    </i>
    <i t="default" r="1">
      <x/>
    </i>
    <i t="default">
      <x v="2"/>
    </i>
    <i>
      <x v="3"/>
    </i>
    <i r="1">
      <x/>
    </i>
    <i r="2">
      <x/>
    </i>
    <i r="3">
      <x v="36"/>
    </i>
    <i r="3">
      <x v="37"/>
    </i>
    <i r="3">
      <x v="38"/>
    </i>
    <i r="3">
      <x v="39"/>
    </i>
    <i r="3">
      <x v="40"/>
    </i>
    <i r="3">
      <x v="41"/>
    </i>
    <i r="3">
      <x v="42"/>
    </i>
    <i r="3">
      <x v="43"/>
    </i>
    <i r="3">
      <x v="44"/>
    </i>
    <i r="3">
      <x v="45"/>
    </i>
    <i r="3">
      <x v="46"/>
    </i>
    <i r="3">
      <x v="47"/>
    </i>
    <i t="default" r="2">
      <x/>
    </i>
    <i t="default" r="1">
      <x/>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Lst>
</pivotTableDefinition>
</file>

<file path=xl/pivotTables/pivotTable10.xml><?xml version="1.0" encoding="utf-8"?>
<pivotTableDefinition xmlns="http://schemas.openxmlformats.org/spreadsheetml/2006/main" name="Total emp" cacheId="37" applyNumberFormats="0" applyBorderFormats="0" applyFontFormats="0" applyPatternFormats="0" applyAlignmentFormats="0" applyWidthHeightFormats="1" dataCaption="Values" tag="7c645212-2a3f-400d-b88b-1c577a56bbbb" updatedVersion="6" minRefreshableVersion="3" useAutoFormatting="1" itemPrintTitles="1" createdVersion="6" indent="0" outline="1" outlineData="1" multipleFieldFilters="0">
  <location ref="A2:B5"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Lst>
</pivotTableDefinition>
</file>

<file path=xl/pivotTables/pivotTable11.xml><?xml version="1.0" encoding="utf-8"?>
<pivotTableDefinition xmlns="http://schemas.openxmlformats.org/spreadsheetml/2006/main" name="Turn over" cacheId="45" applyNumberFormats="0" applyBorderFormats="0" applyFontFormats="0" applyPatternFormats="0" applyAlignmentFormats="0" applyWidthHeightFormats="1" dataCaption="Values" tag="354d29c6-0568-43d5-bfca-e8ea1abc7ed3" updatedVersion="6" minRefreshableVersion="3" useAutoFormatting="1" itemPrintTitles="1" createdVersion="6" indent="0" outline="1" outlineData="1" multipleFieldFilters="0">
  <location ref="A30:F34" firstHeaderRow="1" firstDataRow="2" firstDataCol="1"/>
  <pivotFields count="3">
    <pivotField dataField="1" showAll="0"/>
    <pivotField axis="axisRow" allDrilled="1" showAll="0" dataSourceSort="1" defaultAttributeDrillState="1">
      <items count="3">
        <item x="0"/>
        <item x="1"/>
        <item t="default"/>
      </items>
    </pivotField>
    <pivotField axis="axisCol" allDrilled="1" showAll="0" dataSourceSort="1" defaultAttributeDrillState="1">
      <items count="5">
        <item x="0"/>
        <item x="1"/>
        <item x="2"/>
        <item x="3"/>
        <item t="default"/>
      </items>
    </pivotField>
  </pivotFields>
  <rowFields count="1">
    <field x="1"/>
  </rowFields>
  <rowItems count="3">
    <i>
      <x/>
    </i>
    <i>
      <x v="1"/>
    </i>
    <i t="grand">
      <x/>
    </i>
  </rowItems>
  <colFields count="1">
    <field x="2"/>
  </colFields>
  <colItems count="5">
    <i>
      <x/>
    </i>
    <i>
      <x v="1"/>
    </i>
    <i>
      <x v="2"/>
    </i>
    <i>
      <x v="3"/>
    </i>
    <i t="grand">
      <x/>
    </i>
  </colItems>
  <dataFields count="1">
    <dataField fld="0"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Lst>
</pivotTableDefinition>
</file>

<file path=xl/pivotTables/pivotTable2.xml><?xml version="1.0" encoding="utf-8"?>
<pivotTableDefinition xmlns="http://schemas.openxmlformats.org/spreadsheetml/2006/main" name="Ethnicity" cacheId="44" applyNumberFormats="0" applyBorderFormats="0" applyFontFormats="0" applyPatternFormats="0" applyAlignmentFormats="0" applyWidthHeightFormats="1" dataCaption="Values" tag="4006bf02-4a48-40e0-b0c3-d9e9cd675cd0" updatedVersion="6" minRefreshableVersion="3" useAutoFormatting="1" itemPrintTitles="1" createdVersion="6" indent="0" outline="1" outlineData="1" multipleFieldFilters="0" chartFormat="3">
  <location ref="D2:G25" firstHeaderRow="1" firstDataRow="2" firstDataCol="1"/>
  <pivotFields count="4">
    <pivotField axis="axisRow" allDrilled="1" showAll="0" dataSourceSort="1" defaultAttributeDrillState="1">
      <items count="8">
        <item x="0"/>
        <item x="1"/>
        <item x="2"/>
        <item x="3"/>
        <item x="4"/>
        <item x="5"/>
        <item x="6"/>
        <item t="default"/>
      </items>
    </pivotField>
    <pivotField dataField="1" showAll="0"/>
    <pivotField axis="axisRow" allDrilled="1" showAll="0" dataSourceSort="1" defaultAttributeDrillState="1">
      <items count="3">
        <item x="0"/>
        <item x="1"/>
        <item t="default"/>
      </items>
    </pivotField>
    <pivotField axis="axisCol" allDrilled="1" showAll="0" dataSourceSort="1" defaultAttributeDrillState="1">
      <items count="3">
        <item x="0"/>
        <item x="1"/>
        <item t="default"/>
      </items>
    </pivotField>
  </pivotFields>
  <rowFields count="2">
    <field x="0"/>
    <field x="2"/>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1" subtotal="count" baseField="0" baseItem="0"/>
  </dataFields>
  <chartFormats count="2">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Lst>
</pivotTableDefinition>
</file>

<file path=xl/pivotTables/pivotTable3.xml><?xml version="1.0" encoding="utf-8"?>
<pivotTableDefinition xmlns="http://schemas.openxmlformats.org/spreadsheetml/2006/main" name="Tenure" cacheId="43" applyNumberFormats="0" applyBorderFormats="0" applyFontFormats="0" applyPatternFormats="0" applyAlignmentFormats="0" applyWidthHeightFormats="1" dataCaption="Values" tag="a621fdad-8ba0-4259-a37b-26b6554289ad" updatedVersion="6" minRefreshableVersion="3" useAutoFormatting="1" itemPrintTitles="1" createdVersion="6" indent="0" outline="1" outlineData="1" multipleFieldFilters="0" chartFormat="3" rowHeaderCaption=" ">
  <location ref="A1:D24" firstHeaderRow="1" firstDataRow="2" firstDataCol="1"/>
  <pivotFields count="4">
    <pivotField axis="axisRow" allDrilled="1" showAll="0" dataSourceSort="1" defaultAttributeDrillState="1">
      <items count="8">
        <item x="0"/>
        <item x="1"/>
        <item x="2"/>
        <item x="3"/>
        <item x="4"/>
        <item x="5"/>
        <item x="6"/>
        <item t="default"/>
      </items>
    </pivotField>
    <pivotField axis="axisRow" allDrilled="1" showAll="0" dataSourceSort="1" defaultAttributeDrillState="1">
      <items count="3">
        <item x="0"/>
        <item x="1"/>
        <item t="default"/>
      </items>
    </pivotField>
    <pivotField dataField="1" showAll="0"/>
    <pivotField axis="axisCol" allDrilled="1" showAll="0" dataSourceSort="1" defaultAttributeDrillState="1">
      <items count="3">
        <item x="0"/>
        <item x="1"/>
        <item t="default"/>
      </items>
    </pivotField>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Lst>
</pivotTableDefinition>
</file>

<file path=xl/pivotTables/pivotTable4.xml><?xml version="1.0" encoding="utf-8"?>
<pivotTableDefinition xmlns="http://schemas.openxmlformats.org/spreadsheetml/2006/main" name="PivotTable4" cacheId="42" applyNumberFormats="0" applyBorderFormats="0" applyFontFormats="0" applyPatternFormats="0" applyAlignmentFormats="0" applyWidthHeightFormats="1" dataCaption="Values" tag="0313720b-9593-448e-b95c-8a5338c9f1f8" updatedVersion="6" minRefreshableVersion="3" useAutoFormatting="1" itemPrintTitles="1" createdVersion="6" indent="0" outline="1" outlineData="1" multipleFieldFilters="0" chartFormat="3">
  <location ref="A1:D10" firstHeaderRow="1" firstDataRow="2" firstDataCol="1"/>
  <pivotFields count="3">
    <pivotField axis="axisCol" allDrilled="1" showAll="0" dataSourceSort="1" defaultAttributeDrillState="1">
      <items count="3">
        <item x="0"/>
        <item x="1"/>
        <item t="default"/>
      </items>
    </pivotField>
    <pivotField dataField="1" showAll="0"/>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Fields count="1">
    <field x="0"/>
  </colFields>
  <colItems count="3">
    <i>
      <x/>
    </i>
    <i>
      <x v="1"/>
    </i>
    <i t="grand">
      <x/>
    </i>
  </colItems>
  <dataFields count="1">
    <dataField fld="1" subtotal="count" baseField="0" baseItem="0"/>
  </dataFields>
  <chartFormats count="2">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Lst>
</pivotTableDefinition>
</file>

<file path=xl/pivotTables/pivotTable5.xml><?xml version="1.0" encoding="utf-8"?>
<pivotTableDefinition xmlns="http://schemas.openxmlformats.org/spreadsheetml/2006/main" name="Seperations" cacheId="41" applyNumberFormats="0" applyBorderFormats="0" applyFontFormats="0" applyPatternFormats="0" applyAlignmentFormats="0" applyWidthHeightFormats="1" dataCaption="Values" tag="8e21f22e-64aa-4ea7-8393-dc791652835e" updatedVersion="6" minRefreshableVersion="3" useAutoFormatting="1" itemPrintTitles="1" createdVersion="6" indent="0" outline="1" outlineData="1" multipleFieldFilters="0" chartFormat="3">
  <location ref="A1:C6" firstHeaderRow="0" firstDataRow="1" firstDataCol="1"/>
  <pivotFields count="3">
    <pivotField dataField="1" showAll="0"/>
    <pivotField axis="axisRow" allDrilled="1" showAll="0" dataSourceSort="1" defaultAttributeDrillState="1">
      <items count="5">
        <item x="0"/>
        <item x="1"/>
        <item x="2"/>
        <item x="3"/>
        <item t="default"/>
      </items>
    </pivotField>
    <pivotField dataField="1" showAll="0"/>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 BadHires" fld="2" baseField="0" baseItem="0"/>
  </dataFields>
  <chartFormats count="2">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BadHir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Lst>
</pivotTableDefinition>
</file>

<file path=xl/pivotTables/pivotTable6.xml><?xml version="1.0" encoding="utf-8"?>
<pivotTableDefinition xmlns="http://schemas.openxmlformats.org/spreadsheetml/2006/main" name="Term reason" cacheId="40" applyNumberFormats="0" applyBorderFormats="0" applyFontFormats="0" applyPatternFormats="0" applyAlignmentFormats="0" applyWidthHeightFormats="1" dataCaption="Values" tag="e6e4e4f9-9997-4d11-9aee-a9f26e07d288" updatedVersion="6" minRefreshableVersion="3" useAutoFormatting="1" itemPrintTitles="1" createdVersion="6" indent="0" outline="1" outlineData="1" multipleFieldFilters="0" chartFormat="3">
  <location ref="A1:D7" firstHeaderRow="1" firstDataRow="2" firstDataCol="1"/>
  <pivotFields count="3">
    <pivotField axis="axisCol" allDrilled="1" showAll="0" dataSourceSort="1" defaultAttributeDrillState="1">
      <items count="3">
        <item x="0"/>
        <item x="1"/>
        <item t="default"/>
      </items>
    </pivotField>
    <pivotField dataField="1" showAll="0"/>
    <pivotField axis="axisRow" allDrilled="1" showAll="0" dataSourceSort="1" defaultAttributeDrillState="1">
      <items count="5">
        <item x="0"/>
        <item x="1"/>
        <item x="2"/>
        <item x="3"/>
        <item t="default"/>
      </items>
    </pivotField>
  </pivotFields>
  <rowFields count="1">
    <field x="2"/>
  </rowFields>
  <rowItems count="5">
    <i>
      <x/>
    </i>
    <i>
      <x v="1"/>
    </i>
    <i>
      <x v="2"/>
    </i>
    <i>
      <x v="3"/>
    </i>
    <i t="grand">
      <x/>
    </i>
  </rowItems>
  <colFields count="1">
    <field x="0"/>
  </colFields>
  <colItems count="3">
    <i>
      <x/>
    </i>
    <i>
      <x v="1"/>
    </i>
    <i t="grand">
      <x/>
    </i>
  </colItems>
  <dataFields count="1">
    <dataField fld="1" subtotal="count" baseField="0" baseItem="0"/>
  </dataFields>
  <chartFormats count="4">
    <chartFormat chart="1" format="4" series="1">
      <pivotArea type="data" outline="0" fieldPosition="0">
        <references count="2">
          <reference field="4294967294" count="1" selected="0">
            <x v="0"/>
          </reference>
          <reference field="0" count="1" selected="0">
            <x v="0"/>
          </reference>
        </references>
      </pivotArea>
    </chartFormat>
    <chartFormat chart="1" format="5"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Lst>
</pivotTableDefinition>
</file>

<file path=xl/pivotTables/pivotTable7.xml><?xml version="1.0" encoding="utf-8"?>
<pivotTableDefinition xmlns="http://schemas.openxmlformats.org/spreadsheetml/2006/main" name="Age" cacheId="36" applyNumberFormats="0" applyBorderFormats="0" applyFontFormats="0" applyPatternFormats="0" applyAlignmentFormats="0" applyWidthHeightFormats="1" dataCaption="Values" tag="ebe0e6c7-90d7-4747-8626-d02c152f4ee2" updatedVersion="6" minRefreshableVersion="3" useAutoFormatting="1" itemPrintTitles="1" createdVersion="6" indent="0" outline="1" outlineData="1" multipleFieldFilters="0" chartFormat="3">
  <location ref="A21:D26" firstHeaderRow="1" firstDataRow="2" firstDataCol="1"/>
  <pivotFields count="3">
    <pivotField axis="axisRow" allDrilled="1" showAll="0" dataSourceSort="1" defaultAttributeDrillState="1">
      <items count="4">
        <item x="0"/>
        <item x="1"/>
        <item x="2"/>
        <item t="default"/>
      </items>
    </pivotField>
    <pivotField dataField="1" showAll="0"/>
    <pivotField axis="axisCol" allDrilled="1" showAll="0" dataSourceSort="1" defaultAttributeDrillState="1">
      <items count="3">
        <item x="0"/>
        <item x="1"/>
        <item t="default"/>
      </items>
    </pivotField>
  </pivotFields>
  <rowFields count="1">
    <field x="0"/>
  </rowFields>
  <rowItems count="4">
    <i>
      <x/>
    </i>
    <i>
      <x v="1"/>
    </i>
    <i>
      <x v="2"/>
    </i>
    <i t="grand">
      <x/>
    </i>
  </rowItems>
  <colFields count="1">
    <field x="2"/>
  </colFields>
  <colItems count="3">
    <i>
      <x/>
    </i>
    <i>
      <x v="1"/>
    </i>
    <i t="grand">
      <x/>
    </i>
  </colItems>
  <dataFields count="1">
    <dataField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Lst>
</pivotTableDefinition>
</file>

<file path=xl/pivotTables/pivotTable8.xml><?xml version="1.0" encoding="utf-8"?>
<pivotTableDefinition xmlns="http://schemas.openxmlformats.org/spreadsheetml/2006/main" name="PivotTable9" cacheId="39" applyNumberFormats="0" applyBorderFormats="0" applyFontFormats="0" applyPatternFormats="0" applyAlignmentFormats="0" applyWidthHeightFormats="1" dataCaption="Values" tag="7eca49fa-8a39-4e1a-8e11-00138a321f68" updatedVersion="6" minRefreshableVersion="3" useAutoFormatting="1" itemPrintTitles="1" createdVersion="6" indent="0" outline="1" outlineData="1" multipleFieldFilters="0">
  <location ref="A14:D18" firstHeaderRow="1" firstDataRow="2" firstDataCol="1"/>
  <pivotFields count="3">
    <pivotField axis="axisCol" allDrilled="1" showAll="0" dataSourceSort="1" defaultAttributeDrillState="1">
      <items count="3">
        <item x="0"/>
        <item x="1"/>
        <item t="default"/>
      </items>
    </pivotField>
    <pivotField dataField="1" showAll="0"/>
    <pivotField axis="axisRow" allDrilled="1" showAll="0" dataSourceSort="1" defaultAttributeDrillState="1">
      <items count="3">
        <item x="0"/>
        <item x="1"/>
        <item t="default"/>
      </items>
    </pivotField>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Lst>
</pivotTableDefinition>
</file>

<file path=xl/pivotTables/pivotTable9.xml><?xml version="1.0" encoding="utf-8"?>
<pivotTableDefinition xmlns="http://schemas.openxmlformats.org/spreadsheetml/2006/main" name="Hourly" cacheId="38" applyNumberFormats="0" applyBorderFormats="0" applyFontFormats="0" applyPatternFormats="0" applyAlignmentFormats="0" applyWidthHeightFormats="1" dataCaption="Values" tag="4c11a3f3-4df2-4f8e-96a0-eeb41f09e08e" updatedVersion="6" minRefreshableVersion="3" useAutoFormatting="1" itemPrintTitles="1" createdVersion="6" indent="0" outline="1" outlineData="1" multipleFieldFilters="0">
  <location ref="A7:D11" firstHeaderRow="1" firstDataRow="2" firstDataCol="1"/>
  <pivotFields count="3">
    <pivotField axis="axisCol" allDrilled="1" showAll="0" dataSourceSort="1" defaultAttributeDrillState="1">
      <items count="3">
        <item x="0"/>
        <item x="1"/>
        <item t="default"/>
      </items>
    </pivotField>
    <pivotField axis="axisRow" allDrilled="1" showAll="0" dataSourceSort="1" defaultAttributeDrillState="1">
      <items count="3">
        <item x="0"/>
        <item x="1"/>
        <item t="default"/>
      </items>
    </pivotField>
    <pivotField dataField="1" showAll="0"/>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Year" sourceName="[HR Data].[Date (Year)]">
  <pivotTables>
    <pivotTable tabId="1" name="PivotTable1"/>
  </pivotTables>
  <data>
    <olap pivotCacheId="1">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P" sourceName="[HR Data].[FP]">
  <pivotTables>
    <pivotTable tabId="1" name="PivotTable1"/>
  </pivotTables>
  <data>
    <olap pivotCacheId="1">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HR Data].[Gender]">
  <pivotTables>
    <pivotTable tabId="1" name="PivotTable1"/>
  </pivotTables>
  <data>
    <olap pivotCacheId="1">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U_Region" sourceName="[HR Data].[BU Region]">
  <pivotTables>
    <pivotTable tabId="1" name="PivotTable1"/>
  </pivotTables>
  <data>
    <olap pivotCacheId="1">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EthnicGroup" sourceName="[HR Data].[EthnicGroup]">
  <pivotTables>
    <pivotTable tabId="1" name="PivotTable1"/>
  </pivotTables>
  <data>
    <olap pivotCacheId="1">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Year)" cache="Slicer_Date__Year" caption="Years" columnCount="2" level="1" rowHeight="241300"/>
  <slicer name="FP" cache="Slicer_FP" caption="FP" columnCount="2" level="1" rowHeight="241300"/>
  <slicer name="Gender" cache="Slicer_Gender" caption="Gender" columnCount="2" level="1" rowHeight="241300"/>
  <slicer name="BU Region" cache="Slicer_BU_Region" caption=" Region" level="1" rowHeight="241300"/>
  <slicer name="EthnicGroup" cache="Slicer_EthnicGroup" caption="Ethnicit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2:J75"/>
  <sheetViews>
    <sheetView workbookViewId="0">
      <selection activeCell="H6" sqref="H6"/>
    </sheetView>
  </sheetViews>
  <sheetFormatPr defaultRowHeight="14.5" x14ac:dyDescent="0.35"/>
  <cols>
    <col min="8" max="8" width="17.36328125" customWidth="1"/>
    <col min="9" max="9" width="10.08984375" customWidth="1"/>
    <col min="10" max="10" width="8.453125" customWidth="1"/>
    <col min="11" max="55" width="15.26953125" customWidth="1"/>
    <col min="56" max="58" width="10.7265625" customWidth="1"/>
    <col min="59" max="59" width="10.7265625" bestFit="1" customWidth="1"/>
    <col min="60" max="64" width="9.453125" bestFit="1" customWidth="1"/>
    <col min="65" max="65" width="8.26953125" customWidth="1"/>
    <col min="66" max="66" width="9.36328125" bestFit="1" customWidth="1"/>
    <col min="67" max="67" width="9.54296875" bestFit="1" customWidth="1"/>
    <col min="68" max="68" width="10.7265625" bestFit="1" customWidth="1"/>
  </cols>
  <sheetData>
    <row r="2" spans="8:10" x14ac:dyDescent="0.35">
      <c r="H2" s="1" t="s">
        <v>14</v>
      </c>
      <c r="I2" t="s">
        <v>15</v>
      </c>
      <c r="J2" t="s">
        <v>16</v>
      </c>
    </row>
    <row r="3" spans="8:10" x14ac:dyDescent="0.35">
      <c r="H3" s="2" t="s">
        <v>2</v>
      </c>
      <c r="I3" s="3"/>
      <c r="J3" s="3"/>
    </row>
    <row r="4" spans="8:10" x14ac:dyDescent="0.35">
      <c r="H4" s="4" t="s">
        <v>10</v>
      </c>
      <c r="I4" s="3"/>
      <c r="J4" s="3"/>
    </row>
    <row r="5" spans="8:10" x14ac:dyDescent="0.35">
      <c r="H5" s="5" t="s">
        <v>12</v>
      </c>
      <c r="I5" s="3"/>
      <c r="J5" s="3"/>
    </row>
    <row r="6" spans="8:10" x14ac:dyDescent="0.35">
      <c r="H6" s="6">
        <v>42005</v>
      </c>
      <c r="I6" s="7">
        <v>228</v>
      </c>
      <c r="J6" s="7">
        <v>1</v>
      </c>
    </row>
    <row r="7" spans="8:10" x14ac:dyDescent="0.35">
      <c r="H7" s="6">
        <v>42006</v>
      </c>
      <c r="I7" s="7">
        <v>229</v>
      </c>
      <c r="J7" s="7">
        <v>1</v>
      </c>
    </row>
    <row r="8" spans="8:10" x14ac:dyDescent="0.35">
      <c r="H8" s="6">
        <v>42007</v>
      </c>
      <c r="I8" s="7">
        <v>229</v>
      </c>
      <c r="J8" s="7">
        <v>1</v>
      </c>
    </row>
    <row r="9" spans="8:10" x14ac:dyDescent="0.35">
      <c r="H9" s="6">
        <v>42008</v>
      </c>
      <c r="I9" s="7">
        <v>233</v>
      </c>
      <c r="J9" s="7">
        <v>4</v>
      </c>
    </row>
    <row r="10" spans="8:10" x14ac:dyDescent="0.35">
      <c r="H10" s="6">
        <v>42009</v>
      </c>
      <c r="I10" s="7">
        <v>242</v>
      </c>
      <c r="J10" s="7">
        <v>8</v>
      </c>
    </row>
    <row r="11" spans="8:10" x14ac:dyDescent="0.35">
      <c r="H11" s="6">
        <v>42010</v>
      </c>
      <c r="I11" s="7">
        <v>251</v>
      </c>
      <c r="J11" s="7">
        <v>9</v>
      </c>
    </row>
    <row r="12" spans="8:10" x14ac:dyDescent="0.35">
      <c r="H12" s="6">
        <v>42011</v>
      </c>
      <c r="I12" s="7">
        <v>258</v>
      </c>
      <c r="J12" s="7">
        <v>7</v>
      </c>
    </row>
    <row r="13" spans="8:10" x14ac:dyDescent="0.35">
      <c r="H13" s="6">
        <v>42012</v>
      </c>
      <c r="I13" s="7">
        <v>269</v>
      </c>
      <c r="J13" s="7">
        <v>11</v>
      </c>
    </row>
    <row r="14" spans="8:10" x14ac:dyDescent="0.35">
      <c r="H14" s="6">
        <v>42013</v>
      </c>
      <c r="I14" s="7">
        <v>275</v>
      </c>
      <c r="J14" s="7">
        <v>6</v>
      </c>
    </row>
    <row r="15" spans="8:10" x14ac:dyDescent="0.35">
      <c r="H15" s="6">
        <v>42014</v>
      </c>
      <c r="I15" s="7">
        <v>289</v>
      </c>
      <c r="J15" s="7">
        <v>14</v>
      </c>
    </row>
    <row r="16" spans="8:10" x14ac:dyDescent="0.35">
      <c r="H16" s="6">
        <v>42015</v>
      </c>
      <c r="I16" s="7">
        <v>291</v>
      </c>
      <c r="J16" s="7">
        <v>9</v>
      </c>
    </row>
    <row r="17" spans="8:10" x14ac:dyDescent="0.35">
      <c r="H17" s="6">
        <v>42016</v>
      </c>
      <c r="I17" s="7">
        <v>300</v>
      </c>
      <c r="J17" s="7">
        <v>7</v>
      </c>
    </row>
    <row r="18" spans="8:10" x14ac:dyDescent="0.35">
      <c r="H18" s="5" t="s">
        <v>13</v>
      </c>
      <c r="I18" s="7">
        <v>300</v>
      </c>
      <c r="J18" s="7">
        <v>78</v>
      </c>
    </row>
    <row r="19" spans="8:10" x14ac:dyDescent="0.35">
      <c r="H19" s="4" t="s">
        <v>11</v>
      </c>
      <c r="I19" s="7">
        <v>300</v>
      </c>
      <c r="J19" s="7">
        <v>78</v>
      </c>
    </row>
    <row r="20" spans="8:10" x14ac:dyDescent="0.35">
      <c r="H20" s="2" t="s">
        <v>3</v>
      </c>
      <c r="I20" s="7">
        <v>300</v>
      </c>
      <c r="J20" s="7">
        <v>78</v>
      </c>
    </row>
    <row r="21" spans="8:10" x14ac:dyDescent="0.35">
      <c r="H21" s="2" t="s">
        <v>4</v>
      </c>
      <c r="I21" s="3"/>
      <c r="J21" s="3"/>
    </row>
    <row r="22" spans="8:10" x14ac:dyDescent="0.35">
      <c r="H22" s="4" t="s">
        <v>10</v>
      </c>
      <c r="I22" s="3"/>
      <c r="J22" s="3"/>
    </row>
    <row r="23" spans="8:10" x14ac:dyDescent="0.35">
      <c r="H23" s="5" t="s">
        <v>12</v>
      </c>
      <c r="I23" s="3"/>
      <c r="J23" s="3"/>
    </row>
    <row r="24" spans="8:10" x14ac:dyDescent="0.35">
      <c r="H24" s="6">
        <v>42370</v>
      </c>
      <c r="I24" s="7">
        <v>312</v>
      </c>
      <c r="J24" s="7">
        <v>10</v>
      </c>
    </row>
    <row r="25" spans="8:10" x14ac:dyDescent="0.35">
      <c r="H25" s="6">
        <v>42371</v>
      </c>
      <c r="I25" s="7">
        <v>322</v>
      </c>
      <c r="J25" s="7">
        <v>9</v>
      </c>
    </row>
    <row r="26" spans="8:10" x14ac:dyDescent="0.35">
      <c r="H26" s="6">
        <v>42372</v>
      </c>
      <c r="I26" s="7">
        <v>338</v>
      </c>
      <c r="J26" s="7">
        <v>18</v>
      </c>
    </row>
    <row r="27" spans="8:10" x14ac:dyDescent="0.35">
      <c r="H27" s="6">
        <v>42373</v>
      </c>
      <c r="I27" s="7">
        <v>343</v>
      </c>
      <c r="J27" s="7">
        <v>8</v>
      </c>
    </row>
    <row r="28" spans="8:10" x14ac:dyDescent="0.35">
      <c r="H28" s="6">
        <v>42374</v>
      </c>
      <c r="I28" s="7">
        <v>351</v>
      </c>
      <c r="J28" s="7">
        <v>7</v>
      </c>
    </row>
    <row r="29" spans="8:10" x14ac:dyDescent="0.35">
      <c r="H29" s="6">
        <v>42375</v>
      </c>
      <c r="I29" s="7">
        <v>361</v>
      </c>
      <c r="J29" s="7">
        <v>7</v>
      </c>
    </row>
    <row r="30" spans="8:10" x14ac:dyDescent="0.35">
      <c r="H30" s="6">
        <v>42376</v>
      </c>
      <c r="I30" s="7">
        <v>370</v>
      </c>
      <c r="J30" s="7">
        <v>8</v>
      </c>
    </row>
    <row r="31" spans="8:10" x14ac:dyDescent="0.35">
      <c r="H31" s="6">
        <v>42377</v>
      </c>
      <c r="I31" s="7">
        <v>386</v>
      </c>
      <c r="J31" s="7">
        <v>18</v>
      </c>
    </row>
    <row r="32" spans="8:10" x14ac:dyDescent="0.35">
      <c r="H32" s="6">
        <v>42378</v>
      </c>
      <c r="I32" s="7">
        <v>403</v>
      </c>
      <c r="J32" s="7">
        <v>21</v>
      </c>
    </row>
    <row r="33" spans="8:10" x14ac:dyDescent="0.35">
      <c r="H33" s="6">
        <v>42379</v>
      </c>
      <c r="I33" s="7">
        <v>426</v>
      </c>
      <c r="J33" s="7">
        <v>24</v>
      </c>
    </row>
    <row r="34" spans="8:10" x14ac:dyDescent="0.35">
      <c r="H34" s="6">
        <v>42380</v>
      </c>
      <c r="I34" s="7">
        <v>453</v>
      </c>
      <c r="J34" s="7">
        <v>33</v>
      </c>
    </row>
    <row r="35" spans="8:10" x14ac:dyDescent="0.35">
      <c r="H35" s="6">
        <v>42381</v>
      </c>
      <c r="I35" s="7">
        <v>487</v>
      </c>
      <c r="J35" s="7">
        <v>17</v>
      </c>
    </row>
    <row r="36" spans="8:10" x14ac:dyDescent="0.35">
      <c r="H36" s="5" t="s">
        <v>13</v>
      </c>
      <c r="I36" s="7">
        <v>487</v>
      </c>
      <c r="J36" s="7">
        <v>180</v>
      </c>
    </row>
    <row r="37" spans="8:10" x14ac:dyDescent="0.35">
      <c r="H37" s="4" t="s">
        <v>11</v>
      </c>
      <c r="I37" s="7">
        <v>487</v>
      </c>
      <c r="J37" s="7">
        <v>180</v>
      </c>
    </row>
    <row r="38" spans="8:10" x14ac:dyDescent="0.35">
      <c r="H38" s="2" t="s">
        <v>5</v>
      </c>
      <c r="I38" s="7">
        <v>487</v>
      </c>
      <c r="J38" s="7">
        <v>180</v>
      </c>
    </row>
    <row r="39" spans="8:10" x14ac:dyDescent="0.35">
      <c r="H39" s="2" t="s">
        <v>6</v>
      </c>
      <c r="I39" s="3"/>
      <c r="J39" s="3"/>
    </row>
    <row r="40" spans="8:10" x14ac:dyDescent="0.35">
      <c r="H40" s="4" t="s">
        <v>10</v>
      </c>
      <c r="I40" s="3"/>
      <c r="J40" s="3"/>
    </row>
    <row r="41" spans="8:10" x14ac:dyDescent="0.35">
      <c r="H41" s="5" t="s">
        <v>12</v>
      </c>
      <c r="I41" s="3"/>
      <c r="J41" s="3"/>
    </row>
    <row r="42" spans="8:10" x14ac:dyDescent="0.35">
      <c r="H42" s="6">
        <v>42736</v>
      </c>
      <c r="I42" s="7">
        <v>479</v>
      </c>
      <c r="J42" s="7">
        <v>18</v>
      </c>
    </row>
    <row r="43" spans="8:10" x14ac:dyDescent="0.35">
      <c r="H43" s="6">
        <v>42737</v>
      </c>
      <c r="I43" s="7">
        <v>477</v>
      </c>
      <c r="J43" s="7">
        <v>27</v>
      </c>
    </row>
    <row r="44" spans="8:10" x14ac:dyDescent="0.35">
      <c r="H44" s="6">
        <v>42738</v>
      </c>
      <c r="I44" s="7">
        <v>477</v>
      </c>
      <c r="J44" s="7">
        <v>21</v>
      </c>
    </row>
    <row r="45" spans="8:10" x14ac:dyDescent="0.35">
      <c r="H45" s="6">
        <v>42739</v>
      </c>
      <c r="I45" s="7">
        <v>474</v>
      </c>
      <c r="J45" s="7">
        <v>31</v>
      </c>
    </row>
    <row r="46" spans="8:10" x14ac:dyDescent="0.35">
      <c r="H46" s="6">
        <v>42740</v>
      </c>
      <c r="I46" s="7">
        <v>490</v>
      </c>
      <c r="J46" s="7">
        <v>47</v>
      </c>
    </row>
    <row r="47" spans="8:10" x14ac:dyDescent="0.35">
      <c r="H47" s="6">
        <v>42741</v>
      </c>
      <c r="I47" s="7">
        <v>488</v>
      </c>
      <c r="J47" s="7">
        <v>36</v>
      </c>
    </row>
    <row r="48" spans="8:10" x14ac:dyDescent="0.35">
      <c r="H48" s="6">
        <v>42742</v>
      </c>
      <c r="I48" s="7">
        <v>508</v>
      </c>
      <c r="J48" s="7">
        <v>53</v>
      </c>
    </row>
    <row r="49" spans="8:10" x14ac:dyDescent="0.35">
      <c r="H49" s="6">
        <v>42743</v>
      </c>
      <c r="I49" s="7">
        <v>537</v>
      </c>
      <c r="J49" s="7">
        <v>76</v>
      </c>
    </row>
    <row r="50" spans="8:10" x14ac:dyDescent="0.35">
      <c r="H50" s="6">
        <v>42744</v>
      </c>
      <c r="I50" s="7">
        <v>539</v>
      </c>
      <c r="J50" s="7">
        <v>47</v>
      </c>
    </row>
    <row r="51" spans="8:10" x14ac:dyDescent="0.35">
      <c r="H51" s="6">
        <v>42745</v>
      </c>
      <c r="I51" s="7">
        <v>546</v>
      </c>
      <c r="J51" s="7">
        <v>65</v>
      </c>
    </row>
    <row r="52" spans="8:10" x14ac:dyDescent="0.35">
      <c r="H52" s="6">
        <v>42746</v>
      </c>
      <c r="I52" s="7">
        <v>540</v>
      </c>
      <c r="J52" s="7">
        <v>55</v>
      </c>
    </row>
    <row r="53" spans="8:10" x14ac:dyDescent="0.35">
      <c r="H53" s="6">
        <v>42747</v>
      </c>
      <c r="I53" s="7">
        <v>542</v>
      </c>
      <c r="J53" s="7">
        <v>10</v>
      </c>
    </row>
    <row r="54" spans="8:10" x14ac:dyDescent="0.35">
      <c r="H54" s="5" t="s">
        <v>13</v>
      </c>
      <c r="I54" s="7">
        <v>542</v>
      </c>
      <c r="J54" s="7">
        <v>486</v>
      </c>
    </row>
    <row r="55" spans="8:10" x14ac:dyDescent="0.35">
      <c r="H55" s="4" t="s">
        <v>11</v>
      </c>
      <c r="I55" s="7">
        <v>542</v>
      </c>
      <c r="J55" s="7">
        <v>486</v>
      </c>
    </row>
    <row r="56" spans="8:10" x14ac:dyDescent="0.35">
      <c r="H56" s="2" t="s">
        <v>7</v>
      </c>
      <c r="I56" s="7">
        <v>542</v>
      </c>
      <c r="J56" s="7">
        <v>486</v>
      </c>
    </row>
    <row r="57" spans="8:10" x14ac:dyDescent="0.35">
      <c r="H57" s="2" t="s">
        <v>8</v>
      </c>
      <c r="I57" s="3"/>
      <c r="J57" s="3"/>
    </row>
    <row r="58" spans="8:10" x14ac:dyDescent="0.35">
      <c r="H58" s="4" t="s">
        <v>10</v>
      </c>
      <c r="I58" s="3"/>
      <c r="J58" s="3"/>
    </row>
    <row r="59" spans="8:10" x14ac:dyDescent="0.35">
      <c r="H59" s="5" t="s">
        <v>12</v>
      </c>
      <c r="I59" s="3"/>
      <c r="J59" s="3"/>
    </row>
    <row r="60" spans="8:10" x14ac:dyDescent="0.35">
      <c r="H60" s="6">
        <v>43101</v>
      </c>
      <c r="I60" s="7">
        <v>540</v>
      </c>
      <c r="J60" s="7">
        <v>39</v>
      </c>
    </row>
    <row r="61" spans="8:10" x14ac:dyDescent="0.35">
      <c r="H61" s="6">
        <v>43102</v>
      </c>
      <c r="I61" s="7">
        <v>532</v>
      </c>
      <c r="J61" s="7">
        <v>34</v>
      </c>
    </row>
    <row r="62" spans="8:10" x14ac:dyDescent="0.35">
      <c r="H62" s="6">
        <v>43103</v>
      </c>
      <c r="I62" s="7">
        <v>559</v>
      </c>
      <c r="J62" s="7">
        <v>54</v>
      </c>
    </row>
    <row r="63" spans="8:10" x14ac:dyDescent="0.35">
      <c r="H63" s="6">
        <v>43104</v>
      </c>
      <c r="I63" s="7">
        <v>584</v>
      </c>
      <c r="J63" s="7">
        <v>72</v>
      </c>
    </row>
    <row r="64" spans="8:10" x14ac:dyDescent="0.35">
      <c r="H64" s="6">
        <v>43105</v>
      </c>
      <c r="I64" s="7">
        <v>627</v>
      </c>
      <c r="J64" s="7">
        <v>108</v>
      </c>
    </row>
    <row r="65" spans="8:10" x14ac:dyDescent="0.35">
      <c r="H65" s="6">
        <v>43106</v>
      </c>
      <c r="I65" s="7">
        <v>703</v>
      </c>
      <c r="J65" s="7">
        <v>118</v>
      </c>
    </row>
    <row r="66" spans="8:10" x14ac:dyDescent="0.35">
      <c r="H66" s="6">
        <v>43107</v>
      </c>
      <c r="I66" s="7">
        <v>712</v>
      </c>
      <c r="J66" s="7">
        <v>102</v>
      </c>
    </row>
    <row r="67" spans="8:10" x14ac:dyDescent="0.35">
      <c r="H67" s="6">
        <v>43108</v>
      </c>
      <c r="I67" s="7">
        <v>726</v>
      </c>
      <c r="J67" s="7">
        <v>96</v>
      </c>
    </row>
    <row r="68" spans="8:10" x14ac:dyDescent="0.35">
      <c r="H68" s="6">
        <v>43109</v>
      </c>
      <c r="I68" s="7">
        <v>728</v>
      </c>
      <c r="J68" s="7">
        <v>80</v>
      </c>
    </row>
    <row r="69" spans="8:10" x14ac:dyDescent="0.35">
      <c r="H69" s="6">
        <v>43110</v>
      </c>
      <c r="I69" s="7">
        <v>719</v>
      </c>
      <c r="J69" s="7">
        <v>102</v>
      </c>
    </row>
    <row r="70" spans="8:10" x14ac:dyDescent="0.35">
      <c r="H70" s="6">
        <v>43111</v>
      </c>
      <c r="I70" s="7">
        <v>707</v>
      </c>
      <c r="J70" s="7">
        <v>45</v>
      </c>
    </row>
    <row r="71" spans="8:10" x14ac:dyDescent="0.35">
      <c r="H71" s="6">
        <v>43112</v>
      </c>
      <c r="I71" s="7">
        <v>650</v>
      </c>
      <c r="J71" s="7">
        <v>2</v>
      </c>
    </row>
    <row r="72" spans="8:10" x14ac:dyDescent="0.35">
      <c r="H72" s="5" t="s">
        <v>13</v>
      </c>
      <c r="I72" s="7">
        <v>650</v>
      </c>
      <c r="J72" s="7">
        <v>852</v>
      </c>
    </row>
    <row r="73" spans="8:10" x14ac:dyDescent="0.35">
      <c r="H73" s="4" t="s">
        <v>11</v>
      </c>
      <c r="I73" s="7">
        <v>650</v>
      </c>
      <c r="J73" s="7">
        <v>852</v>
      </c>
    </row>
    <row r="74" spans="8:10" x14ac:dyDescent="0.35">
      <c r="H74" s="2" t="s">
        <v>9</v>
      </c>
      <c r="I74" s="7">
        <v>650</v>
      </c>
      <c r="J74" s="7">
        <v>852</v>
      </c>
    </row>
    <row r="75" spans="8:10" x14ac:dyDescent="0.35">
      <c r="H75" s="2" t="s">
        <v>1</v>
      </c>
      <c r="I75" s="7">
        <v>650</v>
      </c>
      <c r="J75" s="7">
        <v>1596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G25"/>
  <sheetViews>
    <sheetView workbookViewId="0">
      <selection activeCell="E19" sqref="E19"/>
    </sheetView>
  </sheetViews>
  <sheetFormatPr defaultRowHeight="14.5" x14ac:dyDescent="0.35"/>
  <cols>
    <col min="4" max="4" width="12.36328125" bestFit="1" customWidth="1"/>
    <col min="5" max="5" width="15.26953125" bestFit="1" customWidth="1"/>
    <col min="6" max="6" width="3.81640625" customWidth="1"/>
    <col min="7" max="7" width="10.7265625" bestFit="1" customWidth="1"/>
    <col min="8" max="8" width="4.36328125" customWidth="1"/>
    <col min="9" max="9" width="3.81640625" customWidth="1"/>
    <col min="10" max="10" width="7.26953125" customWidth="1"/>
    <col min="11" max="11" width="10.7265625" bestFit="1" customWidth="1"/>
  </cols>
  <sheetData>
    <row r="2" spans="4:7" x14ac:dyDescent="0.35">
      <c r="D2" s="1" t="s">
        <v>15</v>
      </c>
      <c r="E2" s="1" t="s">
        <v>0</v>
      </c>
    </row>
    <row r="3" spans="4:7" x14ac:dyDescent="0.35">
      <c r="D3" s="1" t="s">
        <v>14</v>
      </c>
      <c r="E3" t="s">
        <v>26</v>
      </c>
      <c r="F3" t="s">
        <v>27</v>
      </c>
      <c r="G3" t="s">
        <v>1</v>
      </c>
    </row>
    <row r="4" spans="4:7" x14ac:dyDescent="0.35">
      <c r="D4" s="2" t="s">
        <v>17</v>
      </c>
      <c r="E4" s="7">
        <v>34</v>
      </c>
      <c r="F4" s="7">
        <v>60</v>
      </c>
      <c r="G4" s="7">
        <v>94</v>
      </c>
    </row>
    <row r="5" spans="4:7" x14ac:dyDescent="0.35">
      <c r="D5" s="4" t="s">
        <v>24</v>
      </c>
      <c r="E5" s="7">
        <v>20</v>
      </c>
      <c r="F5" s="7">
        <v>25</v>
      </c>
      <c r="G5" s="7">
        <v>45</v>
      </c>
    </row>
    <row r="6" spans="4:7" x14ac:dyDescent="0.35">
      <c r="D6" s="4" t="s">
        <v>25</v>
      </c>
      <c r="E6" s="7">
        <v>14</v>
      </c>
      <c r="F6" s="7">
        <v>35</v>
      </c>
      <c r="G6" s="7">
        <v>49</v>
      </c>
    </row>
    <row r="7" spans="4:7" x14ac:dyDescent="0.35">
      <c r="D7" s="2" t="s">
        <v>18</v>
      </c>
      <c r="E7" s="7">
        <v>40</v>
      </c>
      <c r="F7" s="7">
        <v>52</v>
      </c>
      <c r="G7" s="7">
        <v>92</v>
      </c>
    </row>
    <row r="8" spans="4:7" x14ac:dyDescent="0.35">
      <c r="D8" s="4" t="s">
        <v>24</v>
      </c>
      <c r="E8" s="7">
        <v>25</v>
      </c>
      <c r="F8" s="7">
        <v>17</v>
      </c>
      <c r="G8" s="7">
        <v>42</v>
      </c>
    </row>
    <row r="9" spans="4:7" x14ac:dyDescent="0.35">
      <c r="D9" s="4" t="s">
        <v>25</v>
      </c>
      <c r="E9" s="7">
        <v>15</v>
      </c>
      <c r="F9" s="7">
        <v>35</v>
      </c>
      <c r="G9" s="7">
        <v>50</v>
      </c>
    </row>
    <row r="10" spans="4:7" x14ac:dyDescent="0.35">
      <c r="D10" s="2" t="s">
        <v>19</v>
      </c>
      <c r="E10" s="7">
        <v>25</v>
      </c>
      <c r="F10" s="7">
        <v>66</v>
      </c>
      <c r="G10" s="7">
        <v>91</v>
      </c>
    </row>
    <row r="11" spans="4:7" x14ac:dyDescent="0.35">
      <c r="D11" s="4" t="s">
        <v>24</v>
      </c>
      <c r="E11" s="7">
        <v>14</v>
      </c>
      <c r="F11" s="7">
        <v>16</v>
      </c>
      <c r="G11" s="7">
        <v>30</v>
      </c>
    </row>
    <row r="12" spans="4:7" x14ac:dyDescent="0.35">
      <c r="D12" s="4" t="s">
        <v>25</v>
      </c>
      <c r="E12" s="7">
        <v>11</v>
      </c>
      <c r="F12" s="7">
        <v>50</v>
      </c>
      <c r="G12" s="7">
        <v>61</v>
      </c>
    </row>
    <row r="13" spans="4:7" x14ac:dyDescent="0.35">
      <c r="D13" s="2" t="s">
        <v>20</v>
      </c>
      <c r="E13" s="7">
        <v>32</v>
      </c>
      <c r="F13" s="7">
        <v>59</v>
      </c>
      <c r="G13" s="7">
        <v>91</v>
      </c>
    </row>
    <row r="14" spans="4:7" x14ac:dyDescent="0.35">
      <c r="D14" s="4" t="s">
        <v>24</v>
      </c>
      <c r="E14" s="7">
        <v>19</v>
      </c>
      <c r="F14" s="7">
        <v>24</v>
      </c>
      <c r="G14" s="7">
        <v>43</v>
      </c>
    </row>
    <row r="15" spans="4:7" x14ac:dyDescent="0.35">
      <c r="D15" s="4" t="s">
        <v>25</v>
      </c>
      <c r="E15" s="7">
        <v>13</v>
      </c>
      <c r="F15" s="7">
        <v>35</v>
      </c>
      <c r="G15" s="7">
        <v>48</v>
      </c>
    </row>
    <row r="16" spans="4:7" x14ac:dyDescent="0.35">
      <c r="D16" s="2" t="s">
        <v>21</v>
      </c>
      <c r="E16" s="7">
        <v>40</v>
      </c>
      <c r="F16" s="7">
        <v>52</v>
      </c>
      <c r="G16" s="7">
        <v>92</v>
      </c>
    </row>
    <row r="17" spans="4:7" x14ac:dyDescent="0.35">
      <c r="D17" s="4" t="s">
        <v>24</v>
      </c>
      <c r="E17" s="7">
        <v>27</v>
      </c>
      <c r="F17" s="7">
        <v>22</v>
      </c>
      <c r="G17" s="7">
        <v>49</v>
      </c>
    </row>
    <row r="18" spans="4:7" x14ac:dyDescent="0.35">
      <c r="D18" s="4" t="s">
        <v>25</v>
      </c>
      <c r="E18" s="7">
        <v>13</v>
      </c>
      <c r="F18" s="7">
        <v>30</v>
      </c>
      <c r="G18" s="7">
        <v>43</v>
      </c>
    </row>
    <row r="19" spans="4:7" x14ac:dyDescent="0.35">
      <c r="D19" s="2" t="s">
        <v>22</v>
      </c>
      <c r="E19" s="7">
        <v>37</v>
      </c>
      <c r="F19" s="7">
        <v>65</v>
      </c>
      <c r="G19" s="7">
        <v>102</v>
      </c>
    </row>
    <row r="20" spans="4:7" x14ac:dyDescent="0.35">
      <c r="D20" s="4" t="s">
        <v>24</v>
      </c>
      <c r="E20" s="7">
        <v>23</v>
      </c>
      <c r="F20" s="7">
        <v>25</v>
      </c>
      <c r="G20" s="7">
        <v>48</v>
      </c>
    </row>
    <row r="21" spans="4:7" x14ac:dyDescent="0.35">
      <c r="D21" s="4" t="s">
        <v>25</v>
      </c>
      <c r="E21" s="7">
        <v>14</v>
      </c>
      <c r="F21" s="7">
        <v>40</v>
      </c>
      <c r="G21" s="7">
        <v>54</v>
      </c>
    </row>
    <row r="22" spans="4:7" x14ac:dyDescent="0.35">
      <c r="D22" s="2" t="s">
        <v>23</v>
      </c>
      <c r="E22" s="7">
        <v>39</v>
      </c>
      <c r="F22" s="7">
        <v>49</v>
      </c>
      <c r="G22" s="7">
        <v>88</v>
      </c>
    </row>
    <row r="23" spans="4:7" x14ac:dyDescent="0.35">
      <c r="D23" s="4" t="s">
        <v>24</v>
      </c>
      <c r="E23" s="7">
        <v>21</v>
      </c>
      <c r="F23" s="7">
        <v>19</v>
      </c>
      <c r="G23" s="7">
        <v>40</v>
      </c>
    </row>
    <row r="24" spans="4:7" x14ac:dyDescent="0.35">
      <c r="D24" s="4" t="s">
        <v>25</v>
      </c>
      <c r="E24" s="7">
        <v>18</v>
      </c>
      <c r="F24" s="7">
        <v>30</v>
      </c>
      <c r="G24" s="7">
        <v>48</v>
      </c>
    </row>
    <row r="25" spans="4:7" x14ac:dyDescent="0.35">
      <c r="D25" s="2" t="s">
        <v>1</v>
      </c>
      <c r="E25" s="7">
        <v>247</v>
      </c>
      <c r="F25" s="7">
        <v>403</v>
      </c>
      <c r="G25" s="7">
        <v>650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I19" sqref="I19"/>
    </sheetView>
  </sheetViews>
  <sheetFormatPr defaultRowHeight="14.5" x14ac:dyDescent="0.35"/>
  <cols>
    <col min="1" max="1" width="13.81640625" bestFit="1" customWidth="1"/>
    <col min="2" max="2" width="15.26953125" bestFit="1" customWidth="1"/>
    <col min="3" max="3" width="2.90625" customWidth="1"/>
    <col min="4" max="4" width="10.7265625" customWidth="1"/>
    <col min="5" max="5" width="13.81640625" bestFit="1" customWidth="1"/>
    <col min="6" max="6" width="27.7265625" bestFit="1" customWidth="1"/>
    <col min="7" max="7" width="18.6328125" bestFit="1" customWidth="1"/>
  </cols>
  <sheetData>
    <row r="1" spans="1:4" x14ac:dyDescent="0.35">
      <c r="A1" s="1" t="s">
        <v>29</v>
      </c>
      <c r="B1" s="1" t="s">
        <v>0</v>
      </c>
    </row>
    <row r="2" spans="1:4" x14ac:dyDescent="0.35">
      <c r="A2" s="1" t="s">
        <v>28</v>
      </c>
      <c r="B2" t="s">
        <v>26</v>
      </c>
      <c r="C2" t="s">
        <v>27</v>
      </c>
      <c r="D2" t="s">
        <v>1</v>
      </c>
    </row>
    <row r="3" spans="1:4" x14ac:dyDescent="0.35">
      <c r="A3" s="2" t="s">
        <v>17</v>
      </c>
      <c r="B3" s="7">
        <v>91.143714285714296</v>
      </c>
      <c r="C3" s="7">
        <v>23.904666666666667</v>
      </c>
      <c r="D3" s="7">
        <v>48.676947368421054</v>
      </c>
    </row>
    <row r="4" spans="1:4" x14ac:dyDescent="0.35">
      <c r="A4" s="4" t="s">
        <v>24</v>
      </c>
      <c r="B4" s="7">
        <v>76.815238095238087</v>
      </c>
      <c r="C4" s="7">
        <v>28.947199999999999</v>
      </c>
      <c r="D4" s="7">
        <v>50.800000000000004</v>
      </c>
    </row>
    <row r="5" spans="1:4" x14ac:dyDescent="0.35">
      <c r="A5" s="4" t="s">
        <v>25</v>
      </c>
      <c r="B5" s="7">
        <v>112.63642857142858</v>
      </c>
      <c r="C5" s="7">
        <v>20.302857142857142</v>
      </c>
      <c r="D5" s="7">
        <v>46.683877551020416</v>
      </c>
    </row>
    <row r="6" spans="1:4" x14ac:dyDescent="0.35">
      <c r="A6" s="2" t="s">
        <v>18</v>
      </c>
      <c r="B6" s="7">
        <v>78.171999999999997</v>
      </c>
      <c r="C6" s="7">
        <v>16.315384615384616</v>
      </c>
      <c r="D6" s="7">
        <v>43.209565217391308</v>
      </c>
    </row>
    <row r="7" spans="1:4" x14ac:dyDescent="0.35">
      <c r="A7" s="4" t="s">
        <v>24</v>
      </c>
      <c r="B7" s="7">
        <v>86.816800000000001</v>
      </c>
      <c r="C7" s="7">
        <v>15.668823529411766</v>
      </c>
      <c r="D7" s="7">
        <v>58.018809523809523</v>
      </c>
    </row>
    <row r="8" spans="1:4" x14ac:dyDescent="0.35">
      <c r="A8" s="4" t="s">
        <v>25</v>
      </c>
      <c r="B8" s="7">
        <v>63.764000000000003</v>
      </c>
      <c r="C8" s="7">
        <v>16.629428571428569</v>
      </c>
      <c r="D8" s="7">
        <v>30.7698</v>
      </c>
    </row>
    <row r="9" spans="1:4" x14ac:dyDescent="0.35">
      <c r="A9" s="2" t="s">
        <v>19</v>
      </c>
      <c r="B9" s="7">
        <v>88.37639999999999</v>
      </c>
      <c r="C9" s="7">
        <v>16.812686567164178</v>
      </c>
      <c r="D9" s="7">
        <v>36.259347826086959</v>
      </c>
    </row>
    <row r="10" spans="1:4" x14ac:dyDescent="0.35">
      <c r="A10" s="4" t="s">
        <v>24</v>
      </c>
      <c r="B10" s="7">
        <v>55.166428571428575</v>
      </c>
      <c r="C10" s="7">
        <v>10.90764705882353</v>
      </c>
      <c r="D10" s="7">
        <v>30.895483870967741</v>
      </c>
    </row>
    <row r="11" spans="1:4" x14ac:dyDescent="0.35">
      <c r="A11" s="4" t="s">
        <v>25</v>
      </c>
      <c r="B11" s="7">
        <v>130.64363636363635</v>
      </c>
      <c r="C11" s="7">
        <v>18.820399999999999</v>
      </c>
      <c r="D11" s="7">
        <v>38.985245901639345</v>
      </c>
    </row>
    <row r="12" spans="1:4" x14ac:dyDescent="0.35">
      <c r="A12" s="2" t="s">
        <v>20</v>
      </c>
      <c r="B12" s="7">
        <v>86.516874999999999</v>
      </c>
      <c r="C12" s="7">
        <v>18.346499999999999</v>
      </c>
      <c r="D12" s="7">
        <v>42.057934782608697</v>
      </c>
    </row>
    <row r="13" spans="1:4" x14ac:dyDescent="0.35">
      <c r="A13" s="4" t="s">
        <v>24</v>
      </c>
      <c r="B13" s="7">
        <v>88.446315789473687</v>
      </c>
      <c r="C13" s="7">
        <v>18.317083333333333</v>
      </c>
      <c r="D13" s="7">
        <v>49.304418604651168</v>
      </c>
    </row>
    <row r="14" spans="1:4" x14ac:dyDescent="0.35">
      <c r="A14" s="4" t="s">
        <v>25</v>
      </c>
      <c r="B14" s="7">
        <v>83.696923076923071</v>
      </c>
      <c r="C14" s="7">
        <v>18.36611111111111</v>
      </c>
      <c r="D14" s="7">
        <v>35.698775510204079</v>
      </c>
    </row>
    <row r="15" spans="1:4" x14ac:dyDescent="0.35">
      <c r="A15" s="2" t="s">
        <v>21</v>
      </c>
      <c r="B15" s="7">
        <v>79.72475</v>
      </c>
      <c r="C15" s="7">
        <v>24.67</v>
      </c>
      <c r="D15" s="7">
        <v>48.097553191489361</v>
      </c>
    </row>
    <row r="16" spans="1:4" x14ac:dyDescent="0.35">
      <c r="A16" s="4" t="s">
        <v>24</v>
      </c>
      <c r="B16" s="7">
        <v>86.20703703703704</v>
      </c>
      <c r="C16" s="7">
        <v>12.388260869565217</v>
      </c>
      <c r="D16" s="7">
        <v>52.250399999999999</v>
      </c>
    </row>
    <row r="17" spans="1:4" x14ac:dyDescent="0.35">
      <c r="A17" s="4" t="s">
        <v>25</v>
      </c>
      <c r="B17" s="7">
        <v>66.261538461538464</v>
      </c>
      <c r="C17" s="7">
        <v>33.782258064516128</v>
      </c>
      <c r="D17" s="7">
        <v>43.378409090909095</v>
      </c>
    </row>
    <row r="18" spans="1:4" x14ac:dyDescent="0.35">
      <c r="A18" s="2" t="s">
        <v>22</v>
      </c>
      <c r="B18" s="7">
        <v>70.618648648648644</v>
      </c>
      <c r="C18" s="7">
        <v>17.101060606060607</v>
      </c>
      <c r="D18" s="7">
        <v>36.325825242718444</v>
      </c>
    </row>
    <row r="19" spans="1:4" x14ac:dyDescent="0.35">
      <c r="A19" s="4" t="s">
        <v>24</v>
      </c>
      <c r="B19" s="7">
        <v>68.317826086956515</v>
      </c>
      <c r="C19" s="7">
        <v>12.6516</v>
      </c>
      <c r="D19" s="7">
        <v>39.324999999999996</v>
      </c>
    </row>
    <row r="20" spans="1:4" x14ac:dyDescent="0.35">
      <c r="A20" s="4" t="s">
        <v>25</v>
      </c>
      <c r="B20" s="7">
        <v>74.398571428571429</v>
      </c>
      <c r="C20" s="7">
        <v>19.814146341463413</v>
      </c>
      <c r="D20" s="7">
        <v>33.708363636363636</v>
      </c>
    </row>
    <row r="21" spans="1:4" x14ac:dyDescent="0.35">
      <c r="A21" s="2" t="s">
        <v>23</v>
      </c>
      <c r="B21" s="7">
        <v>83.07692307692308</v>
      </c>
      <c r="C21" s="7">
        <v>13.8972</v>
      </c>
      <c r="D21" s="7">
        <v>44.211910112359554</v>
      </c>
    </row>
    <row r="22" spans="1:4" x14ac:dyDescent="0.35">
      <c r="A22" s="4" t="s">
        <v>24</v>
      </c>
      <c r="B22" s="7">
        <v>73.84571428571428</v>
      </c>
      <c r="C22" s="7">
        <v>7.696315789473684</v>
      </c>
      <c r="D22" s="7">
        <v>42.424750000000003</v>
      </c>
    </row>
    <row r="23" spans="1:4" x14ac:dyDescent="0.35">
      <c r="A23" s="4" t="s">
        <v>25</v>
      </c>
      <c r="B23" s="7">
        <v>93.846666666666664</v>
      </c>
      <c r="C23" s="7">
        <v>17.697741935483872</v>
      </c>
      <c r="D23" s="7">
        <v>45.670816326530613</v>
      </c>
    </row>
    <row r="24" spans="1:4" x14ac:dyDescent="0.35">
      <c r="A24" s="2" t="s">
        <v>1</v>
      </c>
      <c r="B24" s="7">
        <v>82.002983870967753</v>
      </c>
      <c r="C24" s="7">
        <v>18.742371638141808</v>
      </c>
      <c r="D24" s="7">
        <v>42.621567732115679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L11" sqref="L11"/>
    </sheetView>
  </sheetViews>
  <sheetFormatPr defaultRowHeight="14.5" x14ac:dyDescent="0.35"/>
  <cols>
    <col min="1" max="1" width="12.36328125" customWidth="1"/>
    <col min="2" max="2" width="15.26953125" customWidth="1"/>
    <col min="3" max="3" width="3.81640625" customWidth="1"/>
    <col min="4" max="4" width="10.7265625" customWidth="1"/>
    <col min="5" max="5" width="22" bestFit="1" customWidth="1"/>
    <col min="6" max="6" width="14.90625" bestFit="1" customWidth="1"/>
  </cols>
  <sheetData>
    <row r="1" spans="1:4" x14ac:dyDescent="0.35">
      <c r="A1" s="1" t="s">
        <v>15</v>
      </c>
      <c r="B1" s="1" t="s">
        <v>0</v>
      </c>
    </row>
    <row r="2" spans="1:4" x14ac:dyDescent="0.35">
      <c r="A2" s="1" t="s">
        <v>14</v>
      </c>
      <c r="B2" t="s">
        <v>26</v>
      </c>
      <c r="C2" t="s">
        <v>27</v>
      </c>
      <c r="D2" t="s">
        <v>1</v>
      </c>
    </row>
    <row r="3" spans="1:4" x14ac:dyDescent="0.35">
      <c r="A3" s="2" t="s">
        <v>30</v>
      </c>
      <c r="B3" s="7">
        <v>25</v>
      </c>
      <c r="C3" s="7">
        <v>50</v>
      </c>
      <c r="D3" s="7">
        <v>75</v>
      </c>
    </row>
    <row r="4" spans="1:4" x14ac:dyDescent="0.35">
      <c r="A4" s="2" t="s">
        <v>31</v>
      </c>
      <c r="B4" s="7">
        <v>86</v>
      </c>
      <c r="C4" s="7">
        <v>27</v>
      </c>
      <c r="D4" s="7">
        <v>113</v>
      </c>
    </row>
    <row r="5" spans="1:4" x14ac:dyDescent="0.35">
      <c r="A5" s="2" t="s">
        <v>32</v>
      </c>
      <c r="B5" s="7">
        <v>21</v>
      </c>
      <c r="C5" s="7">
        <v>41</v>
      </c>
      <c r="D5" s="7">
        <v>62</v>
      </c>
    </row>
    <row r="6" spans="1:4" x14ac:dyDescent="0.35">
      <c r="A6" s="2" t="s">
        <v>33</v>
      </c>
      <c r="B6" s="7">
        <v>34</v>
      </c>
      <c r="C6" s="7">
        <v>90</v>
      </c>
      <c r="D6" s="7">
        <v>124</v>
      </c>
    </row>
    <row r="7" spans="1:4" x14ac:dyDescent="0.35">
      <c r="A7" s="2" t="s">
        <v>34</v>
      </c>
      <c r="B7" s="7">
        <v>21</v>
      </c>
      <c r="C7" s="7">
        <v>73</v>
      </c>
      <c r="D7" s="7">
        <v>94</v>
      </c>
    </row>
    <row r="8" spans="1:4" x14ac:dyDescent="0.35">
      <c r="A8" s="2" t="s">
        <v>35</v>
      </c>
      <c r="B8" s="7">
        <v>33</v>
      </c>
      <c r="C8" s="7">
        <v>81</v>
      </c>
      <c r="D8" s="7">
        <v>114</v>
      </c>
    </row>
    <row r="9" spans="1:4" x14ac:dyDescent="0.35">
      <c r="A9" s="2" t="s">
        <v>36</v>
      </c>
      <c r="B9" s="7">
        <v>27</v>
      </c>
      <c r="C9" s="7">
        <v>41</v>
      </c>
      <c r="D9" s="7">
        <v>68</v>
      </c>
    </row>
    <row r="10" spans="1:4" x14ac:dyDescent="0.35">
      <c r="A10" s="2" t="s">
        <v>1</v>
      </c>
      <c r="B10" s="7">
        <v>247</v>
      </c>
      <c r="C10" s="7">
        <v>403</v>
      </c>
      <c r="D10" s="7">
        <v>650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I15" sqref="I15"/>
    </sheetView>
  </sheetViews>
  <sheetFormatPr defaultRowHeight="14.5" x14ac:dyDescent="0.35"/>
  <cols>
    <col min="1" max="1" width="12.36328125" bestFit="1" customWidth="1"/>
    <col min="2" max="2" width="9.90625" customWidth="1"/>
    <col min="3" max="3" width="8.7265625" bestFit="1" customWidth="1"/>
    <col min="4" max="4" width="10.7265625" bestFit="1" customWidth="1"/>
  </cols>
  <sheetData>
    <row r="1" spans="1:3" x14ac:dyDescent="0.35">
      <c r="A1" s="1" t="s">
        <v>14</v>
      </c>
      <c r="B1" t="s">
        <v>37</v>
      </c>
      <c r="C1" t="s">
        <v>38</v>
      </c>
    </row>
    <row r="2" spans="1:3" x14ac:dyDescent="0.35">
      <c r="A2" s="2" t="s">
        <v>2</v>
      </c>
      <c r="B2" s="7">
        <v>11</v>
      </c>
      <c r="C2" s="3">
        <v>11</v>
      </c>
    </row>
    <row r="3" spans="1:3" x14ac:dyDescent="0.35">
      <c r="A3" s="2" t="s">
        <v>4</v>
      </c>
      <c r="B3" s="7">
        <v>76</v>
      </c>
      <c r="C3" s="3">
        <v>92</v>
      </c>
    </row>
    <row r="4" spans="1:3" x14ac:dyDescent="0.35">
      <c r="A4" s="2" t="s">
        <v>6</v>
      </c>
      <c r="B4" s="7">
        <v>190</v>
      </c>
      <c r="C4" s="3">
        <v>400</v>
      </c>
    </row>
    <row r="5" spans="1:3" x14ac:dyDescent="0.35">
      <c r="A5" s="2" t="s">
        <v>8</v>
      </c>
      <c r="B5" s="7">
        <v>322</v>
      </c>
      <c r="C5" s="3">
        <v>676</v>
      </c>
    </row>
    <row r="6" spans="1:3" x14ac:dyDescent="0.35">
      <c r="A6" s="2" t="s">
        <v>1</v>
      </c>
      <c r="B6" s="7">
        <v>599</v>
      </c>
      <c r="C6" s="3">
        <v>1179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heetViews>
  <sheetFormatPr defaultRowHeight="14.5" x14ac:dyDescent="0.35"/>
  <cols>
    <col min="1" max="1" width="12.36328125" customWidth="1"/>
    <col min="2" max="2" width="15.26953125" customWidth="1"/>
    <col min="3" max="3" width="9.08984375" customWidth="1"/>
    <col min="4" max="4" width="10.7265625" customWidth="1"/>
    <col min="5" max="5" width="18.1796875" bestFit="1" customWidth="1"/>
    <col min="6" max="6" width="23" bestFit="1" customWidth="1"/>
    <col min="7" max="7" width="14.7265625" bestFit="1" customWidth="1"/>
  </cols>
  <sheetData>
    <row r="1" spans="1:4" x14ac:dyDescent="0.35">
      <c r="A1" s="1" t="s">
        <v>37</v>
      </c>
      <c r="B1" s="1" t="s">
        <v>0</v>
      </c>
    </row>
    <row r="2" spans="1:4" x14ac:dyDescent="0.35">
      <c r="A2" s="1" t="s">
        <v>14</v>
      </c>
      <c r="B2" t="s">
        <v>39</v>
      </c>
      <c r="C2" t="s">
        <v>40</v>
      </c>
      <c r="D2" t="s">
        <v>1</v>
      </c>
    </row>
    <row r="3" spans="1:4" x14ac:dyDescent="0.35">
      <c r="A3" s="2" t="s">
        <v>2</v>
      </c>
      <c r="B3" s="7">
        <v>11</v>
      </c>
      <c r="C3" s="7"/>
      <c r="D3" s="7">
        <v>11</v>
      </c>
    </row>
    <row r="4" spans="1:4" x14ac:dyDescent="0.35">
      <c r="A4" s="2" t="s">
        <v>4</v>
      </c>
      <c r="B4" s="7">
        <v>65</v>
      </c>
      <c r="C4" s="7">
        <v>11</v>
      </c>
      <c r="D4" s="7">
        <v>76</v>
      </c>
    </row>
    <row r="5" spans="1:4" x14ac:dyDescent="0.35">
      <c r="A5" s="2" t="s">
        <v>6</v>
      </c>
      <c r="B5" s="7">
        <v>35</v>
      </c>
      <c r="C5" s="7">
        <v>155</v>
      </c>
      <c r="D5" s="7">
        <v>190</v>
      </c>
    </row>
    <row r="6" spans="1:4" x14ac:dyDescent="0.35">
      <c r="A6" s="2" t="s">
        <v>8</v>
      </c>
      <c r="B6" s="7">
        <v>76</v>
      </c>
      <c r="C6" s="7">
        <v>246</v>
      </c>
      <c r="D6" s="7">
        <v>322</v>
      </c>
    </row>
    <row r="7" spans="1:4" x14ac:dyDescent="0.35">
      <c r="A7" s="2" t="s">
        <v>1</v>
      </c>
      <c r="B7" s="7">
        <v>187</v>
      </c>
      <c r="C7" s="7">
        <v>412</v>
      </c>
      <c r="D7" s="7">
        <v>599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showGridLines="0" tabSelected="1" workbookViewId="0">
      <selection activeCell="D2" sqref="D2"/>
    </sheetView>
  </sheetViews>
  <sheetFormatPr defaultRowHeight="14.5" x14ac:dyDescent="0.35"/>
  <cols>
    <col min="6" max="6" width="10.81640625" bestFit="1" customWidth="1"/>
    <col min="7" max="7" width="8.54296875" customWidth="1"/>
    <col min="12" max="12" width="9.36328125" bestFit="1" customWidth="1"/>
  </cols>
  <sheetData>
    <row r="1" spans="1:21" ht="22.5" x14ac:dyDescent="0.45">
      <c r="A1" s="22" t="s">
        <v>41</v>
      </c>
      <c r="B1" s="22"/>
      <c r="C1" s="11"/>
      <c r="D1" s="11"/>
      <c r="E1" s="11"/>
      <c r="F1" s="12" t="s">
        <v>42</v>
      </c>
      <c r="G1" s="13">
        <f>G5/$F$5</f>
        <v>0.54307692307692312</v>
      </c>
      <c r="H1" s="14">
        <f>H5/$F$5</f>
        <v>0.45692307692307693</v>
      </c>
      <c r="I1" s="11"/>
      <c r="J1" s="11"/>
      <c r="K1" s="11"/>
      <c r="L1" s="11"/>
      <c r="M1" s="11"/>
      <c r="N1" s="11"/>
      <c r="O1" s="11"/>
      <c r="P1" s="11"/>
      <c r="Q1" s="11"/>
      <c r="R1" s="11"/>
      <c r="S1" s="11"/>
      <c r="T1" s="11"/>
      <c r="U1" s="11"/>
    </row>
    <row r="2" spans="1:21" x14ac:dyDescent="0.35">
      <c r="A2" s="11"/>
      <c r="B2" s="11"/>
      <c r="C2" s="11"/>
      <c r="D2" s="11"/>
      <c r="E2" s="11"/>
      <c r="F2" s="11"/>
      <c r="G2" s="13"/>
      <c r="H2" s="11"/>
      <c r="I2" s="11"/>
      <c r="J2" s="11"/>
      <c r="K2" s="11"/>
      <c r="L2" s="11"/>
      <c r="M2" s="11"/>
      <c r="N2" s="11"/>
      <c r="O2" s="11"/>
      <c r="P2" s="11"/>
      <c r="Q2" s="11"/>
      <c r="R2" s="11"/>
      <c r="S2" s="11"/>
      <c r="T2" s="11"/>
      <c r="U2" s="11"/>
    </row>
    <row r="3" spans="1:21" x14ac:dyDescent="0.35">
      <c r="A3" s="11"/>
      <c r="B3" s="11"/>
      <c r="C3" s="11"/>
      <c r="D3" s="11"/>
      <c r="E3" s="11"/>
      <c r="F3" s="11"/>
      <c r="G3" s="13"/>
      <c r="H3" s="13"/>
      <c r="I3" s="11"/>
      <c r="J3" s="11"/>
      <c r="K3" s="11"/>
      <c r="L3" s="11"/>
      <c r="M3" s="11"/>
      <c r="N3" s="11"/>
      <c r="O3" s="11"/>
      <c r="P3" s="11"/>
      <c r="Q3" s="11"/>
      <c r="R3" s="11"/>
      <c r="S3" s="11"/>
      <c r="T3" s="11"/>
      <c r="U3" s="11"/>
    </row>
    <row r="4" spans="1:21" x14ac:dyDescent="0.35">
      <c r="A4" s="11"/>
      <c r="B4" s="11"/>
      <c r="C4" s="11"/>
      <c r="D4" s="11"/>
      <c r="E4" s="11"/>
      <c r="F4" s="11"/>
      <c r="G4" s="11"/>
      <c r="H4" s="11"/>
      <c r="I4" s="12" t="s">
        <v>43</v>
      </c>
      <c r="J4" s="14">
        <f>GETPIVOTDATA("[Measures].[Active Emp]",Headline!$A$7,"[HR Data].[Gender]","[HR Data].[Gender].&amp;[M]","[HR Data].[PayType]","[HR Data].[PayType].&amp;[Hourly]")</f>
        <v>0.91501416430594906</v>
      </c>
      <c r="K4" s="14">
        <f>GETPIVOTDATA("[Measures].[Active Emp]",Headline!$A$7,"[HR Data].[Gender]","[HR Data].[Gender].&amp;[F]","[HR Data].[PayType]","[HR Data].[PayType].&amp;[Hourly]")</f>
        <v>0.81818181818181823</v>
      </c>
      <c r="L4" s="15" t="s">
        <v>45</v>
      </c>
      <c r="M4" s="16">
        <f>GETPIVOTDATA("[Measures].[Active Emp]",Headline!$A$14,"[HR Data].[Gender]","[HR Data].[Gender].&amp;[M]","[HR Data].[FP]","[HR Data].[FP].&amp;[FT]")</f>
        <v>0.27762039660056659</v>
      </c>
      <c r="N4" s="16">
        <f>GETPIVOTDATA("[Measures].[Active Emp]",Headline!$A$14,"[HR Data].[Gender]","[HR Data].[Gender].&amp;[F]","[HR Data].[FP]","[HR Data].[FP].&amp;[FT]")</f>
        <v>0.50168350168350173</v>
      </c>
      <c r="O4" s="11"/>
      <c r="P4" s="11"/>
      <c r="Q4" s="11"/>
      <c r="R4" s="11"/>
      <c r="S4" s="11"/>
      <c r="T4" s="11"/>
      <c r="U4" s="11"/>
    </row>
    <row r="5" spans="1:21" s="8" customFormat="1" ht="15" thickBot="1" x14ac:dyDescent="0.4">
      <c r="A5" s="17"/>
      <c r="B5" s="17"/>
      <c r="C5" s="17"/>
      <c r="D5" s="17"/>
      <c r="E5" s="17"/>
      <c r="F5" s="17">
        <f>GETPIVOTDATA("[Measures].[Active Emp]",Headline!$A$2)</f>
        <v>650</v>
      </c>
      <c r="G5" s="17">
        <f>GETPIVOTDATA("[Measures].[Active Emp]",Headline!$A$2,"[HR Data].[Gender]","[HR Data].[Gender].&amp;[M]")</f>
        <v>353</v>
      </c>
      <c r="H5" s="17">
        <f>GETPIVOTDATA("[Measures].[Active Emp]",Headline!$A$2,"[HR Data].[Gender]","[HR Data].[Gender].&amp;[F]")</f>
        <v>297</v>
      </c>
      <c r="I5" s="18" t="s">
        <v>44</v>
      </c>
      <c r="J5" s="19">
        <f>GETPIVOTDATA("[Measures].[Active Emp]",Headline!$A$7,"[HR Data].[Gender]","[HR Data].[Gender].&amp;[M]","[HR Data].[PayType]","[HR Data].[PayType].&amp;[Salary]")</f>
        <v>8.4985835694050993E-2</v>
      </c>
      <c r="K5" s="19">
        <f>GETPIVOTDATA("[Measures].[Active Emp]",Headline!$A$7,"[HR Data].[Gender]","[HR Data].[Gender].&amp;[F]","[HR Data].[PayType]","[HR Data].[PayType].&amp;[Salary]")</f>
        <v>0.18181818181818182</v>
      </c>
      <c r="L5" s="20" t="s">
        <v>46</v>
      </c>
      <c r="M5" s="21">
        <f>GETPIVOTDATA("[Measures].[Active Emp]",Headline!$A$14,"[HR Data].[Gender]","[HR Data].[Gender].&amp;[M]","[HR Data].[FP]","[HR Data].[FP].&amp;[PT]")</f>
        <v>0.72237960339943341</v>
      </c>
      <c r="N5" s="21">
        <f>GETPIVOTDATA("[Measures].[Active Emp]",Headline!$A$14,"[HR Data].[Gender]","[HR Data].[Gender].&amp;[F]","[HR Data].[FP]","[HR Data].[FP].&amp;[PT]")</f>
        <v>0.49831649831649832</v>
      </c>
      <c r="O5" s="17"/>
      <c r="P5" s="17"/>
      <c r="Q5" s="17"/>
      <c r="R5" s="17"/>
      <c r="S5" s="19">
        <f>GETPIVOTDATA("[Measures].[Turnover]",Headline!$A$30)</f>
        <v>0.92153846153846153</v>
      </c>
      <c r="T5" s="19">
        <f>GETPIVOTDATA("[Measures].[Turnover]",Headline!$A$30,"[HR Data].[Gender]","[HR Data].[Gender].&amp;[M]")</f>
        <v>0.95467422096317278</v>
      </c>
      <c r="U5" s="19">
        <f>GETPIVOTDATA("[Measures].[Turnover]",Headline!$A$30,"[HR Data].[Gender]","[HR Data].[Gender].&amp;[F]")</f>
        <v>0.88215488215488214</v>
      </c>
    </row>
    <row r="6" spans="1:21" ht="3" customHeight="1" thickTop="1" x14ac:dyDescent="0.35"/>
    <row r="14" spans="1:21" x14ac:dyDescent="0.35">
      <c r="N14" t="s">
        <v>28</v>
      </c>
    </row>
    <row r="19" spans="13:13" x14ac:dyDescent="0.35">
      <c r="M19" t="s">
        <v>28</v>
      </c>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4"/>
  <sheetViews>
    <sheetView topLeftCell="A17" workbookViewId="0">
      <selection activeCell="A30" sqref="A30"/>
    </sheetView>
  </sheetViews>
  <sheetFormatPr defaultRowHeight="14.5" x14ac:dyDescent="0.35"/>
  <cols>
    <col min="1" max="1" width="12.36328125" customWidth="1"/>
    <col min="2" max="2" width="15.26953125" customWidth="1"/>
    <col min="3" max="5" width="6.81640625" customWidth="1"/>
    <col min="6" max="6" width="10.7265625" customWidth="1"/>
  </cols>
  <sheetData>
    <row r="2" spans="1:4" x14ac:dyDescent="0.35">
      <c r="A2" s="1" t="s">
        <v>14</v>
      </c>
      <c r="B2" t="s">
        <v>15</v>
      </c>
    </row>
    <row r="3" spans="1:4" x14ac:dyDescent="0.35">
      <c r="A3" s="2" t="s">
        <v>24</v>
      </c>
      <c r="B3" s="7">
        <v>297</v>
      </c>
    </row>
    <row r="4" spans="1:4" x14ac:dyDescent="0.35">
      <c r="A4" s="2" t="s">
        <v>25</v>
      </c>
      <c r="B4" s="7">
        <v>353</v>
      </c>
    </row>
    <row r="5" spans="1:4" x14ac:dyDescent="0.35">
      <c r="A5" s="2" t="s">
        <v>1</v>
      </c>
      <c r="B5" s="7">
        <v>650</v>
      </c>
    </row>
    <row r="7" spans="1:4" x14ac:dyDescent="0.35">
      <c r="A7" s="1" t="s">
        <v>15</v>
      </c>
      <c r="B7" s="1" t="s">
        <v>0</v>
      </c>
    </row>
    <row r="8" spans="1:4" x14ac:dyDescent="0.35">
      <c r="A8" s="1" t="s">
        <v>14</v>
      </c>
      <c r="B8" t="s">
        <v>24</v>
      </c>
      <c r="C8" t="s">
        <v>25</v>
      </c>
      <c r="D8" t="s">
        <v>1</v>
      </c>
    </row>
    <row r="9" spans="1:4" x14ac:dyDescent="0.35">
      <c r="A9" s="2" t="s">
        <v>43</v>
      </c>
      <c r="B9" s="9">
        <v>0.81818181818181823</v>
      </c>
      <c r="C9" s="9">
        <v>0.91501416430594906</v>
      </c>
      <c r="D9" s="9">
        <v>0.87076923076923074</v>
      </c>
    </row>
    <row r="10" spans="1:4" x14ac:dyDescent="0.35">
      <c r="A10" s="2" t="s">
        <v>44</v>
      </c>
      <c r="B10" s="9">
        <v>0.18181818181818182</v>
      </c>
      <c r="C10" s="9">
        <v>8.4985835694050993E-2</v>
      </c>
      <c r="D10" s="9">
        <v>0.12923076923076923</v>
      </c>
    </row>
    <row r="11" spans="1:4" x14ac:dyDescent="0.35">
      <c r="A11" s="2" t="s">
        <v>1</v>
      </c>
      <c r="B11" s="9">
        <v>1</v>
      </c>
      <c r="C11" s="9">
        <v>1</v>
      </c>
      <c r="D11" s="9">
        <v>1</v>
      </c>
    </row>
    <row r="14" spans="1:4" x14ac:dyDescent="0.35">
      <c r="A14" s="1" t="s">
        <v>15</v>
      </c>
      <c r="B14" s="1" t="s">
        <v>0</v>
      </c>
    </row>
    <row r="15" spans="1:4" x14ac:dyDescent="0.35">
      <c r="A15" s="1" t="s">
        <v>14</v>
      </c>
      <c r="B15" t="s">
        <v>24</v>
      </c>
      <c r="C15" t="s">
        <v>25</v>
      </c>
      <c r="D15" t="s">
        <v>1</v>
      </c>
    </row>
    <row r="16" spans="1:4" x14ac:dyDescent="0.35">
      <c r="A16" s="2" t="s">
        <v>26</v>
      </c>
      <c r="B16" s="9">
        <v>0.50168350168350173</v>
      </c>
      <c r="C16" s="9">
        <v>0.27762039660056659</v>
      </c>
      <c r="D16" s="9">
        <v>0.38</v>
      </c>
    </row>
    <row r="17" spans="1:6" x14ac:dyDescent="0.35">
      <c r="A17" s="2" t="s">
        <v>27</v>
      </c>
      <c r="B17" s="9">
        <v>0.49831649831649832</v>
      </c>
      <c r="C17" s="9">
        <v>0.72237960339943341</v>
      </c>
      <c r="D17" s="9">
        <v>0.62</v>
      </c>
    </row>
    <row r="18" spans="1:6" x14ac:dyDescent="0.35">
      <c r="A18" s="2" t="s">
        <v>1</v>
      </c>
      <c r="B18" s="9">
        <v>1</v>
      </c>
      <c r="C18" s="9">
        <v>1</v>
      </c>
      <c r="D18" s="9">
        <v>1</v>
      </c>
    </row>
    <row r="21" spans="1:6" x14ac:dyDescent="0.35">
      <c r="A21" s="1" t="s">
        <v>15</v>
      </c>
      <c r="B21" s="1" t="s">
        <v>0</v>
      </c>
    </row>
    <row r="22" spans="1:6" x14ac:dyDescent="0.35">
      <c r="A22" s="1" t="s">
        <v>14</v>
      </c>
      <c r="B22" t="s">
        <v>24</v>
      </c>
      <c r="C22" t="s">
        <v>25</v>
      </c>
      <c r="D22" t="s">
        <v>1</v>
      </c>
    </row>
    <row r="23" spans="1:6" x14ac:dyDescent="0.35">
      <c r="A23" s="2" t="s">
        <v>47</v>
      </c>
      <c r="B23" s="7">
        <v>172</v>
      </c>
      <c r="C23" s="7">
        <v>165</v>
      </c>
      <c r="D23" s="7">
        <v>337</v>
      </c>
    </row>
    <row r="24" spans="1:6" x14ac:dyDescent="0.35">
      <c r="A24" s="2" t="s">
        <v>48</v>
      </c>
      <c r="B24" s="7">
        <v>81</v>
      </c>
      <c r="C24" s="7">
        <v>105</v>
      </c>
      <c r="D24" s="7">
        <v>186</v>
      </c>
    </row>
    <row r="25" spans="1:6" x14ac:dyDescent="0.35">
      <c r="A25" s="2" t="s">
        <v>49</v>
      </c>
      <c r="B25" s="7">
        <v>44</v>
      </c>
      <c r="C25" s="7">
        <v>83</v>
      </c>
      <c r="D25" s="7">
        <v>127</v>
      </c>
    </row>
    <row r="26" spans="1:6" x14ac:dyDescent="0.35">
      <c r="A26" s="2" t="s">
        <v>1</v>
      </c>
      <c r="B26" s="7">
        <v>297</v>
      </c>
      <c r="C26" s="7">
        <v>353</v>
      </c>
      <c r="D26" s="7">
        <v>650</v>
      </c>
    </row>
    <row r="30" spans="1:6" x14ac:dyDescent="0.35">
      <c r="A30" s="1" t="s">
        <v>50</v>
      </c>
      <c r="B30" s="1" t="s">
        <v>0</v>
      </c>
    </row>
    <row r="31" spans="1:6" x14ac:dyDescent="0.35">
      <c r="A31" s="1" t="s">
        <v>14</v>
      </c>
      <c r="B31" t="s">
        <v>2</v>
      </c>
      <c r="C31" t="s">
        <v>4</v>
      </c>
      <c r="D31" t="s">
        <v>6</v>
      </c>
      <c r="E31" t="s">
        <v>8</v>
      </c>
      <c r="F31" t="s">
        <v>1</v>
      </c>
    </row>
    <row r="32" spans="1:6" x14ac:dyDescent="0.35">
      <c r="A32" s="2" t="s">
        <v>24</v>
      </c>
      <c r="B32" s="10">
        <v>3.2258064516129031E-2</v>
      </c>
      <c r="C32" s="10">
        <v>0.13877551020408163</v>
      </c>
      <c r="D32" s="10">
        <v>0.34220532319391633</v>
      </c>
      <c r="E32" s="10">
        <v>0.44781144781144783</v>
      </c>
      <c r="F32" s="10">
        <v>0.88215488215488214</v>
      </c>
    </row>
    <row r="33" spans="1:6" x14ac:dyDescent="0.35">
      <c r="A33" s="2" t="s">
        <v>25</v>
      </c>
      <c r="B33" s="10">
        <v>4.1379310344827586E-2</v>
      </c>
      <c r="C33" s="10">
        <v>0.17355371900826447</v>
      </c>
      <c r="D33" s="10">
        <v>0.35842293906810035</v>
      </c>
      <c r="E33" s="10">
        <v>0.53541076487252126</v>
      </c>
      <c r="F33" s="10">
        <v>0.95467422096317278</v>
      </c>
    </row>
    <row r="34" spans="1:6" x14ac:dyDescent="0.35">
      <c r="A34" s="2" t="s">
        <v>1</v>
      </c>
      <c r="B34" s="10">
        <v>3.6666666666666667E-2</v>
      </c>
      <c r="C34" s="10">
        <v>0.15605749486652978</v>
      </c>
      <c r="D34" s="10">
        <v>0.35055350553505538</v>
      </c>
      <c r="E34" s="10">
        <v>0.49538461538461537</v>
      </c>
      <c r="F34" s="10">
        <v>0.92153846153846153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e 2 1 f 2 2 e - 6 4 a a - 4 e a 7 - 8 3 9 3 - d c 7 9 1 6 5 2 8 3 5 e " > < 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 T e n u r e   M p n t h s < / M e a s u r e N a m e > < D i s p l a y N a m e > T e n u r e   M p n t h s < / D i s p l a y N a m e > < V i s i b l e > F a l s e < / V i s i b l e > < / i t e m > < i t e m > < M e a s u r e N a m e > S e p e r a t i o n < / M e a s u r e N a m e > < D i s p l a y N a m e > S e p e r a t i o n < / D i s p l a y N a m e > < V i s i b l e > F a l s e < / V i s i b l e > < / i t e m > < / C a l c u l a t e d F i e l d s > < S A H o s t H a s h > 0 < / S A H o s t H a s h > < G e m i n i F i e l d L i s t V i s i b l e > T r u e < / G e m i n i F i e l d L i s t V i s i b l e > < / S e t t i n g s > ] ] > < / C u s t o m C o n t e n t > < / G e m i n i > 
</file>

<file path=customXml/item10.xml>��< ? x m l   v e r s i o n = " 1 . 0 "   e n c o d i n g = " U T F - 1 6 " ? > < G e m i n i   x m l n s = " h t t p : / / g e m i n i / p i v o t c u s t o m i z a t i o n / S a n d b o x N o n E m p t y " > < C u s t o m C o n t e n t > < ! [ C D A T A [ 1 ] ] > < / C u s t o m C o n t e n t > < / G e m i n i > 
</file>

<file path=customXml/item11.xml>��< ? x m l   v e r s i o n = " 1 . 0 "   e n c o d i n g = " U T F - 1 6 " ? > < G e m i n i   x m l n s = " h t t p : / / g e m i n i / p i v o t c u s t o m i z a t i o n / 3 5 4 d 2 9 c 6 - 0 5 6 8 - 4 3 d 5 - b f c a - e 8 e a 1 a b c 7 e d 3 " > < 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 T e n u r e   M p n t h s < / M e a s u r e N a m e > < D i s p l a y N a m e > T e n u r e   M p n t h s < / D i s p l a y N a m e > < V i s i b l e > F a l s e < / V i s i b l e > < / i t e m > < i t e m > < M e a s u r e N a m e > S e p e r a t i o n < / M e a s u r e N a m e > < D i s p l a y N a m e > S e p e r a t i o n < / D i s p l a y N a m e > < V i s i b l e > F a l s e < / V i s i b l e > < / i t e m > < i t e m > < M e a s u r e N a m e > T u r n o v e r < / M e a s u r e N a m e > < D i s p l a y N a m e > T u r n o v e r < / D i s p l a y N a m e > < V i s i b l e > T r u e < / V i s i b l e > < / i t e m > < / C a l c u l a t e d F i e l d s > < S A H o s t H a s h > 0 < / S A H o s t H a s h > < G e m i n i F i e l d L i s t V i s i b l e > T r u e < / G e m i n i F i e l d L i s t V i s i b l e > < / S e t t i n g s > ] ] > < / C u s t o m C o n t e n t > < / G e m i n i > 
</file>

<file path=customXml/item12.xml>��< ? x m l   v e r s i o n = " 1 . 0 "   e n c o d i n g = " U T F - 1 6 " ? > < G e m i n i   x m l n s = " h t t p : / / g e m i n i / p i v o t c u s t o m i z a t i o n / 7 c 6 4 5 2 1 2 - 2 a 3 f - 4 0 0 d - b 8 8 b - 1 c 5 7 7 a 5 6 b b b b " > < 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 T e n u r e   M p n t h s < / M e a s u r e N a m e > < D i s p l a y N a m e > T e n u r e   M p n t h s < / D i s p l a y N a m e > < V i s i b l e > F a l s e < / V i s i b l e > < / i t e m > < i t e m > < M e a s u r e N a m e > S e p e r a t i o n < / M e a s u r e N a m e > < D i s p l a y N a m e > S e p e r a t i o n < / 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 2 0 2 0 - 0 9 - 2 1 T 2 1 : 5 7 : 5 4 . 1 3 8 5 1 1 4 + 0 1 : 0 0 < / L a s t P r o c e s s e d T i m e > < / D a t a M o d e l i n g S a n d b o x . S e r i a l i z e d S a n d b o x E r r o r C a c h 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e b e 0 e 6 c 7 - 9 0 d 7 - 4 7 4 7 - 8 6 2 6 - d 0 2 c 1 5 2 f 4 e e 2 " > < 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 T e n u r e   M p n t h s < / M e a s u r e N a m e > < D i s p l a y N a m e > T e n u r e   M p n t h s < / D i s p l a y N a m e > < V i s i b l e > F a l s e < / V i s i b l e > < / i t e m > < i t e m > < M e a s u r e N a m e > S e p e r a t i o n < / M e a s u r e N a m e > < D i s p l a y N a m e > S e p e r a t i o n < / D i s p l a y N a m e > < V i s i b l e > F a l s e < / V i s i b l e > < / i t e m > < / C a l c u l a t e d F i e l d s > < S A H o s t H a s h > 0 < / S A H o s t H a s h > < G e m i n i F i e l d L i s t V i s i b l e > T r u e < / G e m i n i F i e l d L i s t V i s i b l e > < / S e t t i n g s > ] ] > < / C u s t o m C o n t e n t > < / G e m i n i > 
</file>

<file path=customXml/item16.xml>��< ? x m l   v e r s i o n = " 1 . 0 "   e n c o d i n g = " U T F - 1 6 " ? > < G e m i n i   x m l n s = " h t t p : / / g e m i n i / p i v o t c u s t o m i z a t i o n / I s S a n d b o x E m b e d d e d " > < C u s t o m C o n t e n t > < ! [ C D A T A [ y e s ] ] > < / C u s t o m C o n t e n t > < / G e m i n i > 
</file>

<file path=customXml/item17.xml>��< ? x m l   v e r s i o n = " 1 . 0 "   e n c o d i n g = " U T F - 1 6 " ? > < G e m i n i   x m l n s = " h t t p : / / g e m i n i / p i v o t c u s t o m i z a t i o n / 0 3 1 3 7 2 0 b - 9 5 9 3 - 4 4 8 e - b 9 5 c - 8 a 5 3 3 8 c 9 f 1 f 8 " > < 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 T e n u r e   M p n t h s < / M e a s u r e N a m e > < D i s p l a y N a m e > T e n u r e   M p n t h s < / D i s p l a y N a m e > < V i s i b l e > F a l s e < / V i s i b l e > < / i t e m > < i t e m > < M e a s u r e N a m e > S e p e r a t i o n < / M e a s u r e N a m e > < D i s p l a y N a m e > S e p e r a t i o n < / D i s p l a y N a m e > < V i s i b l e > F a l s e < / V i s i b l e > < / i t e m > < / C a l c u l a t e d F i e l d s > < S A H o s t H a s h > 0 < / S A H o s t H a s h > < G e m i n i F i e l d L i s t V i s i b l e > T r u e < / G e m i n i F i e l d L i s t V i s i b l e > < / S e t t i n g s > ] ] > < / C u s t o m C o n t e n t > < / G e m i n i > 
</file>

<file path=customXml/item2.xml>��< ? x m l   v e r s i o n = " 1 . 0 "   e n c o d i n g = " U T F - 1 6 " ? > < G e m i n i   x m l n s = " h t t p : / / g e m i n i / p i v o t c u s t o m i z a t i o n / e 6 e 4 e 4 f 9 - 9 9 9 7 - 4 d 1 1 - 9 a e e - a 9 f 2 6 e 0 7 d 2 8 8 " > < 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 T e n u r e   M p n t h s < / M e a s u r e N a m e > < D i s p l a y N a m e > T e n u r e   M p n t h s < / D i s p l a y N a m e > < V i s i b l e > F a l s e < / V i s i b l e > < / i t e m > < i t e m > < M e a s u r e N a m e > S e p e r a t i o n < / M e a s u r e N a m e > < D i s p l a y N a m e > S e p e r a t i o n < / D i s p l a y N a m e > < V i s i b l e > F a l s e < / V i s i b l e > < / i t e m > < / C a l c u l a t e d F i e l d s > < S A H o s t H a s h > 0 < / S A H o s t H a s h > < G e m i n i F i e l d L i s t V i s i b l e > T r u e < / G e m i n i F i e l d L i s t V i s i b l e > < / S e t t i n g s > ] ] > < / C u s t o m C o n t e n t > < / G e m i n i > 
</file>

<file path=customXml/item3.xml>��< ? x m l   v e r s i o n = " 1 . 0 "   e n c o d i n g = " U T F - 1 6 " ? > < G e m i n i   x m l n s = " h t t p : / / g e m i n i / p i v o t c u s t o m i z a t i o n / 7 e c a 4 9 f a - 8 a 3 9 - 4 e 1 a - 8 e 1 1 - 0 0 1 3 8 a 3 2 1 f 6 8 " > < 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 T e n u r e   M p n t h s < / M e a s u r e N a m e > < D i s p l a y N a m e > T e n u r e   M p n t h s < / D i s p l a y N a m e > < V i s i b l e > F a l s e < / V i s i b l e > < / i t e m > < i t e m > < M e a s u r e N a m e > S e p e r a t i o n < / M e a s u r e N a m e > < D i s p l a y N a m e > S e p e r a t i o n < / D i s p l a y N a m e > < V i s i b l e > F a l s e < / V i s i b l e > < / i t e m > < / C a l c u l a t e d F i e l d s > < S A H o s t H a s h > 0 < / S A H o s t H a s h > < G e m i n i F i e l d L i s t V i s i b l e > T r u e < / G e m i n i F i e l d L i s t V i s i b l e > < / S e t t i n g s > ] ] > < / C u s t o m C o n t e n t > < / G e m i n i > 
</file>

<file path=customXml/item4.xml>��< ? x m l   v e r s i o n = " 1 . 0 "   e n c o d i n g = " U T F - 1 6 " ? > < G e m i n i   x m l n s = " h t t p : / / g e m i n i / p i v o t c u s t o m i z a t i o n / 4 c 1 1 a 3 f 3 - 4 d f 2 - 4 f 8 e - 9 6 a 0 - e e b 4 1 f 0 9 e 0 8 e " > < 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 T e n u r e   M p n t h s < / M e a s u r e N a m e > < D i s p l a y N a m e > T e n u r e   M p n t h s < / D i s p l a y N a m e > < V i s i b l e > F a l s e < / V i s i b l e > < / i t e m > < i t e m > < M e a s u r e N a m e > S e p e r a t i o n < / M e a s u r e N a m e > < D i s p l a y N a m e > S e p e r a t i o n < / D i s p l a y N a m e > < V i s i b l e > F a l s e < / V i s i b l e > < / i t e m > < / C a l c u l a t e d F i e l d s > < S A H o s t H a s h > 0 < / S A H o s t H a s h > < G e m i n i F i e l d L i s t V i s i b l e > T r u e < / G e m i n i F i e l d L i s t V i s i b l e > < / S e t t i n g s > ] ] > < / C u s t o m C o n t e n t > < / G e m i n i > 
</file>

<file path=customXml/item5.xml>��< ? x m l   v e r s i o n = " 1 . 0 "   e n c o d i n g = " U T F - 1 6 " ? > < G e m i n i   x m l n s = " h t t p : / / g e m i n i / p i v o t c u s t o m i z a t i o n / a 6 2 1 f d a d - 8 b a 0 - 4 2 5 9 - a 3 7 b - 2 6 b 6 5 5 4 2 8 9 a d " > < 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 T e n u r e   M p n t h s < / M e a s u r e N a m e > < D i s p l a y N a m e > T e n u r e   M p n t h s < / D i s p l a y N a m e > < V i s i b l e > T r u e < / V i s i b l e > < / i t e m > < i t e m > < M e a s u r e N a m e > S e p e r a t i o n < / M e a s u r e N a m e > < D i s p l a y N a m e > S e p e r a t i o n < / D i s p l a y N a m e > < V i s i b l e > F a l s e < / V i s i b l e > < / i t e m > < / C a l c u l a t e d F i e l d s > < S A H o s t H a s h > 0 < / S A H o s t H a s h > < G e m i n i F i e l d L i s t V i s i b l e > T r u e < / G e m i n i F i e l d L i s t V i s i b l e > < / S e t t i n g s > ] ] > < / C u s t o m C o n t e n t > < / G e m i n i > 
</file>

<file path=customXml/item6.xml>��< ? x m l   v e r s i o n = " 1 . 0 "   e n c o d i n g = " U T F - 1 6 " ? > < G e m i n i   x m l n s = " h t t p : / / g e m i n i / p i v o t c u s t o m i z a t i o n / 4 0 0 6 b f 0 2 - 4 a 4 8 - 4 0 e 0 - b 0 c 3 - d 9 e 9 c d 6 7 5 c d 0 " > < 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 T e n u r e   M p n t h s < / M e a s u r e N a m e > < D i s p l a y N a m e > T e n u r e   M p n t h s < / D i s p l a y N a m e > < V i s i b l e > F a l s e < / V i s i b l e > < / i t e m > < i t e m > < M e a s u r e N a m e > S e p e r a t i o n < / M e a s u r e N a m e > < D i s p l a y N a m e > S e p e r a t i o n < / D i s p l a y N a m e > < V i s i b l e > F a l s e < / V i s i b l e > < / i t e m > < / C a l c u l a t e d F i e l d s > < S A H o s t H a s h > 0 < / S A H o s t H a s h > < G e m i n i F i e l d L i s t V i s i b l e > T r u e < / G e m i n i F i e l d L i s t V i s i b l e > < / S e t t i n g s > ] ] > < / C u s t o m C o n t e n t > < / G e m i n i > 
</file>

<file path=customXml/item7.xml>��< ? x m l   v e r s i o n = " 1 . 0 "   e n c o d i n g = " U T F - 1 6 " ? > < G e m i n i   x m l n s = " h t t p : / / g e m i n i / p i v o t c u s t o m i z a t i o n / a 9 4 b 0 d c f - b 2 a 2 - 4 3 f 2 - 8 c 9 7 - 4 e 1 b a 9 b a d 7 6 0 " > < C u s t o m C o n t e n t > < ! [ C D A T A [ < ? x m l   v e r s i o n = " 1 . 0 "   e n c o d i n g = " u t f - 1 6 " ? > < S e t t i n g s > < C a l c u l a t e d F i e l d s > < i t e m > < M e a s u r e N a m e > E m p   C o u n t < / M e a s u r e N a m e > < D i s p l a y N a m e > E m p   C o u n t < / D i s p l a y N a m e > < V i s i b l e > F a l s e < / V i s i b l e > < / i t e m > < i t e m > < M e a s u r e N a m e > A c t i v e   E m p < / M e a s u r e N a m e > < D i s p l a y N a m e > A c t i v e   E m p < / D i s p l a y N a m e > < V i s i b l e > T r u e < / V i s i b l e > < / i t e m > < i t e m > < M e a s u r e N a m e > N e w   H i r e < / M e a s u r e N a m e > < D i s p l a y N a m e > N e w   H i r e < / D i s p l a y N a m e > < V i s i b l e > T r u e < / V i s i b l e > < / i t e m > < i t e m > < M e a s u r e N a m e > T e n u r e   M p n t h s < / M e a s u r e N a m e > < D i s p l a y N a m e > T e n u r e   M p n t h s < / D i s p l a y N a m e > < V i s i b l e > F a l s e < / V i s i b l e > < / i t e m > < i t e m > < M e a s u r e N a m e > S e p e r a t i o n < / M e a s u r e N a m e > < D i s p l a y N a m e > S e p e r a t i o n < / D i s p l a y N a m e > < V i s i b l e > F a l s e < / V i s i b l e > < / i t e m > < / C a l c u l a t e d F i e l d s > < S A H o s t H a s h > 0 < / S A H o s t H a s h > < G e m i n i F i e l d L i s t V i s i b l e > T r u e < / G e m i n i F i e l d L i s t V i s i b l e > < / S e t t i n g s > ] ] > < / C u s t o m C o n t e n t > < / G e m i n i > 
</file>

<file path=customXml/item8.xml>��< ? x m l   v e r s i o n = " 1 . 0 "   e n c o d i n g = " u t f - 1 6 " ? > < D a t a M a s h u p   x m l n s = " h t t p : / / s c h e m a s . m i c r o s o f t . c o m / D a t a M a s h u p " > A A A A A D U G A A B Q S w M E F A A C A A g A z 2 g 1 U d 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P a D 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2 g 1 U T r r N 2 Y t A w A A M Q o A A B M A H A B G b 3 J t d W x h c y 9 T Z W N 0 a W 9 u M S 5 t I K I Y A C i g F A A A A A A A A A A A A A A A A A A A A A A A A A A A A M V V T W / i M B C 9 V + p / s N w L S B F a q t 0 e 2 k 2 r l o + W w 7 I U 6 A k 4 u G Q K U R O b t Z 0 W h P j v O 7 Y h C Y S 0 e 9 j V c o A w Y 7 / 3 5 s 3 Y U T D V o e B k 4 H 7 r V 6 c n p y d q z i Q E 5 I w + 9 E m T a U a J T y L Q p y c E P w O R y C l g p C 2 i A G S t H U a g K r R x O X 5 S I N X 4 a d D q j 5 u g X r V Y j H v i H S S 5 6 x D G A 9 J a T i E a u + 8 d c t V z q G c U c T Q Y 2 o c w C I A T i 1 s 3 1 E P 2 H E F t A B F q 7 I t 3 V X E S P A J s O i e j W 6 1 l + J x o U J O b k d s 8 u S H f r 4 m W C W T 4 H f 4 m X o E 0 E q V F T N o J d w V n B L d B 0 B B R E v N K q R i P 0 K F k X L 0 I G d s Y e Z E I t i t m q + j s w 0 W V U U N w D V x P q p m 4 P n A W I 5 0 T k C / b Z b b x S n k Z H l n T L q 4 0 G p 0 / N f t 3 k y e J x R u S / N R z b E q R y j m c U R V E G Y 4 8 9 i d 2 5 K h b y w V O A G J Z p i 1 i j t r l 7 X P a g x K 5 n / b A I b r 1 R q Y p 5 c O G n N E B i x c Y N j l a z b W l M W d 8 Z l S v F p C J T c E c h 0 k a j p I a v f W h a R o 3 E A 1 L v T G G o o Y 0 G O C z D b b i R a e J 0 Q 7 X F 1 9 r h s G G 7 w E J Z A H i d g b F t S 0 9 5 + H 0 X o p k U d j Q 7 h V C Q 5 B x X g r j K x s P V R f e H 0 J Z F H 7 3 R P o w w + E r Z M z y P F a a 6 L G V t f I Y e R + Y y r B 2 9 F j a 8 R K G w B P D s l L F 0 l 3 u B x 6 z u d p t 5 E n 8 D N I J Z 4 F R e L D x y E H Z z l z + M J p E d k L 2 5 s N b l x 2 8 / L L 6 p 3 N 0 y G 4 G 6 L A 7 6 a A U n b M O b a q n J y E / z r 9 / x e d H / 9 9 f 8 1 3 2 F s 6 Y v b E Q 2 n G s v 2 z S K z F T n V t Z K p j 0 m E S r 8 a a 2 r h 4 U g w l G R h 2 V L n p M Q K 5 8 8 1 b w y F 3 I m V x 1 8 G 7 X 4 U s I 0 t / f 7 F m v f O q W m U E 5 g O n D r w R n K L B w k 3 2 F 2 W W T 1 7 p 3 5 x x 1 u q H e a k 0 x T W I U V S k t 1 B s 1 I Q r j E P / 4 1 E N p 2 z n x 6 x c e a f G p C E I + 8 + v n 3 8 4 9 8 p g I D Q O 9 i s D P H m t d w W G S T W c P h W E O 3 3 X A s N O 5 c d 9 m t v H 0 t T v a x m + j a D B l E Z P K u b A 3 c w V U 6 9 E o f W N Z F 9 F e o x Y J 6 Z p S W A J W z G Q b r U s i Z k 8 R v a R / 4 i f d U I L D 8 / F F f 9 T 0 c q O r x L / O N v z / T v 3 9 b h n E X c d K 0 L O W O r y r 3 1 B L A Q I t A B Q A A g A I A M 9 o N V H R 3 V a M p g A A A P g A A A A S A A A A A A A A A A A A A A A A A A A A A A B D b 2 5 m a W c v U G F j a 2 F n Z S 5 4 b W x Q S w E C L Q A U A A I A C A D P a D V R D 8 r p q 6 Q A A A D p A A A A E w A A A A A A A A A A A A A A A A D y A A A A W 0 N v b n R l b n R f V H l w Z X N d L n h t b F B L A Q I t A B Q A A g A I A M 9 o N V E 6 6 z d m L Q M A A D E K A A A T A A A A A A A A A A A A A A A A A O M B A A B G b 3 J t d W x h c y 9 T Z W N 0 a W 9 u M S 5 t U E s F B g A A A A A D A A M A w g A A A F 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Q k A A A A A A A A s i 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U 1 O V 0 Y r R F h z R 1 J i d H F x Q 3 F R N E h J V k c x U n l Z V z V 6 W m 0 5 e W J T Q k d h V 3 h s S U d a e W I y M G d T R k l n U k d G M F l R Q U F B Q U F B Q U F B Q U F B Q W o z M l B j Y W l D Z V J a M E 9 5 R j d n Z U t o R U R G T m h i W E J z W l N C U m R X V n l l U U F C R E R W a G Z n M T d C a 1 c 3 Y X F n c W t P Q n l G U U F B Q U F B P S I g L z 4 8 L 1 N 0 Y W J s Z U V u d H J p Z X M + P C 9 J d G V t P j x J d G V t P j x J d G V t T G 9 j Y X R p b 2 4 + P E l 0 Z W 1 U e X B l P k Z v c m 1 1 b G E 8 L 0 l 0 Z W 1 U e X B l P j x J d G V t U G F 0 a D 5 T Z W N 0 a W 9 u M S 9 I U i U y M E 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j I x M j k i I C 8 + P E V u d H J 5 I F R 5 c G U 9 I k Z p b G x F c n J v c k N v Z G U i I F Z h b H V l P S J z V W 5 r b m 9 3 b i I g L z 4 8 R W 5 0 c n k g V H l w Z T 0 i R m l s b E V y c m 9 y Q 2 9 1 b n Q i I F Z h b H V l P S J s M T A 1 N y I g L z 4 8 R W 5 0 c n k g V H l w Z T 0 i R m l s b E x h c 3 R V c G R h d G V k I i B W Y W x 1 Z T 0 i Z D I w M j A t M D k t M j F U M T I 6 M D Y 6 M T Y u O D g z N T Y 3 N 1 o i I C 8 + P E V u d H J 5 I F R 5 c G U 9 I k Z p b G x D b 2 x 1 b W 5 U e X B l c y I g V m F s d W U 9 I n N D U U 1 H Q X d Z R 0 N R W U d C Z 1 l H Q m d N R k F 3 P T 0 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C 0 w O S 0 y M V Q x M j o w N j o w M S 4 3 M T I 0 N D E 2 W i I g L z 4 8 R W 5 0 c n k g V H l w Z T 0 i R m l s b E V y c m 9 y Q 2 9 k Z S I g V m F s d W U 9 I n N V b m t u b 3 d u I i A v P j x F b n R y e S B U e X B l P S J B Z G R l Z F R v R G F 0 Y U 1 v Z G V s I i B W Y W x 1 Z T 0 i b D A i I C 8 + P E V u d H J 5 I F R 5 c G U 9 I k x v Y W R U b 1 J l c G 9 y d E R p c 2 F i b G V k I i B W Y W x 1 Z T 0 i b D E i I C 8 + P E V u d H J 5 I F R 5 c G U 9 I l F 1 Z X J 5 R 3 J v d X B J R C I g V m F s d W U 9 I n N k Y z Y z Z G Y y M y 0 y M D Z h L T Q 1 O W U t O W Q w Z S 1 j O D V l Z T A 3 O G E 4 N D 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2 R j N j N k Z j I z L T I w N m E t N D U 5 Z S 0 5 Z D B l L W M 4 N W V l M D c 4 Y T g 0 N 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5 L T I x V D E y O j A 2 O j A x L j g x N D A w M z l a I i A v P j x F b n R y e S B U e X B l P S J G a W x s U 3 R h d H V z I i B W Y W x 1 Z T 0 i c 0 N v b X B s Z X R l I i A v P j w v U 3 R h Y m x l R W 5 0 c m l l c z 4 8 L 0 l 0 Z W 0 + P E l 0 Z W 0 + P E l 0 Z W 1 M b 2 N h d G l v b j 4 8 S X R l b V R 5 c G U + R m 9 y b X V s Y T w v S X R l b V R 5 c G U + P E l 0 Z W 1 Q Y X R o P l N l Y 3 R p b 2 4 x L 1 R y Y W 5 z Z m 9 y b S U y M F N h b X B s Z S U y M E Z p b G U l M j B m c m 9 t J T I w S F I l M j B E Y X R h P C 9 J d G V t U G F 0 a D 4 8 L 0 l 0 Z W 1 M b 2 N h d G l v b j 4 8 U 3 R h Y m x l R W 5 0 c m l l c z 4 8 R W 5 0 c n k g V H l w Z T 0 i S X N Q c m l 2 Y X R l I i B W Y W x 1 Z T 0 i b D A i I C 8 + P E V u d H J 5 I F R 5 c G U 9 I k x v Y W R U b 1 J l c G 9 y d E R p c 2 F i b G V k I i B W Y W x 1 Z T 0 i b D E i I C 8 + P E V u d H J 5 I F R 5 c G U 9 I l F 1 Z X J 5 R 3 J v d X B J R C I g V m F s d W U 9 I n M 3 Z T Y x M z U w Y y 0 3 Y j B k L T Q 1 M D Y t Y m I 2 Y S 1 h O D J h O T B l M D c y M T 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5 L T I x V D E y O j A 2 O j A x L j g 0 M z k 4 N j F a I i A v P j x F b n R y e S B U e X B l P S J G a W x s U 3 R h d H V z I i B W Y W x 1 Z T 0 i c 0 N v b X B s Z X R l I i A v P j w v U 3 R h Y m x l R W 5 0 c m l l c z 4 8 L 0 l 0 Z W 0 + P E l 0 Z W 0 + P E l 0 Z W 1 M b 2 N h d G l v b j 4 8 S X R l b V R 5 c G U + R m 9 y b X V s Y T w v S X R l b V R 5 c G U + P E l 0 Z W 1 Q Y X R o P l N l Y 3 R p b 2 4 x L 1 R y Y W 5 z Z m 9 y b S U y M F N h b X B s Z S U y M E Z p b G U l M j B m c m 9 t J T I w S F I l M j B E Y X R h L 1 N v d X J j Z T w v S X R l b V B h d G g + P C 9 J d G V t T G 9 j Y X R p b 2 4 + P F N 0 Y W J s Z U V u d H J p Z X M g L z 4 8 L 0 l 0 Z W 0 + P E l 0 Z W 0 + P E l 0 Z W 1 M b 2 N h d G l v b j 4 8 S X R l b V R 5 c G U + R m 9 y b X V s Y T w v S X R l b V R 5 c G U + P E l 0 Z W 1 Q Y X R o P l N l Y 3 R p b 2 4 x L 1 R y Y W 5 z Z m 9 y b S U y M F N h b X B s Z S U y M E Z p b G U l M j B m c m 9 t J T I w S F I l M j B E Y X R h L 1 B y b 2 1 v d G V k J T I w S G V h Z G V y c z w v S X R l b V B h d G g + P C 9 J d G V t T G 9 j Y X R p b 2 4 + P F N 0 Y W J s Z U V u d H J p Z X M g L z 4 8 L 0 l 0 Z W 0 + P E l 0 Z W 0 + P E l 0 Z W 1 M b 2 N h d G l v b j 4 8 S X R l b V R 5 c G U + R m 9 y b X V s Y T w v S X R l b V R 5 c G U + P E l 0 Z W 1 Q Y X R o P l N l Y 3 R p b 2 4 x L 1 R y Y W 5 z Z m 9 y b S U y M E Z p b G U l M j B m c m 9 t J T I w S F I l M j B E Y X R h P C 9 J d G V t U G F 0 a D 4 8 L 0 l 0 Z W 1 M b 2 N h d G l v b j 4 8 U 3 R h Y m x l R W 5 0 c m l l c z 4 8 R W 5 0 c n k g V H l w Z T 0 i T G 9 h Z F R v U m V w b 3 J 0 R G l z Y W J s Z W Q i I F Z h b H V l P S J s M S I g L z 4 8 R W 5 0 c n k g V H l w Z T 0 i U X V l c n l H c m 9 1 c E l E I i B W Y W x 1 Z T 0 i c z d l N j E z N T B j L T d i M G Q t N D U w N i 1 i Y j Z h L W E 4 M m E 5 M G U w N z I x N 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5 L T I x V D E y O j A 2 O j A x L j g 3 M T k 3 M D l a I i A v P j x F b n R y e S B U e X B l P S J G a W x s U 3 R h d H V z I i B W Y W x 1 Z T 0 i c 0 N v b X B s Z X R l I i A v P j w v U 3 R h Y m x l R W 5 0 c m l l c z 4 8 L 0 l 0 Z W 0 + P E l 0 Z W 0 + P E l 0 Z W 1 M b 2 N h d G l v b j 4 8 S X R l b V R 5 c G U + R m 9 y b X V s Y T w v S X R l b V R 5 c G U + P E l 0 Z W 1 Q Y X R o P l N l Y 3 R p b 2 4 x L 1 R y Y W 5 z Z m 9 y b S U y M E Z p b G U l M j B m c m 9 t J T I w S F I l M j B E Y X R h 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C 9 J d G V t c z 4 8 L 0 x v Y 2 F s U G F j a 2 F n Z U 1 l d G F k Y X R h R m l s Z T 4 W A A A A U E s F B g A A A A A A A A A A A A A A A A A A A A A A A C Y B A A A B A A A A 0 I y d 3 w E V 0 R G M e g D A T 8 K X 6 w E A A A B 8 j 1 M Q r w G u T 5 P g U v y p 2 t / G A A A A A A I A A A A A A B B m A A A A A Q A A I A A A A B O q b Z u O 4 Y 6 J F Z O z O v b q A 0 F e b d J L q h x o w e p C F C N 0 z 4 o / A A A A A A 6 A A A A A A g A A I A A A A B T n N n e X H h O Q i 5 i b o J j S Y u J J D 7 R 2 K G u w S X / M v P G T L I R G U A A A A A 5 Z R H P 4 F 1 c 8 6 P W v M w w H W E o s z u q s d w 1 x h k V s X b R 6 4 2 6 w 7 8 Q R 1 6 T A h g F o W 6 X O k g I y 4 N 5 u 3 5 2 / 3 S i i m f 8 8 n K F Z y w S a h n u u a I g u y t C U 0 b b / + F F h Q A A A A O H a O u Z C g Q c 0 R m r O W 6 Q i w t h X C z m s t n 6 Z S Z z G b S R r m 1 Q V C 5 O v S O u 5 t g y Z u v d 6 b C e J 7 O a l t d Q N Y a 9 m y A 4 1 4 q B + W x 8 = < / D a t a M a s h u p > 
</file>

<file path=customXml/item9.xml>��< ? x m l   v e r s i o n = " 1 . 0 "   e n c o d i n g = " U T F - 1 6 " ? > < G e m i n i   x m l n s = " h t t p : / / g e m i n i / p i v o t c u s t o m i z a t i o n / P o w e r P i v o t V e r s i o n " > < C u s t o m C o n t e n t > < ! [ C D A T A [ 1 1 . 0 . 9 1 6 6 . 1 8 8 ] ] > < / C u s t o m C o n t e n t > < / G e m i n i > 
</file>

<file path=customXml/itemProps1.xml><?xml version="1.0" encoding="utf-8"?>
<ds:datastoreItem xmlns:ds="http://schemas.openxmlformats.org/officeDocument/2006/customXml" ds:itemID="{162BC447-EB8B-4174-BC69-89FAE48341CF}">
  <ds:schemaRefs/>
</ds:datastoreItem>
</file>

<file path=customXml/itemProps10.xml><?xml version="1.0" encoding="utf-8"?>
<ds:datastoreItem xmlns:ds="http://schemas.openxmlformats.org/officeDocument/2006/customXml" ds:itemID="{B4BB045A-282C-4B7F-B9EE-BBC62F537728}">
  <ds:schemaRefs/>
</ds:datastoreItem>
</file>

<file path=customXml/itemProps11.xml><?xml version="1.0" encoding="utf-8"?>
<ds:datastoreItem xmlns:ds="http://schemas.openxmlformats.org/officeDocument/2006/customXml" ds:itemID="{3EAA0ECF-4122-4154-9AAA-073943D0D0D8}">
  <ds:schemaRefs/>
</ds:datastoreItem>
</file>

<file path=customXml/itemProps12.xml><?xml version="1.0" encoding="utf-8"?>
<ds:datastoreItem xmlns:ds="http://schemas.openxmlformats.org/officeDocument/2006/customXml" ds:itemID="{AEA8B009-D0EE-4ADC-8508-C9FA755E65FA}">
  <ds:schemaRefs/>
</ds:datastoreItem>
</file>

<file path=customXml/itemProps13.xml><?xml version="1.0" encoding="utf-8"?>
<ds:datastoreItem xmlns:ds="http://schemas.openxmlformats.org/officeDocument/2006/customXml" ds:itemID="{5908DA0C-8A06-4B24-B77A-5ADEDB6F3AA3}">
  <ds:schemaRefs/>
</ds:datastoreItem>
</file>

<file path=customXml/itemProps14.xml><?xml version="1.0" encoding="utf-8"?>
<ds:datastoreItem xmlns:ds="http://schemas.openxmlformats.org/officeDocument/2006/customXml" ds:itemID="{36CD80EE-3C7D-498B-8264-D54413D9C452}">
  <ds:schemaRefs/>
</ds:datastoreItem>
</file>

<file path=customXml/itemProps15.xml><?xml version="1.0" encoding="utf-8"?>
<ds:datastoreItem xmlns:ds="http://schemas.openxmlformats.org/officeDocument/2006/customXml" ds:itemID="{8891D7BC-3775-497B-9145-AB7D07672D1C}">
  <ds:schemaRefs/>
</ds:datastoreItem>
</file>

<file path=customXml/itemProps16.xml><?xml version="1.0" encoding="utf-8"?>
<ds:datastoreItem xmlns:ds="http://schemas.openxmlformats.org/officeDocument/2006/customXml" ds:itemID="{EF6B0333-437E-4FF2-BC10-8E316DD8EB6C}">
  <ds:schemaRefs/>
</ds:datastoreItem>
</file>

<file path=customXml/itemProps17.xml><?xml version="1.0" encoding="utf-8"?>
<ds:datastoreItem xmlns:ds="http://schemas.openxmlformats.org/officeDocument/2006/customXml" ds:itemID="{2D111DBB-CD84-4154-85B5-1DB560AF9A98}">
  <ds:schemaRefs/>
</ds:datastoreItem>
</file>

<file path=customXml/itemProps2.xml><?xml version="1.0" encoding="utf-8"?>
<ds:datastoreItem xmlns:ds="http://schemas.openxmlformats.org/officeDocument/2006/customXml" ds:itemID="{BB2F3DB8-7E21-4BC2-B467-3A199C3FB04A}">
  <ds:schemaRefs/>
</ds:datastoreItem>
</file>

<file path=customXml/itemProps3.xml><?xml version="1.0" encoding="utf-8"?>
<ds:datastoreItem xmlns:ds="http://schemas.openxmlformats.org/officeDocument/2006/customXml" ds:itemID="{1E3624D4-5465-40D0-8BB0-66CC12F3CD28}">
  <ds:schemaRefs/>
</ds:datastoreItem>
</file>

<file path=customXml/itemProps4.xml><?xml version="1.0" encoding="utf-8"?>
<ds:datastoreItem xmlns:ds="http://schemas.openxmlformats.org/officeDocument/2006/customXml" ds:itemID="{5EABDF93-D026-4CB1-9A5D-97E36B01DD1C}">
  <ds:schemaRefs/>
</ds:datastoreItem>
</file>

<file path=customXml/itemProps5.xml><?xml version="1.0" encoding="utf-8"?>
<ds:datastoreItem xmlns:ds="http://schemas.openxmlformats.org/officeDocument/2006/customXml" ds:itemID="{74851086-3C93-44C0-A15E-42F9A72AD143}">
  <ds:schemaRefs/>
</ds:datastoreItem>
</file>

<file path=customXml/itemProps6.xml><?xml version="1.0" encoding="utf-8"?>
<ds:datastoreItem xmlns:ds="http://schemas.openxmlformats.org/officeDocument/2006/customXml" ds:itemID="{DAB42399-0B28-4A3B-8228-D3FD2A1128C1}">
  <ds:schemaRefs/>
</ds:datastoreItem>
</file>

<file path=customXml/itemProps7.xml><?xml version="1.0" encoding="utf-8"?>
<ds:datastoreItem xmlns:ds="http://schemas.openxmlformats.org/officeDocument/2006/customXml" ds:itemID="{84B6EED6-E0A5-419D-9DE0-BBAAD04716CA}">
  <ds:schemaRefs/>
</ds:datastoreItem>
</file>

<file path=customXml/itemProps8.xml><?xml version="1.0" encoding="utf-8"?>
<ds:datastoreItem xmlns:ds="http://schemas.openxmlformats.org/officeDocument/2006/customXml" ds:itemID="{7E5C7997-8B4B-4E84-BF0A-6A8BC6416ED7}">
  <ds:schemaRefs>
    <ds:schemaRef ds:uri="http://schemas.microsoft.com/DataMashup"/>
  </ds:schemaRefs>
</ds:datastoreItem>
</file>

<file path=customXml/itemProps9.xml><?xml version="1.0" encoding="utf-8"?>
<ds:datastoreItem xmlns:ds="http://schemas.openxmlformats.org/officeDocument/2006/customXml" ds:itemID="{AF7C73EA-8DD5-4AD1-907F-5F7D629ACA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Active emp</vt:lpstr>
      <vt:lpstr>Ethinicity</vt:lpstr>
      <vt:lpstr>Tenure</vt:lpstr>
      <vt:lpstr>Region</vt:lpstr>
      <vt:lpstr>Seperations</vt:lpstr>
      <vt:lpstr>Term Reason</vt:lpstr>
      <vt:lpstr>Dashboard</vt:lpstr>
      <vt:lpstr>Headline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2020-09-21T12:02:55Z</dcterms:created>
  <dcterms:modified xsi:type="dcterms:W3CDTF">2020-09-28T16:29:03Z</dcterms:modified>
</cp:coreProperties>
</file>