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ndaperez/Desktop/Bootcamp/Analysis Projects/Crowdfunding Project/"/>
    </mc:Choice>
  </mc:AlternateContent>
  <xr:revisionPtr revIDLastSave="0" documentId="8_{333A8360-F04D-1B40-8AE9-34EF72FF3C94}" xr6:coauthVersionLast="47" xr6:coauthVersionMax="47" xr10:uidLastSave="{00000000-0000-0000-0000-000000000000}"/>
  <bookViews>
    <workbookView xWindow="24140" yWindow="4860" windowWidth="25460" windowHeight="15880" activeTab="3" xr2:uid="{00000000-000D-0000-FFFF-FFFF00000000}"/>
  </bookViews>
  <sheets>
    <sheet name="Category Statistics" sheetId="2" state="hidden" r:id="rId1"/>
    <sheet name="Outcomes Based on Launch Date" sheetId="5" r:id="rId2"/>
    <sheet name="Theater Outcomes by Launch Date" sheetId="6" state="hidden" r:id="rId3"/>
    <sheet name="Outcomes Based On Goals" sheetId="7" r:id="rId4"/>
    <sheet name="KickStarter" sheetId="1" r:id="rId5"/>
    <sheet name="Subcategory Statistics" sheetId="4" state="hidden" r:id="rId6"/>
  </sheets>
  <definedNames>
    <definedName name="_xlnm._FilterDatabase" localSheetId="4" hidden="1">KickStarter!$O$1:$O$4115</definedName>
  </definedNames>
  <calcPr calcId="191029"/>
  <pivotCaches>
    <pivotCache cacheId="9" r:id="rId7"/>
    <pivotCache cacheId="1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8" i="7"/>
  <c r="C8" i="7"/>
  <c r="B9" i="7"/>
  <c r="B8" i="7"/>
  <c r="D13" i="7"/>
  <c r="D12" i="7"/>
  <c r="D11" i="7"/>
  <c r="D10" i="7"/>
  <c r="D9" i="7"/>
  <c r="D7" i="7"/>
  <c r="D6" i="7"/>
  <c r="D5" i="7"/>
  <c r="D4" i="7"/>
  <c r="D3" i="7"/>
  <c r="D2" i="7"/>
  <c r="H2" i="7" s="1"/>
  <c r="C13" i="7"/>
  <c r="C12" i="7"/>
  <c r="C11" i="7"/>
  <c r="C10" i="7"/>
  <c r="C9" i="7"/>
  <c r="C7" i="7"/>
  <c r="C6" i="7"/>
  <c r="C5" i="7"/>
  <c r="C4" i="7"/>
  <c r="C3" i="7"/>
  <c r="C2" i="7"/>
  <c r="G2" i="7" s="1"/>
  <c r="B13" i="7"/>
  <c r="B12" i="7"/>
  <c r="B11" i="7"/>
  <c r="E11" i="7" s="1"/>
  <c r="H11" i="7" s="1"/>
  <c r="B10" i="7"/>
  <c r="B7" i="7"/>
  <c r="B6" i="7"/>
  <c r="B5" i="7"/>
  <c r="B4" i="7"/>
  <c r="B3" i="7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3" i="7" l="1"/>
  <c r="H10" i="7"/>
  <c r="F7" i="7"/>
  <c r="F10" i="7"/>
  <c r="G6" i="7"/>
  <c r="H13" i="7"/>
  <c r="F12" i="7"/>
  <c r="H5" i="7"/>
  <c r="F3" i="7"/>
  <c r="G11" i="7"/>
  <c r="H7" i="7"/>
  <c r="F5" i="7"/>
  <c r="G3" i="7"/>
  <c r="E10" i="7"/>
  <c r="G10" i="7" s="1"/>
  <c r="F11" i="7"/>
  <c r="E7" i="7"/>
  <c r="G7" i="7" s="1"/>
  <c r="E6" i="7"/>
  <c r="F6" i="7" s="1"/>
  <c r="E5" i="7"/>
  <c r="G5" i="7" s="1"/>
  <c r="F2" i="7"/>
  <c r="E4" i="7"/>
  <c r="G4" i="7" s="1"/>
  <c r="E13" i="7"/>
  <c r="F13" i="7" s="1"/>
  <c r="E3" i="7"/>
  <c r="H3" i="7" s="1"/>
  <c r="E9" i="7"/>
  <c r="E12" i="7"/>
  <c r="G12" i="7" s="1"/>
  <c r="H9" i="7"/>
  <c r="G9" i="7"/>
  <c r="F9" i="7"/>
  <c r="E8" i="7"/>
  <c r="G8" i="7" s="1"/>
  <c r="F4" i="7" l="1"/>
  <c r="H4" i="7"/>
  <c r="F8" i="7"/>
  <c r="H12" i="7"/>
  <c r="H6" i="7"/>
  <c r="H8" i="7"/>
</calcChain>
</file>

<file path=xl/sharedStrings.xml><?xml version="1.0" encoding="utf-8"?>
<sst xmlns="http://schemas.openxmlformats.org/spreadsheetml/2006/main" count="33081" uniqueCount="8402">
  <si>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</si>
  <si>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</si>
  <si>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</si>
  <si>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</si>
  <si>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</si>
  <si>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</si>
  <si>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</si>
  <si>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</si>
  <si>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</si>
  <si>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</si>
  <si>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</si>
  <si>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</si>
  <si>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</si>
  <si>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</si>
  <si>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</si>
  <si>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</si>
  <si>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</si>
  <si>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</si>
  <si>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</si>
  <si>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</si>
  <si>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</si>
  <si>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</si>
  <si>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</si>
  <si>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</si>
  <si>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</si>
  <si>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</si>
  <si>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</si>
  <si>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</si>
  <si>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</si>
  <si>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</si>
  <si>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</si>
  <si>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</si>
  <si>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</si>
  <si>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</si>
  <si>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</si>
  <si>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</si>
  <si>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</si>
  <si>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</si>
  <si>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</si>
  <si>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</si>
  <si>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</si>
  <si>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</si>
  <si>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</si>
  <si>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</si>
  <si>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</si>
  <si>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</si>
  <si>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</si>
  <si>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</si>
  <si>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</si>
  <si>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</si>
  <si>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</si>
  <si>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</si>
  <si>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</si>
  <si>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</si>
  <si>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</si>
  <si>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</si>
  <si>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</si>
  <si>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</si>
  <si>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</si>
  <si>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</si>
  <si>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</si>
  <si>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</si>
  <si>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</si>
  <si>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</si>
  <si>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</si>
  <si>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</si>
  <si>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</si>
  <si>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</si>
  <si>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</si>
  <si>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</si>
  <si>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</si>
  <si>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</si>
  <si>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</si>
  <si>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</si>
  <si>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</si>
  <si>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</si>
  <si>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</si>
  <si>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</si>
  <si>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</si>
  <si>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</si>
  <si>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</si>
  <si>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</si>
  <si>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</si>
  <si>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</si>
  <si>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</si>
  <si>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</si>
  <si>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</si>
  <si>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</si>
  <si>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</si>
  <si>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</si>
  <si>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</si>
  <si>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</si>
  <si>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</si>
  <si>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</si>
  <si>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</si>
  <si>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</si>
  <si>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</si>
  <si>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</si>
  <si>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</si>
  <si>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</si>
  <si>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</si>
  <si>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</si>
  <si>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</si>
  <si>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</si>
  <si>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</si>
  <si>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</si>
  <si>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</si>
  <si>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</si>
  <si>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</si>
  <si>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</si>
  <si>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</si>
  <si>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</si>
  <si>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</si>
  <si>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</si>
  <si>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</si>
  <si>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</si>
  <si>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</si>
  <si>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</si>
  <si>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</si>
  <si>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</si>
  <si>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</si>
  <si>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</si>
  <si>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</si>
  <si>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</si>
  <si>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</si>
  <si>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</si>
  <si>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</si>
  <si>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</si>
  <si>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</si>
  <si>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</si>
  <si>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</si>
  <si>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</si>
  <si>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</si>
  <si>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</si>
  <si>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</si>
  <si>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</si>
  <si>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</si>
  <si>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</si>
  <si>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</si>
  <si>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</si>
  <si>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</si>
  <si>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</si>
  <si>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</si>
  <si>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</si>
  <si>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</si>
  <si>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</si>
  <si>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</si>
  <si>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</si>
  <si>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</si>
  <si>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</si>
  <si>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</si>
  <si>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</si>
  <si>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</si>
  <si>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</si>
  <si>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</si>
  <si>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</si>
  <si>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</si>
  <si>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</si>
  <si>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</si>
  <si>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</si>
  <si>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</si>
  <si>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</si>
  <si>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</si>
  <si>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</si>
  <si>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</si>
  <si>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</si>
  <si>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</si>
  <si>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</si>
  <si>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</si>
  <si>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</si>
  <si>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</si>
  <si>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</si>
  <si>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</si>
  <si>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</si>
  <si>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</si>
  <si>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</si>
  <si>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</si>
  <si>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</si>
  <si>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</si>
  <si>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</si>
  <si>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</si>
  <si>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</si>
  <si>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</si>
  <si>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</si>
  <si>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</si>
  <si>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</si>
  <si>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</si>
  <si>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</si>
  <si>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</si>
  <si>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</si>
  <si>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</si>
  <si>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</si>
  <si>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</si>
  <si>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</si>
  <si>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</si>
  <si>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</si>
  <si>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</si>
  <si>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</si>
  <si>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</si>
  <si>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</si>
  <si>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</si>
  <si>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</si>
  <si>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</si>
  <si>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</si>
  <si>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</si>
  <si>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</si>
  <si>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</si>
  <si>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</si>
  <si>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</si>
  <si>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</si>
  <si>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</si>
  <si>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</si>
  <si>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</si>
  <si>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</si>
  <si>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</si>
  <si>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</si>
  <si>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</si>
  <si>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</si>
  <si>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</si>
  <si>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</si>
  <si>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</si>
  <si>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</si>
  <si>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</si>
  <si>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</si>
  <si>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</si>
  <si>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</si>
  <si>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</si>
  <si>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</si>
  <si>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</si>
  <si>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</si>
  <si>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</si>
  <si>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</si>
  <si>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</si>
  <si>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</si>
  <si>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</si>
  <si>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</si>
  <si>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</si>
  <si>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</si>
  <si>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</si>
  <si>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</si>
  <si>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</si>
  <si>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</si>
  <si>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</si>
  <si>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</si>
  <si>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</si>
  <si>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</si>
  <si>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</si>
  <si>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</si>
  <si>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</si>
  <si>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</si>
  <si>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</si>
  <si>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</si>
  <si>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</si>
  <si>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</si>
  <si>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</si>
  <si>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</si>
  <si>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</si>
  <si>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</si>
  <si>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</si>
  <si>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</si>
  <si>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</si>
  <si>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</si>
  <si>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</si>
  <si>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</si>
  <si>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</si>
  <si>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</si>
  <si>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</si>
  <si>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</si>
  <si>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</si>
  <si>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</si>
  <si>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</si>
  <si>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</si>
  <si>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</si>
  <si>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</si>
  <si>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</si>
  <si>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</si>
  <si>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</si>
  <si>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</si>
  <si>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</si>
  <si>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</si>
  <si>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</si>
  <si>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</si>
  <si>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</si>
  <si>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</si>
  <si>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</si>
  <si>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</si>
  <si>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</si>
  <si>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</si>
  <si>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</si>
  <si>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</si>
  <si>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</si>
  <si>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</si>
  <si>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</si>
  <si>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</si>
  <si>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</si>
  <si>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</si>
  <si>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</si>
  <si>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</si>
  <si>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</si>
  <si>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</si>
  <si>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</si>
  <si>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</si>
  <si>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</si>
  <si>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</si>
  <si>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</si>
  <si>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</si>
  <si>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</si>
  <si>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</si>
  <si>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</si>
  <si>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</si>
  <si>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</si>
  <si>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</si>
  <si>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</si>
  <si>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</si>
  <si>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</si>
  <si>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</si>
  <si>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</si>
  <si>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</si>
  <si>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</si>
  <si>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</si>
  <si>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</si>
  <si>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</si>
  <si>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</si>
  <si>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</si>
  <si>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</si>
  <si>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</si>
  <si>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</si>
  <si>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</si>
  <si>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</si>
  <si>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</si>
  <si>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</si>
  <si>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</si>
  <si>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</si>
  <si>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</si>
  <si>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</si>
  <si>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</si>
  <si>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</si>
  <si>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</si>
  <si>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</si>
  <si>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</si>
  <si>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</si>
  <si>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</si>
  <si>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</si>
  <si>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</si>
  <si>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</si>
  <si>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</si>
  <si>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</si>
  <si>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</si>
  <si>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</si>
  <si>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</si>
  <si>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</si>
  <si>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</si>
  <si>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</si>
  <si>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</si>
  <si>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</si>
  <si>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</si>
  <si>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</si>
  <si>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</si>
  <si>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</si>
  <si>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</si>
  <si>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</si>
  <si>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</si>
  <si>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</si>
  <si>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</si>
  <si>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</si>
  <si>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</si>
  <si>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</si>
  <si>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</si>
  <si>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</si>
  <si>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</si>
  <si>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</si>
  <si>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</si>
  <si>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</si>
  <si>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</si>
  <si>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</si>
  <si>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</si>
  <si>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</si>
  <si>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</si>
  <si>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</si>
  <si>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</si>
  <si>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</si>
  <si>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</si>
  <si>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</si>
  <si>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</si>
  <si>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</si>
  <si>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</si>
  <si>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</si>
  <si>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</si>
  <si>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</si>
  <si>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</si>
  <si>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</si>
  <si>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</si>
  <si>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</si>
  <si>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</si>
  <si>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</si>
  <si>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</si>
  <si>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</si>
  <si>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</si>
  <si>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</si>
  <si>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</si>
  <si>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</si>
  <si>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</si>
  <si>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</si>
  <si>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</si>
  <si>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</si>
  <si>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</si>
  <si>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</si>
  <si>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</si>
  <si>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</si>
  <si>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</si>
  <si>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</si>
  <si>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</si>
  <si>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</si>
  <si>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</si>
  <si>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</si>
  <si>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</si>
  <si>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</si>
  <si>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</si>
  <si>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</si>
  <si>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</si>
  <si>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</si>
  <si>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</si>
  <si>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</si>
  <si>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</si>
  <si>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</si>
  <si>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</si>
  <si>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</si>
  <si>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</si>
  <si>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</si>
  <si>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</si>
  <si>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</si>
  <si>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</si>
  <si>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</si>
  <si>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</si>
  <si>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</si>
  <si>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</si>
  <si>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</si>
  <si>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</si>
  <si>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</si>
  <si>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</si>
  <si>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</si>
  <si>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</si>
  <si>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</si>
  <si>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</si>
  <si>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</si>
  <si>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</si>
  <si>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</si>
  <si>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</si>
  <si>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</si>
  <si>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</si>
  <si>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</si>
  <si>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</si>
  <si>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</si>
  <si>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</si>
  <si>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</si>
  <si>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</si>
  <si>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</si>
  <si>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</si>
  <si>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</si>
  <si>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</si>
  <si>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</si>
  <si>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</si>
  <si>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</si>
  <si>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</si>
  <si>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</si>
  <si>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</si>
  <si>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</si>
  <si>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</si>
  <si>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</si>
  <si>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</si>
  <si>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</si>
  <si>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</si>
  <si>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</si>
  <si>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</si>
  <si>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</si>
  <si>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</si>
  <si>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</si>
  <si>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</si>
  <si>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</si>
  <si>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</si>
  <si>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</si>
  <si>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</si>
  <si>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</si>
  <si>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</si>
  <si>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</si>
  <si>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</si>
  <si>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</si>
  <si>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</si>
  <si>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</si>
  <si>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</si>
  <si>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</si>
  <si>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</si>
  <si>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</si>
  <si>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</si>
  <si>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</si>
  <si>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</si>
  <si>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</si>
  <si>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</si>
  <si>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</si>
  <si>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</si>
  <si>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</si>
  <si>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</si>
  <si>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</si>
  <si>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</si>
  <si>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</si>
  <si>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</si>
  <si>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</si>
  <si>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</si>
  <si>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</si>
  <si>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</si>
  <si>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</si>
  <si>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</si>
  <si>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</si>
  <si>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</si>
  <si>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</si>
  <si>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</si>
  <si>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</si>
  <si>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</si>
  <si>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</si>
  <si>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</si>
  <si>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</si>
  <si>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</si>
  <si>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</si>
  <si>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</si>
  <si>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</si>
  <si>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</si>
  <si>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</si>
  <si>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</si>
  <si>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</si>
  <si>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</si>
  <si>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</si>
  <si>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</si>
  <si>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</si>
  <si>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</si>
  <si>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</si>
  <si>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</si>
  <si>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</si>
  <si>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</si>
  <si>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</si>
  <si>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</si>
  <si>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</si>
  <si>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</si>
  <si>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</si>
  <si>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</si>
  <si>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</si>
  <si>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</si>
  <si>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</si>
  <si>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</si>
  <si>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</si>
  <si>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</si>
  <si>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</si>
  <si>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</si>
  <si>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</si>
  <si>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</si>
  <si>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</si>
  <si>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</si>
  <si>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</si>
  <si>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</si>
  <si>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</si>
  <si>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</si>
  <si>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</si>
  <si>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</si>
  <si>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</si>
  <si>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</si>
  <si>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</si>
  <si>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</si>
  <si>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</si>
  <si>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</si>
  <si>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</si>
  <si>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</si>
  <si>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</si>
  <si>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</si>
  <si>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</si>
  <si>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</si>
  <si>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</si>
  <si>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</si>
  <si>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</si>
  <si>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</si>
  <si>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</si>
  <si>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</si>
  <si>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</si>
  <si>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</si>
  <si>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</si>
  <si>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</si>
  <si>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</si>
  <si>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</si>
  <si>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</si>
  <si>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</si>
  <si>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</si>
  <si>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</si>
  <si>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</si>
  <si>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</si>
  <si>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</si>
  <si>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</si>
  <si>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</si>
  <si>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</si>
  <si>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</si>
  <si>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</si>
  <si>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</si>
  <si>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</si>
  <si>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</si>
  <si>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</si>
  <si>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</si>
  <si>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</si>
  <si>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</si>
  <si>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</si>
  <si>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</si>
  <si>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</si>
  <si>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</si>
  <si>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</si>
  <si>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</si>
  <si>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</si>
  <si>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</si>
  <si>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</si>
  <si>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</si>
  <si>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</si>
  <si>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</si>
  <si>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</si>
  <si>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</si>
  <si>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</si>
  <si>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</si>
  <si>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</si>
  <si>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</si>
  <si>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</si>
  <si>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</si>
  <si>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</si>
  <si>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</si>
  <si>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</si>
  <si>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</si>
  <si>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</si>
  <si>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</si>
  <si>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</si>
  <si>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</si>
  <si>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</si>
  <si>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</si>
  <si>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</si>
  <si>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</si>
  <si>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</si>
  <si>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</si>
  <si>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</si>
  <si>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</si>
  <si>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</si>
  <si>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</si>
  <si>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</si>
  <si>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</si>
  <si>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</si>
  <si>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</si>
  <si>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</si>
  <si>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</si>
  <si>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</si>
  <si>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</si>
  <si>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</si>
  <si>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</si>
  <si>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</si>
  <si>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</si>
  <si>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</si>
  <si>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</si>
  <si>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</si>
  <si>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</si>
  <si>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</si>
  <si>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</si>
  <si>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</si>
  <si>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</si>
  <si>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</si>
  <si>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</si>
  <si>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</si>
  <si>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</si>
  <si>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</si>
  <si>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</si>
  <si>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</si>
  <si>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</si>
  <si>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</si>
  <si>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</si>
  <si>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</si>
  <si>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</si>
  <si>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</si>
  <si>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</si>
  <si>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</si>
  <si>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</si>
  <si>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</si>
  <si>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</si>
  <si>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</si>
  <si>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</si>
  <si>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</si>
  <si>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</si>
  <si>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</si>
  <si>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</si>
  <si>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</si>
  <si>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</si>
  <si>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</si>
  <si>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</si>
  <si>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</si>
  <si>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</si>
  <si>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</si>
  <si>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</si>
  <si>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</si>
  <si>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</si>
  <si>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</si>
  <si>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</si>
  <si>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</si>
  <si>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</si>
  <si>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</si>
  <si>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</si>
  <si>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</si>
  <si>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</si>
  <si>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</si>
  <si>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</si>
  <si>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</si>
  <si>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</si>
  <si>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</si>
  <si>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</si>
  <si>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</si>
  <si>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</si>
  <si>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</si>
  <si>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</si>
  <si>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</si>
  <si>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</si>
  <si>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</si>
  <si>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</si>
  <si>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</si>
  <si>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</si>
  <si>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</si>
  <si>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</si>
  <si>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</si>
  <si>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</si>
  <si>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</si>
  <si>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</si>
  <si>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</si>
  <si>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</si>
  <si>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</si>
  <si>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</si>
  <si>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</si>
  <si>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</si>
  <si>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</si>
  <si>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</si>
  <si>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</si>
  <si>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</si>
  <si>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</si>
  <si>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</si>
  <si>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</si>
  <si>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</si>
  <si>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</si>
  <si>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</si>
  <si>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</si>
  <si>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</si>
  <si>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</si>
  <si>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</si>
  <si>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</si>
  <si>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</si>
  <si>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</si>
  <si>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</si>
  <si>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</si>
  <si>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</si>
  <si>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</si>
  <si>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</si>
  <si>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</si>
  <si>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</si>
  <si>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</si>
  <si>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</si>
  <si>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</si>
  <si>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</si>
  <si>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</si>
  <si>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</si>
  <si>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</si>
  <si>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</si>
  <si>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</si>
  <si>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</si>
  <si>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</si>
  <si>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</si>
  <si>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</si>
  <si>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</si>
  <si>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</si>
  <si>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</si>
  <si>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</si>
  <si>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</si>
  <si>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</si>
  <si>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</si>
  <si>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</si>
  <si>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</si>
  <si>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</si>
  <si>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</si>
  <si>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</si>
  <si>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</si>
  <si>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</si>
  <si>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</si>
  <si>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</si>
  <si>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</si>
  <si>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</si>
  <si>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</si>
  <si>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</si>
  <si>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</si>
  <si>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</si>
  <si>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</si>
  <si>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</si>
  <si>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</si>
  <si>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</si>
  <si>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</si>
  <si>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</si>
  <si>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</si>
  <si>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</si>
  <si>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</si>
  <si>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</si>
  <si>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</si>
  <si>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</si>
  <si>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</si>
  <si>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</si>
  <si>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</si>
  <si>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</si>
  <si>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</si>
  <si>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</si>
  <si>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</si>
  <si>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</si>
  <si>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</si>
  <si>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</si>
  <si>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</si>
  <si>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</si>
  <si>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</si>
  <si>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</si>
  <si>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</si>
  <si>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</si>
  <si>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</si>
  <si>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</si>
  <si>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</si>
  <si>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</si>
  <si>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</si>
  <si>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</si>
  <si>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</si>
  <si>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</si>
  <si>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</si>
  <si>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</si>
  <si>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</si>
  <si>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</si>
  <si>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</si>
  <si>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</si>
  <si>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</si>
  <si>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</si>
  <si>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</si>
  <si>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</si>
  <si>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</si>
  <si>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</si>
  <si>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</si>
  <si>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</si>
  <si>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</si>
  <si>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</si>
  <si>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</si>
  <si>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</si>
  <si>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</si>
  <si>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</si>
  <si>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</si>
  <si>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</si>
  <si>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</si>
  <si>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</si>
  <si>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</si>
  <si>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</si>
  <si>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</si>
  <si>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</si>
  <si>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</si>
  <si>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</si>
  <si>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</si>
  <si>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</si>
  <si>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</si>
  <si>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</si>
  <si>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</si>
  <si>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</si>
  <si>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</si>
  <si>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</si>
  <si>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</si>
  <si>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</si>
  <si>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</si>
  <si>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</si>
  <si>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</si>
  <si>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</si>
  <si>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</si>
  <si>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</si>
  <si>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</si>
  <si>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</si>
  <si>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</si>
  <si>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</si>
  <si>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</si>
  <si>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</si>
  <si>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</si>
  <si>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</si>
  <si>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</si>
  <si>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</si>
  <si>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</si>
  <si>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</si>
  <si>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</si>
  <si>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</si>
  <si>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</si>
  <si>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</si>
  <si>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</si>
  <si>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</si>
  <si>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</si>
  <si>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</si>
  <si>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</si>
  <si>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</si>
  <si>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</si>
  <si>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</si>
  <si>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</si>
  <si>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</si>
  <si>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</si>
  <si>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</si>
  <si>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</si>
  <si>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</si>
  <si>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</si>
  <si>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</si>
  <si>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</si>
  <si>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</si>
  <si>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</si>
  <si>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</si>
  <si>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</si>
  <si>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</si>
  <si>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</si>
  <si>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</si>
  <si>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</si>
  <si>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</si>
  <si>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</si>
  <si>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</si>
  <si>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</si>
  <si>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</si>
  <si>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</si>
  <si>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</si>
  <si>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</si>
  <si>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</si>
  <si>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</si>
  <si>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</si>
  <si>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</si>
  <si>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</si>
  <si>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</si>
  <si>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</si>
  <si>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</si>
  <si>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</si>
  <si>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</si>
  <si>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</si>
  <si>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</si>
  <si>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</si>
  <si>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</si>
  <si>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</si>
  <si>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</si>
  <si>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</si>
  <si>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</si>
  <si>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</si>
  <si>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</si>
  <si>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</si>
  <si>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</si>
  <si>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</si>
  <si>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</si>
  <si>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</si>
  <si>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</si>
  <si>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</si>
  <si>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</si>
  <si>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</si>
  <si>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</si>
  <si>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</si>
  <si>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</si>
  <si>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</si>
  <si>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</si>
  <si>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</si>
  <si>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</si>
  <si>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</si>
  <si>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</si>
  <si>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</si>
  <si>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</si>
  <si>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</si>
  <si>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</si>
  <si>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</si>
  <si>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</si>
  <si>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</si>
  <si>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</si>
  <si>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</si>
  <si>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</si>
  <si>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</si>
  <si>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</si>
  <si>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</si>
  <si>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</si>
  <si>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</si>
  <si>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</si>
  <si>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</si>
  <si>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</si>
  <si>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</si>
  <si>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</si>
  <si>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</si>
  <si>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</si>
  <si>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</si>
  <si>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</si>
  <si>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</si>
  <si>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</si>
  <si>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</si>
  <si>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</si>
  <si>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</si>
  <si>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</si>
  <si>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</si>
  <si>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</si>
  <si>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</si>
  <si>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</si>
  <si>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</si>
  <si>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</si>
  <si>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</si>
  <si>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</si>
  <si>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</si>
  <si>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</si>
  <si>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</si>
  <si>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</si>
  <si>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</si>
  <si>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</si>
  <si>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</si>
  <si>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</si>
  <si>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</si>
  <si>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</si>
  <si>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</si>
  <si>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</si>
  <si>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</si>
  <si>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</si>
  <si>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</si>
  <si>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</si>
  <si>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</si>
  <si>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</si>
  <si>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</si>
  <si>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</si>
  <si>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</si>
  <si>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</si>
  <si>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</si>
  <si>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</si>
  <si>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</si>
  <si>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</si>
  <si>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</si>
  <si>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</si>
  <si>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</si>
  <si>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</si>
  <si>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</si>
  <si>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</si>
  <si>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</si>
  <si>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</si>
  <si>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</si>
  <si>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</si>
  <si>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</si>
  <si>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</si>
  <si>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</si>
  <si>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</si>
  <si>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</si>
  <si>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</si>
  <si>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</si>
  <si>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</si>
  <si>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</si>
  <si>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</si>
  <si>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</si>
  <si>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</si>
  <si>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</si>
  <si>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</si>
  <si>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</si>
  <si>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</si>
  <si>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</si>
  <si>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</si>
  <si>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</si>
  <si>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</si>
  <si>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</si>
  <si>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</si>
  <si>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</si>
  <si>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</si>
  <si>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</si>
  <si>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</si>
  <si>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</si>
  <si>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</si>
  <si>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</si>
  <si>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</si>
  <si>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</si>
  <si>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</si>
  <si>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</si>
  <si>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</si>
  <si>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</si>
  <si>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</si>
  <si>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</si>
  <si>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</si>
  <si>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</si>
  <si>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</si>
  <si>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</si>
  <si>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</si>
  <si>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</si>
  <si>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</si>
  <si>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</si>
  <si>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</si>
  <si>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</si>
  <si>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</si>
  <si>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</si>
  <si>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</si>
  <si>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</si>
  <si>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</si>
  <si>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</si>
  <si>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</si>
  <si>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</si>
  <si>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</si>
  <si>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</si>
  <si>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</si>
  <si>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</si>
  <si>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</si>
  <si>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</si>
  <si>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</si>
  <si>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</si>
  <si>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</si>
  <si>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</si>
  <si>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</si>
  <si>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</si>
  <si>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</si>
  <si>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</si>
  <si>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</si>
  <si>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</si>
  <si>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</si>
  <si>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</si>
  <si>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</si>
  <si>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</si>
  <si>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</si>
  <si>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</si>
  <si>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</si>
  <si>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</si>
  <si>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</si>
  <si>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</si>
  <si>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</si>
  <si>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</si>
  <si>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</si>
  <si>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</si>
  <si>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</si>
  <si>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</si>
  <si>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</si>
  <si>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</si>
  <si>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</si>
  <si>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</si>
  <si>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</si>
  <si>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</si>
  <si>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</si>
  <si>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</si>
  <si>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</si>
  <si>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</si>
  <si>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</si>
  <si>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</si>
  <si>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</si>
  <si>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</si>
  <si>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</si>
  <si>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</si>
  <si>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</si>
  <si>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</si>
  <si>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</si>
  <si>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</si>
  <si>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</si>
  <si>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</si>
  <si>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</si>
  <si>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</si>
  <si>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</si>
  <si>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</si>
  <si>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</si>
  <si>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</si>
  <si>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</si>
  <si>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</si>
  <si>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</si>
  <si>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</si>
  <si>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</si>
  <si>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</si>
  <si>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</si>
  <si>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</si>
  <si>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</si>
  <si>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</si>
  <si>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</si>
  <si>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</si>
  <si>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</si>
  <si>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</si>
  <si>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</si>
  <si>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</si>
  <si>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</si>
  <si>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</si>
  <si>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</si>
  <si>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</si>
  <si>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</si>
  <si>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</si>
  <si>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</si>
  <si>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</si>
  <si>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</si>
  <si>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</si>
  <si>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</si>
  <si>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</si>
  <si>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</si>
  <si>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</si>
  <si>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</si>
  <si>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</si>
  <si>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</si>
  <si>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</si>
  <si>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</si>
  <si>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</si>
  <si>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</si>
  <si>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</si>
  <si>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</si>
  <si>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</si>
  <si>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</si>
  <si>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</si>
  <si>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</si>
  <si>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</si>
  <si>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</si>
  <si>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</si>
  <si>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</si>
  <si>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</si>
  <si>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</si>
  <si>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</si>
  <si>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</si>
  <si>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</si>
  <si>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</si>
  <si>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</si>
  <si>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</si>
  <si>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</si>
  <si>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</si>
  <si>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</si>
  <si>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</si>
  <si>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</si>
  <si>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</si>
  <si>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</si>
  <si>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</si>
  <si>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</si>
  <si>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</si>
  <si>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</si>
  <si>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</si>
  <si>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</si>
  <si>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</si>
  <si>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</si>
  <si>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</si>
  <si>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</si>
  <si>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</si>
  <si>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</si>
  <si>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</si>
  <si>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</si>
  <si>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</si>
  <si>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</si>
  <si>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</si>
  <si>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</si>
  <si>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</si>
  <si>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</si>
  <si>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</si>
  <si>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</si>
  <si>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</si>
  <si>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</si>
  <si>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</si>
  <si>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</si>
  <si>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</si>
  <si>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</si>
  <si>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</si>
  <si>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</si>
  <si>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</si>
  <si>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</si>
  <si>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</si>
  <si>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</si>
  <si>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</si>
  <si>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</si>
  <si>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</si>
  <si>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</si>
  <si>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</si>
  <si>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</si>
  <si>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</si>
  <si>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</si>
  <si>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</si>
  <si>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</si>
  <si>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</si>
  <si>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</si>
  <si>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</si>
  <si>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</si>
  <si>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</si>
  <si>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</si>
  <si>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</si>
  <si>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</si>
  <si>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</si>
  <si>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</si>
  <si>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</si>
  <si>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</si>
  <si>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</si>
  <si>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</si>
  <si>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</si>
  <si>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</si>
  <si>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</si>
  <si>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</si>
  <si>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</si>
  <si>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</si>
  <si>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</si>
  <si>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</si>
  <si>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</si>
  <si>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</si>
  <si>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</si>
  <si>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</si>
  <si>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</si>
  <si>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</si>
  <si>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</si>
  <si>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</si>
  <si>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</si>
  <si>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</si>
  <si>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</si>
  <si>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</si>
  <si>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</si>
  <si>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</si>
  <si>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</si>
  <si>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</si>
  <si>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</si>
  <si>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</si>
  <si>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</si>
  <si>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</si>
  <si>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</si>
  <si>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</si>
  <si>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</si>
  <si>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</si>
  <si>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</si>
  <si>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</si>
  <si>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</si>
  <si>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</si>
  <si>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</si>
  <si>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</si>
  <si>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</si>
  <si>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</si>
  <si>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</si>
  <si>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</si>
  <si>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</si>
  <si>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</si>
  <si>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</si>
  <si>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</si>
  <si>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</si>
  <si>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</si>
  <si>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</si>
  <si>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</si>
  <si>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</si>
  <si>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</si>
  <si>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</si>
  <si>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</si>
  <si>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</si>
  <si>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</si>
  <si>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</si>
  <si>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</si>
  <si>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</si>
  <si>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</si>
  <si>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</si>
  <si>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</si>
  <si>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</si>
  <si>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</si>
  <si>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</si>
  <si>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</si>
  <si>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</si>
  <si>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</si>
  <si>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</si>
  <si>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</si>
  <si>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</si>
  <si>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</si>
  <si>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</si>
  <si>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</si>
  <si>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</si>
  <si>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</si>
  <si>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</si>
  <si>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</si>
  <si>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</si>
  <si>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</si>
  <si>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</si>
  <si>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</si>
  <si>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</si>
  <si>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</si>
  <si>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</si>
  <si>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</si>
  <si>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</si>
  <si>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</si>
  <si>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</si>
  <si>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</si>
  <si>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</si>
  <si>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</si>
  <si>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</si>
  <si>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</si>
  <si>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</si>
  <si>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</si>
  <si>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</si>
  <si>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</si>
  <si>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</si>
  <si>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</si>
  <si>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</si>
  <si>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</si>
  <si>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</si>
  <si>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</si>
  <si>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</si>
  <si>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</si>
  <si>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</si>
  <si>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</si>
  <si>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</si>
  <si>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</si>
  <si>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</si>
  <si>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</si>
  <si>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</si>
  <si>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</si>
  <si>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</si>
  <si>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</si>
  <si>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</si>
  <si>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</si>
  <si>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</si>
  <si>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</si>
  <si>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</si>
  <si>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</si>
  <si>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</si>
  <si>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</si>
  <si>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</si>
  <si>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</si>
  <si>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</si>
  <si>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</si>
  <si>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</si>
  <si>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</si>
  <si>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</si>
  <si>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</si>
  <si>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</si>
  <si>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</si>
  <si>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</si>
  <si>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</si>
  <si>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</si>
  <si>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</si>
  <si>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</si>
  <si>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</si>
  <si>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</si>
  <si>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</si>
  <si>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</si>
  <si>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</si>
  <si>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</si>
  <si>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</si>
  <si>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</si>
  <si>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</si>
  <si>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</si>
  <si>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</si>
  <si>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</si>
  <si>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</si>
  <si>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</si>
  <si>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</si>
  <si>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</si>
  <si>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</si>
  <si>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</si>
  <si>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</si>
  <si>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</si>
  <si>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</si>
  <si>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</si>
  <si>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</si>
  <si>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</si>
  <si>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</si>
  <si>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</si>
  <si>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</si>
  <si>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</si>
  <si>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</si>
  <si>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</si>
  <si>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</si>
  <si>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</si>
  <si>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</si>
  <si>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</si>
  <si>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</si>
  <si>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</si>
  <si>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</si>
  <si>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</si>
  <si>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</si>
  <si>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</si>
  <si>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</si>
  <si>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</si>
  <si>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</si>
  <si>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</si>
  <si>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</si>
  <si>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</si>
  <si>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</si>
  <si>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</si>
  <si>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</si>
  <si>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</si>
  <si>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</si>
  <si>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</si>
  <si>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</si>
  <si>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</si>
  <si>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</si>
  <si>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</si>
  <si>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</si>
  <si>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</si>
  <si>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</si>
  <si>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</si>
  <si>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</si>
  <si>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</si>
  <si>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</si>
  <si>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</si>
  <si>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</si>
  <si>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</si>
  <si>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</si>
  <si>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</si>
  <si>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</si>
  <si>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</si>
  <si>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</si>
  <si>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</si>
  <si>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</si>
  <si>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</si>
  <si>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</si>
  <si>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</si>
  <si>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</si>
  <si>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</si>
  <si>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</si>
  <si>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</si>
  <si>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</si>
  <si>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</si>
  <si>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</si>
  <si>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</si>
  <si>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</si>
  <si>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</si>
  <si>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</si>
  <si>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</si>
  <si>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</si>
  <si>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</si>
  <si>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</si>
  <si>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</si>
  <si>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</si>
  <si>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</si>
  <si>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</si>
  <si>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</si>
  <si>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</si>
  <si>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</si>
  <si>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</si>
  <si>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</si>
  <si>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</si>
  <si>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</si>
  <si>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</si>
  <si>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</si>
  <si>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</si>
  <si>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</si>
  <si>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</si>
  <si>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</si>
  <si>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</si>
  <si>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</si>
  <si>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</si>
  <si>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</si>
  <si>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</si>
  <si>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</si>
  <si>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</si>
  <si>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</si>
  <si>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</si>
  <si>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</si>
  <si>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</si>
  <si>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</si>
  <si>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</si>
  <si>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</si>
  <si>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</si>
  <si>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</si>
  <si>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</si>
  <si>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</si>
  <si>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</si>
  <si>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</si>
  <si>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</si>
  <si>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</si>
  <si>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</si>
  <si>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</si>
  <si>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</si>
  <si>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</si>
  <si>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</si>
  <si>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</si>
  <si>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</si>
  <si>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</si>
  <si>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</si>
  <si>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</si>
  <si>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</si>
  <si>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</si>
  <si>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</si>
  <si>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</si>
  <si>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</si>
  <si>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</si>
  <si>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</si>
  <si>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</si>
  <si>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</si>
  <si>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</si>
  <si>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</si>
  <si>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</si>
  <si>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</si>
  <si>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</si>
  <si>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</si>
  <si>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</si>
  <si>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</si>
  <si>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</si>
  <si>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</si>
  <si>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</si>
  <si>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</si>
  <si>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</si>
  <si>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</si>
  <si>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</si>
  <si>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</si>
  <si>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</si>
  <si>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</si>
  <si>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</si>
  <si>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</si>
  <si>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</si>
  <si>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</si>
  <si>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</si>
  <si>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</si>
  <si>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</si>
  <si>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</si>
  <si>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</si>
  <si>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</si>
  <si>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</si>
  <si>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</si>
  <si>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</si>
  <si>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</si>
  <si>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</si>
  <si>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</si>
  <si>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</si>
  <si>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</si>
  <si>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</si>
  <si>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</si>
  <si>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</si>
  <si>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</si>
  <si>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</si>
  <si>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</si>
  <si>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</si>
  <si>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</si>
  <si>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</si>
  <si>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</si>
  <si>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</si>
  <si>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</si>
  <si>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</si>
  <si>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</si>
  <si>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</si>
  <si>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</si>
  <si>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</si>
  <si>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</si>
  <si>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</si>
  <si>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</si>
  <si>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</si>
  <si>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</si>
  <si>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</si>
  <si>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</si>
  <si>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</si>
  <si>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</si>
  <si>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</si>
  <si>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</si>
  <si>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</si>
  <si>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</si>
  <si>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</si>
  <si>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</si>
  <si>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</si>
  <si>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</si>
  <si>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</si>
  <si>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</si>
  <si>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</si>
  <si>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</si>
  <si>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</si>
  <si>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</si>
  <si>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</si>
  <si>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</si>
  <si>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</si>
  <si>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</si>
  <si>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</si>
  <si>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</si>
  <si>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</si>
  <si>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</si>
  <si>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</si>
  <si>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</si>
  <si>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</si>
  <si>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</si>
  <si>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</si>
  <si>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</si>
  <si>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</si>
  <si>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</si>
  <si>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</si>
  <si>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</si>
  <si>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</si>
  <si>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</si>
  <si>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</si>
  <si>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</si>
  <si>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</si>
  <si>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</si>
  <si>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</si>
  <si>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</si>
  <si>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</si>
  <si>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</si>
  <si>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</si>
  <si>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</si>
  <si>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</si>
  <si>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</si>
  <si>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</si>
  <si>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</si>
  <si>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</si>
  <si>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</si>
  <si>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</si>
  <si>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</si>
  <si>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</si>
  <si>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</si>
  <si>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</si>
  <si>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</si>
  <si>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</si>
  <si>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</si>
  <si>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</si>
  <si>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</si>
  <si>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</si>
  <si>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</si>
  <si>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</si>
  <si>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</si>
  <si>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</si>
  <si>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</si>
  <si>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</si>
  <si>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</si>
  <si>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</si>
  <si>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</si>
  <si>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</si>
  <si>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</si>
  <si>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</si>
  <si>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</si>
  <si>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</si>
  <si>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</si>
  <si>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</si>
  <si>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</si>
  <si>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</si>
  <si>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</si>
  <si>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</si>
  <si>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</si>
  <si>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</si>
  <si>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</si>
  <si>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</si>
  <si>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</si>
  <si>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</si>
  <si>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</si>
  <si>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</si>
  <si>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</si>
  <si>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</si>
  <si>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</si>
  <si>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</si>
  <si>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</si>
  <si>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</si>
  <si>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</si>
  <si>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</si>
  <si>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</si>
  <si>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</si>
  <si>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</si>
  <si>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</si>
  <si>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</si>
  <si>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</si>
  <si>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</si>
  <si>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</si>
  <si>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</si>
  <si>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</si>
  <si>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</si>
  <si>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</si>
  <si>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</si>
  <si>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</si>
  <si>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</si>
  <si>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</si>
  <si>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</si>
  <si>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</si>
  <si>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</si>
  <si>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</si>
  <si>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</si>
  <si>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</si>
  <si>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</si>
  <si>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</si>
  <si>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</si>
  <si>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</si>
  <si>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</si>
  <si>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</si>
  <si>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</si>
  <si>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</si>
  <si>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</si>
  <si>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</si>
  <si>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</si>
  <si>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</si>
  <si>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</si>
  <si>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</si>
  <si>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</si>
  <si>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</si>
  <si>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</si>
  <si>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</si>
  <si>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</si>
  <si>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</si>
  <si>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</si>
  <si>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</si>
  <si>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</si>
  <si>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</si>
  <si>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</si>
  <si>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</si>
  <si>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</si>
  <si>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</si>
  <si>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</si>
  <si>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</si>
  <si>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</si>
  <si>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</si>
  <si>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</si>
  <si>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</si>
  <si>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</si>
  <si>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</si>
  <si>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</si>
  <si>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</si>
  <si>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</si>
  <si>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</si>
  <si>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</si>
  <si>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</si>
  <si>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</si>
  <si>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</si>
  <si>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</si>
  <si>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</si>
  <si>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</si>
  <si>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</si>
  <si>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</si>
  <si>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</si>
  <si>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</si>
  <si>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</si>
  <si>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</si>
  <si>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</si>
  <si>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</si>
  <si>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</si>
  <si>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</si>
  <si>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</si>
  <si>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</si>
  <si>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</si>
  <si>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</si>
  <si>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</si>
  <si>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</si>
  <si>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</si>
  <si>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</si>
  <si>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</si>
  <si>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</si>
  <si>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</si>
  <si>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</si>
  <si>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</si>
  <si>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</si>
  <si>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</si>
  <si>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</si>
  <si>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</si>
  <si>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</si>
  <si>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</si>
  <si>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</si>
  <si>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</si>
  <si>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</si>
  <si>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</si>
  <si>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</si>
  <si>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</si>
  <si>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</si>
  <si>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</si>
  <si>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</si>
  <si>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</si>
  <si>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</si>
  <si>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</si>
  <si>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</si>
  <si>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</si>
  <si>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</si>
  <si>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</si>
  <si>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</si>
  <si>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</si>
  <si>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</si>
  <si>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</si>
  <si>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</si>
  <si>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</si>
  <si>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</si>
  <si>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</si>
  <si>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</si>
  <si>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</si>
  <si>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</si>
  <si>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</si>
  <si>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</si>
  <si>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</si>
  <si>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</si>
  <si>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</si>
  <si>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</si>
  <si>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</si>
  <si>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</si>
  <si>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</si>
  <si>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</si>
  <si>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</si>
  <si>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</si>
  <si>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</si>
  <si>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</si>
  <si>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</si>
  <si>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</si>
  <si>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</si>
  <si>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</si>
  <si>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</si>
  <si>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</si>
  <si>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</si>
  <si>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</si>
  <si>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</si>
  <si>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</si>
  <si>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</si>
  <si>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</si>
  <si>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</si>
  <si>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</si>
  <si>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</si>
  <si>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</si>
  <si>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</si>
  <si>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</si>
  <si>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</si>
  <si>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</si>
  <si>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</si>
  <si>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</si>
  <si>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</si>
  <si>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</si>
  <si>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</si>
  <si>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</si>
  <si>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</si>
  <si>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</si>
  <si>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</si>
  <si>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</si>
  <si>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</si>
  <si>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</si>
  <si>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</si>
  <si>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</si>
  <si>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</si>
  <si>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</si>
  <si>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</si>
  <si>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</si>
  <si>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</si>
  <si>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</si>
  <si>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</si>
  <si>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</si>
  <si>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</si>
  <si>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</si>
  <si>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</si>
  <si>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</si>
  <si>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</si>
  <si>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</si>
  <si>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</si>
  <si>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</si>
  <si>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</si>
  <si>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</si>
  <si>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</si>
  <si>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</si>
  <si>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</si>
  <si>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</si>
  <si>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</si>
  <si>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</si>
  <si>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</si>
  <si>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</si>
  <si>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</si>
  <si>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</si>
  <si>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</si>
  <si>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</si>
  <si>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</si>
  <si>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</si>
  <si>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</si>
  <si>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</si>
  <si>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</si>
  <si>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</si>
  <si>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</si>
  <si>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</si>
  <si>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</si>
  <si>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</si>
  <si>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</si>
  <si>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</si>
  <si>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</si>
  <si>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</si>
  <si>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</si>
  <si>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</si>
  <si>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</si>
  <si>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</si>
  <si>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</si>
  <si>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</si>
  <si>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</si>
  <si>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</si>
  <si>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</si>
  <si>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</si>
  <si>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</si>
  <si>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</si>
  <si>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</si>
  <si>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</si>
  <si>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</si>
  <si>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</si>
  <si>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</si>
  <si>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</si>
  <si>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</si>
  <si>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</si>
  <si>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</si>
  <si>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</si>
  <si>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</si>
  <si>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</si>
  <si>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</si>
  <si>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</si>
  <si>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</si>
  <si>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</si>
  <si>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</si>
  <si>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</si>
  <si>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</si>
  <si>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</si>
  <si>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</si>
  <si>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</si>
  <si>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</si>
  <si>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</si>
  <si>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</si>
  <si>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</si>
  <si>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</si>
  <si>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</si>
  <si>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</si>
  <si>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</si>
  <si>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</si>
  <si>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</si>
  <si>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</si>
  <si>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</si>
  <si>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</si>
  <si>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</si>
  <si>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</si>
  <si>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</si>
  <si>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</si>
  <si>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</si>
  <si>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</si>
  <si>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</si>
  <si>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</si>
  <si>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</si>
  <si>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</si>
  <si>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</si>
  <si>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</si>
  <si>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</si>
  <si>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</si>
  <si>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</si>
  <si>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</si>
  <si>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</si>
  <si>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</si>
  <si>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</si>
  <si>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</si>
  <si>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</si>
  <si>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</si>
  <si>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</si>
  <si>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</si>
  <si>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</si>
  <si>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</si>
  <si>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</si>
  <si>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</si>
  <si>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</si>
  <si>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</si>
  <si>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</si>
  <si>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</si>
  <si>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</si>
  <si>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</si>
  <si>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</si>
  <si>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</si>
  <si>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</si>
  <si>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</si>
  <si>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</si>
  <si>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</si>
  <si>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</si>
  <si>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</si>
  <si>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</si>
  <si>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</si>
  <si>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</si>
  <si>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</si>
  <si>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</si>
  <si>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</si>
  <si>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</si>
  <si>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</si>
  <si>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</si>
  <si>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</si>
  <si>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</si>
  <si>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</si>
  <si>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</si>
  <si>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</si>
  <si>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</si>
  <si>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</si>
  <si>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</si>
  <si>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</si>
  <si>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</si>
  <si>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</si>
  <si>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</si>
  <si>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</si>
  <si>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</si>
  <si>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</si>
  <si>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</si>
  <si>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</si>
  <si>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</si>
  <si>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</si>
  <si>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</si>
  <si>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</si>
  <si>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</si>
  <si>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</si>
  <si>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</si>
  <si>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</si>
  <si>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</si>
  <si>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</si>
  <si>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</si>
  <si>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</si>
  <si>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</si>
  <si>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</si>
  <si>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</si>
  <si>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</si>
  <si>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</si>
  <si>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</si>
  <si>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</si>
  <si>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</si>
  <si>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</si>
  <si>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</si>
  <si>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</si>
  <si>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</si>
  <si>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</si>
  <si>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</si>
  <si>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</si>
  <si>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</si>
  <si>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</si>
  <si>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</si>
  <si>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</si>
  <si>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</si>
  <si>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</si>
  <si>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</si>
  <si>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</si>
  <si>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</si>
  <si>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</si>
  <si>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</si>
  <si>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</si>
  <si>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</si>
  <si>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</si>
  <si>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</si>
  <si>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</si>
  <si>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</si>
  <si>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</si>
  <si>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</si>
  <si>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</si>
  <si>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</si>
  <si>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</si>
  <si>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</si>
  <si>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</si>
  <si>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</si>
  <si>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</si>
  <si>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</si>
  <si>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</si>
  <si>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</si>
  <si>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</si>
  <si>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</si>
  <si>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</si>
  <si>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</si>
  <si>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</si>
  <si>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</si>
  <si>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</si>
  <si>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</si>
  <si>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</si>
  <si>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</si>
  <si>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</si>
  <si>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</si>
  <si>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</si>
  <si>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</si>
  <si>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</si>
  <si>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</si>
  <si>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</si>
  <si>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</si>
  <si>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</si>
  <si>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</si>
  <si>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</si>
  <si>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</si>
  <si>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</si>
  <si>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</si>
  <si>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</si>
  <si>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</si>
  <si>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</si>
  <si>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</si>
  <si>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</si>
  <si>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</si>
  <si>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</si>
  <si>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</si>
  <si>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</si>
  <si>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</si>
  <si>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</si>
  <si>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</si>
  <si>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</si>
  <si>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</si>
  <si>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</si>
  <si>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</si>
  <si>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</si>
  <si>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</si>
  <si>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</si>
  <si>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</si>
  <si>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</si>
  <si>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</si>
  <si>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</si>
  <si>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</si>
  <si>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</si>
  <si>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</si>
  <si>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</si>
  <si>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</si>
  <si>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</si>
  <si>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</si>
  <si>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</si>
  <si>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</si>
  <si>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</si>
  <si>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</si>
  <si>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</si>
  <si>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</si>
  <si>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</si>
  <si>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</si>
  <si>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</si>
  <si>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</si>
  <si>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</si>
  <si>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</si>
  <si>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</si>
  <si>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</si>
  <si>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</si>
  <si>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</si>
  <si>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</si>
  <si>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</si>
  <si>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</si>
  <si>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</si>
  <si>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</si>
  <si>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</si>
  <si>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</si>
  <si>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</si>
  <si>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</si>
  <si>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</si>
  <si>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</si>
  <si>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</si>
  <si>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</si>
  <si>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</si>
  <si>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</si>
  <si>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</si>
  <si>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</si>
  <si>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</si>
  <si>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</si>
  <si>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</si>
  <si>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</si>
  <si>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</si>
  <si>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</si>
  <si>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</si>
  <si>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</si>
  <si>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</si>
  <si>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</si>
  <si>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</si>
  <si>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</si>
  <si>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</si>
  <si>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</si>
  <si>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</si>
  <si>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</si>
  <si>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</si>
  <si>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</si>
  <si>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</si>
  <si>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</si>
  <si>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</si>
  <si>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</si>
  <si>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</si>
  <si>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</si>
  <si>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</si>
  <si>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</si>
  <si>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</si>
  <si>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</si>
  <si>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</si>
  <si>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</si>
  <si>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</si>
  <si>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</si>
  <si>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</si>
  <si>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</si>
  <si>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</si>
  <si>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</si>
  <si>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</si>
  <si>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</si>
  <si>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</si>
  <si>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</si>
  <si>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</si>
  <si>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</si>
  <si>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</si>
  <si>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</si>
  <si>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</si>
  <si>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</si>
  <si>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</si>
  <si>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</si>
  <si>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</si>
  <si>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</si>
  <si>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</si>
  <si>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</si>
  <si>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</si>
  <si>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</si>
  <si>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</si>
  <si>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</si>
  <si>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</si>
  <si>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</si>
  <si>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</si>
  <si>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</si>
  <si>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</si>
  <si>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</si>
  <si>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</si>
  <si>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</si>
  <si>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</si>
  <si>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</si>
  <si>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</si>
  <si>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</si>
  <si>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</si>
  <si>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</si>
  <si>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</si>
  <si>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</si>
  <si>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</si>
  <si>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</si>
  <si>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</si>
  <si>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</si>
  <si>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</si>
  <si>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</si>
  <si>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</si>
  <si>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</si>
  <si>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</si>
  <si>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</si>
  <si>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</si>
  <si>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</si>
  <si>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</si>
  <si>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</si>
  <si>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</si>
  <si>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</si>
  <si>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</si>
  <si>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</si>
  <si>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</si>
  <si>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</si>
  <si>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</si>
  <si>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</si>
  <si>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</si>
  <si>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</si>
  <si>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</si>
  <si>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</si>
  <si>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</si>
  <si>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</si>
  <si>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</si>
  <si>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</si>
  <si>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</si>
  <si>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</si>
  <si>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</si>
  <si>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</si>
  <si>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</si>
  <si>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</si>
  <si>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</si>
  <si>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</si>
  <si>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</si>
  <si>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</si>
  <si>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</si>
  <si>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</si>
  <si>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</si>
  <si>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</si>
  <si>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</si>
  <si>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</si>
  <si>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</si>
  <si>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</si>
  <si>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</si>
  <si>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</si>
  <si>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</si>
  <si>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</si>
  <si>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</si>
  <si>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</si>
  <si>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</si>
  <si>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</si>
  <si>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</si>
  <si>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</si>
  <si>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</si>
  <si>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</si>
  <si>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</si>
  <si>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</si>
  <si>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</si>
  <si>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</si>
  <si>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</si>
  <si>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</si>
  <si>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</si>
  <si>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</si>
  <si>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</si>
  <si>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</si>
  <si>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</si>
  <si>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</si>
  <si>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</si>
  <si>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</si>
  <si>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</si>
  <si>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</si>
  <si>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</si>
  <si>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</si>
  <si>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</si>
  <si>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</si>
  <si>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</si>
  <si>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</si>
  <si>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</si>
  <si>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</si>
  <si>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</si>
  <si>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</si>
  <si>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</si>
  <si>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</si>
  <si>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</si>
  <si>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</si>
  <si>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</si>
  <si>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</si>
  <si>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</si>
  <si>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</si>
  <si>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</si>
  <si>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</si>
  <si>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</si>
  <si>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</si>
  <si>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</si>
  <si>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</si>
  <si>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</si>
  <si>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</si>
  <si>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</si>
  <si>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</si>
  <si>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</si>
  <si>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</si>
  <si>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</si>
  <si>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</si>
  <si>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</si>
  <si>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</si>
  <si>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</si>
  <si>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</si>
  <si>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</si>
  <si>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</si>
  <si>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</si>
  <si>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</si>
  <si>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</si>
  <si>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</si>
  <si>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</si>
  <si>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</si>
  <si>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</si>
  <si>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</si>
  <si>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</si>
  <si>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</si>
  <si>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</si>
  <si>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</si>
  <si>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</si>
  <si>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</si>
  <si>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</si>
  <si>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</si>
  <si>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</si>
  <si>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</si>
  <si>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</si>
  <si>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</si>
  <si>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</si>
  <si>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</si>
  <si>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</si>
  <si>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</si>
  <si>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</si>
  <si>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</si>
  <si>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</si>
  <si>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</si>
  <si>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</si>
  <si>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</si>
  <si>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</si>
  <si>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</si>
  <si>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</si>
  <si>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</si>
  <si>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</si>
  <si>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</si>
  <si>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</si>
  <si>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</si>
  <si>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</si>
  <si>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</si>
  <si>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</si>
  <si>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</si>
  <si>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</si>
  <si>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</si>
  <si>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</si>
  <si>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</si>
  <si>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</si>
  <si>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</si>
  <si>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</si>
  <si>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</si>
  <si>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</si>
  <si>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</si>
  <si>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</si>
  <si>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</si>
  <si>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</si>
  <si>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</si>
  <si>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</si>
  <si>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</si>
  <si>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</si>
  <si>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</si>
  <si>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</si>
  <si>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</si>
  <si>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</si>
  <si>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</si>
  <si>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</si>
  <si>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</si>
  <si>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</si>
  <si>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</si>
  <si>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</si>
  <si>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</si>
  <si>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</si>
  <si>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</si>
  <si>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</si>
  <si>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</si>
  <si>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</si>
  <si>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</si>
  <si>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</si>
  <si>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</si>
  <si>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</si>
  <si>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</si>
  <si>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</si>
  <si>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</si>
  <si>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</si>
  <si>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</si>
  <si>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</si>
  <si>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</si>
  <si>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</si>
  <si>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</si>
  <si>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</si>
  <si>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</si>
  <si>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</si>
  <si>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</si>
  <si>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</si>
  <si>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</si>
  <si>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</si>
  <si>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</si>
  <si>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</si>
  <si>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</si>
  <si>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</si>
  <si>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</si>
  <si>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</si>
  <si>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</si>
  <si>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</si>
  <si>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</si>
  <si>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</si>
  <si>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</si>
  <si>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</si>
  <si>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</si>
  <si>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</si>
  <si>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</si>
  <si>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</si>
  <si>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</si>
  <si>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</si>
  <si>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</si>
  <si>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</si>
  <si>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</si>
  <si>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</si>
  <si>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</si>
  <si>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</si>
  <si>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</si>
  <si>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</si>
  <si>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</si>
  <si>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</si>
  <si>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</si>
  <si>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</si>
  <si>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</si>
  <si>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</si>
  <si>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</si>
  <si>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</si>
  <si>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</si>
  <si>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</si>
  <si>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</si>
  <si>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</si>
  <si>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</si>
  <si>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</si>
  <si>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</si>
  <si>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</si>
  <si>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</si>
  <si>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</si>
  <si>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</si>
  <si>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</si>
  <si>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</si>
  <si>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</si>
  <si>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</si>
  <si>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</si>
  <si>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</si>
  <si>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</si>
  <si>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</si>
  <si>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</si>
  <si>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</si>
  <si>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</si>
  <si>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</si>
  <si>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</si>
  <si>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</si>
  <si>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</si>
  <si>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</si>
  <si>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</si>
  <si>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</si>
  <si>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</si>
  <si>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</si>
  <si>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</si>
  <si>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</si>
  <si>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</si>
  <si>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</si>
  <si>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</si>
  <si>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</si>
  <si>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</si>
  <si>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</si>
  <si>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</si>
  <si>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</si>
  <si>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</si>
  <si>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</si>
  <si>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</si>
  <si>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</si>
  <si>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</si>
  <si>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</si>
  <si>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</si>
  <si>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</si>
  <si>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</si>
  <si>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</si>
  <si>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</si>
  <si>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</si>
  <si>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</si>
  <si>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</si>
  <si>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</si>
  <si>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</si>
  <si>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</si>
  <si>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</si>
  <si>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</si>
  <si>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</si>
  <si>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</si>
  <si>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</si>
  <si>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</si>
  <si>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</si>
  <si>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</si>
  <si>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</si>
  <si>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</si>
  <si>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</si>
  <si>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</si>
  <si>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</si>
  <si>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</si>
  <si>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</si>
  <si>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</si>
  <si>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</si>
  <si>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</si>
  <si>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</si>
  <si>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</si>
  <si>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</si>
  <si>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</si>
  <si>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</si>
  <si>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</si>
  <si>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</si>
  <si>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</si>
  <si>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</si>
  <si>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</si>
  <si>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</si>
  <si>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</si>
  <si>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</si>
  <si>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</si>
  <si>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</si>
  <si>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</si>
  <si>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</si>
  <si>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</si>
  <si>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</si>
  <si>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</si>
  <si>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</si>
  <si>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</si>
  <si>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</si>
  <si>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</si>
  <si>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</si>
  <si>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</si>
  <si>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</si>
  <si>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</si>
  <si>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</si>
  <si>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</si>
  <si>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</si>
  <si>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</si>
  <si>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</si>
  <si>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</si>
  <si>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</si>
  <si>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</si>
  <si>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</si>
  <si>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</si>
  <si>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</si>
  <si>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</si>
  <si>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</si>
  <si>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</si>
  <si>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</si>
  <si>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</si>
  <si>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</si>
  <si>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</si>
  <si>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</si>
  <si>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</si>
  <si>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</si>
  <si>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</si>
  <si>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</si>
  <si>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</si>
  <si>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</si>
  <si>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</si>
  <si>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</si>
  <si>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</si>
  <si>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</si>
  <si>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</si>
  <si>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</si>
  <si>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</si>
  <si>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</si>
  <si>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</si>
  <si>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</si>
  <si>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</si>
  <si>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</si>
  <si>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</si>
  <si>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</si>
  <si>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</si>
  <si>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</si>
  <si>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</si>
  <si>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</si>
  <si>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</si>
  <si>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</si>
  <si>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</si>
  <si>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</si>
  <si>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</si>
  <si>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</si>
  <si>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</si>
  <si>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</si>
  <si>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</si>
  <si>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</si>
  <si>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</si>
  <si>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</si>
  <si>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</si>
  <si>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</si>
  <si>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</si>
  <si>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</si>
  <si>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</si>
  <si>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</si>
  <si>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</si>
  <si>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</si>
  <si>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</si>
  <si>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</si>
  <si>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</si>
  <si>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</si>
  <si>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</si>
  <si>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</si>
  <si>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</si>
  <si>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</si>
  <si>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</si>
  <si>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</si>
  <si>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</si>
  <si>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</si>
  <si>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</si>
  <si>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</si>
  <si>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</si>
  <si>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</si>
  <si>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</si>
  <si>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</si>
  <si>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</si>
  <si>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</si>
  <si>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</si>
  <si>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</si>
  <si>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</si>
  <si>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</si>
  <si>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</si>
  <si>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</si>
  <si>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</si>
  <si>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</si>
  <si>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</si>
  <si>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</si>
  <si>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</si>
  <si>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</si>
  <si>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</si>
  <si>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</si>
  <si>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</si>
  <si>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</si>
  <si>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</si>
  <si>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</si>
  <si>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</si>
  <si>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</si>
  <si>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</si>
  <si>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</si>
  <si>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</si>
  <si>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</si>
  <si>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</si>
  <si>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</si>
  <si>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</si>
  <si>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</si>
  <si>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</si>
  <si>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</si>
  <si>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</si>
  <si>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</si>
  <si>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</si>
  <si>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</si>
  <si>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</si>
  <si>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</si>
  <si>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</si>
  <si>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</si>
  <si>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</si>
  <si>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</si>
  <si>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</si>
  <si>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</si>
  <si>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</si>
  <si>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</si>
  <si>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</si>
  <si>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</si>
  <si>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</si>
  <si>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</si>
  <si>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</si>
  <si>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</si>
  <si>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</si>
  <si>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</si>
  <si>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</si>
  <si>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</si>
  <si>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</si>
  <si>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</si>
  <si>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</si>
  <si>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</si>
  <si>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</si>
  <si>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</si>
  <si>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</si>
  <si>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</si>
  <si>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</si>
  <si>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</si>
  <si>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</si>
  <si>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</si>
  <si>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</si>
  <si>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</si>
  <si>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</si>
  <si>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</si>
  <si>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</si>
  <si>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</si>
  <si>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</si>
  <si>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</si>
  <si>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</si>
  <si>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</si>
  <si>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</si>
  <si>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</si>
  <si>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</si>
  <si>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</si>
  <si>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</si>
  <si>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</si>
  <si>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</si>
  <si>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</si>
  <si>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</si>
  <si>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</si>
  <si>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</si>
  <si>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</si>
  <si>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</si>
  <si>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</si>
  <si>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</si>
  <si>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</si>
  <si>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</si>
  <si>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</si>
  <si>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</si>
  <si>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</si>
  <si>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</si>
  <si>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</si>
  <si>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</si>
  <si>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</si>
  <si>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</si>
  <si>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</si>
  <si>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</si>
  <si>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</si>
  <si>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</si>
  <si>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</si>
  <si>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</si>
  <si>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</si>
  <si>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</si>
  <si>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</si>
  <si>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</si>
  <si>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</si>
  <si>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</si>
  <si>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</si>
  <si>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</si>
  <si>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</si>
  <si>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</si>
  <si>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</si>
  <si>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</si>
  <si>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</si>
  <si>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</si>
  <si>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</si>
  <si>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</si>
  <si>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</si>
  <si>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</si>
  <si>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</si>
  <si>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</si>
  <si>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</si>
  <si>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</si>
  <si>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</si>
  <si>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</si>
  <si>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</si>
  <si>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</si>
  <si>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</si>
  <si>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</si>
  <si>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</si>
  <si>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</si>
  <si>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</si>
  <si>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</si>
  <si>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</si>
  <si>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</si>
  <si>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</si>
  <si>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</si>
  <si>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</si>
  <si>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</si>
  <si>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</si>
  <si>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</si>
  <si>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</si>
  <si>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</si>
  <si>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</si>
  <si>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</si>
  <si>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</si>
  <si>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</si>
  <si>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</si>
  <si>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</si>
  <si>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</si>
  <si>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</si>
  <si>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</si>
  <si>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</si>
  <si>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</si>
  <si>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</si>
  <si>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</si>
  <si>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</si>
  <si>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</si>
  <si>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</si>
  <si>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</si>
  <si>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</si>
  <si>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</si>
  <si>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</si>
  <si>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</si>
  <si>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</si>
  <si>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</si>
  <si>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</si>
  <si>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</si>
  <si>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</si>
  <si>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</si>
  <si>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</si>
  <si>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</si>
  <si>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</si>
  <si>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</si>
  <si>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</si>
  <si>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</si>
  <si>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</si>
  <si>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</si>
  <si>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</si>
  <si>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</si>
  <si>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</si>
  <si>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</si>
  <si>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</si>
  <si>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</si>
  <si>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</si>
  <si>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</si>
  <si>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</si>
  <si>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</si>
  <si>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</si>
  <si>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</si>
  <si>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</si>
  <si>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</si>
  <si>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</si>
  <si>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</si>
  <si>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</si>
  <si>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</si>
  <si>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</si>
  <si>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</si>
  <si>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</si>
  <si>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</si>
  <si>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</si>
  <si>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</si>
  <si>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</si>
  <si>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</si>
  <si>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</si>
  <si>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</si>
  <si>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</si>
  <si>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</si>
  <si>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</si>
  <si>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</si>
  <si>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</si>
  <si>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</si>
  <si>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</si>
  <si>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</si>
  <si>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</si>
  <si>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</si>
  <si>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</si>
  <si>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</si>
  <si>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</si>
  <si>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</si>
  <si>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</si>
  <si>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</si>
  <si>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</si>
  <si>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</si>
  <si>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</si>
  <si>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</si>
  <si>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</si>
  <si>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</si>
  <si>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</si>
  <si>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</si>
  <si>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</si>
  <si>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</si>
  <si>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</si>
  <si>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</si>
  <si>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</si>
  <si>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</si>
  <si>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</si>
  <si>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</si>
  <si>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</si>
  <si>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</si>
  <si>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</si>
  <si>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</si>
  <si>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</si>
  <si>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</si>
  <si>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</si>
  <si>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</si>
  <si>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</si>
  <si>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</si>
  <si>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</si>
  <si>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</si>
  <si>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</si>
  <si>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</si>
  <si>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</si>
  <si>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</si>
  <si>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</si>
  <si>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</si>
  <si>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</si>
  <si>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</si>
  <si>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</si>
  <si>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</si>
  <si>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</si>
  <si>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</si>
  <si>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</si>
  <si>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</si>
  <si>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</si>
  <si>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</si>
  <si>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</si>
  <si>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</si>
  <si>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</si>
  <si>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</si>
  <si>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</si>
  <si>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</si>
  <si>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</si>
  <si>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</si>
  <si>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</si>
  <si>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</si>
  <si>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</si>
  <si>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</si>
  <si>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</si>
  <si>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</si>
  <si>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</si>
  <si>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</si>
  <si>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</si>
  <si>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</si>
  <si>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</si>
  <si>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</si>
  <si>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</si>
  <si>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</si>
  <si>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</si>
  <si>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</si>
  <si>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</si>
  <si>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</si>
  <si>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</si>
  <si>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</si>
  <si>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</si>
  <si>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</si>
  <si>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</si>
  <si>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</si>
  <si>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</si>
  <si>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</si>
  <si>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</si>
  <si>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</si>
  <si>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</si>
  <si>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</si>
  <si>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</si>
  <si>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</si>
  <si>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</si>
  <si>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</si>
  <si>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</si>
  <si>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</si>
  <si>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</si>
  <si>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</si>
  <si>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</si>
  <si>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</si>
  <si>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</si>
  <si>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</si>
  <si>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</si>
  <si>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</si>
  <si>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</si>
  <si>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</si>
  <si>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</si>
  <si>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</si>
  <si>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</si>
  <si>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</si>
  <si>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</si>
  <si>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</si>
  <si>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</si>
  <si>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</si>
  <si>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</si>
  <si>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</si>
  <si>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</si>
  <si>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</si>
  <si>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</si>
  <si>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</si>
  <si>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</si>
  <si>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</si>
  <si>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</si>
  <si>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</si>
  <si>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</si>
  <si>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</si>
  <si>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</si>
  <si>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</si>
  <si>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</si>
  <si>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</si>
  <si>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</si>
  <si>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</si>
  <si>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</si>
  <si>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</si>
  <si>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</si>
  <si>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</si>
  <si>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</si>
  <si>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</si>
  <si>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</si>
  <si>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</si>
  <si>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</si>
  <si>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</si>
  <si>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</si>
  <si>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</si>
  <si>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</si>
  <si>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</si>
  <si>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</si>
  <si>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</si>
  <si>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</si>
  <si>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</si>
  <si>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</si>
  <si>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</si>
  <si>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</si>
  <si>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</si>
  <si>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</si>
  <si>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</si>
  <si>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</si>
  <si>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</si>
  <si>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</si>
  <si>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</si>
  <si>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</si>
  <si>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</si>
  <si>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</si>
  <si>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</si>
  <si>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</si>
  <si>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</si>
  <si>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</si>
  <si>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</si>
  <si>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</si>
  <si>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</si>
  <si>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</si>
  <si>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</si>
  <si>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</si>
  <si>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</si>
  <si>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</si>
  <si>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</si>
  <si>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</si>
  <si>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</si>
  <si>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</si>
  <si>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</si>
  <si>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</si>
  <si>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</si>
  <si>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</si>
  <si>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</si>
  <si>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</si>
  <si>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</si>
  <si>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</si>
  <si>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</si>
  <si>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</si>
  <si>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</si>
  <si>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</si>
  <si>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</si>
  <si>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</si>
  <si>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</si>
  <si>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</si>
  <si>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</si>
  <si>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</si>
  <si>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</si>
  <si>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</si>
  <si>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</si>
  <si>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</si>
  <si>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</si>
  <si>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</si>
  <si>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</si>
  <si>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</si>
  <si>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</si>
  <si>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</si>
  <si>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</si>
  <si>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</si>
  <si>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</si>
  <si>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</si>
  <si>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</si>
  <si>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</si>
  <si>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</si>
  <si>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</si>
  <si>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</si>
  <si>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</si>
  <si>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</si>
  <si>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</si>
  <si>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</si>
  <si>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</si>
  <si>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</si>
  <si>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</si>
  <si>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</si>
  <si>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</si>
  <si>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</si>
  <si>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</si>
  <si>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</si>
  <si>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</si>
  <si>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</si>
  <si>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</si>
  <si>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</si>
  <si>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</si>
  <si>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</si>
  <si>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</si>
  <si>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</si>
  <si>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</si>
  <si>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</si>
  <si>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</si>
  <si>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</si>
  <si>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</si>
  <si>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</si>
  <si>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</si>
  <si>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</si>
  <si>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</si>
  <si>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</si>
  <si>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</si>
  <si>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</si>
  <si>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</si>
  <si>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</si>
  <si>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</si>
  <si>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</si>
  <si>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</si>
  <si>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</si>
  <si>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</si>
  <si>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</si>
  <si>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</si>
  <si>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</si>
  <si>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</si>
  <si>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</si>
  <si>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</si>
  <si>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</si>
  <si>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</si>
  <si>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</si>
  <si>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</si>
  <si>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</si>
  <si>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</si>
  <si>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</si>
  <si>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</si>
  <si>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</si>
  <si>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</si>
  <si>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</si>
  <si>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</si>
  <si>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</si>
  <si>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</si>
  <si>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</si>
  <si>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</si>
  <si>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</si>
  <si>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</si>
  <si>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</si>
  <si>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</si>
  <si>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</si>
  <si>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</si>
  <si>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</si>
  <si>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</si>
  <si>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</si>
  <si>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</si>
  <si>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</si>
  <si>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</si>
  <si>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</si>
  <si>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</si>
  <si>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</si>
  <si>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</si>
  <si>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</si>
  <si>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</si>
  <si>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</si>
  <si>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</si>
  <si>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</si>
  <si>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</si>
  <si>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</si>
  <si>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</si>
  <si>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</si>
  <si>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</si>
  <si>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</si>
  <si>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</si>
  <si>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</si>
  <si>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</si>
  <si>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</si>
  <si>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</si>
  <si>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</si>
  <si>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</si>
  <si>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</si>
  <si>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</si>
  <si>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</si>
  <si>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</si>
  <si>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</si>
  <si>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</si>
  <si>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</si>
  <si>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</si>
  <si>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</si>
  <si>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</si>
  <si>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</si>
  <si>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</si>
  <si>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</si>
  <si>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</si>
  <si>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</si>
  <si>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</si>
  <si>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</si>
  <si>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</si>
  <si>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</si>
  <si>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</si>
  <si>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</si>
  <si>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</si>
  <si>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</si>
  <si>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</si>
  <si>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</si>
  <si>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</si>
  <si>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</si>
  <si>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</si>
  <si>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</si>
  <si>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</si>
  <si>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</si>
  <si>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</si>
  <si>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</si>
  <si>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</si>
  <si>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</si>
  <si>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</si>
  <si>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</si>
  <si>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</si>
  <si>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</si>
  <si>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</si>
  <si>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</si>
  <si>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</si>
  <si>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</si>
  <si>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</si>
  <si>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</si>
  <si>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</si>
  <si>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</si>
  <si>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</si>
  <si>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</si>
  <si>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</si>
  <si>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</si>
  <si>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</si>
  <si>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</si>
  <si>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</si>
  <si>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</si>
  <si>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</si>
  <si>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</si>
  <si>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</si>
  <si>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</si>
  <si>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</si>
  <si>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</si>
  <si>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</si>
  <si>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</si>
  <si>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</si>
  <si>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</si>
  <si>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</si>
  <si>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</si>
  <si>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</si>
  <si>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</si>
  <si>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</si>
  <si>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</si>
  <si>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</si>
  <si>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</si>
  <si>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</si>
  <si>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</si>
  <si>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</si>
  <si>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</si>
  <si>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</si>
  <si>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</si>
  <si>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</si>
  <si>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</si>
  <si>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</si>
  <si>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</si>
  <si>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</si>
  <si>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</si>
  <si>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</si>
  <si>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</si>
  <si>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</si>
  <si>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</si>
  <si>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</si>
  <si>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</si>
  <si>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</si>
  <si>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</si>
  <si>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</si>
  <si>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</si>
  <si>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</si>
  <si>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</si>
  <si>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</si>
  <si>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</si>
  <si>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</si>
  <si>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</si>
  <si>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</si>
  <si>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</si>
  <si>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</si>
  <si>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</si>
  <si>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</si>
  <si>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</si>
  <si>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</si>
  <si>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</si>
  <si>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</si>
  <si>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</si>
  <si>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</si>
  <si>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</si>
  <si>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</si>
  <si>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</si>
  <si>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</si>
  <si>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</si>
  <si>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</si>
  <si>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</si>
  <si>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</si>
  <si>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</si>
  <si>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</si>
  <si>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</si>
  <si>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</si>
  <si>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</si>
  <si>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</si>
  <si>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</si>
  <si>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</si>
  <si>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</si>
  <si>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</si>
  <si>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</si>
  <si>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</si>
  <si>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</si>
  <si>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</si>
  <si>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</si>
  <si>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</si>
  <si>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</si>
  <si>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</si>
  <si>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</si>
  <si>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</si>
  <si>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</si>
  <si>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</si>
  <si>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</si>
  <si>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</si>
  <si>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</si>
  <si>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</si>
  <si>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</si>
  <si>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</si>
  <si>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</si>
  <si>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</si>
  <si>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</si>
  <si>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</si>
  <si>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</si>
  <si>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</si>
  <si>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</si>
  <si>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</si>
  <si>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</si>
  <si>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</si>
  <si>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</si>
  <si>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</si>
  <si>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</si>
  <si>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</si>
  <si>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</si>
  <si>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</si>
  <si>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</si>
  <si>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</si>
  <si>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</si>
  <si>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</si>
  <si>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</si>
  <si>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</si>
  <si>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</si>
  <si>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</si>
  <si>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</si>
  <si>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</si>
  <si>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</si>
  <si>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</si>
  <si>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</si>
  <si>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</si>
  <si>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</si>
  <si>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</si>
  <si>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</si>
  <si>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</si>
  <si>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</si>
  <si>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</si>
  <si>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</si>
  <si>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</si>
  <si>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</si>
  <si>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</si>
  <si>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</si>
  <si>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</si>
  <si>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</si>
  <si>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</si>
  <si>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</si>
  <si>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</si>
  <si>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</si>
  <si>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</si>
  <si>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</si>
  <si>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</si>
  <si>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</si>
  <si>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</si>
  <si>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</si>
  <si>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</si>
  <si>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</si>
  <si>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</si>
  <si>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</si>
  <si>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</si>
  <si>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</si>
  <si>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</si>
  <si>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</si>
  <si>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</si>
  <si>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</si>
  <si>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</si>
  <si>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</si>
  <si>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</si>
  <si>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</si>
  <si>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</si>
  <si>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</si>
  <si>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</si>
  <si>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</si>
  <si>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</si>
  <si>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</si>
  <si>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</si>
  <si>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</si>
  <si>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</si>
  <si>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</si>
  <si>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</si>
  <si>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</si>
  <si>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</si>
  <si>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</si>
  <si>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</si>
  <si>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</si>
  <si>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</si>
  <si>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</si>
  <si>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</si>
  <si>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</si>
  <si>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</si>
  <si>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</si>
  <si>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</si>
  <si>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</si>
  <si>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</si>
  <si>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</si>
  <si>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</si>
  <si>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</si>
  <si>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</si>
  <si>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</si>
  <si>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</si>
  <si>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</si>
  <si>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</si>
  <si>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</si>
  <si>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</si>
  <si>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</si>
  <si>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</si>
  <si>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</si>
  <si>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</si>
  <si>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</si>
  <si>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</si>
  <si>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</si>
  <si>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</si>
  <si>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</si>
  <si>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</si>
  <si>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</si>
  <si>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</si>
  <si>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</si>
  <si>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</si>
  <si>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</si>
  <si>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</si>
  <si>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</si>
  <si>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</si>
  <si>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</si>
  <si>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</si>
  <si>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</si>
  <si>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</si>
  <si>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</si>
  <si>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</si>
  <si>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</si>
  <si>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</si>
  <si>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</si>
  <si>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</si>
  <si>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</si>
  <si>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</si>
  <si>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</si>
  <si>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</si>
  <si>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</si>
  <si>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</si>
  <si>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</si>
  <si>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</si>
  <si>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</si>
  <si>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</si>
  <si>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</si>
  <si>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</si>
  <si>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</si>
  <si>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</si>
  <si>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</si>
  <si>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</si>
  <si>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</si>
  <si>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</si>
  <si>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</si>
  <si>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</si>
  <si>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</si>
  <si>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</si>
  <si>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</si>
  <si>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</si>
  <si>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</si>
  <si>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</si>
  <si>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</si>
  <si>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</si>
  <si>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</si>
  <si>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</si>
  <si>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</si>
  <si>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</si>
  <si>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</si>
  <si>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</si>
  <si>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</si>
  <si>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</si>
  <si>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</si>
  <si>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</si>
  <si>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</si>
  <si>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</si>
  <si>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</si>
  <si>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</si>
  <si>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</si>
  <si>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</si>
  <si>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</si>
  <si>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</si>
  <si>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</si>
  <si>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</si>
  <si>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</si>
  <si>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</si>
  <si>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</si>
  <si>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</si>
  <si>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</si>
  <si>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</si>
  <si>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</si>
  <si>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</si>
  <si>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</si>
  <si>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</si>
  <si>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</si>
  <si>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</si>
  <si>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</si>
  <si>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</si>
  <si>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</si>
  <si>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</si>
  <si>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</si>
  <si>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</si>
  <si>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</si>
  <si>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</si>
  <si>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</si>
  <si>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</si>
  <si>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</si>
  <si>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</si>
  <si>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</si>
  <si>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</si>
  <si>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</si>
  <si>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</si>
  <si>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</si>
  <si>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</si>
  <si>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</si>
  <si>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</si>
  <si>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</si>
  <si>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</si>
  <si>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</si>
  <si>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</si>
  <si>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</si>
  <si>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</si>
  <si>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</si>
  <si>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</si>
  <si>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</si>
  <si>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</si>
  <si>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</si>
  <si>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</si>
  <si>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</si>
  <si>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</si>
  <si>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</si>
  <si>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</si>
  <si>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</si>
  <si>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</si>
  <si>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</si>
  <si>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</si>
  <si>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</si>
  <si>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</si>
  <si>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</si>
  <si>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</si>
  <si>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</si>
  <si>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</si>
  <si>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</si>
  <si>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</si>
  <si>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</si>
  <si>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</si>
  <si>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</si>
  <si>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</si>
  <si>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</si>
  <si>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</si>
  <si>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</si>
  <si>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</si>
  <si>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</si>
  <si>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</si>
  <si>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</si>
  <si>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</si>
  <si>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</si>
  <si>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</si>
  <si>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</si>
  <si>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</si>
  <si>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</si>
  <si>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</si>
  <si>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</si>
  <si>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</si>
  <si>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</si>
  <si>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</si>
  <si>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</si>
  <si>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</si>
  <si>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</si>
  <si>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</si>
  <si>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</si>
  <si>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</si>
  <si>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</si>
  <si>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</si>
  <si>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</si>
  <si>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</si>
  <si>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</si>
  <si>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</si>
  <si>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</si>
  <si>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</si>
  <si>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</si>
  <si>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</si>
  <si>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</si>
  <si>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</si>
  <si>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</si>
  <si>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</si>
  <si>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</si>
  <si>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</si>
  <si>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</si>
  <si>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</si>
  <si>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</si>
  <si>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</si>
  <si>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</si>
  <si>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</si>
  <si>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</si>
  <si>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</si>
  <si>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</si>
  <si>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</si>
  <si>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</si>
  <si>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</si>
  <si>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</si>
  <si>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</si>
  <si>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</si>
  <si>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</si>
  <si>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</si>
  <si>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</si>
  <si>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</si>
  <si>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</si>
  <si>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</si>
  <si>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</si>
  <si>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</si>
  <si>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</si>
  <si>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</si>
  <si>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</si>
  <si>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</si>
  <si>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</si>
  <si>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</si>
  <si>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</si>
  <si>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</si>
  <si>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</si>
  <si>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</si>
  <si>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</si>
  <si>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</si>
  <si>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</si>
  <si>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</si>
  <si>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</si>
  <si>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</si>
  <si>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</si>
  <si>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</si>
  <si>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</si>
  <si>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</si>
  <si>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</si>
  <si>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</si>
  <si>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</si>
  <si>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</si>
  <si>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</si>
  <si>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</si>
  <si>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</si>
  <si>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</si>
  <si>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</si>
  <si>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</si>
  <si>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</si>
  <si>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</si>
  <si>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</si>
  <si>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</si>
  <si>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</si>
  <si>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</si>
  <si>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</si>
  <si>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</si>
  <si>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</si>
  <si>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</si>
  <si>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</si>
  <si>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</si>
  <si>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</si>
  <si>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</si>
  <si>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</si>
  <si>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</si>
  <si>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</si>
  <si>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</si>
  <si>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</si>
  <si>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</si>
  <si>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</si>
  <si>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</si>
  <si>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</si>
  <si>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</si>
  <si>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</si>
  <si>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</si>
  <si>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</si>
  <si>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</si>
  <si>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</si>
  <si>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</si>
  <si>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</si>
  <si>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</si>
  <si>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</si>
  <si>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</si>
  <si>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</si>
  <si>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</si>
  <si>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</si>
  <si>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</si>
  <si>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</si>
  <si>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</si>
  <si>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</si>
  <si>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</si>
  <si>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</si>
  <si>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</si>
  <si>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</si>
  <si>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</si>
  <si>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</si>
  <si>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</si>
  <si>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</si>
  <si>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</si>
  <si>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</si>
  <si>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</si>
  <si>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</si>
  <si>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</si>
  <si>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</si>
  <si>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</si>
  <si>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</si>
  <si>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</si>
  <si>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</si>
  <si>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</si>
  <si>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</si>
  <si>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</si>
  <si>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</si>
  <si>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</si>
  <si>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</si>
  <si>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</si>
  <si>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</si>
  <si>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</si>
  <si>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</si>
  <si>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</si>
  <si>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</si>
  <si>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</si>
  <si>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</si>
  <si>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</si>
  <si>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</si>
  <si>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</si>
  <si>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</si>
  <si>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</si>
  <si>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</si>
  <si>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</si>
  <si>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</si>
  <si>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</si>
  <si>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</si>
  <si>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</si>
  <si>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</si>
  <si>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</si>
  <si>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</si>
  <si>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</si>
  <si>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</si>
  <si>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</si>
  <si>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</si>
  <si>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</si>
  <si>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</si>
  <si>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</si>
  <si>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</si>
  <si>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</si>
  <si>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</si>
  <si>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</si>
  <si>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</si>
  <si>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</si>
  <si>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</si>
  <si>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</si>
  <si>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</si>
  <si>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</si>
  <si>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</si>
  <si>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</si>
  <si>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</si>
  <si>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</si>
  <si>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</si>
  <si>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</si>
  <si>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</si>
  <si>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</si>
  <si>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</si>
  <si>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</si>
  <si>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</si>
  <si>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</si>
  <si>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</si>
  <si>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</si>
  <si>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</si>
  <si>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</si>
  <si>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</si>
  <si>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</si>
  <si>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</si>
  <si>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</si>
  <si>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</si>
  <si>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</si>
  <si>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</si>
  <si>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</si>
  <si>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</si>
  <si>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</si>
  <si>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</si>
  <si>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</si>
  <si>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</si>
  <si>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</si>
  <si>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</si>
  <si>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</si>
  <si>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</si>
  <si>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</si>
  <si>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</si>
  <si>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</si>
  <si>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</si>
  <si>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</si>
  <si>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</si>
  <si>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</si>
  <si>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</si>
  <si>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</si>
  <si>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</si>
  <si>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</si>
  <si>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</si>
  <si>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</si>
  <si>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</si>
  <si>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</si>
  <si>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</si>
  <si>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</si>
  <si>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</si>
  <si>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</si>
  <si>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</si>
  <si>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</si>
  <si>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</si>
  <si>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</si>
  <si>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</si>
  <si>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</si>
  <si>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</si>
  <si>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</si>
  <si>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</si>
  <si>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</si>
  <si>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</si>
  <si>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</si>
  <si>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</si>
  <si>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</si>
  <si>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</si>
  <si>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</si>
  <si>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</si>
  <si>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</si>
  <si>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</si>
  <si>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</si>
  <si>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</si>
  <si>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</si>
  <si>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</si>
  <si>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</si>
  <si>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</si>
  <si>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</si>
  <si>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</si>
  <si>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</si>
  <si>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</si>
  <si>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</si>
  <si>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</si>
  <si>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</si>
  <si>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</si>
  <si>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</si>
  <si>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</si>
  <si>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</si>
  <si>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</si>
  <si>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</si>
  <si>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</si>
  <si>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</si>
  <si>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</si>
  <si>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</si>
  <si>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</si>
  <si>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</si>
  <si>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</si>
  <si>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</si>
  <si>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</si>
  <si>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</si>
  <si>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</si>
  <si>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</si>
  <si>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</si>
  <si>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</si>
  <si>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</si>
  <si>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</si>
  <si>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</si>
  <si>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</si>
  <si>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</si>
  <si>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</si>
  <si>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</si>
  <si>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</si>
  <si>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</si>
  <si>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</si>
  <si>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</si>
  <si>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</si>
  <si>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</si>
  <si>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</si>
  <si>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</si>
  <si>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</si>
  <si>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</si>
  <si>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</si>
  <si>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</si>
  <si>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</si>
  <si>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</si>
  <si>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</si>
  <si>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</si>
  <si>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</si>
  <si>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</si>
  <si>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</si>
  <si>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</si>
  <si>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</si>
  <si>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</si>
  <si>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</si>
  <si>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</si>
  <si>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</si>
  <si>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</si>
  <si>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</si>
  <si>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</si>
  <si>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</si>
  <si>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</si>
  <si>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</si>
  <si>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</si>
  <si>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</si>
  <si>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</si>
  <si>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</si>
  <si>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</si>
  <si>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</si>
  <si>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</si>
  <si>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</si>
  <si>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</si>
  <si>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</si>
  <si>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</si>
  <si>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</si>
  <si>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</si>
  <si>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</si>
  <si>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</si>
  <si>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</si>
  <si>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</si>
  <si>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</si>
  <si>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</si>
  <si>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</si>
  <si>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</si>
  <si>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</si>
  <si>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</si>
  <si>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</si>
  <si>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</si>
  <si>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</si>
  <si>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</si>
  <si>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</si>
  <si>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</si>
  <si>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</si>
  <si>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</si>
  <si>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</si>
  <si>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</si>
  <si>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</si>
  <si>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</si>
  <si>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</si>
  <si>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</si>
  <si>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</si>
  <si>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</si>
  <si>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</si>
  <si>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</si>
  <si>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</si>
  <si>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</si>
  <si>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</si>
  <si>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</si>
  <si>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</si>
  <si>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</si>
  <si>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</si>
  <si>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</si>
  <si>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</si>
  <si>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</si>
  <si>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</si>
  <si>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</si>
  <si>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</si>
  <si>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</si>
  <si>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</si>
  <si>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</si>
  <si>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</si>
  <si>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</si>
  <si>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</si>
  <si>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</si>
  <si>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</si>
  <si>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</si>
  <si>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</si>
  <si>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</si>
  <si>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</si>
  <si>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</si>
  <si>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</si>
  <si>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</si>
  <si>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</si>
  <si>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</si>
  <si>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</si>
  <si>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</si>
  <si>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</si>
  <si>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</si>
  <si>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</si>
  <si>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</si>
  <si>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</si>
  <si>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</si>
  <si>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</si>
  <si>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</si>
  <si>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</si>
  <si>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</si>
  <si>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</si>
  <si>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</si>
  <si>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</si>
  <si>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</si>
  <si>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</si>
  <si>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</si>
  <si>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</si>
  <si>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</si>
  <si>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</si>
  <si>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</si>
  <si>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</si>
  <si>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</si>
  <si>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</si>
  <si>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</si>
  <si>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</si>
  <si>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</si>
  <si>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</si>
  <si>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</si>
  <si>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</si>
  <si>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</si>
  <si>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</si>
  <si>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</si>
  <si>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</si>
  <si>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</si>
  <si>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</si>
  <si>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</si>
  <si>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</si>
  <si>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</si>
  <si>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</si>
  <si>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</si>
  <si>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</si>
  <si>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</si>
  <si>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</si>
  <si>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</si>
  <si>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</si>
  <si>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</si>
  <si>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</si>
  <si>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</si>
  <si>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</si>
  <si>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</si>
  <si>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</si>
  <si>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</si>
  <si>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</si>
  <si>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</si>
  <si>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</si>
  <si>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</si>
  <si>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</si>
  <si>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</si>
  <si>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</si>
  <si>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</si>
  <si>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</si>
  <si>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</si>
  <si>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</si>
  <si>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</si>
  <si>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</si>
  <si>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</si>
  <si>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</si>
  <si>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</si>
  <si>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</si>
  <si>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</si>
  <si>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</si>
  <si>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</si>
  <si>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</si>
  <si>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</si>
  <si>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</si>
  <si>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</si>
  <si>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</si>
  <si>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</si>
  <si>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</si>
  <si>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</si>
  <si>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</si>
  <si>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</si>
  <si>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</si>
  <si>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</si>
  <si>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</si>
  <si>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</si>
  <si>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</si>
  <si>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</si>
  <si>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</si>
  <si>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</si>
  <si>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</si>
  <si>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</si>
  <si>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</si>
  <si>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</si>
  <si>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</si>
  <si>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</si>
  <si>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</si>
  <si>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</si>
  <si>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</si>
  <si>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</si>
  <si>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</si>
  <si>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</si>
  <si>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</si>
  <si>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</si>
  <si>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</si>
  <si>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</si>
  <si>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</si>
  <si>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</si>
  <si>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</si>
  <si>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</si>
  <si>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</si>
  <si>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</si>
  <si>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</si>
  <si>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</si>
  <si>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</si>
  <si>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</si>
  <si>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</si>
  <si>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</si>
  <si>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</si>
  <si>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</si>
  <si>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</si>
  <si>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</si>
  <si>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</si>
  <si>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</si>
  <si>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</si>
  <si>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</si>
  <si>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</si>
  <si>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</si>
  <si>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</si>
  <si>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</si>
  <si>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</si>
  <si>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</si>
  <si>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</si>
  <si>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</si>
  <si>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</si>
  <si>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</si>
  <si>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</si>
  <si>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</si>
  <si>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</si>
  <si>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</si>
  <si>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</si>
  <si>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</si>
  <si>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</si>
  <si>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</si>
  <si>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</si>
  <si>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</si>
  <si>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</si>
  <si>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</si>
  <si>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</si>
  <si>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</si>
  <si>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</si>
  <si>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</si>
  <si>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</si>
  <si>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</si>
  <si>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</si>
  <si>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</si>
  <si>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</si>
  <si>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</si>
  <si>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</si>
  <si>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</si>
  <si>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</si>
  <si>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</si>
  <si>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</si>
  <si>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</si>
  <si>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</si>
  <si>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</si>
  <si>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</si>
  <si>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</si>
  <si>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</si>
  <si>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</si>
  <si>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</si>
  <si>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</si>
  <si>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</si>
  <si>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</si>
  <si>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</si>
  <si>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</si>
  <si>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</si>
  <si>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</si>
  <si>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</si>
  <si>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</si>
  <si>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</si>
  <si>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</si>
  <si>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</si>
  <si>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</si>
  <si>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</si>
  <si>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</si>
  <si>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</si>
  <si>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</si>
  <si>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</si>
  <si>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</si>
  <si>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</si>
  <si>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</si>
  <si>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</si>
  <si>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</si>
  <si>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</si>
  <si>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</si>
  <si>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</si>
  <si>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</si>
  <si>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</si>
  <si>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</si>
  <si>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</si>
  <si>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</si>
  <si>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</si>
  <si>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</si>
  <si>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</si>
  <si>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</si>
  <si>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</si>
  <si>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</si>
  <si>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</si>
  <si>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</si>
  <si>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</si>
  <si>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</si>
  <si>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</si>
  <si>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</si>
  <si>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</si>
  <si>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</si>
  <si>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</si>
  <si>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</si>
  <si>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</si>
  <si>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</si>
  <si>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</si>
  <si>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</si>
  <si>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</si>
  <si>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</si>
  <si>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</si>
  <si>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</si>
  <si>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</si>
  <si>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</si>
  <si>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</si>
  <si>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</si>
  <si>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</si>
  <si>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</si>
  <si>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</si>
  <si>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</si>
  <si>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</si>
  <si>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</si>
  <si>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</si>
  <si>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</si>
  <si>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</si>
  <si>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</si>
  <si>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</si>
  <si>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</si>
  <si>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</si>
  <si>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</si>
  <si>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</si>
  <si>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</si>
  <si>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</si>
  <si>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</si>
  <si>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</si>
  <si>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</si>
  <si>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</si>
  <si>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</si>
  <si>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</si>
  <si>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</si>
  <si>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</si>
  <si>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</si>
  <si>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</si>
  <si>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</si>
  <si>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</si>
  <si>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</si>
  <si>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</si>
  <si>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</si>
  <si>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</si>
  <si>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</si>
  <si>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</si>
  <si>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</si>
  <si>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</si>
  <si>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</si>
  <si>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</si>
  <si>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</si>
  <si>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</si>
  <si>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</si>
  <si>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</si>
  <si>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</si>
  <si>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</si>
  <si>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</si>
  <si>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</si>
  <si>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</si>
  <si>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</si>
  <si>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</si>
  <si>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</si>
  <si>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</si>
  <si>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</si>
  <si>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</si>
  <si>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</si>
  <si>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</si>
  <si>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</si>
  <si>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</si>
  <si>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</si>
  <si>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</si>
  <si>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</si>
  <si>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</si>
  <si>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</si>
  <si>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</si>
  <si>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</si>
  <si>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</si>
  <si>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</si>
  <si>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</si>
  <si>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</si>
  <si>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</si>
  <si>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</si>
  <si>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</si>
  <si>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</si>
  <si>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</si>
  <si>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</si>
  <si>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</si>
  <si>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</si>
  <si>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</si>
  <si>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</si>
  <si>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</si>
  <si>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</si>
  <si>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</si>
  <si>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</si>
  <si>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</si>
  <si>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</si>
  <si>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</si>
  <si>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</si>
  <si>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</si>
  <si>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</si>
  <si>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</si>
  <si>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</si>
  <si>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</si>
  <si>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</si>
  <si>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</si>
  <si>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</si>
  <si>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</si>
  <si>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</si>
  <si>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</si>
  <si>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</si>
  <si>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</si>
  <si>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</si>
  <si>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</si>
  <si>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</si>
  <si>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</si>
  <si>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</si>
  <si>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</si>
  <si>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</si>
  <si>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</si>
  <si>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</si>
  <si>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</si>
  <si>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</si>
  <si>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</si>
  <si>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</si>
  <si>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</si>
  <si>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</si>
  <si>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</si>
  <si>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</si>
  <si>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</si>
  <si>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</si>
  <si>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</si>
  <si>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</si>
  <si>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</si>
  <si>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</si>
  <si>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</si>
  <si>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</si>
  <si>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</si>
  <si>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</si>
  <si>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</si>
  <si>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</si>
  <si>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</si>
  <si>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</si>
  <si>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</si>
  <si>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</si>
  <si>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</si>
  <si>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</si>
  <si>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</si>
  <si>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</si>
  <si>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</si>
  <si>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</si>
  <si>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</si>
  <si>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</si>
  <si>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</si>
  <si>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</si>
  <si>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</si>
  <si>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</si>
  <si>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</si>
  <si>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</si>
  <si>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</si>
  <si>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</si>
  <si>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</si>
  <si>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</si>
  <si>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</si>
  <si>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</si>
  <si>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</si>
  <si>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</si>
  <si>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</si>
  <si>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</si>
  <si>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</si>
  <si>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</si>
  <si>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</si>
  <si>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</si>
  <si>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</si>
  <si>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</si>
  <si>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</si>
  <si>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</si>
  <si>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</si>
  <si>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</si>
  <si>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</si>
  <si>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</si>
  <si>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</si>
  <si>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</si>
  <si>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</si>
  <si>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</si>
  <si>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</si>
  <si>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</si>
  <si>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</si>
  <si>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</si>
  <si>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</si>
  <si>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</si>
  <si>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</si>
  <si>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</si>
  <si>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</si>
  <si>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</si>
  <si>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</si>
  <si>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</si>
  <si>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</si>
  <si>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</si>
  <si>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</si>
  <si>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</si>
  <si>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</si>
  <si>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</si>
  <si>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</si>
  <si>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</si>
  <si>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</si>
  <si>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</si>
  <si>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</si>
  <si>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</si>
  <si>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</si>
  <si>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</si>
  <si>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</si>
  <si>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</si>
  <si>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</si>
  <si>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</si>
  <si>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</si>
  <si>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</si>
  <si>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</si>
  <si>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</si>
  <si>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</si>
  <si>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</si>
  <si>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</si>
  <si>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</si>
  <si>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</si>
  <si>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</si>
  <si>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</si>
  <si>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</si>
  <si>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</si>
  <si>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</si>
  <si>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</si>
  <si>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</si>
  <si>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</si>
  <si>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</si>
  <si>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</si>
  <si>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</si>
  <si>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</si>
  <si>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</si>
  <si>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</si>
  <si>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</si>
  <si>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</si>
  <si>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</si>
  <si>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</si>
  <si>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</si>
  <si>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</si>
  <si>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</si>
  <si>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</si>
  <si>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</si>
  <si>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</si>
  <si>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</si>
  <si>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</si>
  <si>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</si>
  <si>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</si>
  <si>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</si>
  <si>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</si>
  <si>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</si>
  <si>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</si>
  <si>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</si>
  <si>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</si>
  <si>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</si>
  <si>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</si>
  <si>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</si>
  <si>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</si>
  <si>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</si>
  <si>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</si>
  <si>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</si>
  <si>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</si>
  <si>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</si>
  <si>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</si>
  <si>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</si>
  <si>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</si>
  <si>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</si>
  <si>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</si>
  <si>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</si>
  <si>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</si>
  <si>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</si>
  <si>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</si>
  <si>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</si>
  <si>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</si>
  <si>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</si>
  <si>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</si>
  <si>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</si>
  <si>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</si>
  <si>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</si>
  <si>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</si>
  <si>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</si>
  <si>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</si>
  <si>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</si>
  <si>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</si>
  <si>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</si>
  <si>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</si>
  <si>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</si>
  <si>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</si>
  <si>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</si>
  <si>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</si>
  <si>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</si>
  <si>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</si>
  <si>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</si>
  <si>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</si>
  <si>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</si>
  <si>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</si>
  <si>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</si>
  <si>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</si>
  <si>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</si>
  <si>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</si>
  <si>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</si>
  <si>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</si>
  <si>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</si>
  <si>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</si>
  <si>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</si>
  <si>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</si>
  <si>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</si>
  <si>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</si>
  <si>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</si>
  <si>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</si>
  <si>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</si>
  <si>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</si>
  <si>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</si>
  <si>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</si>
  <si>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</si>
  <si>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</si>
  <si>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</si>
  <si>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</si>
  <si>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</si>
  <si>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</si>
  <si>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</si>
  <si>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</si>
  <si>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</si>
  <si>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</si>
  <si>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</si>
  <si>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</si>
  <si>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</si>
  <si>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</si>
  <si>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</si>
  <si>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</si>
  <si>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</si>
  <si>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</si>
  <si>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</si>
  <si>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</si>
  <si>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</si>
  <si>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</si>
  <si>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</si>
  <si>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</si>
  <si>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</si>
  <si>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</si>
  <si>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</si>
  <si>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</si>
  <si>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</si>
  <si>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</si>
  <si>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</si>
  <si>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</si>
  <si>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</si>
  <si>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</si>
  <si>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</si>
  <si>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</si>
  <si>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</si>
  <si>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</si>
  <si>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</si>
  <si>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</si>
  <si>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</si>
  <si>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</si>
  <si>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</si>
  <si>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</si>
  <si>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</si>
  <si>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</si>
  <si>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</si>
  <si>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</si>
  <si>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</si>
  <si>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</si>
  <si>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</si>
  <si>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</si>
  <si>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</si>
  <si>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</si>
  <si>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</si>
  <si>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</si>
  <si>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</si>
  <si>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</si>
  <si>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</si>
  <si>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</si>
  <si>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</si>
  <si>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</si>
  <si>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</si>
  <si>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</si>
  <si>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</si>
  <si>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</si>
  <si>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</si>
  <si>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</si>
  <si>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</si>
  <si>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</si>
  <si>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</si>
  <si>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</si>
  <si>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</si>
  <si>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</si>
  <si>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</si>
  <si>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</si>
  <si>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</si>
  <si>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</si>
  <si>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</si>
  <si>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</si>
  <si>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</si>
  <si>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</si>
  <si>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</si>
  <si>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</si>
  <si>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</si>
  <si>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</si>
  <si>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</si>
  <si>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</si>
  <si>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</si>
  <si>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</si>
  <si>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</si>
  <si>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</si>
  <si>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</si>
  <si>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</si>
  <si>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</si>
  <si>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</si>
  <si>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</si>
  <si>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</si>
  <si>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</si>
  <si>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</si>
  <si>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</si>
  <si>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</si>
  <si>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</si>
  <si>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</si>
  <si>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</si>
  <si>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</si>
  <si>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</si>
  <si>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</si>
  <si>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</si>
  <si>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</si>
  <si>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</si>
  <si>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</si>
  <si>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</si>
  <si>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</si>
  <si>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</si>
  <si>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</si>
  <si>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</si>
  <si>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</si>
  <si>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</si>
  <si>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</si>
  <si>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</si>
  <si>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</si>
  <si>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</si>
  <si>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</si>
  <si>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</si>
  <si>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</si>
  <si>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</si>
  <si>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</si>
  <si>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</si>
  <si>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</si>
  <si>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</si>
  <si>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</si>
  <si>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</si>
  <si>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</si>
  <si>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</si>
  <si>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</si>
  <si>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</si>
  <si>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</si>
  <si>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</si>
  <si>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</si>
  <si>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</si>
  <si>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</si>
  <si>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</si>
  <si>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</si>
  <si>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</si>
  <si>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</si>
  <si>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</si>
  <si>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</si>
  <si>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</si>
  <si>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</si>
  <si>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</si>
  <si>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</si>
  <si>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</si>
  <si>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</si>
  <si>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</si>
  <si>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</si>
  <si>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</si>
  <si>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</si>
  <si>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</si>
  <si>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</si>
  <si>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</si>
  <si>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</si>
  <si>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</si>
  <si>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</si>
  <si>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</si>
  <si>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</si>
  <si>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</si>
  <si>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</si>
  <si>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</si>
  <si>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</si>
  <si>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</si>
  <si>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</si>
  <si>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</si>
  <si>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</si>
  <si>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</si>
  <si>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</si>
  <si>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</si>
  <si>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</si>
  <si>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</si>
  <si>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</si>
  <si>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</si>
  <si>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</si>
  <si>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</si>
  <si>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</si>
  <si>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</si>
  <si>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</si>
  <si>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</si>
  <si>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</si>
  <si>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</si>
  <si>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</si>
  <si>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</si>
  <si>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</si>
  <si>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</si>
  <si>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</si>
  <si>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</si>
  <si>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</si>
  <si>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</si>
  <si>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</si>
  <si>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</si>
  <si>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</si>
  <si>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</si>
  <si>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</si>
  <si>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</si>
  <si>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</si>
  <si>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</si>
  <si>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</si>
  <si>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</si>
  <si>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</si>
  <si>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</si>
  <si>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</si>
  <si>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</si>
  <si>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</si>
  <si>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</si>
  <si>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</si>
  <si>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</si>
  <si>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</si>
  <si>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</si>
  <si>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</si>
  <si>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</si>
  <si>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</si>
  <si>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</si>
  <si>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</si>
  <si>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</si>
  <si>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</si>
  <si>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</si>
  <si>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</si>
  <si>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</si>
  <si>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</si>
  <si>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</si>
  <si>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</si>
  <si>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</si>
  <si>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</si>
  <si>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</si>
  <si>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</si>
  <si>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</si>
  <si>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</si>
  <si>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</si>
  <si>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</si>
  <si>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</si>
  <si>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</si>
  <si>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</si>
  <si>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</si>
  <si>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</si>
  <si>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</si>
  <si>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</si>
  <si>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</si>
  <si>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</si>
  <si>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</si>
  <si>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</si>
  <si>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</si>
  <si>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</si>
  <si>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</si>
  <si>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</si>
  <si>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</si>
  <si>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</si>
  <si>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</si>
  <si>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</si>
  <si>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</si>
  <si>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</si>
  <si>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</si>
  <si>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</si>
  <si>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</si>
  <si>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</si>
  <si>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</si>
  <si>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</si>
  <si>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</si>
  <si>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</si>
  <si>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</si>
  <si>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</si>
  <si>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</si>
  <si>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</si>
  <si>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</si>
  <si>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</si>
  <si>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</si>
  <si>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</si>
  <si>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</si>
  <si>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</si>
  <si>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</si>
  <si>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</si>
  <si>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</si>
  <si>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</si>
  <si>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</si>
  <si>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</si>
  <si>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</si>
  <si>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</si>
  <si>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</si>
  <si>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</si>
  <si>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</si>
  <si>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</si>
  <si>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</si>
  <si>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</si>
  <si>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</si>
  <si>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</si>
  <si>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</si>
  <si>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</si>
  <si>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</si>
  <si>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</si>
  <si>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</si>
  <si>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</si>
  <si>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</si>
  <si>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</si>
  <si>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</si>
  <si>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</si>
  <si>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</si>
  <si>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</si>
  <si>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</si>
  <si>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</si>
  <si>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</si>
  <si>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</si>
  <si>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</si>
  <si>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</si>
  <si>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</si>
  <si>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</si>
  <si>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</si>
  <si>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</si>
  <si>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</si>
  <si>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</si>
  <si>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</si>
  <si>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</si>
  <si>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</si>
  <si>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</si>
  <si>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</si>
  <si>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</si>
  <si>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</si>
  <si>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</si>
  <si>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</si>
  <si>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</si>
  <si>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</si>
  <si>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</si>
  <si>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</si>
  <si>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</si>
  <si>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</si>
  <si>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</si>
  <si>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</si>
  <si>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</si>
  <si>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</si>
  <si>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</si>
  <si>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</si>
  <si>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</si>
  <si>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</si>
  <si>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</si>
  <si>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</si>
  <si>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</si>
  <si>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</si>
  <si>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</si>
  <si>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</si>
  <si>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</si>
  <si>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</si>
  <si>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</si>
  <si>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</si>
  <si>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</si>
  <si>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</si>
  <si>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</si>
  <si>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</si>
  <si>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</si>
  <si>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</si>
  <si>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</si>
  <si>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</si>
  <si>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</si>
  <si>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</si>
  <si>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</si>
  <si>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</si>
  <si>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</si>
  <si>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</si>
  <si>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</si>
  <si>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</si>
  <si>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</si>
  <si>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</si>
  <si>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</si>
  <si>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</si>
  <si>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</si>
  <si>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</si>
  <si>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</si>
  <si>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</si>
  <si>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</si>
  <si>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</si>
  <si>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</si>
  <si>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</si>
  <si>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</si>
  <si>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</si>
  <si>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</si>
  <si>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</si>
  <si>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</si>
  <si>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</si>
  <si>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</si>
  <si>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</si>
  <si>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</si>
  <si>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</si>
  <si>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</si>
  <si>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</si>
  <si>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</si>
  <si>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</si>
  <si>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</si>
  <si>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</si>
  <si>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</si>
  <si>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</si>
  <si>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</si>
  <si>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</si>
  <si>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</si>
  <si>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</si>
  <si>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</si>
  <si>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</si>
  <si>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</si>
  <si>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</si>
  <si>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</si>
  <si>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</si>
  <si>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</si>
  <si>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</si>
  <si>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</si>
  <si>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</si>
  <si>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</si>
  <si>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</si>
  <si>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</si>
  <si>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</si>
  <si>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</si>
  <si>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</si>
  <si>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</si>
  <si>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</si>
  <si>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</si>
  <si>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</si>
  <si>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</si>
  <si>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</si>
  <si>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</si>
  <si>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</si>
  <si>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</si>
  <si>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</si>
  <si>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</si>
  <si>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</si>
  <si>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</si>
  <si>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</si>
  <si>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</si>
  <si>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</si>
  <si>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</si>
  <si>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</si>
  <si>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</si>
  <si>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</si>
  <si>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</si>
  <si>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</si>
  <si>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</si>
  <si>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</si>
  <si>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</si>
  <si>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</si>
  <si>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</si>
  <si>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</si>
  <si>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</si>
  <si>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</si>
  <si>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</si>
  <si>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</si>
  <si>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</si>
  <si>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</si>
  <si>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</si>
  <si>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</si>
  <si>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</si>
  <si>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</si>
  <si>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</si>
  <si>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</si>
  <si>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</si>
  <si>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</si>
  <si>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</si>
  <si>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</si>
  <si>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</si>
  <si>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</si>
  <si>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</si>
  <si>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</si>
  <si>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</si>
  <si>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</si>
  <si>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</si>
  <si>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</si>
  <si>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</si>
  <si>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</si>
  <si>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</si>
  <si>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</si>
  <si>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</si>
  <si>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</si>
  <si>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</si>
  <si>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</si>
  <si>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</si>
  <si>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</si>
  <si>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</si>
  <si>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</si>
  <si>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</si>
  <si>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</si>
  <si>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</si>
  <si>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</si>
  <si>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</si>
  <si>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</si>
  <si>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</si>
  <si>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</si>
  <si>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</si>
  <si>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</si>
  <si>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</si>
  <si>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</si>
  <si>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</si>
  <si>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</si>
  <si>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</si>
  <si>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</si>
  <si>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</si>
  <si>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</si>
  <si>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</si>
  <si>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</si>
  <si>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</si>
  <si>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</si>
  <si>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</si>
  <si>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</si>
  <si>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</si>
  <si>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</si>
  <si>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</si>
  <si>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</si>
  <si>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</si>
  <si>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</si>
  <si>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</si>
  <si>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</si>
  <si>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</si>
  <si>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</si>
  <si>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</si>
  <si>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</si>
  <si>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</si>
  <si>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</si>
  <si>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</si>
  <si>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</si>
  <si>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</si>
  <si>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</si>
  <si>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</si>
  <si>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</si>
  <si>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</si>
  <si>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</si>
  <si>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</si>
  <si>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</si>
  <si>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</si>
  <si>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</si>
  <si>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</si>
  <si>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</si>
  <si>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</si>
  <si>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</si>
  <si>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</si>
  <si>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</si>
  <si>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</si>
  <si>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</si>
  <si>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</si>
  <si>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</si>
  <si>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</si>
  <si>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</si>
  <si>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</si>
  <si>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</si>
  <si>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</si>
  <si>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</si>
  <si>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</si>
  <si>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</si>
  <si>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</si>
  <si>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</si>
  <si>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</si>
  <si>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</si>
  <si>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</si>
  <si>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</si>
  <si>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</si>
  <si>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</si>
  <si>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</si>
  <si>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</si>
  <si>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</si>
  <si>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</si>
  <si>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</si>
  <si>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</si>
  <si>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</si>
  <si>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</si>
  <si>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</si>
  <si>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</si>
  <si>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</si>
  <si>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</si>
  <si>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</si>
  <si>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</si>
  <si>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</si>
  <si>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</si>
  <si>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</si>
  <si>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</si>
  <si>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</si>
  <si>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</si>
  <si>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</si>
  <si>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</si>
  <si>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</si>
  <si>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</si>
  <si>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</si>
  <si>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</si>
  <si>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</si>
  <si>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</si>
  <si>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</si>
  <si>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</si>
  <si>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</si>
  <si>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</si>
  <si>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</si>
  <si>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</si>
  <si>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</si>
  <si>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</si>
  <si>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</si>
  <si>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</si>
  <si>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</si>
  <si>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</si>
  <si>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</si>
  <si>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</si>
  <si>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</si>
  <si>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</si>
  <si>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</si>
  <si>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</si>
  <si>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</si>
  <si>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</si>
  <si>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</si>
  <si>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</si>
  <si>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</si>
  <si>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</si>
  <si>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</si>
  <si>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</si>
  <si>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</si>
  <si>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</si>
  <si>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</si>
  <si>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</si>
  <si>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</si>
  <si>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</si>
  <si>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</si>
  <si>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</si>
  <si>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</si>
  <si>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</si>
  <si>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</si>
  <si>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</si>
  <si>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</si>
  <si>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</si>
  <si>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</si>
  <si>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</si>
  <si>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</si>
  <si>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</si>
  <si>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</si>
  <si>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</si>
  <si>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</si>
  <si>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</si>
  <si>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</si>
  <si>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</si>
  <si>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</si>
  <si>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</si>
  <si>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</si>
  <si>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</si>
  <si>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</si>
  <si>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</si>
  <si>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</si>
  <si>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</si>
  <si>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</si>
  <si>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</si>
  <si>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</si>
  <si>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</si>
  <si>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</si>
  <si>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</si>
  <si>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</si>
  <si>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</si>
  <si>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</si>
  <si>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</si>
  <si>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</si>
  <si>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</si>
  <si>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</si>
  <si>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</si>
  <si>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</si>
  <si>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</si>
  <si>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</si>
  <si>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</si>
  <si>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</si>
  <si>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</si>
  <si>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</si>
  <si>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</si>
  <si>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</si>
  <si>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</si>
  <si>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</si>
  <si>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</si>
  <si>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</si>
  <si>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</si>
  <si>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</si>
  <si>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</si>
  <si>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</si>
  <si>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</si>
  <si>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</si>
  <si>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</si>
  <si>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</si>
  <si>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</si>
  <si>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</si>
  <si>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</si>
  <si>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</si>
  <si>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</si>
  <si>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</si>
  <si>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</si>
  <si>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</si>
  <si>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</si>
  <si>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</si>
  <si>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</si>
  <si>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</si>
  <si>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</si>
  <si>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</si>
  <si>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</si>
  <si>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</si>
  <si>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</si>
  <si>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</si>
  <si>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</si>
  <si>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</si>
  <si>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</si>
  <si>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</si>
  <si>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</si>
  <si>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</si>
  <si>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</si>
  <si>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</si>
  <si>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</si>
  <si>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</si>
  <si>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</si>
  <si>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</si>
  <si>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</si>
  <si>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</si>
  <si>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</si>
  <si>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</si>
  <si>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</si>
  <si>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</si>
  <si>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</si>
  <si>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</si>
  <si>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</si>
  <si>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</si>
  <si>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</si>
  <si>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</si>
  <si>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</si>
  <si>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</si>
  <si>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</si>
  <si>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</si>
  <si>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</si>
  <si>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</si>
  <si>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</si>
  <si>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</si>
  <si>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</si>
  <si>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</si>
  <si>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</si>
  <si>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</si>
  <si>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</si>
  <si>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</si>
  <si>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</si>
  <si>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</si>
  <si>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</si>
  <si>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</si>
  <si>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</si>
  <si>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</si>
  <si>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</si>
  <si>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</si>
  <si>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</si>
  <si>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</si>
  <si>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</si>
  <si>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</si>
  <si>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</si>
  <si>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</si>
  <si>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</si>
  <si>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</si>
  <si>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</si>
  <si>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</si>
  <si>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</si>
  <si>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</si>
  <si>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</si>
  <si>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</si>
  <si>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</si>
  <si>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</si>
  <si>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</si>
  <si>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</si>
  <si>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</si>
  <si>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</si>
  <si>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</si>
  <si>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</si>
  <si>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</si>
  <si>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</si>
  <si>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</si>
  <si>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</si>
  <si>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</si>
  <si>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</si>
  <si>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</si>
  <si>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</si>
  <si>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</si>
  <si>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</si>
  <si>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</si>
  <si>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</si>
  <si>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</si>
  <si>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</si>
  <si>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</si>
  <si>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</si>
  <si>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</si>
  <si>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</si>
  <si>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</si>
  <si>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</si>
  <si>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</si>
  <si>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</si>
  <si>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</si>
  <si>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</si>
  <si>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</si>
  <si>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</si>
  <si>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</si>
  <si>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</si>
  <si>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</si>
  <si>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</si>
  <si>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</si>
  <si>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</si>
  <si>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</si>
  <si>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</si>
  <si>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</si>
  <si>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</si>
  <si>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</si>
  <si>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</si>
  <si>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</si>
  <si>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</si>
  <si>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</si>
  <si>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</si>
  <si>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</si>
  <si>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</si>
  <si>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</si>
  <si>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</si>
  <si>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</si>
  <si>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</si>
  <si>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</si>
  <si>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</si>
  <si>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</si>
  <si>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</si>
  <si>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</si>
  <si>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</si>
  <si>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</si>
  <si>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</si>
  <si>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</si>
  <si>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</si>
  <si>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</si>
  <si>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</si>
  <si>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</si>
  <si>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</si>
  <si>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</si>
  <si>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</si>
  <si>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</si>
  <si>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</si>
  <si>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</si>
  <si>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</si>
  <si>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</si>
  <si>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</si>
  <si>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</si>
  <si>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</si>
  <si>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</si>
  <si>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</si>
  <si>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</si>
  <si>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</si>
  <si>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</si>
  <si>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</si>
  <si>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</si>
  <si>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</si>
  <si>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</si>
  <si>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</si>
  <si>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</si>
  <si>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</si>
  <si>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</si>
  <si>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</si>
  <si>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</si>
  <si>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</si>
  <si>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</si>
  <si>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</si>
  <si>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</si>
  <si>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</si>
  <si>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</si>
  <si>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</si>
  <si>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</si>
  <si>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</si>
  <si>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</si>
  <si>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</si>
  <si>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</si>
  <si>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</si>
  <si>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</si>
  <si>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</si>
  <si>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</si>
  <si>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</si>
  <si>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</si>
  <si>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</si>
  <si>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</si>
  <si>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</si>
  <si>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</si>
  <si>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</si>
  <si>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</si>
  <si>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</si>
  <si>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</si>
  <si>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</si>
  <si>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</si>
  <si>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</si>
  <si>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</si>
  <si>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</si>
  <si>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</si>
  <si>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</si>
  <si>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</si>
  <si>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</si>
  <si>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</si>
  <si>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</si>
  <si>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</si>
  <si>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</si>
  <si>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</si>
  <si>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</si>
  <si>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</si>
  <si>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</si>
  <si>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</si>
  <si>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</si>
  <si>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</si>
  <si>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</si>
  <si>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</si>
  <si>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</si>
  <si>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</si>
  <si>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</si>
  <si>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</si>
  <si>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</si>
  <si>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</si>
  <si>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</si>
  <si>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</si>
  <si>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</si>
  <si>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</si>
  <si>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</si>
  <si>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</si>
  <si>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</si>
  <si>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</si>
  <si>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</si>
  <si>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</si>
  <si>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</si>
  <si>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</si>
  <si>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</si>
  <si>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</si>
  <si>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</si>
  <si>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</si>
  <si>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</si>
  <si>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</si>
  <si>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</si>
  <si>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</si>
  <si>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</si>
  <si>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</si>
  <si>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</si>
  <si>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</si>
  <si>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</si>
  <si>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</si>
  <si>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</si>
  <si>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</si>
  <si>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</si>
  <si>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</si>
  <si>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</si>
  <si>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</si>
  <si>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</si>
  <si>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</si>
  <si>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</si>
  <si>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</si>
  <si>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</si>
  <si>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</si>
  <si>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</si>
  <si>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</si>
  <si>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</si>
  <si>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</si>
  <si>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</si>
  <si>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</si>
  <si>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</si>
  <si>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</si>
  <si>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</si>
  <si>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</si>
  <si>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</si>
  <si>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</si>
  <si>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</si>
  <si>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</si>
  <si>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</si>
  <si>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</si>
  <si>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</si>
  <si>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</si>
  <si>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</si>
  <si>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</si>
  <si>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</si>
  <si>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</si>
  <si>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</si>
  <si>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</si>
  <si>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</si>
  <si>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</si>
  <si>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</si>
  <si>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</si>
  <si>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</si>
  <si>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</si>
  <si>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</si>
  <si>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</si>
  <si>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</si>
  <si>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</si>
  <si>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</si>
  <si>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</si>
  <si>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</si>
  <si>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</si>
  <si>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</si>
  <si>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</si>
  <si>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</si>
  <si>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</si>
  <si>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</si>
  <si>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</si>
  <si>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</si>
  <si>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</si>
  <si>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</si>
  <si>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</si>
  <si>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</si>
  <si>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</si>
  <si>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</si>
  <si>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</si>
  <si>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</si>
  <si>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</si>
  <si>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</si>
  <si>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</si>
  <si>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</si>
  <si>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</si>
  <si>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</si>
  <si>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</si>
  <si>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</si>
  <si>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</si>
  <si>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</si>
  <si>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</si>
  <si>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</si>
  <si>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</si>
  <si>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</si>
  <si>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</si>
  <si>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</si>
  <si>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</si>
  <si>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</si>
  <si>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</si>
  <si>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</si>
  <si>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</si>
  <si>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</si>
  <si>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</si>
  <si>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</si>
  <si>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</si>
  <si>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</si>
  <si>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</si>
  <si>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</si>
  <si>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</si>
  <si>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</si>
  <si>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</si>
  <si>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</si>
  <si>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</si>
  <si>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</si>
  <si>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</si>
  <si>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</si>
  <si>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</si>
  <si>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</si>
  <si>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</si>
  <si>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</si>
  <si>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</si>
  <si>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</si>
  <si>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</si>
  <si>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</si>
  <si>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</si>
  <si>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</si>
  <si>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</si>
  <si>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</si>
  <si>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</si>
  <si>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</si>
  <si>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</si>
  <si>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</si>
  <si>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</si>
  <si>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</si>
  <si>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</si>
  <si>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</si>
  <si>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</si>
  <si>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</si>
  <si>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</si>
  <si>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</si>
  <si>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</si>
  <si>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</si>
  <si>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</si>
  <si>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</si>
  <si>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</si>
  <si>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</si>
  <si>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</si>
  <si>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</si>
  <si>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</si>
  <si>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</si>
  <si>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</si>
  <si>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</si>
  <si>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</si>
  <si>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</si>
  <si>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</si>
  <si>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</si>
  <si>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</si>
  <si>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</si>
  <si>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</si>
  <si>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</si>
  <si>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</si>
  <si>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</si>
  <si>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</si>
  <si>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</si>
  <si>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</si>
  <si>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</si>
  <si>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</si>
  <si>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</si>
  <si>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</si>
  <si>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</si>
  <si>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</si>
  <si>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</si>
  <si>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</si>
  <si>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</si>
  <si>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</si>
  <si>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</si>
  <si>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</si>
  <si>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</si>
  <si>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</si>
  <si>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</si>
  <si>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</si>
  <si>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</si>
  <si>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</si>
  <si>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</si>
  <si>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</si>
  <si>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</si>
  <si>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</si>
  <si>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</si>
  <si>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</si>
  <si>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</si>
  <si>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</si>
  <si>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</si>
  <si>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</si>
  <si>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</si>
  <si>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</si>
  <si>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</si>
  <si>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</si>
  <si>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</si>
  <si>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</si>
  <si>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</si>
  <si>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</si>
  <si>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</si>
  <si>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</si>
  <si>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</si>
  <si>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</si>
  <si>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</si>
  <si>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</si>
  <si>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</si>
  <si>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</si>
  <si>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</si>
  <si>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</si>
  <si>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</si>
  <si>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</si>
  <si>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</si>
  <si>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</si>
  <si>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</si>
  <si>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</si>
  <si>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</si>
  <si>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</si>
  <si>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</si>
  <si>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</si>
  <si>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</si>
  <si>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</si>
  <si>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</si>
  <si>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</si>
  <si>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</si>
  <si>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</si>
  <si>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</si>
  <si>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</si>
  <si>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</si>
  <si>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</si>
  <si>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</si>
  <si>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</si>
  <si>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</si>
  <si>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</si>
  <si>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</si>
  <si>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</si>
  <si>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</si>
  <si>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</si>
  <si>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</si>
  <si>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</si>
  <si>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</si>
  <si>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</si>
  <si>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</si>
  <si>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</si>
  <si>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</si>
  <si>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</si>
  <si>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</si>
  <si>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</si>
  <si>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</si>
  <si>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</si>
  <si>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</si>
  <si>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</si>
  <si>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</si>
  <si>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</si>
  <si>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</si>
  <si>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</si>
  <si>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</si>
  <si>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</si>
  <si>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</si>
  <si>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</si>
  <si>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</si>
  <si>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</si>
  <si>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</si>
  <si>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</si>
  <si>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</si>
  <si>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</si>
  <si>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</si>
  <si>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</si>
  <si>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</si>
  <si>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</si>
  <si>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</si>
  <si>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</si>
  <si>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</si>
  <si>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</si>
  <si>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</si>
  <si>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</si>
  <si>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</si>
  <si>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</si>
  <si>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</si>
  <si>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</si>
  <si>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</si>
  <si>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</si>
  <si>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</si>
  <si>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</si>
  <si>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</si>
  <si>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</si>
  <si>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</si>
  <si>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</si>
  <si>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</si>
  <si>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</si>
  <si>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</si>
  <si>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</si>
  <si>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</si>
  <si>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</si>
  <si>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</si>
  <si>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</si>
  <si>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</si>
  <si>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</si>
  <si>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</si>
  <si>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</si>
  <si>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</si>
  <si>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</si>
  <si>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</si>
  <si>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</si>
  <si>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</si>
  <si>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</si>
  <si>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</si>
  <si>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</si>
  <si>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</si>
  <si>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</si>
  <si>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</si>
  <si>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</si>
  <si>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</si>
  <si>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</si>
  <si>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</si>
  <si>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</si>
  <si>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</si>
  <si>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</si>
  <si>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</si>
  <si>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</si>
  <si>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</si>
  <si>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</si>
  <si>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</si>
  <si>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</si>
  <si>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</si>
  <si>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</si>
  <si>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</si>
  <si>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</si>
  <si>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</si>
  <si>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</si>
  <si>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</si>
  <si>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</si>
  <si>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</si>
  <si>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</si>
  <si>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</si>
  <si>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</si>
  <si>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</si>
  <si>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</si>
  <si>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</si>
  <si>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</si>
  <si>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</si>
  <si>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</si>
  <si>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</si>
  <si>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</si>
  <si>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</si>
  <si>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</si>
  <si>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</si>
  <si>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</si>
  <si>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</si>
  <si>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</si>
  <si>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</si>
  <si>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</si>
  <si>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</si>
  <si>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</si>
  <si>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</si>
  <si>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</si>
  <si>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</si>
  <si>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</si>
  <si>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</si>
  <si>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</si>
  <si>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</si>
  <si>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</si>
  <si>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</si>
  <si>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</si>
  <si>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</si>
  <si>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</si>
  <si>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</si>
  <si>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</si>
  <si>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</si>
  <si>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</si>
  <si>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</si>
  <si>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</si>
  <si>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</si>
  <si>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</si>
  <si>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</si>
  <si>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</si>
  <si>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</si>
  <si>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</si>
  <si>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</si>
  <si>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</si>
  <si>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</si>
  <si>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</si>
  <si>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</si>
  <si>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</si>
  <si>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</si>
  <si>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</si>
  <si>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</si>
  <si>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</si>
  <si>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</si>
  <si>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</si>
  <si>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</si>
  <si>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</si>
  <si>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</si>
  <si>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</si>
  <si>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</si>
  <si>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</si>
  <si>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</si>
  <si>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</si>
  <si>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</si>
  <si>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</si>
  <si>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</si>
  <si>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</si>
  <si>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</si>
  <si>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</si>
  <si>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</si>
  <si>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</si>
  <si>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</si>
  <si>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</si>
  <si>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</si>
  <si>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</si>
  <si>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</si>
  <si>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</si>
  <si>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</si>
  <si>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</si>
  <si>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</si>
  <si>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</si>
  <si>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</si>
  <si>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</si>
  <si>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</si>
  <si>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</si>
  <si>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</si>
  <si>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</si>
  <si>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</si>
  <si>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</si>
  <si>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</si>
  <si>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</si>
  <si>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</si>
  <si>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</si>
  <si>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</si>
  <si>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</si>
  <si>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</si>
  <si>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</si>
  <si>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</si>
  <si>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</si>
  <si>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</si>
  <si>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</si>
  <si>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</si>
  <si>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</si>
  <si>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</si>
  <si>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</si>
  <si>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</si>
  <si>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</si>
  <si>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</si>
  <si>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</si>
  <si>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</si>
  <si>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</si>
  <si>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</si>
  <si>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</si>
  <si>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</si>
  <si>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</si>
  <si>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</si>
  <si>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</si>
  <si>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</si>
  <si>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</si>
  <si>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</si>
  <si>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</si>
  <si>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</si>
  <si>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</si>
  <si>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</si>
  <si>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</si>
  <si>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</si>
  <si>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</si>
  <si>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</si>
  <si>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</si>
  <si>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</si>
  <si>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</si>
  <si>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</si>
  <si>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</si>
  <si>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</si>
  <si>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</si>
  <si>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</si>
  <si>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</si>
  <si>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</si>
  <si>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</si>
  <si>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</si>
  <si>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</si>
  <si>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</si>
  <si>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</si>
  <si>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</si>
  <si>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</si>
  <si>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</si>
  <si>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</si>
  <si>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</si>
  <si>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</si>
  <si>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</si>
  <si>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</si>
  <si>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</si>
  <si>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</si>
  <si>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</si>
  <si>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</si>
  <si>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</si>
  <si>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</si>
  <si>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</si>
  <si>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</si>
  <si>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</si>
  <si>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</si>
  <si>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</si>
  <si>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</si>
  <si>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</si>
  <si>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</si>
  <si>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</si>
  <si>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</si>
  <si>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</si>
  <si>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</si>
  <si>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</si>
  <si>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</si>
  <si>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</si>
  <si>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</si>
  <si>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</si>
  <si>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</si>
  <si>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</si>
  <si>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</si>
  <si>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</si>
  <si>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</si>
  <si>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</si>
  <si>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</si>
  <si>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</si>
  <si>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</si>
  <si>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</si>
  <si>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</si>
  <si>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</si>
  <si>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</si>
  <si>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</si>
  <si>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</si>
  <si>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</si>
  <si>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</si>
  <si>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</si>
  <si>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</si>
  <si>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</si>
  <si>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</si>
  <si>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</si>
  <si>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</si>
  <si>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</si>
  <si>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</si>
  <si>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</si>
  <si>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</si>
  <si>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</si>
  <si>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</si>
  <si>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</si>
  <si>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</si>
  <si>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</si>
  <si>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</si>
  <si>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</si>
  <si>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</si>
  <si>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</si>
  <si>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</si>
  <si>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</si>
  <si>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</si>
  <si>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</si>
  <si>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</si>
  <si>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</si>
  <si>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</si>
  <si>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</si>
  <si>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</si>
  <si>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</si>
  <si>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</si>
  <si>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</si>
  <si>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</si>
  <si>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</si>
  <si>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</si>
  <si>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</si>
  <si>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</si>
  <si>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</si>
  <si>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</si>
  <si>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</si>
  <si>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</si>
  <si>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</si>
  <si>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</si>
  <si>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</si>
  <si>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</si>
  <si>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</si>
  <si>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</si>
  <si>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</si>
  <si>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</si>
  <si>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</si>
  <si>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</si>
  <si>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</si>
  <si>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</si>
  <si>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</si>
  <si>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</si>
  <si>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</si>
  <si>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</si>
  <si>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</si>
  <si>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</si>
  <si>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</si>
  <si>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</si>
  <si>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</si>
  <si>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</si>
  <si>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</si>
  <si>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</si>
  <si>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</si>
  <si>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</si>
  <si>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</si>
  <si>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</si>
  <si>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</si>
  <si>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</si>
  <si>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</si>
  <si>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</si>
  <si>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</si>
  <si>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</si>
  <si>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</si>
  <si>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</si>
  <si>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</si>
  <si>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</si>
  <si>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</si>
  <si>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</si>
  <si>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</si>
  <si>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</si>
  <si>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</si>
  <si>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</si>
  <si>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</si>
  <si>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</si>
  <si>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</si>
  <si>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</si>
  <si>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</si>
  <si>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</si>
  <si>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</si>
  <si>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</si>
  <si>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</si>
  <si>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</si>
  <si>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</si>
  <si>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</si>
  <si>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</si>
  <si>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</si>
  <si>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</si>
  <si>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</si>
  <si>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</si>
  <si>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</si>
  <si>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</si>
  <si>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</si>
  <si>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</si>
  <si>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</si>
  <si>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</si>
  <si>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</si>
  <si>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</si>
  <si>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</si>
  <si>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</si>
  <si>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</si>
  <si>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</si>
  <si>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</si>
  <si>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</si>
  <si>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</si>
  <si>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</si>
  <si>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</si>
  <si>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</si>
  <si>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</si>
  <si>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</si>
  <si>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</si>
  <si>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</si>
  <si>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</si>
  <si>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</si>
  <si>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</si>
  <si>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</si>
  <si>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</si>
  <si>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</si>
  <si>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</si>
  <si>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</si>
  <si>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</si>
  <si>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</si>
  <si>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</si>
  <si>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</si>
  <si>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</si>
  <si>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</si>
  <si>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</si>
  <si>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</si>
  <si>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</si>
  <si>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</si>
  <si>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</si>
  <si>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</si>
  <si>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</si>
  <si>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</si>
  <si>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</si>
  <si>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</si>
  <si>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</si>
  <si>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</si>
  <si>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</si>
  <si>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</si>
  <si>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</si>
  <si>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</si>
  <si>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</si>
  <si>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</si>
  <si>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</si>
  <si>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</si>
  <si>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</si>
  <si>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</si>
  <si>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</si>
  <si>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</si>
  <si>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</si>
  <si>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</si>
  <si>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</si>
  <si>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</si>
  <si>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</si>
  <si>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</si>
  <si>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</si>
  <si>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</si>
  <si>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</si>
  <si>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</si>
  <si>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</si>
  <si>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</si>
  <si>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</si>
  <si>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</si>
  <si>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</si>
  <si>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</si>
  <si>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</si>
  <si>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</si>
  <si>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</si>
  <si>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</si>
  <si>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</si>
  <si>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</si>
  <si>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</si>
  <si>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</si>
  <si>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</si>
  <si>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</si>
  <si>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</si>
  <si>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</si>
  <si>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</si>
  <si>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</si>
  <si>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</si>
  <si>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</si>
  <si>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</si>
  <si>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</si>
  <si>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</si>
  <si>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</si>
  <si>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</si>
  <si>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</si>
  <si>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</si>
  <si>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</si>
  <si>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</si>
  <si>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</si>
  <si>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</si>
  <si>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</si>
  <si>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</si>
  <si>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</si>
  <si>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</si>
  <si>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</si>
  <si>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</si>
  <si>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</si>
  <si>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</si>
  <si>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</si>
  <si>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</si>
  <si>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</si>
  <si>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</si>
  <si>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</si>
  <si>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</si>
  <si>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</si>
  <si>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</si>
  <si>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</si>
  <si>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</si>
  <si>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</si>
  <si>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</si>
  <si>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</si>
  <si>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</si>
  <si>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</si>
  <si>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</si>
  <si>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</si>
  <si>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</si>
  <si>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</si>
  <si>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</si>
  <si>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</si>
  <si>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</si>
  <si>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</si>
  <si>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</si>
  <si>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</si>
  <si>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</si>
  <si>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</si>
  <si>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</si>
  <si>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</si>
  <si>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</si>
  <si>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</si>
  <si>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</si>
  <si>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</si>
  <si>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</si>
  <si>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</si>
  <si>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</si>
  <si>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</si>
  <si>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</si>
  <si>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</si>
  <si>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</si>
  <si>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</si>
  <si>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</si>
  <si>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</si>
  <si>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</si>
  <si>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</si>
  <si>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</si>
  <si>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</si>
  <si>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</si>
  <si>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</si>
  <si>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</si>
  <si>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</si>
  <si>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</si>
  <si>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</si>
  <si>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</si>
  <si>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</si>
  <si>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</si>
  <si>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</si>
  <si>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</si>
  <si>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</si>
  <si>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</si>
  <si>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</si>
  <si>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</si>
  <si>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</si>
  <si>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</si>
  <si>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</si>
  <si>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</si>
  <si>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</si>
  <si>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</si>
  <si>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</si>
  <si>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</si>
  <si>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</si>
  <si>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</si>
  <si>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</si>
  <si>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</si>
  <si>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</si>
  <si>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</si>
  <si>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</si>
  <si>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</si>
  <si>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</si>
  <si>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</si>
  <si>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</si>
  <si>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</si>
  <si>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</si>
  <si>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</si>
  <si>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</si>
  <si>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</si>
  <si>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</si>
  <si>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</si>
  <si>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</si>
  <si>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</si>
  <si>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</si>
  <si>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</si>
  <si>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</si>
  <si>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</si>
  <si>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</si>
  <si>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</si>
  <si>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</si>
  <si>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</si>
  <si>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</si>
  <si>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</si>
  <si>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</si>
  <si>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</si>
  <si>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</si>
  <si>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</si>
  <si>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</si>
  <si>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</si>
  <si>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</si>
  <si>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</si>
  <si>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</si>
  <si>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</si>
  <si>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</si>
  <si>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</si>
  <si>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</si>
  <si>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</si>
  <si>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</si>
  <si>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</si>
  <si>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</si>
  <si>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</si>
  <si>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</si>
  <si>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</si>
  <si>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</si>
  <si>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</si>
  <si>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</si>
  <si>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</si>
  <si>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</si>
  <si>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</si>
  <si>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</si>
  <si>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</si>
  <si>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</si>
  <si>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</si>
  <si>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</si>
  <si>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</si>
  <si>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</si>
  <si>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</si>
  <si>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</si>
  <si>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</si>
  <si>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</si>
  <si>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</si>
  <si>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</si>
  <si>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</si>
  <si>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</si>
  <si>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</si>
  <si>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</si>
  <si>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</si>
  <si>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</si>
  <si>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</si>
  <si>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</si>
  <si>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</si>
  <si>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</si>
  <si>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</si>
  <si>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</si>
  <si>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</si>
  <si>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</si>
  <si>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</si>
  <si>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</si>
  <si>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</si>
  <si>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</si>
  <si>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</si>
  <si>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</si>
  <si>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</si>
  <si>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</si>
  <si>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</si>
  <si>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</si>
  <si>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</si>
  <si>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</si>
  <si>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</si>
  <si>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</si>
  <si>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</si>
  <si>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</si>
  <si>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</si>
  <si>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</si>
  <si>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</si>
  <si>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</si>
  <si>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</si>
  <si>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</si>
  <si>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</si>
  <si>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</si>
  <si>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</si>
  <si>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</si>
  <si>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</si>
  <si>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</si>
  <si>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</si>
  <si>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</si>
  <si>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</si>
  <si>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</si>
  <si>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</si>
  <si>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</si>
  <si>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</si>
  <si>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</si>
  <si>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</si>
  <si>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</si>
  <si>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</si>
  <si>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</si>
  <si>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</si>
  <si>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</si>
  <si>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</si>
  <si>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</si>
  <si>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</si>
  <si>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</si>
  <si>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</si>
  <si>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</si>
  <si>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</si>
  <si>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</si>
  <si>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</si>
  <si>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</si>
  <si>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</si>
  <si>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</si>
  <si>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</si>
  <si>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</si>
  <si>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</si>
  <si>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</si>
  <si>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</si>
  <si>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</si>
  <si>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</si>
  <si>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</si>
  <si>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</si>
  <si>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</si>
  <si>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</si>
  <si>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</si>
  <si>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</si>
  <si>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</si>
  <si>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</si>
  <si>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</si>
  <si>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</si>
  <si>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</si>
  <si>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</si>
  <si>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</si>
  <si>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</si>
  <si>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</si>
  <si>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</si>
  <si>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</si>
  <si>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</si>
  <si>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</si>
  <si>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</si>
  <si>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</si>
  <si>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</si>
  <si>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</si>
  <si>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</si>
  <si>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</si>
  <si>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</si>
  <si>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</si>
  <si>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</si>
  <si>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</si>
  <si>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</si>
  <si>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</si>
  <si>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</si>
  <si>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</si>
  <si>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</si>
  <si>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</si>
  <si>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</si>
  <si>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</si>
  <si>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</si>
  <si>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</si>
  <si>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</si>
  <si>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</si>
  <si>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</si>
  <si>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</si>
  <si>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</si>
  <si>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</si>
  <si>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</si>
  <si>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</si>
  <si>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</si>
  <si>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</si>
  <si>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</si>
  <si>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</si>
  <si>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</si>
  <si>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</si>
  <si>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</si>
  <si>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</si>
  <si>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</si>
  <si>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</si>
  <si>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</si>
  <si>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</si>
  <si>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</si>
  <si>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</si>
  <si>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</si>
  <si>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</si>
  <si>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</si>
  <si>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</si>
  <si>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</si>
  <si>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</si>
  <si>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</si>
  <si>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</si>
  <si>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</si>
  <si>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</si>
  <si>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</si>
  <si>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</si>
  <si>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</si>
  <si>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</si>
  <si>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</si>
  <si>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</si>
  <si>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</si>
  <si>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</si>
  <si>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</si>
  <si>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</si>
  <si>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</si>
  <si>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</si>
  <si>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</si>
  <si>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</si>
  <si>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</si>
  <si>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</si>
  <si>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</si>
  <si>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</si>
  <si>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</si>
  <si>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</si>
  <si>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</si>
  <si>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</si>
  <si>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</si>
  <si>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</si>
  <si>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</si>
  <si>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</si>
  <si>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</si>
  <si>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</si>
  <si>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</si>
  <si>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</si>
  <si>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</si>
  <si>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</si>
  <si>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</si>
  <si>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</si>
  <si>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</si>
  <si>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</si>
  <si>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</si>
  <si>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</si>
  <si>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</si>
  <si>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</si>
  <si>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</si>
  <si>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</si>
  <si>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</si>
  <si>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</si>
  <si>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</si>
  <si>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</si>
  <si>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</si>
  <si>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</si>
  <si>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</si>
  <si>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</si>
  <si>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</si>
  <si>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</si>
  <si>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</si>
  <si>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</si>
  <si>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</si>
  <si>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</si>
  <si>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</si>
  <si>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</si>
  <si>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</si>
  <si>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</si>
  <si>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</si>
  <si>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</si>
  <si>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</si>
  <si>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</si>
  <si>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</si>
  <si>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</si>
  <si>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</si>
  <si>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</si>
  <si>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</si>
  <si>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</si>
  <si>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</si>
  <si>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</si>
  <si>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</si>
  <si>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</si>
  <si>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</si>
  <si>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</si>
  <si>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</si>
  <si>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</si>
  <si>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</si>
  <si>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</si>
  <si>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</si>
  <si>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</si>
  <si>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</si>
  <si>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</si>
  <si>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</si>
  <si>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</si>
  <si>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</si>
  <si>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</si>
  <si>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</si>
  <si>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</si>
  <si>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</si>
  <si>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</si>
  <si>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</si>
  <si>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</si>
  <si>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</si>
  <si>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</si>
  <si>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</si>
  <si>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</si>
  <si>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</si>
  <si>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</si>
  <si>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</si>
  <si>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</si>
  <si>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</si>
  <si>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</si>
  <si>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</si>
  <si>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</si>
  <si>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</si>
  <si>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</si>
  <si>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</si>
  <si>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</si>
  <si>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</si>
  <si>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</si>
  <si>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</si>
  <si>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</si>
  <si>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</si>
  <si>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</si>
  <si>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</si>
  <si>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</si>
  <si>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</si>
  <si>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</si>
  <si>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</si>
  <si>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</si>
  <si>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</si>
  <si>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</si>
  <si>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</si>
  <si>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</si>
  <si>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</si>
  <si>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</si>
  <si>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</si>
  <si>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</si>
  <si>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</si>
  <si>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</si>
  <si>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</si>
  <si>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</si>
  <si>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</si>
  <si>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</si>
  <si>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</si>
  <si>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</si>
  <si>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</si>
  <si>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</si>
  <si>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</si>
  <si>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</si>
  <si>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</si>
  <si>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</si>
  <si>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</si>
  <si>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</si>
  <si>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</si>
  <si>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</si>
  <si>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</si>
  <si>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</si>
  <si>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</si>
  <si>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</si>
  <si>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</si>
  <si>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</si>
  <si>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</si>
  <si>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</si>
  <si>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</si>
  <si>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</si>
  <si>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</si>
  <si>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</si>
  <si>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</si>
  <si>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</si>
  <si>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</si>
  <si>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</si>
  <si>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</si>
  <si>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</si>
  <si>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</si>
  <si>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</si>
  <si>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</si>
  <si>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</si>
  <si>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</si>
  <si>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</si>
  <si>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</si>
  <si>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</si>
  <si>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</si>
  <si>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</si>
  <si>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</si>
  <si>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</si>
  <si>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</si>
  <si>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</si>
  <si>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</si>
  <si>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</si>
  <si>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</si>
  <si>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</si>
  <si>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</si>
  <si>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</si>
  <si>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</si>
  <si>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</si>
  <si>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</si>
  <si>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</si>
  <si>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</si>
  <si>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</si>
  <si>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</si>
  <si>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</si>
  <si>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</si>
  <si>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</si>
  <si>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</si>
  <si>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</si>
  <si>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</si>
  <si>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</si>
  <si>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</si>
  <si>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</si>
  <si>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</si>
  <si>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</si>
  <si>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</si>
  <si>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</si>
  <si>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</si>
  <si>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</si>
  <si>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</si>
  <si>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</si>
  <si>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</si>
  <si>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</si>
  <si>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</si>
  <si>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</si>
  <si>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</si>
  <si>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</si>
  <si>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</si>
  <si>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</si>
  <si>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</si>
  <si>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</si>
  <si>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</si>
  <si>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</si>
  <si>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</si>
  <si>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</si>
  <si>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</si>
  <si>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</si>
  <si>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</si>
  <si>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</si>
  <si>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</si>
  <si>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</si>
  <si>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</si>
  <si>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</si>
  <si>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</si>
  <si>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</si>
  <si>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</si>
  <si>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</si>
  <si>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</si>
  <si>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</si>
  <si>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</si>
  <si>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</si>
  <si>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</si>
  <si>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</si>
  <si>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</si>
  <si>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</si>
  <si>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</si>
  <si>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</si>
  <si>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</si>
  <si>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</si>
  <si>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</si>
  <si>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</si>
  <si>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</si>
  <si>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</si>
  <si>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</si>
  <si>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</si>
  <si>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</si>
  <si>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</si>
  <si>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</si>
  <si>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</si>
  <si>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</si>
  <si>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</si>
  <si>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</si>
  <si>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</si>
  <si>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</si>
  <si>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</si>
  <si>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</si>
  <si>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</si>
  <si>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</si>
  <si>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</si>
  <si>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</si>
  <si>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</si>
  <si>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</si>
  <si>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</si>
  <si>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</si>
  <si>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</si>
  <si>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</si>
  <si>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</si>
  <si>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</si>
  <si>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</si>
  <si>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</si>
  <si>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</si>
  <si>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</si>
  <si>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</si>
  <si>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</si>
  <si>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</si>
  <si>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</si>
  <si>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</si>
  <si>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</si>
  <si>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</si>
  <si>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</si>
  <si>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</si>
  <si>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</si>
  <si>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</si>
  <si>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</si>
  <si>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</si>
  <si>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</si>
  <si>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</si>
  <si>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</si>
  <si>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</si>
  <si>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</si>
  <si>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</si>
  <si>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</si>
  <si>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</si>
  <si>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</si>
  <si>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</si>
  <si>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</si>
  <si>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</si>
  <si>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</si>
  <si>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</si>
  <si>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</si>
  <si>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</si>
  <si>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</si>
  <si>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</si>
  <si>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</si>
  <si>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</si>
  <si>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</si>
  <si>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</si>
  <si>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</si>
  <si>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</si>
  <si>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</si>
  <si>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</si>
  <si>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</si>
  <si>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</si>
  <si>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</si>
  <si>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</si>
  <si>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</si>
  <si>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</si>
  <si>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</si>
  <si>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</si>
  <si>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</si>
  <si>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</si>
  <si>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</si>
  <si>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</si>
  <si>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</si>
  <si>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</si>
  <si>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</si>
  <si>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</si>
  <si>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</si>
  <si>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</si>
  <si>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</si>
  <si>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</si>
  <si>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</si>
  <si>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</si>
  <si>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</si>
  <si>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</si>
  <si>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</si>
  <si>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</si>
  <si>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</si>
  <si>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</si>
  <si>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</si>
  <si>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</si>
  <si>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</si>
  <si>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</si>
  <si>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</si>
  <si>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</si>
  <si>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</si>
  <si>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</si>
  <si>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</si>
  <si>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</si>
  <si>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</si>
  <si>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</si>
  <si>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</si>
  <si>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</si>
  <si>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</si>
  <si>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</si>
  <si>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</si>
  <si>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</si>
  <si>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</si>
  <si>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</si>
  <si>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</si>
  <si>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</si>
  <si>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</si>
  <si>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</si>
  <si>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</si>
  <si>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</si>
  <si>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</si>
  <si>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</si>
  <si>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</si>
  <si>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</si>
  <si>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</si>
  <si>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</si>
  <si>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</si>
  <si>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</si>
  <si>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</si>
  <si>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</si>
  <si>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</si>
  <si>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</si>
  <si>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</si>
  <si>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</si>
  <si>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</si>
  <si>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</si>
  <si>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</si>
  <si>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</si>
  <si>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</si>
  <si>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</si>
  <si>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</si>
  <si>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</si>
  <si>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</si>
  <si>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</si>
  <si>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</si>
  <si>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</si>
  <si>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</si>
  <si>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</si>
  <si>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</si>
  <si>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</si>
  <si>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</si>
  <si>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</si>
  <si>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</si>
  <si>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</si>
  <si>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</si>
  <si>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</si>
  <si>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</si>
  <si>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</si>
  <si>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</si>
  <si>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</si>
  <si>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</si>
  <si>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</si>
  <si>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</si>
  <si>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</si>
  <si>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</si>
  <si>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</si>
  <si>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</si>
  <si>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</si>
  <si>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</si>
  <si>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</si>
  <si>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</si>
  <si>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</si>
  <si>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</si>
  <si>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</si>
  <si>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</si>
  <si>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</si>
  <si>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</si>
  <si>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</si>
  <si>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</si>
  <si>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</si>
  <si>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</si>
  <si>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</si>
  <si>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</si>
  <si>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</si>
  <si>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</si>
  <si>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</si>
  <si>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</si>
  <si>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</si>
  <si>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</si>
  <si>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</si>
  <si>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</si>
  <si>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</si>
  <si>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</si>
  <si>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</si>
  <si>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</si>
  <si>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</si>
  <si>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</si>
  <si>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</si>
  <si>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</si>
  <si>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</si>
  <si>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</si>
  <si>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</si>
  <si>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</si>
  <si>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</si>
  <si>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</si>
  <si>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</si>
  <si>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</si>
  <si>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</si>
  <si>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</si>
  <si>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</si>
  <si>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</si>
  <si>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</si>
  <si>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</si>
  <si>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</si>
  <si>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</si>
  <si>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</si>
  <si>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</si>
  <si>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</si>
  <si>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</si>
  <si>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</si>
  <si>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</si>
  <si>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</si>
  <si>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</si>
  <si>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</si>
  <si>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</si>
  <si>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</si>
  <si>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</si>
  <si>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</si>
  <si>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</si>
  <si>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</si>
  <si>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</si>
  <si>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</si>
  <si>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</si>
  <si>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</si>
  <si>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</si>
  <si>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</si>
  <si>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</si>
  <si>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</si>
  <si>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</si>
  <si>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</si>
  <si>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</si>
  <si>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</si>
  <si>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</si>
  <si>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</si>
  <si>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</si>
  <si>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</si>
  <si>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</si>
  <si>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</si>
  <si>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</si>
  <si>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</si>
  <si>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</si>
  <si>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</si>
  <si>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</si>
  <si>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</si>
  <si>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</si>
  <si>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</si>
  <si>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</si>
  <si>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</si>
  <si>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</si>
  <si>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</si>
  <si>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</si>
  <si>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</si>
  <si>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</si>
  <si>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</si>
  <si>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</si>
  <si>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</si>
  <si>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</si>
  <si>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</si>
  <si>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</si>
  <si>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</si>
  <si>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</si>
  <si>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</si>
  <si>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</si>
  <si>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</si>
  <si>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</si>
  <si>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</si>
  <si>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</si>
  <si>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</si>
  <si>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</si>
  <si>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</si>
  <si>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</si>
  <si>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</si>
  <si>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</si>
  <si>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</si>
  <si>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</si>
  <si>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</si>
  <si>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</si>
  <si>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</si>
  <si>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</si>
  <si>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</si>
  <si>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</si>
  <si>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</si>
  <si>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</si>
  <si>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</si>
  <si>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</si>
  <si>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</si>
  <si>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</si>
  <si>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</si>
  <si>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</si>
  <si>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</si>
  <si>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</si>
  <si>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</si>
  <si>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</si>
  <si>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</si>
  <si>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</si>
  <si>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</si>
  <si>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</si>
  <si>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</si>
  <si>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</si>
  <si>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</si>
  <si>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</si>
  <si>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</si>
  <si>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</si>
  <si>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</si>
  <si>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</si>
  <si>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</si>
  <si>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</si>
  <si>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</si>
  <si>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</si>
  <si>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</si>
  <si>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</si>
  <si>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</si>
  <si>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</si>
  <si>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</si>
  <si>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</si>
  <si>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</si>
  <si>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</si>
  <si>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</si>
  <si>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</si>
  <si>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</si>
  <si>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</si>
  <si>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</si>
  <si>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</si>
  <si>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</si>
  <si>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</si>
  <si>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</si>
  <si>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</si>
  <si>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</si>
  <si>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</si>
  <si>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</si>
  <si>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</si>
  <si>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</si>
  <si>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</si>
  <si>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</si>
  <si>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</si>
  <si>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</si>
  <si>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</si>
  <si>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</si>
  <si>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</si>
  <si>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</si>
  <si>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</si>
  <si>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</si>
  <si>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</si>
  <si>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</si>
  <si>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</si>
  <si>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</si>
  <si>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</si>
  <si>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</si>
  <si>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</si>
  <si>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</si>
  <si>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</si>
  <si>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</si>
  <si>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</si>
  <si>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</si>
  <si>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</si>
  <si>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</si>
  <si>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</si>
  <si>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</si>
  <si>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</si>
  <si>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</si>
  <si>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</si>
  <si>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</si>
  <si>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</si>
  <si>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</si>
  <si>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</si>
  <si>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</si>
  <si>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</si>
  <si>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</si>
  <si>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</si>
  <si>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</si>
  <si>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</si>
  <si>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</si>
  <si>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</si>
  <si>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</si>
  <si>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</si>
  <si>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</si>
  <si>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</si>
  <si>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</si>
  <si>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</si>
  <si>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</si>
  <si>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</si>
  <si>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</si>
  <si>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</si>
  <si>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</si>
  <si>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</si>
  <si>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</si>
  <si>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</si>
  <si>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</si>
  <si>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</si>
  <si>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</si>
  <si>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</si>
  <si>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</si>
  <si>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</si>
  <si>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</si>
  <si>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</si>
  <si>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</si>
  <si>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</si>
  <si>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</si>
  <si>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</si>
  <si>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</si>
  <si>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</si>
  <si>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</si>
  <si>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</si>
  <si>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</si>
  <si>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</si>
  <si>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</si>
  <si>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</si>
  <si>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</si>
  <si>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</si>
  <si>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</si>
  <si>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</si>
  <si>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</si>
  <si>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</si>
  <si>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</si>
  <si>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</si>
  <si>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</si>
  <si>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</si>
  <si>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</si>
  <si>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</si>
  <si>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</si>
  <si>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</si>
  <si>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</si>
  <si>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</si>
  <si>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</si>
  <si>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</si>
  <si>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</si>
  <si>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</si>
  <si>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</si>
  <si>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</si>
  <si>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</si>
  <si>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</si>
  <si>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</si>
  <si>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</si>
  <si>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</si>
  <si>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</si>
  <si>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</si>
  <si>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</si>
  <si>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</si>
  <si>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</si>
  <si>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</si>
  <si>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</si>
  <si>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</si>
  <si>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</si>
  <si>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</si>
  <si>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</si>
  <si>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</si>
  <si>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</si>
  <si>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</si>
  <si>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</si>
  <si>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</si>
  <si>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</si>
  <si>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</si>
  <si>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</si>
  <si>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</si>
  <si>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</si>
  <si>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</si>
  <si>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</si>
  <si>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</si>
  <si>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</si>
  <si>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</si>
  <si>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</si>
  <si>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</si>
  <si>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</si>
  <si>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</si>
  <si>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</si>
  <si>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</si>
  <si>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</si>
  <si>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</si>
  <si>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</si>
  <si>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</si>
  <si>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</si>
  <si>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</si>
  <si>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</si>
  <si>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</si>
  <si>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</si>
  <si>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</si>
  <si>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</si>
  <si>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</si>
  <si>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</si>
  <si>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</si>
  <si>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</si>
  <si>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</si>
  <si>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</si>
  <si>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</si>
  <si>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</si>
  <si>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</si>
  <si>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</si>
  <si>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</si>
  <si>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</si>
  <si>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</si>
  <si>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</si>
  <si>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</si>
  <si>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</si>
  <si>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</si>
  <si>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</si>
  <si>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</si>
  <si>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</si>
  <si>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</si>
  <si>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</si>
  <si>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</si>
  <si>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</si>
  <si>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</si>
  <si>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</si>
  <si>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</si>
  <si>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</si>
  <si>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</si>
  <si>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</si>
  <si>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</si>
  <si>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</si>
  <si>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</si>
  <si>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</si>
  <si>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</si>
  <si>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</si>
  <si>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</si>
  <si>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</si>
  <si>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</si>
  <si>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</si>
  <si>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</si>
  <si>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</si>
  <si>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</si>
  <si>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</si>
  <si>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</si>
  <si>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</si>
  <si>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</si>
  <si>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</si>
  <si>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</si>
  <si>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</si>
  <si>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</si>
  <si>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</si>
  <si>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</si>
  <si>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</si>
  <si>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</si>
  <si>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</si>
  <si>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</si>
  <si>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</si>
  <si>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</si>
  <si>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</si>
  <si>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</si>
  <si>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</si>
  <si>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</si>
  <si>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</si>
  <si>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</si>
  <si>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</si>
  <si>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</si>
  <si>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</si>
  <si>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</si>
  <si>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</si>
  <si>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</si>
  <si>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</si>
  <si>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</si>
  <si>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</si>
  <si>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</si>
  <si>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</si>
  <si>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</si>
  <si>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</si>
  <si>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</si>
  <si>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</si>
  <si>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</si>
  <si>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</si>
  <si>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</si>
  <si>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</si>
  <si>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</si>
  <si>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</si>
  <si>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</si>
  <si>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</si>
  <si>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</si>
  <si>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</si>
  <si>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</si>
  <si>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</si>
  <si>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</si>
  <si>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</si>
  <si>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</si>
  <si>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</si>
  <si>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</si>
  <si>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</si>
  <si>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</si>
  <si>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</si>
  <si>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</si>
  <si>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</si>
  <si>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</si>
  <si>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</si>
  <si>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</si>
  <si>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</si>
  <si>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</si>
  <si>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</si>
  <si>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</si>
  <si>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</si>
  <si>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</si>
  <si>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</si>
  <si>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</si>
  <si>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</si>
  <si>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</si>
  <si>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</si>
  <si>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</si>
  <si>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</si>
  <si>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</si>
  <si>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</si>
  <si>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</si>
  <si>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</si>
  <si>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</si>
  <si>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</si>
  <si>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</si>
  <si>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</si>
  <si>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</si>
  <si>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</si>
  <si>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</si>
  <si>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</si>
  <si>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</si>
  <si>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</si>
  <si>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</si>
  <si>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</si>
  <si>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</si>
  <si>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</si>
  <si>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</si>
  <si>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</si>
  <si>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</si>
  <si>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</si>
  <si>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</si>
  <si>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</si>
  <si>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</si>
  <si>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</si>
  <si>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</si>
  <si>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</si>
  <si>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</si>
  <si>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</si>
  <si>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</si>
  <si>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</si>
  <si>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</si>
  <si>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</si>
  <si>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</si>
  <si>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</si>
  <si>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</si>
  <si>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</si>
  <si>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</si>
  <si>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</si>
  <si>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</si>
  <si>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</si>
  <si>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</si>
  <si>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</si>
  <si>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</si>
  <si>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</si>
  <si>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</si>
  <si>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</si>
  <si>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</si>
  <si>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</si>
  <si>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</si>
  <si>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</si>
  <si>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</si>
  <si>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</si>
  <si>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</si>
  <si>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</si>
  <si>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</si>
  <si>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</si>
  <si>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</si>
  <si>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</si>
  <si>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</si>
  <si>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</si>
  <si>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</si>
  <si>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</si>
  <si>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</si>
  <si>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</si>
  <si>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</si>
  <si>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</si>
  <si>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</si>
  <si>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</si>
  <si>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</si>
  <si>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</si>
  <si>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</si>
  <si>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</si>
  <si>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</si>
  <si>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</si>
  <si>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</si>
  <si>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</si>
  <si>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</si>
  <si>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</si>
  <si>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</si>
  <si>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</si>
  <si>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</si>
  <si>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</si>
  <si>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</si>
  <si>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</si>
  <si>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</si>
  <si>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</si>
  <si>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</si>
  <si>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</si>
  <si>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</si>
  <si>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</si>
  <si>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</si>
  <si>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</si>
  <si>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</si>
  <si>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</si>
  <si>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</si>
  <si>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</si>
  <si>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</si>
  <si>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</si>
  <si>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</si>
  <si>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</si>
  <si>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</si>
  <si>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</si>
  <si>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</si>
  <si>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</si>
  <si>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</si>
  <si>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</si>
  <si>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</si>
  <si>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</si>
  <si>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</si>
  <si>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</si>
  <si>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</si>
  <si>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</si>
  <si>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</si>
  <si>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</si>
  <si>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</si>
  <si>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</si>
  <si>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</si>
  <si>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</si>
  <si>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</si>
  <si>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</si>
  <si>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</si>
  <si>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</si>
  <si>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</si>
  <si>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</si>
  <si>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</si>
  <si>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</si>
  <si>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</si>
  <si>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</si>
  <si>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</si>
  <si>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</si>
  <si>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</si>
  <si>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</si>
  <si>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</si>
  <si>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</si>
  <si>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</si>
  <si>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</si>
  <si>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</si>
  <si>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</si>
  <si>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</si>
  <si>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</si>
  <si>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</si>
  <si>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</si>
  <si>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</si>
  <si>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</si>
  <si>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</si>
  <si>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</si>
  <si>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</si>
  <si>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</si>
  <si>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</si>
  <si>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</si>
  <si>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</si>
  <si>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</si>
  <si>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</si>
  <si>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</si>
  <si>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</si>
  <si>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</si>
  <si>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</si>
  <si>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</si>
  <si>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</si>
  <si>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</si>
  <si>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</si>
  <si>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</si>
  <si>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</si>
  <si>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</si>
  <si>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</si>
  <si>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</si>
  <si>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</si>
  <si>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</si>
  <si>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</si>
  <si>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</si>
  <si>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</si>
  <si>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</si>
  <si>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</si>
  <si>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</si>
  <si>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</si>
  <si>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</si>
  <si>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</si>
  <si>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</si>
  <si>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</si>
  <si>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</si>
  <si>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</si>
  <si>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</si>
  <si>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</si>
  <si>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</si>
  <si>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</si>
  <si>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</si>
  <si>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</si>
  <si>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</si>
  <si>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</si>
  <si>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</si>
  <si>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</si>
  <si>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</si>
  <si>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</si>
  <si>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</si>
  <si>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</si>
  <si>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</si>
  <si>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</si>
  <si>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</si>
  <si>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</si>
  <si>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</si>
  <si>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</si>
  <si>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</si>
  <si>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</si>
  <si>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</si>
  <si>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</si>
  <si>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</si>
  <si>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</si>
  <si>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</si>
  <si>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</si>
  <si>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</si>
  <si>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</si>
  <si>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</si>
  <si>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</si>
  <si>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</si>
  <si>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</si>
  <si>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</si>
  <si>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</si>
  <si>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</si>
  <si>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</si>
  <si>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</si>
  <si>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</si>
  <si>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</si>
  <si>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</si>
  <si>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</si>
  <si>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</si>
  <si>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</si>
  <si>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</si>
  <si>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</si>
  <si>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</si>
  <si>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</si>
  <si>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</si>
  <si>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</si>
  <si>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</si>
  <si>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</si>
  <si>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</si>
  <si>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</si>
  <si>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</si>
  <si>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</si>
  <si>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</si>
  <si>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</si>
  <si>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</si>
  <si>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</si>
  <si>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</si>
  <si>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</si>
  <si>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</si>
  <si>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</si>
  <si>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</si>
  <si>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</si>
  <si>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</si>
  <si>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</si>
  <si>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</si>
  <si>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</si>
  <si>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</si>
  <si>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</si>
  <si>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</si>
  <si>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</si>
  <si>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</si>
  <si>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</si>
  <si>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</si>
  <si>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</si>
  <si>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</si>
  <si>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</si>
  <si>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</si>
  <si>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</si>
  <si>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</si>
  <si>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</si>
  <si>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</si>
  <si>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</si>
  <si>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</si>
  <si>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</si>
  <si>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</si>
  <si>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</si>
  <si>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</si>
  <si>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</si>
  <si>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</si>
  <si>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</si>
  <si>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</si>
  <si>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</si>
  <si>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</si>
  <si>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</si>
  <si>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</si>
  <si>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</si>
  <si>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</si>
  <si>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</si>
  <si>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</si>
  <si>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</si>
  <si>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</si>
  <si>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</si>
  <si>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</si>
  <si>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</si>
  <si>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</si>
  <si>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</si>
  <si>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</si>
  <si>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</si>
  <si>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</si>
  <si>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</si>
  <si>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</si>
  <si>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</si>
  <si>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</si>
  <si>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</si>
  <si>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</si>
  <si>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</si>
  <si>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</si>
  <si>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</si>
  <si>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</si>
  <si>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</si>
  <si>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</si>
  <si>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</si>
  <si>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</si>
  <si>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</si>
  <si>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</si>
  <si>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</si>
  <si>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</si>
  <si>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</si>
  <si>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</si>
  <si>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</si>
  <si>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</si>
  <si>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</si>
  <si>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</si>
  <si>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</si>
  <si>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</si>
  <si>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</si>
  <si>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</si>
  <si>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</si>
  <si>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</si>
  <si>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</si>
  <si>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</si>
  <si>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</si>
  <si>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</si>
  <si>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</si>
  <si>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</si>
  <si>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</si>
  <si>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</si>
  <si>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</si>
  <si>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</si>
  <si>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</si>
  <si>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</si>
  <si>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</si>
  <si>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</si>
  <si>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</si>
  <si>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</si>
  <si>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</si>
  <si>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</si>
  <si>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</si>
  <si>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</si>
  <si>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</si>
  <si>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</si>
  <si>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</si>
  <si>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</si>
  <si>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</si>
  <si>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</si>
  <si>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</si>
  <si>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</si>
  <si>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</si>
  <si>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</si>
  <si>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</si>
  <si>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</si>
  <si>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</si>
  <si>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</si>
  <si>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</si>
  <si>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</si>
  <si>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</si>
  <si>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</si>
  <si>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</si>
  <si>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</si>
  <si>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</si>
  <si>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</si>
  <si>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</si>
  <si>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</si>
  <si>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</si>
  <si>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</si>
  <si>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</si>
  <si>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</si>
  <si>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</si>
  <si>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</si>
  <si>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</si>
  <si>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</si>
  <si>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</si>
  <si>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</si>
  <si>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</si>
  <si>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</si>
  <si>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</si>
  <si>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</si>
  <si>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</si>
  <si>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</si>
  <si>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</si>
  <si>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</si>
  <si>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</si>
  <si>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</si>
  <si>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</si>
  <si>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</si>
  <si>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</si>
  <si>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</si>
  <si>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</si>
  <si>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</si>
  <si>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</si>
  <si>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</si>
  <si>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</si>
  <si>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</si>
  <si>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</si>
  <si>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</si>
  <si>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</si>
  <si>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</si>
  <si>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</si>
  <si>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</si>
  <si>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</si>
  <si>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</si>
  <si>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</si>
  <si>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</si>
  <si>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</si>
  <si>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</si>
  <si>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</si>
  <si>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</si>
  <si>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</si>
  <si>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</si>
  <si>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</si>
  <si>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</si>
  <si>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</si>
  <si>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</si>
  <si>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</si>
  <si>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</si>
  <si>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</si>
  <si>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</si>
  <si>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</si>
  <si>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</si>
  <si>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</si>
  <si>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</si>
  <si>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</si>
  <si>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</si>
  <si>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</si>
  <si>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</si>
  <si>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</si>
  <si>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</si>
  <si>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</si>
  <si>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</si>
  <si>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</si>
  <si>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</si>
  <si>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</si>
  <si>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</si>
  <si>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</si>
  <si>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</si>
  <si>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</si>
  <si>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</si>
  <si>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</si>
  <si>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</si>
  <si>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</si>
  <si>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</si>
  <si>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</si>
  <si>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</si>
  <si>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</si>
  <si>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</si>
  <si>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</si>
  <si>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</si>
  <si>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</si>
  <si>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</si>
  <si>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</si>
  <si>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</si>
  <si>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</si>
  <si>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</si>
  <si>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</si>
  <si>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</si>
  <si>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</si>
  <si>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</si>
  <si>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</si>
  <si>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</si>
  <si>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</si>
  <si>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</si>
  <si>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</si>
  <si>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</si>
  <si>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</si>
  <si>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</si>
  <si>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</si>
  <si>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</si>
  <si>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</si>
  <si>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</si>
  <si>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</si>
  <si>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</si>
  <si>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</si>
  <si>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</si>
  <si>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</si>
  <si>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</si>
  <si>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</si>
  <si>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</si>
  <si>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</si>
  <si>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</si>
  <si>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</si>
  <si>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</si>
  <si>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</si>
  <si>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</si>
  <si>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</si>
  <si>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</si>
  <si>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</si>
  <si>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</si>
  <si>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</si>
  <si>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</si>
  <si>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</si>
  <si>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</si>
  <si>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</si>
  <si>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</si>
  <si>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</si>
  <si>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</si>
  <si>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</si>
  <si>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</si>
  <si>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</si>
  <si>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</si>
  <si>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</si>
  <si>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</si>
  <si>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</si>
  <si>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</si>
  <si>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</si>
  <si>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</si>
  <si>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</si>
  <si>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</si>
  <si>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</si>
  <si>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</si>
  <si>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</si>
  <si>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</si>
  <si>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</si>
  <si>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</si>
  <si>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</si>
  <si>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</si>
  <si>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</si>
  <si>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</si>
  <si>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</si>
  <si>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</si>
  <si>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</si>
  <si>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</si>
  <si>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</si>
  <si>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</si>
  <si>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</si>
  <si>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</si>
  <si>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</si>
  <si>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</si>
  <si>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</si>
  <si>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</si>
  <si>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</si>
  <si>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</si>
  <si>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</si>
  <si>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</si>
  <si>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</si>
  <si>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</si>
  <si>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</si>
  <si>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</si>
  <si>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</si>
  <si>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</si>
  <si>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</si>
  <si>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</si>
  <si>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</si>
  <si>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</si>
  <si>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</si>
  <si>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</si>
  <si>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</si>
  <si>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</si>
  <si>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</si>
  <si>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</si>
  <si>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</si>
  <si>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</si>
  <si>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</si>
  <si>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</si>
  <si>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</si>
  <si>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</si>
  <si>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</si>
  <si>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</si>
  <si>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</si>
  <si>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</si>
  <si>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</si>
  <si>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</si>
  <si>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</si>
  <si>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</si>
  <si>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</si>
  <si>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</si>
  <si>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</si>
  <si>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</si>
  <si>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</si>
  <si>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</si>
  <si>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</si>
  <si>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</si>
  <si>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</si>
  <si>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</si>
  <si>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</si>
  <si>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</si>
  <si>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</si>
  <si>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</si>
  <si>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</si>
  <si>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</si>
  <si>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</si>
  <si>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</si>
  <si>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</si>
  <si>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</si>
  <si>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</si>
  <si>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</si>
  <si>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</si>
  <si>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</si>
  <si>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</si>
  <si>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</si>
  <si>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</si>
  <si>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</si>
  <si>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</si>
  <si>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</si>
  <si>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</si>
  <si>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</si>
  <si>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</si>
  <si>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</si>
  <si>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</si>
  <si>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</si>
  <si>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</si>
  <si>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</si>
  <si>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</si>
  <si>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</si>
  <si>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</si>
  <si>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</si>
  <si>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</si>
  <si>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</si>
  <si>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</si>
  <si>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</si>
  <si>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</si>
  <si>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</si>
  <si>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</si>
  <si>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</si>
  <si>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</si>
  <si>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</si>
  <si>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</si>
  <si>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</si>
  <si>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</si>
  <si>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</si>
  <si>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</si>
  <si>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</si>
  <si>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</si>
  <si>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</si>
  <si>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</si>
  <si>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</si>
  <si>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</si>
  <si>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</si>
  <si>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</si>
  <si>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</si>
  <si>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</si>
  <si>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</si>
  <si>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</si>
  <si>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</si>
  <si>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</si>
  <si>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</si>
  <si>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</si>
  <si>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</si>
  <si>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</si>
  <si>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</si>
  <si>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</si>
  <si>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</si>
  <si>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</si>
  <si>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</si>
  <si>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</si>
  <si>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</si>
  <si>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</si>
  <si>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</si>
  <si>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</si>
  <si>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</si>
  <si>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</si>
  <si>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</si>
  <si>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</si>
  <si>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</si>
  <si>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</si>
  <si>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</si>
  <si>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</si>
  <si>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</si>
  <si>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</si>
  <si>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</si>
  <si>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</si>
  <si>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</si>
  <si>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</si>
  <si>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</si>
  <si>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</si>
  <si>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</si>
  <si>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</si>
  <si>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</si>
  <si>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</si>
  <si>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</si>
  <si>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</si>
  <si>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</si>
  <si>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</si>
  <si>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</si>
  <si>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</si>
  <si>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</si>
  <si>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</si>
  <si>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</si>
  <si>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</si>
  <si>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</si>
  <si>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</si>
  <si>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</si>
  <si>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</si>
  <si>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</si>
  <si>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</si>
  <si>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</si>
  <si>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</si>
  <si>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</si>
  <si>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</si>
  <si>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</si>
  <si>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</si>
  <si>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</si>
  <si>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</si>
  <si>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</si>
  <si>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</si>
  <si>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</si>
  <si>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</si>
  <si>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</si>
  <si>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</si>
  <si>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</si>
  <si>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</si>
  <si>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</si>
  <si>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</si>
  <si>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</si>
  <si>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</si>
  <si>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</si>
  <si>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</si>
  <si>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</si>
  <si>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</si>
  <si>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</si>
  <si>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</si>
  <si>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</si>
  <si>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</si>
  <si>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</si>
  <si>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</si>
  <si>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</si>
  <si>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</si>
  <si>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</si>
  <si>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</si>
  <si>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</si>
  <si>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</si>
  <si>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</si>
  <si>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</si>
  <si>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</si>
  <si>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</si>
  <si>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</si>
  <si>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</si>
  <si>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</si>
  <si>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</si>
  <si>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</si>
  <si>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</si>
  <si>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</si>
  <si>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</si>
  <si>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</si>
  <si>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</si>
  <si>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</si>
  <si>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</si>
  <si>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</si>
  <si>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</si>
  <si>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</si>
  <si>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</si>
  <si>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</si>
  <si>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</si>
  <si>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</si>
  <si>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</si>
  <si>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</si>
  <si>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</si>
  <si>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</si>
  <si>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</si>
  <si>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</si>
  <si>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</si>
  <si>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</si>
  <si>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</si>
  <si>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</si>
  <si>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</si>
  <si>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</si>
  <si>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</si>
  <si>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</si>
  <si>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</si>
  <si>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</si>
  <si>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</si>
  <si>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</si>
  <si>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</si>
  <si>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</si>
  <si>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</si>
  <si>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</si>
  <si>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</si>
  <si>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</si>
  <si>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</si>
  <si>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</si>
  <si>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</si>
  <si>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</si>
  <si>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</si>
  <si>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</si>
  <si>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</si>
  <si>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</si>
  <si>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</si>
  <si>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</si>
  <si>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</si>
  <si>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</si>
  <si>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</si>
  <si>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</si>
  <si>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</si>
  <si>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</si>
  <si>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</si>
  <si>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</si>
  <si>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</si>
  <si>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</si>
  <si>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</si>
  <si>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</si>
  <si>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</si>
  <si>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</si>
  <si>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</si>
  <si>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</si>
  <si>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</si>
  <si>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</si>
  <si>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</si>
  <si>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</si>
  <si>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</si>
  <si>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</si>
  <si>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</si>
  <si>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</si>
  <si>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</si>
  <si>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</si>
  <si>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</si>
  <si>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</si>
  <si>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</si>
  <si>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</si>
  <si>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</si>
  <si>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</si>
  <si>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</si>
  <si>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</si>
  <si>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</si>
  <si>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</si>
  <si>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</si>
  <si>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</si>
  <si>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</si>
  <si>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</si>
  <si>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</si>
  <si>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</si>
  <si>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</si>
  <si>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</si>
  <si>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</si>
  <si>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</si>
  <si>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</si>
  <si>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</si>
  <si>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</si>
  <si>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</si>
  <si>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</si>
  <si>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</si>
  <si>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</si>
  <si>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</si>
  <si>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</si>
  <si>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</si>
  <si>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</si>
  <si>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</si>
  <si>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</si>
  <si>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</si>
  <si>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</si>
  <si>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</si>
  <si>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</si>
  <si>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</si>
  <si>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</si>
  <si>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</si>
  <si>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</si>
  <si>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</si>
  <si>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</si>
  <si>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</si>
  <si>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</si>
  <si>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</si>
  <si>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</si>
  <si>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</si>
  <si>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</si>
  <si>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</si>
  <si>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</si>
  <si>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</si>
  <si>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</si>
  <si>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</si>
  <si>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</si>
  <si>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</si>
  <si>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</si>
  <si>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</si>
  <si>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</si>
  <si>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</si>
  <si>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</si>
  <si>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</si>
  <si>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</si>
  <si>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</si>
  <si>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</si>
  <si>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</si>
  <si>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</si>
  <si>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</si>
  <si>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</si>
  <si>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</si>
  <si>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</si>
  <si>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</si>
  <si>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</si>
  <si>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</si>
  <si>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</si>
  <si>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</si>
  <si>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</si>
  <si>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</si>
  <si>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</si>
  <si>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</si>
  <si>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</si>
  <si>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</si>
  <si>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</si>
  <si>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</si>
  <si>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</si>
  <si>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</si>
  <si>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</si>
  <si>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</si>
  <si>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</si>
  <si>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</si>
  <si>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</si>
  <si>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</si>
  <si>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</si>
  <si>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</si>
  <si>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</si>
  <si>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</si>
  <si>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</si>
  <si>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</si>
  <si>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</si>
  <si>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</si>
  <si>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</si>
  <si>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</si>
  <si>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</si>
  <si>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</si>
  <si>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</si>
  <si>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</si>
  <si>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</si>
  <si>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</si>
  <si>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</si>
  <si>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</si>
  <si>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</si>
  <si>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</si>
  <si>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</si>
  <si>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</si>
  <si>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</si>
  <si>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</si>
  <si>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</si>
  <si>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</si>
  <si>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</si>
  <si>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</si>
  <si>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</si>
  <si>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</si>
  <si>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</si>
  <si>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</si>
  <si>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</si>
  <si>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</si>
  <si>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</si>
  <si>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</si>
  <si>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</si>
  <si>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</si>
  <si>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</si>
  <si>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</si>
  <si>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</si>
  <si>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</si>
  <si>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</si>
  <si>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</si>
  <si>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</si>
  <si>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</si>
  <si>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</si>
  <si>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</si>
  <si>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</si>
  <si>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</si>
  <si>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</si>
  <si>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</si>
  <si>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</si>
  <si>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</si>
  <si>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</si>
  <si>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</si>
  <si>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</si>
  <si>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</si>
  <si>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</si>
  <si>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</si>
  <si>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</si>
  <si>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</si>
  <si>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</si>
  <si>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</si>
  <si>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</si>
  <si>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</si>
  <si>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</si>
  <si>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</si>
  <si>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</si>
  <si>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</si>
  <si>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</si>
  <si>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</si>
  <si>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</si>
  <si>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</si>
  <si>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</si>
  <si>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</si>
  <si>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</si>
  <si>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</si>
  <si>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</si>
  <si>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</si>
  <si>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</si>
  <si>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</si>
  <si>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</si>
  <si>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</si>
  <si>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</si>
  <si>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</si>
  <si>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</si>
  <si>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</si>
  <si>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</si>
  <si>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</si>
  <si>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</si>
  <si>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</si>
  <si>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</si>
  <si>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</si>
  <si>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</si>
  <si>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</si>
  <si>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</si>
  <si>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</si>
  <si>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</si>
  <si>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</si>
  <si>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</si>
  <si>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</si>
  <si>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 xml:space="preserve">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</si>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</sst>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49" fontId="0" fillId="0" borderId="0" xfId="1" applyNumberFormat="1" applyFont="1"/>
    <xf numFmtId="9" fontId="1" fillId="0" borderId="0" xfId="0" applyNumberFormat="1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B2E79F"/>
        </patternFill>
      </fill>
    </dxf>
    <dxf>
      <fill>
        <patternFill>
          <bgColor rgb="FFFD7C75"/>
        </patternFill>
      </fill>
    </dxf>
    <dxf>
      <fill>
        <patternFill>
          <bgColor theme="8" tint="0.59996337778862885"/>
        </patternFill>
      </fill>
    </dxf>
    <dxf>
      <fill>
        <patternFill>
          <bgColor rgb="FFFEFFA6"/>
        </patternFill>
      </fill>
    </dxf>
  </dxfs>
  <tableStyles count="0" defaultTableStyle="TableStyleMedium2" defaultPivotStyle="PivotStyleLight16"/>
  <colors>
    <mruColors>
      <color rgb="FFFFBF2F"/>
      <color rgb="FFFD7C75"/>
      <color rgb="FFFEFFA6"/>
      <color rgb="FF6EECFE"/>
      <color rgb="FF28CFFE"/>
      <color rgb="FF00B8FE"/>
      <color rgb="FF9BF2F5"/>
      <color rgb="FFB2E79F"/>
      <color rgb="FFFF40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2-E54F-BCEC-AE0F536C69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E6-D34B-AA22-E73C4139A0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E6-D34B-AA22-E73C4139A0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E6-D34B-AA22-E73C4139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0417663"/>
        <c:axId val="98541280"/>
      </c:barChart>
      <c:catAx>
        <c:axId val="14104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41280"/>
        <c:crosses val="autoZero"/>
        <c:auto val="1"/>
        <c:lblAlgn val="ctr"/>
        <c:lblOffset val="100"/>
        <c:noMultiLvlLbl val="0"/>
      </c:catAx>
      <c:valAx>
        <c:axId val="985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B-D443-9802-A72F3657B4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D9D-DD45-B726-70E9FFE377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D9D-DD45-B726-70E9FFE377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D9D-DD45-B726-70E9FFE37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739695"/>
        <c:axId val="1373835455"/>
      </c:lineChart>
      <c:catAx>
        <c:axId val="1373739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835455"/>
        <c:crosses val="autoZero"/>
        <c:auto val="1"/>
        <c:lblAlgn val="ctr"/>
        <c:lblOffset val="100"/>
        <c:noMultiLvlLbl val="0"/>
      </c:catAx>
      <c:valAx>
        <c:axId val="13738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73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1-784A-8B8B-6E7E416D72F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C8-2444-B41F-009C5DDE6D5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C8-2444-B41F-009C5DDE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7337471"/>
        <c:axId val="1387339119"/>
      </c:lineChart>
      <c:catAx>
        <c:axId val="138733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39119"/>
        <c:crosses val="autoZero"/>
        <c:auto val="1"/>
        <c:lblAlgn val="ctr"/>
        <c:lblOffset val="100"/>
        <c:noMultiLvlLbl val="0"/>
      </c:catAx>
      <c:valAx>
        <c:axId val="13873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3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4225941422594E-2"/>
          <c:y val="0.12802144412799463"/>
          <c:w val="0.92307949790794974"/>
          <c:h val="0.646190316635952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3-3B41-AEF1-D5ADE3EA10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3-3B41-AEF1-D5ADE3EA10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3-3B41-AEF1-D5ADE3EA1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56575"/>
        <c:axId val="1443772047"/>
      </c:lineChart>
      <c:catAx>
        <c:axId val="146985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772047"/>
        <c:crosses val="autoZero"/>
        <c:auto val="1"/>
        <c:lblAlgn val="ctr"/>
        <c:lblOffset val="100"/>
        <c:noMultiLvlLbl val="0"/>
      </c:catAx>
      <c:valAx>
        <c:axId val="14437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5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Subcatergory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85947348228803"/>
          <c:y val="5.197986577181208E-2"/>
          <c:w val="0.75047591208871511"/>
          <c:h val="0.742287956455107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2-1A4C-9A1B-4B5AAADFD0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36-FE44-AC8B-559B1B78D1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36-FE44-AC8B-559B1B78D1E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2C-4740-BD43-B9DAC82E40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47789999"/>
        <c:axId val="1347603039"/>
      </c:barChart>
      <c:catAx>
        <c:axId val="134778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603039"/>
        <c:crosses val="autoZero"/>
        <c:auto val="1"/>
        <c:lblAlgn val="ctr"/>
        <c:lblOffset val="100"/>
        <c:noMultiLvlLbl val="0"/>
      </c:catAx>
      <c:valAx>
        <c:axId val="134760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8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152400</xdr:rowOff>
    </xdr:from>
    <xdr:to>
      <xdr:col>14</xdr:col>
      <xdr:colOff>76200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A7775-9B05-7042-92B4-828DB546B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88900</xdr:rowOff>
    </xdr:from>
    <xdr:to>
      <xdr:col>16</xdr:col>
      <xdr:colOff>558800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BEEA7-5057-D146-8A88-6B29A65CF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7</xdr:row>
      <xdr:rowOff>101600</xdr:rowOff>
    </xdr:from>
    <xdr:to>
      <xdr:col>13</xdr:col>
      <xdr:colOff>762000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E7D00-E869-A54F-9203-6210040D8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2</xdr:row>
      <xdr:rowOff>114300</xdr:rowOff>
    </xdr:from>
    <xdr:to>
      <xdr:col>19</xdr:col>
      <xdr:colOff>406400</xdr:colOff>
      <xdr:row>18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5BE053-C1EF-7141-8A9B-0CE9C6974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5</xdr:row>
      <xdr:rowOff>38100</xdr:rowOff>
    </xdr:from>
    <xdr:to>
      <xdr:col>23</xdr:col>
      <xdr:colOff>495300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DB382-2E41-4740-AD80-F3EDC2C0F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Perez" refreshedDate="44599.655710995372" createdVersion="7" refreshedVersion="7" minRefreshableVersion="3" recordCount="4114" xr:uid="{8F08CDCD-2762-BE47-8137-DBFA8BD993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Perez" refreshedDate="44599.668282870371" createdVersion="7" refreshedVersion="7" minRefreshableVersion="3" recordCount="4114" xr:uid="{92EA2D6D-CC6C-9E43-BED0-C5DDECD3C12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Perez" refreshedDate="44604.610087152774" createdVersion="7" refreshedVersion="7" minRefreshableVersion="3" recordCount="4114" xr:uid="{4B80D8BE-5334-3944-818A-9CBF605CE2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038CA-127E-8C4C-8593-7EE64B5BCB0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A7B4C-A951-8244-AFBC-EDDCD4E3C9E0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2B1F3-655C-5E44-9BDC-623069078A4C}" name="PivotTable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A6613-4667-4740-A7BB-38273F58B101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1509-0B69-7F4B-AB03-35895CD65F64}">
  <dimension ref="A1:F14"/>
  <sheetViews>
    <sheetView workbookViewId="0">
      <selection activeCell="E13" sqref="E13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8401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33</v>
      </c>
      <c r="C5" s="14">
        <v>160</v>
      </c>
      <c r="D5" s="14"/>
      <c r="E5" s="14">
        <v>282</v>
      </c>
      <c r="F5" s="14">
        <v>475</v>
      </c>
    </row>
    <row r="6" spans="1:6" x14ac:dyDescent="0.2">
      <c r="A6" s="13" t="s">
        <v>8334</v>
      </c>
      <c r="B6" s="14">
        <v>16</v>
      </c>
      <c r="C6" s="14">
        <v>123</v>
      </c>
      <c r="D6" s="14">
        <v>5</v>
      </c>
      <c r="E6" s="14">
        <v>34</v>
      </c>
      <c r="F6" s="14">
        <v>178</v>
      </c>
    </row>
    <row r="7" spans="1:6" x14ac:dyDescent="0.2">
      <c r="A7" s="13" t="s">
        <v>8331</v>
      </c>
      <c r="B7" s="14"/>
      <c r="C7" s="14">
        <v>113</v>
      </c>
      <c r="D7" s="14"/>
      <c r="E7" s="14">
        <v>68</v>
      </c>
      <c r="F7" s="14">
        <v>181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20</v>
      </c>
      <c r="C9" s="14">
        <v>117</v>
      </c>
      <c r="D9" s="14">
        <v>18</v>
      </c>
      <c r="E9" s="14">
        <v>515</v>
      </c>
      <c r="F9" s="14">
        <v>670</v>
      </c>
    </row>
    <row r="10" spans="1:6" x14ac:dyDescent="0.2">
      <c r="A10" s="13" t="s">
        <v>8336</v>
      </c>
      <c r="B10" s="14"/>
      <c r="C10" s="14">
        <v>99</v>
      </c>
      <c r="D10" s="14"/>
      <c r="E10" s="14">
        <v>80</v>
      </c>
      <c r="F10" s="14">
        <v>179</v>
      </c>
    </row>
    <row r="11" spans="1:6" x14ac:dyDescent="0.2">
      <c r="A11" s="13" t="s">
        <v>8320</v>
      </c>
      <c r="B11" s="14">
        <v>25</v>
      </c>
      <c r="C11" s="14">
        <v>95</v>
      </c>
      <c r="D11" s="14"/>
      <c r="E11" s="14">
        <v>75</v>
      </c>
      <c r="F11" s="14">
        <v>195</v>
      </c>
    </row>
    <row r="12" spans="1:6" x14ac:dyDescent="0.2">
      <c r="A12" s="13" t="s">
        <v>8317</v>
      </c>
      <c r="B12" s="14">
        <v>133</v>
      </c>
      <c r="C12" s="14">
        <v>157</v>
      </c>
      <c r="D12" s="14"/>
      <c r="E12" s="14">
        <v>180</v>
      </c>
      <c r="F12" s="14">
        <v>470</v>
      </c>
    </row>
    <row r="13" spans="1:6" x14ac:dyDescent="0.2">
      <c r="A13" s="13" t="s">
        <v>8315</v>
      </c>
      <c r="B13" s="14">
        <v>32</v>
      </c>
      <c r="C13" s="14">
        <v>438</v>
      </c>
      <c r="D13" s="14">
        <v>18</v>
      </c>
      <c r="E13" s="14">
        <v>783</v>
      </c>
      <c r="F13" s="14">
        <v>1271</v>
      </c>
    </row>
    <row r="14" spans="1:6" x14ac:dyDescent="0.2">
      <c r="A14" s="13" t="s">
        <v>8361</v>
      </c>
      <c r="B14" s="14">
        <v>282</v>
      </c>
      <c r="C14" s="14">
        <v>1302</v>
      </c>
      <c r="D14" s="14">
        <v>41</v>
      </c>
      <c r="E14" s="14">
        <v>2017</v>
      </c>
      <c r="F14" s="14">
        <v>3642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E8E-601D-D646-A9BF-E951F94D0D80}">
  <dimension ref="A1:F18"/>
  <sheetViews>
    <sheetView workbookViewId="0">
      <selection activeCell="J37" sqref="J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2A3E-C613-DC43-8787-18E0D736AE70}">
  <dimension ref="A2:E24"/>
  <sheetViews>
    <sheetView topLeftCell="A2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8358</v>
      </c>
      <c r="B2" t="s">
        <v>8315</v>
      </c>
    </row>
    <row r="3" spans="1:5" x14ac:dyDescent="0.2">
      <c r="A3" s="12" t="s">
        <v>8380</v>
      </c>
      <c r="B3" t="s">
        <v>8364</v>
      </c>
    </row>
    <row r="5" spans="1:5" x14ac:dyDescent="0.2">
      <c r="A5" s="12" t="s">
        <v>8362</v>
      </c>
      <c r="B5" s="12" t="s">
        <v>8363</v>
      </c>
    </row>
    <row r="6" spans="1:5" x14ac:dyDescent="0.2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7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7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7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7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7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7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7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7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7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7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7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7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  <row r="24" spans="1:5" x14ac:dyDescent="0.2">
      <c r="C24" t="s">
        <v>8366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081F5-AED7-FA48-B9B0-95A2E597DEEE}">
  <dimension ref="A1:H17"/>
  <sheetViews>
    <sheetView tabSelected="1" workbookViewId="0">
      <selection activeCell="A5" sqref="A5:H5"/>
    </sheetView>
  </sheetViews>
  <sheetFormatPr baseColWidth="10" defaultRowHeight="15" x14ac:dyDescent="0.2"/>
  <cols>
    <col min="1" max="1" width="16.6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0" bestFit="1" customWidth="1"/>
    <col min="7" max="7" width="15" style="20" bestFit="1" customWidth="1"/>
    <col min="8" max="8" width="17.6640625" bestFit="1" customWidth="1"/>
  </cols>
  <sheetData>
    <row r="1" spans="1:8" s="9" customFormat="1" x14ac:dyDescent="0.2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19" t="s">
        <v>8386</v>
      </c>
      <c r="G1" s="19" t="s">
        <v>8387</v>
      </c>
      <c r="H1" s="9" t="s">
        <v>8388</v>
      </c>
    </row>
    <row r="2" spans="1:8" x14ac:dyDescent="0.2">
      <c r="A2" s="18" t="s">
        <v>8400</v>
      </c>
      <c r="B2">
        <f>COUNTIFS(KickStarter!$F$2:$F$4115,'Outcomes Based On Goals'!$A$15,KickStarter!$D$2:$D$4115,"&gt;=0",KickStarter!$D$2:$D$4115,"&lt;1000",KickStarter!$R$2:$R$4115,"plays")</f>
        <v>141</v>
      </c>
      <c r="C2">
        <f>COUNTIFS(KickStarter!$F$2:$F$4115,'Outcomes Based On Goals'!$A$16,KickStarter!$D$2:$D$4115,"&gt;=0",KickStarter!$D$2:$D$4115,"&lt;1000",KickStarter!$R$2:$R$4115,"plays")</f>
        <v>45</v>
      </c>
      <c r="D2">
        <f>COUNTIFS(KickStarter!$F$2:$F$4115,'Outcomes Based On Goals'!$A$17,KickStarter!$D$2:$D$4115,"&gt;=0",KickStarter!$D$2:$D$4115,"&lt;1000",KickStarter!$R$2:$R$4115,"plays")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">
      <c r="A3" s="18" t="s">
        <v>8389</v>
      </c>
      <c r="B3">
        <f>COUNTIFS(KickStarter!$F$2:$F$4115,'Outcomes Based On Goals'!$A$15,KickStarter!$D$2:$D$4115,"&gt;=1000",KickStarter!$D$2:$D$4115,"&lt;=4999",KickStarter!$R$2:$R$4115,"plays")</f>
        <v>388</v>
      </c>
      <c r="C3">
        <f>COUNTIFS(KickStarter!$F$2:$F$4115,'Outcomes Based On Goals'!$A$16,KickStarter!$D$2:$D$4115,"&gt;=1000",KickStarter!$D$2:$D$4115,"&lt;=4999",KickStarter!$R$2:$R$4115,"plays")</f>
        <v>146</v>
      </c>
      <c r="D3">
        <f>COUNTIFS(KickStarter!$F$2:$F$4115,'Outcomes Based On Goals'!$A$17,KickStarter!$D$2:$D$4115,"&gt;=1000",KickStarter!$D$2:$D$4115,"&lt;=4999",KickStarter!$R$2:$R$4115,"plays")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2">
      <c r="A4" s="18" t="s">
        <v>8390</v>
      </c>
      <c r="B4">
        <f>COUNTIFS(KickStarter!$F$2:$F$4115,'Outcomes Based On Goals'!$A$15,KickStarter!$D$2:$D$4115,"&gt;=5000",KickStarter!$D$2:$D$4115,"&lt;=9999",KickStarter!$R$2:$R$4115,"plays")</f>
        <v>93</v>
      </c>
      <c r="C4">
        <f>COUNTIFS(KickStarter!$F$2:$F$4115,'Outcomes Based On Goals'!$A$16,KickStarter!$D$2:$D$4115,"&gt;=5000",KickStarter!$D$2:$D$4115,"&lt;=9999",KickStarter!$R$2:$R$4115,"plays")</f>
        <v>76</v>
      </c>
      <c r="D4">
        <f>COUNTIFS(KickStarter!$F$2:$F$4115,'Outcomes Based On Goals'!$A$17,KickStarter!$D$2:$D$4115,"&gt;=5000",KickStarter!$D$2:$D$4115,"&lt;=9999",KickStarter!$R$2:$R$4115,"plays")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">
      <c r="A5" s="18" t="s">
        <v>8391</v>
      </c>
      <c r="B5">
        <f>COUNTIFS(KickStarter!$F$2:$F$4115,'Outcomes Based On Goals'!$A$15,KickStarter!$D$2:$D$4115,"&gt;=10000",KickStarter!$D$2:$D$4115,"&lt;=14999",KickStarter!$R$2:$R$4115,"plays")</f>
        <v>39</v>
      </c>
      <c r="C5">
        <f>COUNTIFS(KickStarter!$F$2:$F$4115,'Outcomes Based On Goals'!$A$16,KickStarter!$D$2:$D$4115,"&gt;=10000",KickStarter!$D$2:$D$4115,"&lt;=14999",KickStarter!$R$2:$R$4115,"plays")</f>
        <v>33</v>
      </c>
      <c r="D5">
        <f>COUNTIFS(KickStarter!$F$2:$F$4115,'Outcomes Based On Goals'!$A$17,KickStarter!$D$2:$D$4115,"&gt;=10000",KickStarter!$D$2:$D$4115,"&lt;=14999",KickStarter!$R$2:$R$4115,"plays")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">
      <c r="A6" s="18" t="s">
        <v>8392</v>
      </c>
      <c r="B6">
        <f>COUNTIFS(KickStarter!$F$2:$F$4115,'Outcomes Based On Goals'!$A$15,KickStarter!$D$2:$D$4115,"&gt;=15000",KickStarter!$D$2:$D$4115,"&lt;=19999",KickStarter!$R$2:$R$4115,"plays")</f>
        <v>12</v>
      </c>
      <c r="C6">
        <f>COUNTIFS(KickStarter!$F$2:$F$4115,'Outcomes Based On Goals'!$A$16,KickStarter!$D$2:$D$4115,"&gt;=15000",KickStarter!$D$2:$D$4115,"&lt;=19999",KickStarter!$R$2:$R$4115,"plays")</f>
        <v>12</v>
      </c>
      <c r="D6">
        <f>COUNTIFS(KickStarter!$F$2:$F$4115,'Outcomes Based On Goals'!$A$17,KickStarter!$D$2:$D$4115,"&gt;=15000",KickStarter!$D$2:$D$4115,"&lt;=19999",KickStarter!$R$2:$R$4115,"plays")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">
      <c r="A7" s="18" t="s">
        <v>8393</v>
      </c>
      <c r="B7">
        <f>COUNTIFS(KickStarter!$F$2:$F$4115,'Outcomes Based On Goals'!$A$15,KickStarter!$D$2:$D$4115,"&gt;=20000",KickStarter!$D$2:$D$4115,"&lt;=24999",KickStarter!$R$2:$R$4115,"plays")</f>
        <v>9</v>
      </c>
      <c r="C7">
        <f>COUNTIFS(KickStarter!$F$2:$F$4115,'Outcomes Based On Goals'!$A$16,KickStarter!$D$2:$D$4115,"&gt;=20000",KickStarter!$D$2:$D$4115,"&lt;=24999",KickStarter!$R$2:$R$4115,"plays")</f>
        <v>11</v>
      </c>
      <c r="D7">
        <f>COUNTIFS(KickStarter!$F$2:$F$4115,'Outcomes Based On Goals'!$A$17,KickStarter!$D$2:$D$4115,"&gt;=20000",KickStarter!$D$2:$D$4115,"&lt;=24999",KickStarter!$R$2:$R$4115,"plays")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">
      <c r="A8" s="18" t="s">
        <v>8394</v>
      </c>
      <c r="B8">
        <f>COUNTIFS(KickStarter!$F$2:$F$4115,'Outcomes Based On Goals'!$A$15,KickStarter!$D$2:$D$4115,"&gt;=25000",KickStarter!$D$2:$D$4115,"&lt;=29999",KickStarter!$R$2:$R$4115,"plays")</f>
        <v>1</v>
      </c>
      <c r="C8">
        <f>COUNTIFS(KickStarter!$F$2:$F$4115,'Outcomes Based On Goals'!$A$16,KickStarter!$D$2:$D$4115,"&gt;=25000",KickStarter!$D$2:$D$4115,"&lt;=29999",KickStarter!$R$2:$R$4115,"plays")</f>
        <v>4</v>
      </c>
      <c r="D8">
        <f>COUNTIFS(KickStarter!$F$2:$F$4115,'Outcomes Based On Goals'!$A$17,KickStarter!$D$2:$D$4115,"&gt;=25000",KickStarter!$D$2:$D$4115,"&lt;=29999",KickStarter!$R$2:$R$4115,"plays")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">
      <c r="A9" s="18" t="s">
        <v>8395</v>
      </c>
      <c r="B9">
        <f>COUNTIFS(KickStarter!$F$2:$F$4115,'Outcomes Based On Goals'!$A$15,KickStarter!$D$2:$D$4115,"&gt;=30000",KickStarter!$D$2:$D$4115,"&lt;=34999",KickStarter!$R$2:$R$4115,"plays")</f>
        <v>3</v>
      </c>
      <c r="C9">
        <f>COUNTIFS(KickStarter!$F$2:$F$4115,'Outcomes Based On Goals'!$A$16,KickStarter!$D$2:$D$4115,"&gt;=30000",KickStarter!$D$2:$D$4115,"&lt;=34900",KickStarter!$R$2:$R$4115,"plays")</f>
        <v>8</v>
      </c>
      <c r="D9">
        <f>COUNTIFS(KickStarter!$F$2:$F$4115,'Outcomes Based On Goals'!$A$17,KickStarter!$D$2:$D$4115,"&gt;=30000",KickStarter!$D$2:$D$4115,"&lt;=34900",KickStarter!$R$2:$R$4115,"plays")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">
      <c r="A10" s="18" t="s">
        <v>8396</v>
      </c>
      <c r="B10">
        <f>COUNTIFS(KickStarter!$F$2:$F$4115,'Outcomes Based On Goals'!$A$15,KickStarter!$D$2:$D$4115,"&gt;=35000",KickStarter!$D$2:$D$4115,"&lt;=39999",KickStarter!$R$2:$R$4115,"plays")</f>
        <v>4</v>
      </c>
      <c r="C10">
        <f>COUNTIFS(KickStarter!$F$2:$F$4115,'Outcomes Based On Goals'!$A$16,KickStarter!$D$2:$D$4115,"&gt;=35000",KickStarter!$D$2:$D$4115,"&lt;=39999",KickStarter!$R$2:$R$4115,"plays")</f>
        <v>2</v>
      </c>
      <c r="D10">
        <f>COUNTIFS(KickStarter!$F$2:$F$4115,'Outcomes Based On Goals'!$A$17,KickStarter!$D$2:$D$4115,"&gt;=35000",KickStarter!$D$2:$D$4115,"&lt;=39999",KickStarter!$R$2:$R$4115,"plays")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">
      <c r="A11" s="18" t="s">
        <v>8397</v>
      </c>
      <c r="B11">
        <f>COUNTIFS(KickStarter!$F$2:$F$4115,'Outcomes Based On Goals'!$A$15,KickStarter!$D$2:$D$4115,"&gt;=40000",KickStarter!$D$2:$D$4115,"&lt;=44999",KickStarter!$R$2:$R$4115,"plays")</f>
        <v>2</v>
      </c>
      <c r="C11">
        <f>COUNTIFS(KickStarter!$F$2:$F$4115,'Outcomes Based On Goals'!$A$16,KickStarter!$D$2:$D$4115,"&gt;=40000",KickStarter!$D$2:$D$4115,"&lt;=44999",KickStarter!$R$2:$R$4115,"plays")</f>
        <v>1</v>
      </c>
      <c r="D11">
        <f>COUNTIFS(KickStarter!$F$2:$F$4115,'Outcomes Based On Goals'!$A$17,KickStarter!$D$2:$D$4115,"&gt;=40000",KickStarter!$D$2:$D$4115,"&lt;=44999",KickStarter!$R$2:$R$4115,"plays")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">
      <c r="A12" s="18" t="s">
        <v>8398</v>
      </c>
      <c r="B12">
        <f>COUNTIFS(KickStarter!$F$2:$F$4115,'Outcomes Based On Goals'!$A$15,KickStarter!$D$2:$D$4115,"&gt;=45000",KickStarter!$D$2:$D$4115,"&lt;=49999",KickStarter!$R$2:$R$4115,"plays")</f>
        <v>0</v>
      </c>
      <c r="C12">
        <f>COUNTIFS(KickStarter!$F$2:$F$4115,'Outcomes Based On Goals'!$A$16,KickStarter!$D$2:$D$4115,"&gt;=45000",KickStarter!$D$2:$D$4115,"&lt;=49999",KickStarter!$R$2:$R$4115,"plays")</f>
        <v>1</v>
      </c>
      <c r="D12">
        <f>COUNTIFS(KickStarter!$F$2:$F$4115,'Outcomes Based On Goals'!$A$17,KickStarter!$D$2:$D$4115,"&gt;=45000",KickStarter!$D$2:$D$4115,"&lt;=49999",KickStarter!$R$2:$R$4115,"plays")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">
      <c r="A13" s="18" t="s">
        <v>8399</v>
      </c>
      <c r="B13">
        <f>COUNTIFS(KickStarter!$F$2:$F$4115,'Outcomes Based On Goals'!$A$15,KickStarter!$D$2:$D$4115,"&gt;=50000",KickStarter!$R$2:$R$4115,"plays")</f>
        <v>2</v>
      </c>
      <c r="C13">
        <f>COUNTIFS(KickStarter!$F$2:$F$4115,'Outcomes Based On Goals'!$A$16,KickStarter!$D$2:$D$4115,"&gt;=50000",KickStarter!$R$2:$R$4115,"plays")</f>
        <v>14</v>
      </c>
      <c r="D13">
        <f>COUNTIFS(KickStarter!$F$2:$F$4115,'Outcomes Based On Goals'!$A$17,KickStarter!$D$2:$D$4115,"&gt;=50000",KickStarter!$R$2:$R$4115,"plays")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  <row r="15" spans="1:8" x14ac:dyDescent="0.2">
      <c r="A15" t="s">
        <v>8218</v>
      </c>
    </row>
    <row r="16" spans="1:8" x14ac:dyDescent="0.2">
      <c r="A16" t="s">
        <v>8220</v>
      </c>
    </row>
    <row r="17" spans="1:1" x14ac:dyDescent="0.2">
      <c r="A17" t="s">
        <v>8219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3" style="15" bestFit="1" customWidth="1"/>
    <col min="20" max="20" width="19.1640625" style="15" bestFit="1" customWidth="1"/>
    <col min="21" max="21" width="7.8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8367</v>
      </c>
      <c r="U1" s="9" t="s">
        <v>8380</v>
      </c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t="s">
        <v>8366</v>
      </c>
      <c r="W2" t="s">
        <v>8366</v>
      </c>
      <c r="X2" t="s">
        <v>8366</v>
      </c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O1:O4115" xr:uid="{00000000-0001-0000-0000-000000000000}"/>
  <dataConsolidate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D7C75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276A1-09AF-6048-8DC3-887872CF681E}">
  <dimension ref="A1:F47"/>
  <sheetViews>
    <sheetView topLeftCell="A3" workbookViewId="0">
      <selection activeCell="B30" sqref="B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3" t="s">
        <v>8314</v>
      </c>
      <c r="B6" s="14"/>
      <c r="C6" s="14"/>
      <c r="D6" s="14">
        <v>100</v>
      </c>
      <c r="E6" s="14"/>
      <c r="F6" s="14">
        <v>100</v>
      </c>
    </row>
    <row r="7" spans="1:6" x14ac:dyDescent="0.2">
      <c r="A7" s="13" t="s">
        <v>8342</v>
      </c>
      <c r="B7" s="14"/>
      <c r="C7" s="14"/>
      <c r="D7" s="14"/>
      <c r="E7" s="14">
        <v>20</v>
      </c>
      <c r="F7" s="14">
        <v>20</v>
      </c>
    </row>
    <row r="8" spans="1:6" x14ac:dyDescent="0.2">
      <c r="A8" s="13" t="s">
        <v>8330</v>
      </c>
      <c r="B8" s="14"/>
      <c r="C8" s="14"/>
      <c r="D8" s="14"/>
      <c r="E8" s="14">
        <v>24</v>
      </c>
      <c r="F8" s="14">
        <v>24</v>
      </c>
    </row>
    <row r="9" spans="1:6" x14ac:dyDescent="0.2">
      <c r="A9" s="13" t="s">
        <v>8356</v>
      </c>
      <c r="B9" s="14"/>
      <c r="C9" s="14"/>
      <c r="D9" s="14">
        <v>40</v>
      </c>
      <c r="E9" s="14"/>
      <c r="F9" s="14">
        <v>40</v>
      </c>
    </row>
    <row r="10" spans="1:6" x14ac:dyDescent="0.2">
      <c r="A10" s="13" t="s">
        <v>8352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s="13" t="s">
        <v>8313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s="13" t="s">
        <v>8312</v>
      </c>
      <c r="B12" s="14"/>
      <c r="C12" s="14"/>
      <c r="D12" s="14">
        <v>80</v>
      </c>
      <c r="E12" s="14"/>
      <c r="F12" s="14">
        <v>80</v>
      </c>
    </row>
    <row r="13" spans="1:6" x14ac:dyDescent="0.2">
      <c r="A13" s="13" t="s">
        <v>8328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s="13" t="s">
        <v>8345</v>
      </c>
      <c r="B14" s="14"/>
      <c r="C14" s="14">
        <v>20</v>
      </c>
      <c r="D14" s="14">
        <v>40</v>
      </c>
      <c r="E14" s="14"/>
      <c r="F14" s="14">
        <v>60</v>
      </c>
    </row>
    <row r="15" spans="1:6" x14ac:dyDescent="0.2">
      <c r="A15" s="13" t="s">
        <v>8322</v>
      </c>
      <c r="B15" s="14"/>
      <c r="C15" s="14"/>
      <c r="D15" s="14">
        <v>40</v>
      </c>
      <c r="E15" s="14"/>
      <c r="F15" s="14">
        <v>40</v>
      </c>
    </row>
    <row r="16" spans="1:6" x14ac:dyDescent="0.2">
      <c r="A16" s="13" t="s">
        <v>8335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2">
      <c r="A17" s="13" t="s">
        <v>8346</v>
      </c>
      <c r="B17" s="14"/>
      <c r="C17" s="14"/>
      <c r="D17" s="14">
        <v>20</v>
      </c>
      <c r="E17" s="14"/>
      <c r="F17" s="14">
        <v>20</v>
      </c>
    </row>
    <row r="18" spans="1:6" x14ac:dyDescent="0.2">
      <c r="A18" s="13" t="s">
        <v>8347</v>
      </c>
      <c r="B18" s="14">
        <v>140</v>
      </c>
      <c r="C18" s="14"/>
      <c r="D18" s="14"/>
      <c r="E18" s="14"/>
      <c r="F18" s="14">
        <v>140</v>
      </c>
    </row>
    <row r="19" spans="1:6" x14ac:dyDescent="0.2">
      <c r="A19" s="13" t="s">
        <v>8327</v>
      </c>
      <c r="B19" s="14">
        <v>140</v>
      </c>
      <c r="C19" s="14"/>
      <c r="D19" s="14">
        <v>20</v>
      </c>
      <c r="E19" s="14"/>
      <c r="F19" s="14">
        <v>160</v>
      </c>
    </row>
    <row r="20" spans="1:6" x14ac:dyDescent="0.2">
      <c r="A20" s="13" t="s">
        <v>8326</v>
      </c>
      <c r="B20" s="14"/>
      <c r="C20" s="14"/>
      <c r="D20" s="14">
        <v>60</v>
      </c>
      <c r="E20" s="14"/>
      <c r="F20" s="14">
        <v>60</v>
      </c>
    </row>
    <row r="21" spans="1:6" x14ac:dyDescent="0.2">
      <c r="A21" s="13" t="s">
        <v>8354</v>
      </c>
      <c r="B21" s="14">
        <v>9</v>
      </c>
      <c r="C21" s="14"/>
      <c r="D21" s="14">
        <v>11</v>
      </c>
      <c r="E21" s="14"/>
      <c r="F21" s="14">
        <v>20</v>
      </c>
    </row>
    <row r="22" spans="1:6" x14ac:dyDescent="0.2">
      <c r="A22" s="13" t="s">
        <v>8325</v>
      </c>
      <c r="B22" s="14">
        <v>20</v>
      </c>
      <c r="C22" s="14"/>
      <c r="D22" s="14"/>
      <c r="E22" s="14"/>
      <c r="F22" s="14">
        <v>20</v>
      </c>
    </row>
    <row r="23" spans="1:6" x14ac:dyDescent="0.2">
      <c r="A23" s="13" t="s">
        <v>8333</v>
      </c>
      <c r="B23" s="14"/>
      <c r="C23" s="14"/>
      <c r="D23" s="14">
        <v>40</v>
      </c>
      <c r="E23" s="14"/>
      <c r="F23" s="14">
        <v>40</v>
      </c>
    </row>
    <row r="24" spans="1:6" x14ac:dyDescent="0.2">
      <c r="A24" s="13" t="s">
        <v>8357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6" x14ac:dyDescent="0.2">
      <c r="A25" s="13" t="s">
        <v>8341</v>
      </c>
      <c r="B25" s="14"/>
      <c r="C25" s="14"/>
      <c r="D25" s="14">
        <v>20</v>
      </c>
      <c r="E25" s="14"/>
      <c r="F25" s="14">
        <v>20</v>
      </c>
    </row>
    <row r="26" spans="1:6" x14ac:dyDescent="0.2">
      <c r="A26" s="13" t="s">
        <v>8321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13" t="s">
        <v>8348</v>
      </c>
      <c r="B27" s="14"/>
      <c r="C27" s="14"/>
      <c r="D27" s="14">
        <v>20</v>
      </c>
      <c r="E27" s="14"/>
      <c r="F27" s="14">
        <v>20</v>
      </c>
    </row>
    <row r="28" spans="1:6" x14ac:dyDescent="0.2">
      <c r="A28" s="13" t="s">
        <v>8337</v>
      </c>
      <c r="B28" s="14">
        <v>103</v>
      </c>
      <c r="C28" s="14"/>
      <c r="D28" s="14">
        <v>57</v>
      </c>
      <c r="E28" s="14"/>
      <c r="F28" s="14">
        <v>160</v>
      </c>
    </row>
    <row r="29" spans="1:6" x14ac:dyDescent="0.2">
      <c r="A29" s="13" t="s">
        <v>8343</v>
      </c>
      <c r="B29" s="14"/>
      <c r="C29" s="14"/>
      <c r="D29" s="14">
        <v>20</v>
      </c>
      <c r="E29" s="14"/>
      <c r="F29" s="14">
        <v>20</v>
      </c>
    </row>
    <row r="30" spans="1:6" x14ac:dyDescent="0.2">
      <c r="A30" s="13" t="s">
        <v>8316</v>
      </c>
      <c r="B30" s="14">
        <v>694</v>
      </c>
      <c r="C30" s="14">
        <v>19</v>
      </c>
      <c r="D30" s="14">
        <v>353</v>
      </c>
      <c r="E30" s="14"/>
      <c r="F30" s="14">
        <v>1066</v>
      </c>
    </row>
    <row r="31" spans="1:6" x14ac:dyDescent="0.2">
      <c r="A31" s="13" t="s">
        <v>8344</v>
      </c>
      <c r="B31" s="14">
        <v>40</v>
      </c>
      <c r="C31" s="14"/>
      <c r="D31" s="14"/>
      <c r="E31" s="14"/>
      <c r="F31" s="14">
        <v>40</v>
      </c>
    </row>
    <row r="32" spans="1:6" x14ac:dyDescent="0.2">
      <c r="A32" s="13" t="s">
        <v>8340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3" t="s">
        <v>8351</v>
      </c>
      <c r="B33" s="14"/>
      <c r="C33" s="14"/>
      <c r="D33" s="14">
        <v>20</v>
      </c>
      <c r="E33" s="14"/>
      <c r="F33" s="14">
        <v>20</v>
      </c>
    </row>
    <row r="34" spans="1:6" x14ac:dyDescent="0.2">
      <c r="A34" s="13" t="s">
        <v>8324</v>
      </c>
      <c r="B34" s="14">
        <v>260</v>
      </c>
      <c r="C34" s="14"/>
      <c r="D34" s="14"/>
      <c r="E34" s="14"/>
      <c r="F34" s="14">
        <v>260</v>
      </c>
    </row>
    <row r="35" spans="1:6" x14ac:dyDescent="0.2">
      <c r="A35" s="13" t="s">
        <v>8311</v>
      </c>
      <c r="B35" s="14"/>
      <c r="C35" s="14"/>
      <c r="D35" s="14"/>
      <c r="E35" s="14">
        <v>40</v>
      </c>
      <c r="F35" s="14">
        <v>40</v>
      </c>
    </row>
    <row r="36" spans="1:6" x14ac:dyDescent="0.2">
      <c r="A36" s="13" t="s">
        <v>8310</v>
      </c>
      <c r="B36" s="14">
        <v>60</v>
      </c>
      <c r="C36" s="14"/>
      <c r="D36" s="14"/>
      <c r="E36" s="14"/>
      <c r="F36" s="14">
        <v>60</v>
      </c>
    </row>
    <row r="37" spans="1:6" x14ac:dyDescent="0.2">
      <c r="A37" s="13" t="s">
        <v>8350</v>
      </c>
      <c r="B37" s="14">
        <v>34</v>
      </c>
      <c r="C37" s="14">
        <v>6</v>
      </c>
      <c r="D37" s="14"/>
      <c r="E37" s="14"/>
      <c r="F37" s="14">
        <v>40</v>
      </c>
    </row>
    <row r="38" spans="1:6" x14ac:dyDescent="0.2">
      <c r="A38" s="13" t="s">
        <v>8353</v>
      </c>
      <c r="B38" s="14">
        <v>40</v>
      </c>
      <c r="C38" s="14"/>
      <c r="D38" s="14">
        <v>2</v>
      </c>
      <c r="E38" s="14">
        <v>18</v>
      </c>
      <c r="F38" s="14">
        <v>60</v>
      </c>
    </row>
    <row r="39" spans="1:6" x14ac:dyDescent="0.2">
      <c r="A39" s="13" t="s">
        <v>8355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</row>
    <row r="40" spans="1:6" x14ac:dyDescent="0.2">
      <c r="A40" s="13" t="s">
        <v>8349</v>
      </c>
      <c r="B40" s="14">
        <v>80</v>
      </c>
      <c r="C40" s="14"/>
      <c r="D40" s="14"/>
      <c r="E40" s="14"/>
      <c r="F40" s="14">
        <v>80</v>
      </c>
    </row>
    <row r="41" spans="1:6" x14ac:dyDescent="0.2">
      <c r="A41" s="13" t="s">
        <v>8309</v>
      </c>
      <c r="B41" s="14">
        <v>60</v>
      </c>
      <c r="C41" s="14"/>
      <c r="D41" s="14"/>
      <c r="E41" s="14"/>
      <c r="F41" s="14">
        <v>60</v>
      </c>
    </row>
    <row r="42" spans="1:6" x14ac:dyDescent="0.2">
      <c r="A42" s="13" t="s">
        <v>8339</v>
      </c>
      <c r="B42" s="14"/>
      <c r="C42" s="14"/>
      <c r="D42" s="14">
        <v>47</v>
      </c>
      <c r="E42" s="14">
        <v>10</v>
      </c>
      <c r="F42" s="14">
        <v>57</v>
      </c>
    </row>
    <row r="43" spans="1:6" x14ac:dyDescent="0.2">
      <c r="A43" s="13" t="s">
        <v>8332</v>
      </c>
      <c r="B43" s="14"/>
      <c r="C43" s="14"/>
      <c r="D43" s="14">
        <v>100</v>
      </c>
      <c r="E43" s="14"/>
      <c r="F43" s="14">
        <v>100</v>
      </c>
    </row>
    <row r="44" spans="1:6" x14ac:dyDescent="0.2">
      <c r="A44" s="13" t="s">
        <v>8319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6" x14ac:dyDescent="0.2">
      <c r="A45" s="13" t="s">
        <v>8318</v>
      </c>
      <c r="B45" s="14"/>
      <c r="C45" s="14"/>
      <c r="D45" s="14">
        <v>60</v>
      </c>
      <c r="E45" s="14">
        <v>100</v>
      </c>
      <c r="F45" s="14">
        <v>160</v>
      </c>
    </row>
    <row r="46" spans="1:6" x14ac:dyDescent="0.2">
      <c r="A46" s="13" t="s">
        <v>8338</v>
      </c>
      <c r="B46" s="14"/>
      <c r="C46" s="14"/>
      <c r="D46" s="14"/>
      <c r="E46" s="14">
        <v>20</v>
      </c>
      <c r="F46" s="14">
        <v>20</v>
      </c>
    </row>
    <row r="47" spans="1:6" x14ac:dyDescent="0.2">
      <c r="A47" s="13" t="s">
        <v>8361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Perez</cp:lastModifiedBy>
  <dcterms:created xsi:type="dcterms:W3CDTF">2017-04-20T15:17:24Z</dcterms:created>
  <dcterms:modified xsi:type="dcterms:W3CDTF">2022-02-13T01:17:19Z</dcterms:modified>
</cp:coreProperties>
</file>