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elina\Desktop\"/>
    </mc:Choice>
  </mc:AlternateContent>
  <xr:revisionPtr revIDLastSave="0" documentId="8_{D3AAA461-52DC-4AC2-B805-D6124CA2651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1" i="1" l="1"/>
  <c r="AJ17" i="1"/>
  <c r="AF63" i="1" l="1"/>
  <c r="E63" i="1"/>
  <c r="D63" i="1"/>
  <c r="E62" i="1" l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 l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D44" i="1"/>
  <c r="E43" i="1"/>
  <c r="D43" i="1"/>
  <c r="E42" i="1"/>
  <c r="D42" i="1"/>
  <c r="E41" i="1"/>
  <c r="D41" i="1"/>
  <c r="E40" i="1"/>
  <c r="E39" i="1"/>
  <c r="D39" i="1"/>
  <c r="E38" i="1"/>
  <c r="D38" i="1"/>
  <c r="E37" i="1"/>
  <c r="D37" i="1"/>
  <c r="E36" i="1"/>
  <c r="D36" i="1"/>
  <c r="E35" i="1"/>
  <c r="E34" i="1"/>
  <c r="D34" i="1"/>
  <c r="E33" i="1"/>
  <c r="D33" i="1"/>
  <c r="E14" i="1"/>
  <c r="E32" i="1"/>
  <c r="D32" i="1"/>
  <c r="D31" i="1"/>
  <c r="E30" i="1"/>
  <c r="D30" i="1"/>
  <c r="E29" i="1"/>
  <c r="D29" i="1"/>
  <c r="E28" i="1"/>
  <c r="D28" i="1"/>
  <c r="E26" i="1"/>
  <c r="D26" i="1"/>
  <c r="E25" i="1"/>
  <c r="D25" i="1"/>
  <c r="D24" i="1" l="1"/>
  <c r="E24" i="1" l="1"/>
  <c r="E17" i="1" l="1"/>
  <c r="E22" i="1"/>
  <c r="D23" i="1"/>
  <c r="E23" i="1"/>
  <c r="D17" i="1" l="1"/>
  <c r="D22" i="1"/>
  <c r="E21" i="1"/>
  <c r="D21" i="1"/>
  <c r="E20" i="1"/>
  <c r="D20" i="1"/>
  <c r="U19" i="1"/>
  <c r="E19" i="1"/>
  <c r="D19" i="1"/>
  <c r="E18" i="1"/>
  <c r="D18" i="1"/>
  <c r="E16" i="1"/>
  <c r="D16" i="1"/>
  <c r="E15" i="1"/>
  <c r="D15" i="1"/>
  <c r="D14" i="1"/>
  <c r="E13" i="1"/>
  <c r="E3" i="1"/>
  <c r="D13" i="1"/>
  <c r="E12" i="1"/>
  <c r="D12" i="1"/>
  <c r="E11" i="1"/>
  <c r="D11" i="1"/>
  <c r="E10" i="1"/>
  <c r="D10" i="1"/>
  <c r="E9" i="1"/>
  <c r="D9" i="1"/>
  <c r="D6" i="1"/>
  <c r="E8" i="1"/>
  <c r="D8" i="1"/>
  <c r="E7" i="1"/>
  <c r="D7" i="1"/>
  <c r="E6" i="1"/>
  <c r="E5" i="1"/>
  <c r="D5" i="1"/>
  <c r="E4" i="1"/>
  <c r="D4" i="1"/>
  <c r="D3" i="1"/>
  <c r="D2" i="1"/>
  <c r="E2" i="1"/>
  <c r="AI3" i="1" l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/>
  <c r="AI14" i="1"/>
  <c r="AJ14" i="1" s="1"/>
  <c r="AI15" i="1"/>
  <c r="AJ15" i="1" s="1"/>
  <c r="AI16" i="1"/>
  <c r="AJ16" i="1" s="1"/>
  <c r="AI17" i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65" i="1"/>
  <c r="AJ65" i="1" s="1"/>
  <c r="H65" i="1" s="1"/>
  <c r="AI66" i="1"/>
  <c r="AJ66" i="1" s="1"/>
  <c r="H66" i="1" s="1"/>
  <c r="AI67" i="1"/>
  <c r="AJ67" i="1" s="1"/>
  <c r="H67" i="1" s="1"/>
  <c r="AI68" i="1"/>
  <c r="AJ68" i="1" s="1"/>
  <c r="H68" i="1" s="1"/>
  <c r="AI69" i="1"/>
  <c r="AJ69" i="1" s="1"/>
  <c r="H69" i="1" s="1"/>
  <c r="AI70" i="1"/>
  <c r="AJ70" i="1" s="1"/>
  <c r="H70" i="1" s="1"/>
  <c r="AI71" i="1"/>
  <c r="AJ71" i="1" s="1"/>
  <c r="AI72" i="1"/>
  <c r="AJ72" i="1" s="1"/>
  <c r="H72" i="1" s="1"/>
  <c r="AI73" i="1"/>
  <c r="AJ73" i="1" s="1"/>
  <c r="H73" i="1" s="1"/>
  <c r="AI74" i="1"/>
  <c r="AJ74" i="1" s="1"/>
  <c r="H74" i="1" s="1"/>
  <c r="AI75" i="1"/>
  <c r="AJ75" i="1" s="1"/>
  <c r="AI76" i="1"/>
  <c r="AJ76" i="1" s="1"/>
  <c r="H76" i="1" s="1"/>
  <c r="AI77" i="1"/>
  <c r="AJ77" i="1" s="1"/>
  <c r="H77" i="1" s="1"/>
  <c r="AI78" i="1"/>
  <c r="AJ78" i="1" s="1"/>
  <c r="AI79" i="1"/>
  <c r="AJ79" i="1"/>
  <c r="AI80" i="1"/>
  <c r="AJ80" i="1" s="1"/>
  <c r="H80" i="1" s="1"/>
  <c r="AI81" i="1"/>
  <c r="AJ81" i="1" s="1"/>
  <c r="AI82" i="1"/>
  <c r="AJ82" i="1" s="1"/>
  <c r="H82" i="1" s="1"/>
  <c r="AI83" i="1"/>
  <c r="AJ83" i="1" s="1"/>
  <c r="H83" i="1" s="1"/>
  <c r="AI84" i="1"/>
  <c r="AJ84" i="1" s="1"/>
  <c r="H84" i="1" s="1"/>
  <c r="AI85" i="1"/>
  <c r="AJ85" i="1" s="1"/>
  <c r="AI86" i="1"/>
  <c r="AJ86" i="1" s="1"/>
  <c r="H86" i="1" s="1"/>
  <c r="AI87" i="1"/>
  <c r="AJ87" i="1" s="1"/>
  <c r="AI88" i="1"/>
  <c r="AJ88" i="1" s="1"/>
  <c r="H88" i="1" s="1"/>
  <c r="AI89" i="1"/>
  <c r="AJ89" i="1" s="1"/>
  <c r="AI90" i="1"/>
  <c r="AJ90" i="1" s="1"/>
  <c r="H90" i="1" s="1"/>
  <c r="AI91" i="1"/>
  <c r="AJ91" i="1" s="1"/>
  <c r="AI92" i="1"/>
  <c r="AJ92" i="1" s="1"/>
  <c r="H92" i="1" s="1"/>
  <c r="AI93" i="1"/>
  <c r="AJ93" i="1" s="1"/>
  <c r="H93" i="1" s="1"/>
  <c r="AI94" i="1"/>
  <c r="AJ94" i="1" s="1"/>
  <c r="AI95" i="1"/>
  <c r="AJ95" i="1"/>
  <c r="AI96" i="1"/>
  <c r="AJ96" i="1" s="1"/>
  <c r="H96" i="1" s="1"/>
  <c r="AI97" i="1"/>
  <c r="AJ97" i="1" s="1"/>
  <c r="H97" i="1" s="1"/>
  <c r="AI98" i="1"/>
  <c r="AJ98" i="1" s="1"/>
  <c r="H98" i="1" s="1"/>
  <c r="AI99" i="1"/>
  <c r="AJ99" i="1" s="1"/>
  <c r="H99" i="1" s="1"/>
  <c r="AI100" i="1"/>
  <c r="AJ100" i="1" s="1"/>
  <c r="H100" i="1" s="1"/>
  <c r="AI101" i="1"/>
  <c r="AJ101" i="1" s="1"/>
  <c r="AI102" i="1"/>
  <c r="AJ102" i="1" s="1"/>
  <c r="AI103" i="1"/>
  <c r="AJ103" i="1" s="1"/>
  <c r="H103" i="1" s="1"/>
  <c r="AI104" i="1"/>
  <c r="AJ104" i="1" s="1"/>
  <c r="H104" i="1" s="1"/>
  <c r="AI105" i="1"/>
  <c r="AJ105" i="1" s="1"/>
  <c r="AI106" i="1"/>
  <c r="AJ106" i="1"/>
  <c r="H106" i="1" s="1"/>
  <c r="AI107" i="1"/>
  <c r="AJ107" i="1" s="1"/>
  <c r="AI108" i="1"/>
  <c r="AJ108" i="1" s="1"/>
  <c r="H108" i="1" s="1"/>
  <c r="AI109" i="1"/>
  <c r="AJ109" i="1"/>
  <c r="AI110" i="1"/>
  <c r="AJ110" i="1" s="1"/>
  <c r="AI111" i="1"/>
  <c r="AJ111" i="1" s="1"/>
  <c r="AI112" i="1"/>
  <c r="AJ112" i="1" s="1"/>
  <c r="H112" i="1" s="1"/>
  <c r="AI113" i="1"/>
  <c r="AJ113" i="1" s="1"/>
  <c r="H113" i="1" s="1"/>
  <c r="AI114" i="1"/>
  <c r="AJ114" i="1" s="1"/>
  <c r="H114" i="1" s="1"/>
  <c r="AI115" i="1"/>
  <c r="AJ115" i="1" s="1"/>
  <c r="AI116" i="1"/>
  <c r="AJ116" i="1" s="1"/>
  <c r="H116" i="1" s="1"/>
  <c r="AI117" i="1"/>
  <c r="AJ117" i="1" s="1"/>
  <c r="H117" i="1" s="1"/>
  <c r="AI118" i="1"/>
  <c r="AJ118" i="1" s="1"/>
  <c r="AI119" i="1"/>
  <c r="AJ119" i="1" s="1"/>
  <c r="AI120" i="1"/>
  <c r="AJ120" i="1" s="1"/>
  <c r="H120" i="1" s="1"/>
  <c r="AI121" i="1"/>
  <c r="AJ121" i="1" s="1"/>
  <c r="AI122" i="1"/>
  <c r="AJ122" i="1" s="1"/>
  <c r="H122" i="1" s="1"/>
  <c r="AI123" i="1"/>
  <c r="AJ123" i="1" s="1"/>
  <c r="AI124" i="1"/>
  <c r="AJ124" i="1" s="1"/>
  <c r="H124" i="1" s="1"/>
  <c r="AI125" i="1"/>
  <c r="AJ125" i="1" s="1"/>
  <c r="H125" i="1" s="1"/>
  <c r="AI126" i="1"/>
  <c r="AJ126" i="1" s="1"/>
  <c r="AI127" i="1"/>
  <c r="AJ127" i="1" s="1"/>
  <c r="AI128" i="1"/>
  <c r="AJ128" i="1" s="1"/>
  <c r="H128" i="1" s="1"/>
  <c r="AI129" i="1"/>
  <c r="AJ129" i="1"/>
  <c r="AI130" i="1"/>
  <c r="AJ130" i="1" s="1"/>
  <c r="H130" i="1" s="1"/>
  <c r="AI131" i="1"/>
  <c r="AJ131" i="1"/>
  <c r="AI132" i="1"/>
  <c r="AJ132" i="1" s="1"/>
  <c r="H132" i="1" s="1"/>
  <c r="AI133" i="1"/>
  <c r="AJ133" i="1" s="1"/>
  <c r="AI134" i="1"/>
  <c r="AJ134" i="1"/>
  <c r="AI135" i="1"/>
  <c r="AJ135" i="1" s="1"/>
  <c r="AI136" i="1"/>
  <c r="AJ136" i="1" s="1"/>
  <c r="H136" i="1" s="1"/>
  <c r="AI137" i="1"/>
  <c r="AJ137" i="1" s="1"/>
  <c r="AI138" i="1"/>
  <c r="AJ138" i="1"/>
  <c r="H138" i="1" s="1"/>
  <c r="AI139" i="1"/>
  <c r="AJ139" i="1" s="1"/>
  <c r="AI140" i="1"/>
  <c r="AJ140" i="1" s="1"/>
  <c r="H140" i="1" s="1"/>
  <c r="AI141" i="1"/>
  <c r="AJ141" i="1"/>
  <c r="AI142" i="1"/>
  <c r="AJ142" i="1" s="1"/>
  <c r="AI143" i="1"/>
  <c r="AJ143" i="1"/>
  <c r="AI144" i="1"/>
  <c r="AJ144" i="1" s="1"/>
  <c r="H144" i="1" s="1"/>
  <c r="AI145" i="1"/>
  <c r="AJ145" i="1" s="1"/>
  <c r="AI146" i="1"/>
  <c r="AJ146" i="1" s="1"/>
  <c r="H146" i="1" s="1"/>
  <c r="AI147" i="1"/>
  <c r="AJ147" i="1" s="1"/>
  <c r="AI148" i="1"/>
  <c r="AJ148" i="1" s="1"/>
  <c r="H148" i="1" s="1"/>
  <c r="AI149" i="1"/>
  <c r="AJ149" i="1" s="1"/>
  <c r="AI150" i="1"/>
  <c r="AJ150" i="1" s="1"/>
  <c r="H150" i="1" s="1"/>
  <c r="AI151" i="1"/>
  <c r="AJ151" i="1" s="1"/>
  <c r="AI152" i="1"/>
  <c r="AJ152" i="1" s="1"/>
  <c r="H152" i="1" s="1"/>
  <c r="AI153" i="1"/>
  <c r="AJ153" i="1" s="1"/>
  <c r="AI154" i="1"/>
  <c r="AJ154" i="1"/>
  <c r="H154" i="1" s="1"/>
  <c r="AI155" i="1"/>
  <c r="AJ155" i="1" s="1"/>
  <c r="AI156" i="1"/>
  <c r="AJ156" i="1" s="1"/>
  <c r="H156" i="1" s="1"/>
  <c r="AI157" i="1"/>
  <c r="AJ157" i="1"/>
  <c r="AI158" i="1"/>
  <c r="AJ158" i="1" s="1"/>
  <c r="AI159" i="1"/>
  <c r="AJ159" i="1"/>
  <c r="AI160" i="1"/>
  <c r="AJ160" i="1" s="1"/>
  <c r="H160" i="1" s="1"/>
  <c r="AI161" i="1"/>
  <c r="AJ161" i="1" s="1"/>
  <c r="AI162" i="1"/>
  <c r="AJ162" i="1" s="1"/>
  <c r="H162" i="1" s="1"/>
  <c r="AI163" i="1"/>
  <c r="AJ163" i="1" s="1"/>
  <c r="H163" i="1" s="1"/>
  <c r="AI164" i="1"/>
  <c r="AJ164" i="1" s="1"/>
  <c r="H164" i="1" s="1"/>
  <c r="AI165" i="1"/>
  <c r="AJ165" i="1" s="1"/>
  <c r="AI166" i="1"/>
  <c r="AJ166" i="1" s="1"/>
  <c r="AI167" i="1"/>
  <c r="AJ167" i="1" s="1"/>
  <c r="AI168" i="1"/>
  <c r="AJ168" i="1" s="1"/>
  <c r="H168" i="1" s="1"/>
  <c r="AI169" i="1"/>
  <c r="AJ169" i="1" s="1"/>
  <c r="AI170" i="1"/>
  <c r="AJ170" i="1"/>
  <c r="H170" i="1" s="1"/>
  <c r="AI171" i="1"/>
  <c r="AJ171" i="1" s="1"/>
  <c r="AI172" i="1"/>
  <c r="AJ172" i="1" s="1"/>
  <c r="H172" i="1" s="1"/>
  <c r="AI173" i="1"/>
  <c r="AJ173" i="1"/>
  <c r="AI174" i="1"/>
  <c r="AJ174" i="1" s="1"/>
  <c r="AI175" i="1"/>
  <c r="AJ175" i="1" s="1"/>
  <c r="AI176" i="1"/>
  <c r="AJ176" i="1" s="1"/>
  <c r="H176" i="1" s="1"/>
  <c r="AI177" i="1"/>
  <c r="AJ177" i="1"/>
  <c r="AI178" i="1"/>
  <c r="AJ178" i="1"/>
  <c r="H178" i="1" s="1"/>
  <c r="AI179" i="1"/>
  <c r="AJ179" i="1"/>
  <c r="AI180" i="1"/>
  <c r="AJ180" i="1" s="1"/>
  <c r="H180" i="1" s="1"/>
  <c r="AI181" i="1"/>
  <c r="AJ181" i="1" s="1"/>
  <c r="AI182" i="1"/>
  <c r="AJ182" i="1"/>
  <c r="AI183" i="1"/>
  <c r="AJ183" i="1" s="1"/>
  <c r="AI184" i="1"/>
  <c r="AJ184" i="1" s="1"/>
  <c r="H184" i="1" s="1"/>
  <c r="AI185" i="1"/>
  <c r="AJ185" i="1" s="1"/>
  <c r="AI186" i="1"/>
  <c r="AJ186" i="1" s="1"/>
  <c r="H186" i="1" s="1"/>
  <c r="AI187" i="1"/>
  <c r="AJ187" i="1" s="1"/>
  <c r="AI188" i="1"/>
  <c r="AJ188" i="1" s="1"/>
  <c r="AI189" i="1"/>
  <c r="AJ189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G63" i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B3" i="1"/>
  <c r="AB4" i="1"/>
  <c r="AC4" i="1" s="1"/>
  <c r="AB5" i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/>
  <c r="AB67" i="1"/>
  <c r="AC67" i="1" s="1"/>
  <c r="AB68" i="1"/>
  <c r="AC68" i="1" s="1"/>
  <c r="AB69" i="1"/>
  <c r="AC69" i="1"/>
  <c r="AB70" i="1"/>
  <c r="AC70" i="1" s="1"/>
  <c r="AB71" i="1"/>
  <c r="AC71" i="1" s="1"/>
  <c r="AB72" i="1"/>
  <c r="AC72" i="1" s="1"/>
  <c r="AB73" i="1"/>
  <c r="AC73" i="1" s="1"/>
  <c r="AB74" i="1"/>
  <c r="AC74" i="1"/>
  <c r="AB75" i="1"/>
  <c r="AC75" i="1" s="1"/>
  <c r="AB76" i="1"/>
  <c r="AC76" i="1" s="1"/>
  <c r="AB77" i="1"/>
  <c r="AC77" i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/>
  <c r="AB131" i="1"/>
  <c r="AC131" i="1" s="1"/>
  <c r="AB132" i="1"/>
  <c r="AC132" i="1" s="1"/>
  <c r="AB133" i="1"/>
  <c r="AC133" i="1"/>
  <c r="AB134" i="1"/>
  <c r="AC134" i="1" s="1"/>
  <c r="AB135" i="1"/>
  <c r="AC135" i="1" s="1"/>
  <c r="AB136" i="1"/>
  <c r="AC136" i="1" s="1"/>
  <c r="AB137" i="1"/>
  <c r="AC137" i="1" s="1"/>
  <c r="AB138" i="1"/>
  <c r="AC138" i="1"/>
  <c r="AB139" i="1"/>
  <c r="AC139" i="1" s="1"/>
  <c r="AB140" i="1"/>
  <c r="AC140" i="1" s="1"/>
  <c r="AB141" i="1"/>
  <c r="AC141" i="1"/>
  <c r="AB142" i="1"/>
  <c r="AC142" i="1" s="1"/>
  <c r="AB143" i="1"/>
  <c r="AC143" i="1" s="1"/>
  <c r="AB144" i="1"/>
  <c r="AC144" i="1" s="1"/>
  <c r="AB145" i="1"/>
  <c r="AC145" i="1" s="1"/>
  <c r="AB146" i="1"/>
  <c r="AC146" i="1"/>
  <c r="AB147" i="1"/>
  <c r="AC147" i="1" s="1"/>
  <c r="AB148" i="1"/>
  <c r="AC148" i="1" s="1"/>
  <c r="AB149" i="1"/>
  <c r="AC149" i="1"/>
  <c r="AB150" i="1"/>
  <c r="AC150" i="1" s="1"/>
  <c r="AB151" i="1"/>
  <c r="AC151" i="1" s="1"/>
  <c r="AB152" i="1"/>
  <c r="AC152" i="1" s="1"/>
  <c r="AB153" i="1"/>
  <c r="AC153" i="1" s="1"/>
  <c r="AB154" i="1"/>
  <c r="AC154" i="1"/>
  <c r="AB155" i="1"/>
  <c r="AC155" i="1" s="1"/>
  <c r="AB156" i="1"/>
  <c r="AC156" i="1" s="1"/>
  <c r="AB157" i="1"/>
  <c r="AC157" i="1"/>
  <c r="AB158" i="1"/>
  <c r="AC158" i="1" s="1"/>
  <c r="AB159" i="1"/>
  <c r="AC159" i="1" s="1"/>
  <c r="AB160" i="1"/>
  <c r="AC160" i="1" s="1"/>
  <c r="AB161" i="1"/>
  <c r="AC161" i="1" s="1"/>
  <c r="AB162" i="1"/>
  <c r="AC162" i="1"/>
  <c r="AB163" i="1"/>
  <c r="AC163" i="1" s="1"/>
  <c r="AB164" i="1"/>
  <c r="AC164" i="1" s="1"/>
  <c r="AB165" i="1"/>
  <c r="AC165" i="1"/>
  <c r="AB166" i="1"/>
  <c r="AC166" i="1" s="1"/>
  <c r="AB167" i="1"/>
  <c r="AC167" i="1" s="1"/>
  <c r="AB168" i="1"/>
  <c r="AC168" i="1" s="1"/>
  <c r="AB169" i="1"/>
  <c r="AC169" i="1" s="1"/>
  <c r="AB170" i="1"/>
  <c r="AC170" i="1"/>
  <c r="AB171" i="1"/>
  <c r="AC171" i="1" s="1"/>
  <c r="AB172" i="1"/>
  <c r="AC172" i="1" s="1"/>
  <c r="AB173" i="1"/>
  <c r="AC173" i="1"/>
  <c r="AB174" i="1"/>
  <c r="AC174" i="1" s="1"/>
  <c r="AB175" i="1"/>
  <c r="AC175" i="1" s="1"/>
  <c r="AB176" i="1"/>
  <c r="AC176" i="1" s="1"/>
  <c r="AB177" i="1"/>
  <c r="AC177" i="1" s="1"/>
  <c r="AB178" i="1"/>
  <c r="AC178" i="1"/>
  <c r="AB179" i="1"/>
  <c r="AC179" i="1" s="1"/>
  <c r="AB180" i="1"/>
  <c r="AC180" i="1" s="1"/>
  <c r="AB181" i="1"/>
  <c r="AC181" i="1"/>
  <c r="AB182" i="1"/>
  <c r="AC182" i="1" s="1"/>
  <c r="AB183" i="1"/>
  <c r="AC183" i="1" s="1"/>
  <c r="AB184" i="1"/>
  <c r="AC184" i="1" s="1"/>
  <c r="AB185" i="1"/>
  <c r="AC185" i="1" s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U3" i="1"/>
  <c r="U4" i="1"/>
  <c r="U5" i="1"/>
  <c r="V5" i="1" s="1"/>
  <c r="H5" i="1" s="1"/>
  <c r="U6" i="1"/>
  <c r="U7" i="1"/>
  <c r="U8" i="1"/>
  <c r="U9" i="1"/>
  <c r="V9" i="1" s="1"/>
  <c r="H9" i="1" s="1"/>
  <c r="U10" i="1"/>
  <c r="U11" i="1"/>
  <c r="U12" i="1"/>
  <c r="U13" i="1"/>
  <c r="V13" i="1" s="1"/>
  <c r="U14" i="1"/>
  <c r="U15" i="1"/>
  <c r="U16" i="1"/>
  <c r="U17" i="1"/>
  <c r="V17" i="1" s="1"/>
  <c r="H17" i="1" s="1"/>
  <c r="U18" i="1"/>
  <c r="U20" i="1"/>
  <c r="U21" i="1"/>
  <c r="U22" i="1"/>
  <c r="V22" i="1" s="1"/>
  <c r="H22" i="1" s="1"/>
  <c r="U23" i="1"/>
  <c r="U24" i="1"/>
  <c r="U25" i="1"/>
  <c r="V25" i="1" s="1"/>
  <c r="H25" i="1" s="1"/>
  <c r="U26" i="1"/>
  <c r="V26" i="1" s="1"/>
  <c r="U27" i="1"/>
  <c r="U28" i="1"/>
  <c r="U29" i="1"/>
  <c r="U30" i="1"/>
  <c r="U31" i="1"/>
  <c r="U32" i="1"/>
  <c r="U33" i="1"/>
  <c r="U34" i="1"/>
  <c r="U35" i="1"/>
  <c r="U36" i="1"/>
  <c r="U37" i="1"/>
  <c r="U38" i="1"/>
  <c r="V38" i="1" s="1"/>
  <c r="U39" i="1"/>
  <c r="U40" i="1"/>
  <c r="U41" i="1"/>
  <c r="U42" i="1"/>
  <c r="V42" i="1" s="1"/>
  <c r="U43" i="1"/>
  <c r="U44" i="1"/>
  <c r="U45" i="1"/>
  <c r="U46" i="1"/>
  <c r="U47" i="1"/>
  <c r="U48" i="1"/>
  <c r="U49" i="1"/>
  <c r="U50" i="1"/>
  <c r="V50" i="1" s="1"/>
  <c r="U51" i="1"/>
  <c r="U52" i="1"/>
  <c r="U53" i="1"/>
  <c r="U54" i="1"/>
  <c r="V54" i="1" s="1"/>
  <c r="H54" i="1" s="1"/>
  <c r="U55" i="1"/>
  <c r="U56" i="1"/>
  <c r="U57" i="1"/>
  <c r="U58" i="1"/>
  <c r="V58" i="1" s="1"/>
  <c r="U59" i="1"/>
  <c r="U60" i="1"/>
  <c r="U61" i="1"/>
  <c r="U62" i="1"/>
  <c r="V62" i="1" s="1"/>
  <c r="H62" i="1" s="1"/>
  <c r="U63" i="1"/>
  <c r="U64" i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/>
  <c r="U91" i="1"/>
  <c r="V91" i="1" s="1"/>
  <c r="U92" i="1"/>
  <c r="V92" i="1" s="1"/>
  <c r="U93" i="1"/>
  <c r="V93" i="1" s="1"/>
  <c r="U94" i="1"/>
  <c r="V94" i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/>
  <c r="U143" i="1"/>
  <c r="V143" i="1" s="1"/>
  <c r="U144" i="1"/>
  <c r="V144" i="1" s="1"/>
  <c r="U145" i="1"/>
  <c r="V145" i="1" s="1"/>
  <c r="U146" i="1"/>
  <c r="V146" i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/>
  <c r="U171" i="1"/>
  <c r="V171" i="1" s="1"/>
  <c r="U172" i="1"/>
  <c r="V172" i="1" s="1"/>
  <c r="U173" i="1"/>
  <c r="V173" i="1" s="1"/>
  <c r="U174" i="1"/>
  <c r="V174" i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/>
  <c r="R130" i="1"/>
  <c r="S130" i="1" s="1"/>
  <c r="R131" i="1"/>
  <c r="S131" i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/>
  <c r="R162" i="1"/>
  <c r="S162" i="1" s="1"/>
  <c r="R163" i="1"/>
  <c r="S163" i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N3" i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/>
  <c r="K11" i="1"/>
  <c r="L11" i="1" s="1"/>
  <c r="K12" i="1"/>
  <c r="L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/>
  <c r="K35" i="1"/>
  <c r="L35" i="1" s="1"/>
  <c r="K36" i="1"/>
  <c r="L36" i="1" s="1"/>
  <c r="K37" i="1"/>
  <c r="L37" i="1" s="1"/>
  <c r="K38" i="1"/>
  <c r="L38" i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/>
  <c r="K67" i="1"/>
  <c r="L67" i="1" s="1"/>
  <c r="K68" i="1"/>
  <c r="L68" i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/>
  <c r="K75" i="1"/>
  <c r="L75" i="1" s="1"/>
  <c r="K76" i="1"/>
  <c r="L76" i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/>
  <c r="K103" i="1"/>
  <c r="L103" i="1" s="1"/>
  <c r="K104" i="1"/>
  <c r="L104" i="1" s="1"/>
  <c r="K105" i="1"/>
  <c r="L105" i="1" s="1"/>
  <c r="K106" i="1"/>
  <c r="L106" i="1"/>
  <c r="K107" i="1"/>
  <c r="L107" i="1" s="1"/>
  <c r="K108" i="1"/>
  <c r="L108" i="1"/>
  <c r="K109" i="1"/>
  <c r="L109" i="1" s="1"/>
  <c r="K110" i="1"/>
  <c r="L110" i="1" s="1"/>
  <c r="K111" i="1"/>
  <c r="L111" i="1" s="1"/>
  <c r="K112" i="1"/>
  <c r="L112" i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/>
  <c r="K127" i="1"/>
  <c r="L127" i="1" s="1"/>
  <c r="K128" i="1"/>
  <c r="L128" i="1"/>
  <c r="K129" i="1"/>
  <c r="L129" i="1" s="1"/>
  <c r="K130" i="1"/>
  <c r="L130" i="1"/>
  <c r="K131" i="1"/>
  <c r="L131" i="1" s="1"/>
  <c r="K132" i="1"/>
  <c r="L132" i="1"/>
  <c r="K133" i="1"/>
  <c r="L133" i="1" s="1"/>
  <c r="K134" i="1"/>
  <c r="L134" i="1"/>
  <c r="K135" i="1"/>
  <c r="L135" i="1" s="1"/>
  <c r="K136" i="1"/>
  <c r="L136" i="1"/>
  <c r="K137" i="1"/>
  <c r="L137" i="1" s="1"/>
  <c r="K138" i="1"/>
  <c r="L138" i="1"/>
  <c r="K139" i="1"/>
  <c r="L139" i="1" s="1"/>
  <c r="K140" i="1"/>
  <c r="L140" i="1"/>
  <c r="K141" i="1"/>
  <c r="L141" i="1" s="1"/>
  <c r="K142" i="1"/>
  <c r="L142" i="1"/>
  <c r="K143" i="1"/>
  <c r="L143" i="1" s="1"/>
  <c r="K144" i="1"/>
  <c r="L144" i="1"/>
  <c r="K145" i="1"/>
  <c r="L145" i="1" s="1"/>
  <c r="K146" i="1"/>
  <c r="L146" i="1"/>
  <c r="K147" i="1"/>
  <c r="L147" i="1" s="1"/>
  <c r="K148" i="1"/>
  <c r="L148" i="1"/>
  <c r="K149" i="1"/>
  <c r="L149" i="1" s="1"/>
  <c r="K150" i="1"/>
  <c r="L150" i="1"/>
  <c r="K151" i="1"/>
  <c r="L151" i="1" s="1"/>
  <c r="K152" i="1"/>
  <c r="L152" i="1"/>
  <c r="K153" i="1"/>
  <c r="L153" i="1" s="1"/>
  <c r="K154" i="1"/>
  <c r="L154" i="1"/>
  <c r="K155" i="1"/>
  <c r="L155" i="1" s="1"/>
  <c r="K156" i="1"/>
  <c r="L156" i="1"/>
  <c r="K157" i="1"/>
  <c r="L157" i="1" s="1"/>
  <c r="K158" i="1"/>
  <c r="L158" i="1"/>
  <c r="K159" i="1"/>
  <c r="L159" i="1" s="1"/>
  <c r="K160" i="1"/>
  <c r="L160" i="1"/>
  <c r="K161" i="1"/>
  <c r="L161" i="1" s="1"/>
  <c r="K162" i="1"/>
  <c r="L162" i="1"/>
  <c r="F4" i="1"/>
  <c r="G4" i="1"/>
  <c r="F5" i="1"/>
  <c r="G5" i="1"/>
  <c r="G6" i="1"/>
  <c r="F7" i="1"/>
  <c r="G7" i="1"/>
  <c r="F8" i="1"/>
  <c r="G8" i="1"/>
  <c r="F9" i="1"/>
  <c r="G9" i="1"/>
  <c r="G10" i="1"/>
  <c r="F11" i="1"/>
  <c r="G11" i="1"/>
  <c r="F12" i="1"/>
  <c r="G12" i="1"/>
  <c r="F13" i="1"/>
  <c r="G13" i="1"/>
  <c r="H13" i="1"/>
  <c r="G14" i="1"/>
  <c r="G15" i="1"/>
  <c r="F16" i="1"/>
  <c r="G16" i="1"/>
  <c r="F17" i="1"/>
  <c r="G17" i="1"/>
  <c r="G18" i="1"/>
  <c r="F19" i="1"/>
  <c r="G19" i="1"/>
  <c r="F20" i="1"/>
  <c r="G20" i="1"/>
  <c r="F21" i="1"/>
  <c r="G21" i="1"/>
  <c r="F22" i="1"/>
  <c r="G22" i="1"/>
  <c r="F24" i="1"/>
  <c r="G24" i="1"/>
  <c r="F26" i="1"/>
  <c r="G26" i="1"/>
  <c r="F27" i="1"/>
  <c r="G27" i="1"/>
  <c r="F28" i="1"/>
  <c r="G28" i="1"/>
  <c r="F29" i="1"/>
  <c r="G29" i="1"/>
  <c r="G30" i="1"/>
  <c r="F31" i="1"/>
  <c r="F32" i="1"/>
  <c r="G32" i="1"/>
  <c r="F33" i="1"/>
  <c r="G33" i="1"/>
  <c r="G34" i="1"/>
  <c r="G35" i="1"/>
  <c r="F36" i="1"/>
  <c r="G36" i="1"/>
  <c r="F37" i="1"/>
  <c r="G37" i="1"/>
  <c r="F38" i="1"/>
  <c r="G38" i="1"/>
  <c r="G39" i="1"/>
  <c r="F40" i="1"/>
  <c r="G40" i="1"/>
  <c r="F41" i="1"/>
  <c r="G41" i="1"/>
  <c r="F42" i="1"/>
  <c r="G42" i="1"/>
  <c r="G43" i="1"/>
  <c r="F44" i="1"/>
  <c r="G44" i="1"/>
  <c r="F45" i="1"/>
  <c r="G45" i="1"/>
  <c r="F46" i="1"/>
  <c r="G46" i="1"/>
  <c r="F47" i="1"/>
  <c r="G47" i="1"/>
  <c r="F49" i="1"/>
  <c r="G49" i="1"/>
  <c r="G50" i="1"/>
  <c r="G51" i="1"/>
  <c r="G52" i="1"/>
  <c r="F53" i="1"/>
  <c r="G53" i="1"/>
  <c r="F54" i="1"/>
  <c r="G54" i="1"/>
  <c r="F55" i="1"/>
  <c r="G55" i="1"/>
  <c r="G56" i="1"/>
  <c r="F57" i="1"/>
  <c r="G57" i="1"/>
  <c r="F58" i="1"/>
  <c r="G58" i="1"/>
  <c r="F59" i="1"/>
  <c r="G59" i="1"/>
  <c r="G60" i="1"/>
  <c r="F61" i="1"/>
  <c r="G61" i="1"/>
  <c r="G62" i="1"/>
  <c r="F63" i="1"/>
  <c r="G63" i="1"/>
  <c r="F64" i="1"/>
  <c r="F65" i="1"/>
  <c r="G66" i="1"/>
  <c r="F67" i="1"/>
  <c r="G67" i="1"/>
  <c r="F68" i="1"/>
  <c r="G68" i="1"/>
  <c r="F69" i="1"/>
  <c r="F70" i="1"/>
  <c r="G70" i="1"/>
  <c r="G71" i="1"/>
  <c r="H71" i="1"/>
  <c r="F73" i="1"/>
  <c r="F74" i="1"/>
  <c r="G74" i="1"/>
  <c r="F75" i="1"/>
  <c r="G75" i="1"/>
  <c r="H75" i="1"/>
  <c r="G76" i="1"/>
  <c r="F77" i="1"/>
  <c r="F78" i="1"/>
  <c r="G78" i="1"/>
  <c r="H78" i="1"/>
  <c r="F79" i="1"/>
  <c r="G79" i="1"/>
  <c r="H79" i="1"/>
  <c r="F80" i="1"/>
  <c r="F81" i="1"/>
  <c r="G81" i="1"/>
  <c r="H81" i="1"/>
  <c r="F82" i="1"/>
  <c r="G82" i="1"/>
  <c r="F83" i="1"/>
  <c r="F84" i="1"/>
  <c r="F85" i="1"/>
  <c r="G85" i="1"/>
  <c r="H85" i="1"/>
  <c r="F86" i="1"/>
  <c r="G86" i="1"/>
  <c r="F87" i="1"/>
  <c r="G87" i="1"/>
  <c r="H87" i="1"/>
  <c r="F88" i="1"/>
  <c r="F89" i="1"/>
  <c r="G89" i="1"/>
  <c r="H89" i="1"/>
  <c r="F90" i="1"/>
  <c r="G90" i="1"/>
  <c r="F91" i="1"/>
  <c r="G91" i="1"/>
  <c r="H91" i="1"/>
  <c r="G93" i="1"/>
  <c r="F94" i="1"/>
  <c r="H94" i="1"/>
  <c r="F95" i="1"/>
  <c r="G95" i="1"/>
  <c r="H95" i="1"/>
  <c r="F96" i="1"/>
  <c r="G96" i="1"/>
  <c r="G97" i="1"/>
  <c r="F98" i="1"/>
  <c r="G98" i="1"/>
  <c r="F99" i="1"/>
  <c r="G100" i="1"/>
  <c r="F101" i="1"/>
  <c r="G101" i="1"/>
  <c r="H101" i="1"/>
  <c r="G102" i="1"/>
  <c r="H102" i="1"/>
  <c r="F103" i="1"/>
  <c r="F104" i="1"/>
  <c r="G104" i="1"/>
  <c r="F105" i="1"/>
  <c r="G105" i="1"/>
  <c r="H105" i="1"/>
  <c r="G106" i="1"/>
  <c r="F107" i="1"/>
  <c r="G107" i="1"/>
  <c r="H107" i="1"/>
  <c r="F108" i="1"/>
  <c r="G108" i="1"/>
  <c r="F109" i="1"/>
  <c r="G109" i="1"/>
  <c r="H109" i="1"/>
  <c r="F110" i="1"/>
  <c r="G110" i="1"/>
  <c r="H110" i="1"/>
  <c r="F111" i="1"/>
  <c r="G111" i="1"/>
  <c r="H111" i="1"/>
  <c r="F112" i="1"/>
  <c r="G112" i="1"/>
  <c r="F113" i="1"/>
  <c r="G114" i="1"/>
  <c r="G115" i="1"/>
  <c r="H115" i="1"/>
  <c r="F116" i="1"/>
  <c r="G116" i="1"/>
  <c r="F117" i="1"/>
  <c r="F118" i="1"/>
  <c r="G118" i="1"/>
  <c r="H118" i="1"/>
  <c r="G119" i="1"/>
  <c r="H119" i="1"/>
  <c r="F120" i="1"/>
  <c r="G120" i="1"/>
  <c r="F121" i="1"/>
  <c r="H121" i="1"/>
  <c r="F122" i="1"/>
  <c r="G122" i="1"/>
  <c r="G123" i="1"/>
  <c r="H123" i="1"/>
  <c r="F124" i="1"/>
  <c r="F125" i="1"/>
  <c r="F126" i="1"/>
  <c r="G126" i="1"/>
  <c r="H126" i="1"/>
  <c r="F127" i="1"/>
  <c r="G127" i="1"/>
  <c r="H127" i="1"/>
  <c r="F128" i="1"/>
  <c r="G128" i="1"/>
  <c r="F129" i="1"/>
  <c r="G129" i="1"/>
  <c r="H129" i="1"/>
  <c r="F130" i="1"/>
  <c r="G130" i="1"/>
  <c r="F131" i="1"/>
  <c r="G131" i="1"/>
  <c r="H131" i="1"/>
  <c r="F132" i="1"/>
  <c r="G132" i="1"/>
  <c r="F133" i="1"/>
  <c r="G133" i="1"/>
  <c r="H133" i="1"/>
  <c r="F134" i="1"/>
  <c r="G134" i="1"/>
  <c r="H134" i="1"/>
  <c r="F135" i="1"/>
  <c r="G135" i="1"/>
  <c r="H135" i="1"/>
  <c r="F136" i="1"/>
  <c r="G136" i="1"/>
  <c r="F137" i="1"/>
  <c r="G137" i="1"/>
  <c r="H137" i="1"/>
  <c r="F138" i="1"/>
  <c r="G138" i="1"/>
  <c r="F139" i="1"/>
  <c r="G139" i="1"/>
  <c r="H139" i="1"/>
  <c r="F140" i="1"/>
  <c r="G140" i="1"/>
  <c r="F141" i="1"/>
  <c r="G141" i="1"/>
  <c r="H141" i="1"/>
  <c r="F142" i="1"/>
  <c r="G142" i="1"/>
  <c r="H142" i="1"/>
  <c r="F143" i="1"/>
  <c r="G143" i="1"/>
  <c r="H143" i="1"/>
  <c r="F144" i="1"/>
  <c r="G144" i="1"/>
  <c r="F145" i="1"/>
  <c r="G145" i="1"/>
  <c r="H145" i="1"/>
  <c r="F146" i="1"/>
  <c r="G146" i="1"/>
  <c r="F147" i="1"/>
  <c r="G147" i="1"/>
  <c r="H147" i="1"/>
  <c r="F148" i="1"/>
  <c r="G148" i="1"/>
  <c r="F149" i="1"/>
  <c r="G149" i="1"/>
  <c r="H149" i="1"/>
  <c r="F150" i="1"/>
  <c r="F151" i="1"/>
  <c r="G151" i="1"/>
  <c r="H151" i="1"/>
  <c r="F152" i="1"/>
  <c r="G152" i="1"/>
  <c r="F153" i="1"/>
  <c r="G153" i="1"/>
  <c r="H153" i="1"/>
  <c r="F154" i="1"/>
  <c r="G154" i="1"/>
  <c r="F155" i="1"/>
  <c r="G155" i="1"/>
  <c r="H155" i="1"/>
  <c r="F156" i="1"/>
  <c r="G156" i="1"/>
  <c r="F157" i="1"/>
  <c r="G157" i="1"/>
  <c r="H157" i="1"/>
  <c r="F158" i="1"/>
  <c r="G158" i="1"/>
  <c r="H158" i="1"/>
  <c r="F159" i="1"/>
  <c r="G159" i="1"/>
  <c r="H159" i="1"/>
  <c r="F160" i="1"/>
  <c r="G160" i="1"/>
  <c r="F161" i="1"/>
  <c r="G161" i="1"/>
  <c r="H161" i="1"/>
  <c r="F162" i="1"/>
  <c r="G162" i="1"/>
  <c r="F163" i="1"/>
  <c r="G163" i="1"/>
  <c r="F164" i="1"/>
  <c r="G164" i="1"/>
  <c r="F165" i="1"/>
  <c r="G165" i="1"/>
  <c r="H165" i="1"/>
  <c r="F166" i="1"/>
  <c r="G166" i="1"/>
  <c r="H166" i="1"/>
  <c r="F167" i="1"/>
  <c r="G167" i="1"/>
  <c r="H167" i="1"/>
  <c r="F168" i="1"/>
  <c r="G168" i="1"/>
  <c r="F169" i="1"/>
  <c r="G169" i="1"/>
  <c r="H169" i="1"/>
  <c r="F170" i="1"/>
  <c r="G170" i="1"/>
  <c r="F171" i="1"/>
  <c r="G171" i="1"/>
  <c r="H171" i="1"/>
  <c r="F172" i="1"/>
  <c r="G172" i="1"/>
  <c r="F173" i="1"/>
  <c r="G173" i="1"/>
  <c r="H173" i="1"/>
  <c r="F174" i="1"/>
  <c r="G174" i="1"/>
  <c r="H174" i="1"/>
  <c r="F175" i="1"/>
  <c r="G175" i="1"/>
  <c r="H175" i="1"/>
  <c r="F176" i="1"/>
  <c r="G176" i="1"/>
  <c r="F177" i="1"/>
  <c r="G177" i="1"/>
  <c r="H177" i="1"/>
  <c r="F178" i="1"/>
  <c r="G178" i="1"/>
  <c r="F179" i="1"/>
  <c r="G179" i="1"/>
  <c r="H179" i="1"/>
  <c r="F180" i="1"/>
  <c r="G180" i="1"/>
  <c r="F181" i="1"/>
  <c r="G181" i="1"/>
  <c r="H181" i="1"/>
  <c r="F182" i="1"/>
  <c r="G182" i="1"/>
  <c r="H182" i="1"/>
  <c r="F183" i="1"/>
  <c r="G183" i="1"/>
  <c r="H183" i="1"/>
  <c r="F184" i="1"/>
  <c r="G184" i="1"/>
  <c r="F185" i="1"/>
  <c r="G185" i="1"/>
  <c r="H185" i="1"/>
  <c r="F186" i="1"/>
  <c r="G186" i="1"/>
  <c r="F187" i="1"/>
  <c r="G187" i="1"/>
  <c r="H187" i="1"/>
  <c r="O192" i="1"/>
  <c r="N2" i="1"/>
  <c r="V64" i="1" l="1"/>
  <c r="V63" i="1"/>
  <c r="H63" i="1" s="1"/>
  <c r="V61" i="1"/>
  <c r="H61" i="1"/>
  <c r="F60" i="1"/>
  <c r="V60" i="1"/>
  <c r="H60" i="1" s="1"/>
  <c r="V59" i="1"/>
  <c r="H59" i="1" s="1"/>
  <c r="H58" i="1"/>
  <c r="V57" i="1"/>
  <c r="H57" i="1" s="1"/>
  <c r="V56" i="1"/>
  <c r="H56" i="1" s="1"/>
  <c r="V55" i="1"/>
  <c r="H55" i="1" s="1"/>
  <c r="V53" i="1"/>
  <c r="H53" i="1" s="1"/>
  <c r="V52" i="1"/>
  <c r="H52" i="1" s="1"/>
  <c r="F52" i="1"/>
  <c r="V51" i="1"/>
  <c r="H51" i="1" s="1"/>
  <c r="H50" i="1"/>
  <c r="V49" i="1"/>
  <c r="H49" i="1" s="1"/>
  <c r="V48" i="1"/>
  <c r="F48" i="1"/>
  <c r="V47" i="1"/>
  <c r="V46" i="1"/>
  <c r="H46" i="1" s="1"/>
  <c r="V45" i="1"/>
  <c r="H45" i="1"/>
  <c r="V44" i="1"/>
  <c r="F43" i="1"/>
  <c r="V43" i="1"/>
  <c r="H43" i="1" s="1"/>
  <c r="H42" i="1"/>
  <c r="V41" i="1"/>
  <c r="H41" i="1" s="1"/>
  <c r="V40" i="1"/>
  <c r="H40" i="1" s="1"/>
  <c r="F39" i="1"/>
  <c r="V39" i="1"/>
  <c r="H39" i="1" s="1"/>
  <c r="H38" i="1"/>
  <c r="V37" i="1"/>
  <c r="H37" i="1" s="1"/>
  <c r="V36" i="1"/>
  <c r="H36" i="1" s="1"/>
  <c r="F35" i="1"/>
  <c r="V35" i="1"/>
  <c r="H35" i="1" s="1"/>
  <c r="V34" i="1"/>
  <c r="H34" i="1"/>
  <c r="V33" i="1"/>
  <c r="H33" i="1"/>
  <c r="H32" i="1"/>
  <c r="V32" i="1"/>
  <c r="V31" i="1"/>
  <c r="H31" i="1" s="1"/>
  <c r="V30" i="1"/>
  <c r="H30" i="1" s="1"/>
  <c r="F30" i="1"/>
  <c r="V29" i="1"/>
  <c r="H29" i="1"/>
  <c r="V28" i="1"/>
  <c r="H28" i="1" s="1"/>
  <c r="V27" i="1"/>
  <c r="H27" i="1" s="1"/>
  <c r="H26" i="1"/>
  <c r="F25" i="1"/>
  <c r="V24" i="1"/>
  <c r="F23" i="1"/>
  <c r="V23" i="1"/>
  <c r="H23" i="1" s="1"/>
  <c r="V21" i="1"/>
  <c r="H21" i="1" s="1"/>
  <c r="V20" i="1"/>
  <c r="H20" i="1" s="1"/>
  <c r="V19" i="1"/>
  <c r="V18" i="1"/>
  <c r="V16" i="1"/>
  <c r="H16" i="1"/>
  <c r="V15" i="1"/>
  <c r="H15" i="1" s="1"/>
  <c r="F14" i="1"/>
  <c r="V14" i="1"/>
  <c r="H14" i="1" s="1"/>
  <c r="V12" i="1"/>
  <c r="H12" i="1"/>
  <c r="V11" i="1"/>
  <c r="H11" i="1" s="1"/>
  <c r="F10" i="1"/>
  <c r="V10" i="1"/>
  <c r="H10" i="1" s="1"/>
  <c r="V8" i="1"/>
  <c r="H8" i="1"/>
  <c r="V7" i="1"/>
  <c r="H7" i="1" s="1"/>
  <c r="F6" i="1"/>
  <c r="V6" i="1"/>
  <c r="H6" i="1" s="1"/>
  <c r="V4" i="1"/>
  <c r="G125" i="1"/>
  <c r="F123" i="1"/>
  <c r="G121" i="1"/>
  <c r="O120" i="1"/>
  <c r="F119" i="1"/>
  <c r="G117" i="1"/>
  <c r="F115" i="1"/>
  <c r="F114" i="1"/>
  <c r="F102" i="1"/>
  <c r="F106" i="1"/>
  <c r="G103" i="1"/>
  <c r="F100" i="1"/>
  <c r="G99" i="1"/>
  <c r="F97" i="1"/>
  <c r="G94" i="1"/>
  <c r="F93" i="1"/>
  <c r="G92" i="1"/>
  <c r="F92" i="1"/>
  <c r="G88" i="1"/>
  <c r="G84" i="1"/>
  <c r="G83" i="1"/>
  <c r="G80" i="1"/>
  <c r="G77" i="1"/>
  <c r="F76" i="1"/>
  <c r="G73" i="1"/>
  <c r="G72" i="1"/>
  <c r="F72" i="1"/>
  <c r="F71" i="1"/>
  <c r="G69" i="1"/>
  <c r="F66" i="1"/>
  <c r="H64" i="1"/>
  <c r="G64" i="1"/>
  <c r="F62" i="1"/>
  <c r="F56" i="1"/>
  <c r="F51" i="1"/>
  <c r="O47" i="1"/>
  <c r="H47" i="1" s="1"/>
  <c r="O48" i="1"/>
  <c r="H48" i="1" s="1"/>
  <c r="H44" i="1"/>
  <c r="G25" i="1"/>
  <c r="H24" i="1"/>
  <c r="H19" i="1"/>
  <c r="H18" i="1"/>
  <c r="F15" i="1"/>
  <c r="O4" i="1"/>
  <c r="H4" i="1" s="1"/>
  <c r="AC5" i="1"/>
  <c r="G48" i="1"/>
  <c r="F18" i="1"/>
  <c r="O3" i="1"/>
  <c r="G65" i="1"/>
  <c r="F50" i="1"/>
  <c r="G150" i="1"/>
  <c r="G124" i="1"/>
  <c r="G31" i="1"/>
  <c r="G113" i="1"/>
  <c r="F34" i="1"/>
  <c r="G23" i="1"/>
  <c r="F3" i="1"/>
  <c r="V3" i="1"/>
  <c r="AC3" i="1"/>
  <c r="AJ3" i="1"/>
  <c r="G3" i="1"/>
  <c r="AI2" i="1"/>
  <c r="AF2" i="1"/>
  <c r="Y2" i="1"/>
  <c r="Z2" i="1" s="1"/>
  <c r="AB2" i="1"/>
  <c r="U2" i="1"/>
  <c r="R2" i="1"/>
  <c r="S2" i="1" s="1"/>
  <c r="K2" i="1"/>
  <c r="O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K190" i="1"/>
  <c r="K191" i="1"/>
  <c r="K192" i="1"/>
  <c r="K193" i="1"/>
  <c r="K194" i="1"/>
  <c r="K195" i="1"/>
  <c r="K196" i="1"/>
  <c r="K197" i="1"/>
  <c r="K198" i="1"/>
  <c r="K199" i="1"/>
  <c r="AC2" i="1" l="1"/>
  <c r="AG2" i="1"/>
  <c r="F2" i="1"/>
  <c r="AJ2" i="1"/>
  <c r="G2" i="1"/>
  <c r="V2" i="1"/>
  <c r="H3" i="1"/>
  <c r="L2" i="1"/>
  <c r="H2" i="1" l="1"/>
</calcChain>
</file>

<file path=xl/sharedStrings.xml><?xml version="1.0" encoding="utf-8"?>
<sst xmlns="http://schemas.openxmlformats.org/spreadsheetml/2006/main" count="287" uniqueCount="163">
  <si>
    <t>id</t>
  </si>
  <si>
    <t>alder</t>
  </si>
  <si>
    <t>mand</t>
  </si>
  <si>
    <t>kvinde</t>
  </si>
  <si>
    <t>tal_skala</t>
  </si>
  <si>
    <t>tal_indeks</t>
  </si>
  <si>
    <t>tal_selv_indeks</t>
  </si>
  <si>
    <t>tal_perc</t>
  </si>
  <si>
    <t>tal_selv_perc</t>
  </si>
  <si>
    <t>regn_skala</t>
  </si>
  <si>
    <t>regn_indeks</t>
  </si>
  <si>
    <t>regn_perc</t>
  </si>
  <si>
    <t>regn_selv_perc</t>
  </si>
  <si>
    <t>regn_selv_indeks</t>
  </si>
  <si>
    <t>kod_skala</t>
  </si>
  <si>
    <t>kod_indeks</t>
  </si>
  <si>
    <t>kod_perc</t>
  </si>
  <si>
    <t>kod_selv_perc</t>
  </si>
  <si>
    <t>kod_selv_indeks</t>
  </si>
  <si>
    <t>tal_raw</t>
  </si>
  <si>
    <t>gender</t>
  </si>
  <si>
    <t>regn_raw</t>
  </si>
  <si>
    <t>kod_raw</t>
  </si>
  <si>
    <t>symbol_raw</t>
  </si>
  <si>
    <t>symbol_skala</t>
  </si>
  <si>
    <t>symbol_indeks</t>
  </si>
  <si>
    <t>symbol_perc</t>
  </si>
  <si>
    <t>symbol_selv_perc</t>
  </si>
  <si>
    <t>symbol_selv_indeks</t>
  </si>
  <si>
    <t>GSE_mean</t>
  </si>
  <si>
    <t>NPI_mean</t>
  </si>
  <si>
    <t>obj_mean</t>
  </si>
  <si>
    <t>subj_mean</t>
  </si>
  <si>
    <t>tal_diff</t>
  </si>
  <si>
    <t>diff_mean</t>
  </si>
  <si>
    <t>regn_diff</t>
  </si>
  <si>
    <t>symbol_diff</t>
  </si>
  <si>
    <t>Rotte</t>
  </si>
  <si>
    <t>Mus</t>
  </si>
  <si>
    <t>Trane</t>
  </si>
  <si>
    <t>Edderkop</t>
  </si>
  <si>
    <t>Isbjørn</t>
  </si>
  <si>
    <t>Igle</t>
  </si>
  <si>
    <t>Hammerhaj</t>
  </si>
  <si>
    <t>Bogfinke</t>
  </si>
  <si>
    <t>Sværdfisk</t>
  </si>
  <si>
    <t>Grindehval</t>
  </si>
  <si>
    <t>Blæksprutte</t>
  </si>
  <si>
    <t>Spækhugger</t>
  </si>
  <si>
    <t>Guldfisk</t>
  </si>
  <si>
    <t>Hvidhaj</t>
  </si>
  <si>
    <t>Bøffel</t>
  </si>
  <si>
    <t>Krokodille</t>
  </si>
  <si>
    <t>Hornugle</t>
  </si>
  <si>
    <t>Pindsvin</t>
  </si>
  <si>
    <t>Pungrotte</t>
  </si>
  <si>
    <t>Pukkelhval</t>
  </si>
  <si>
    <t>Pelikan</t>
  </si>
  <si>
    <t>Påfugl</t>
  </si>
  <si>
    <t>Svane</t>
  </si>
  <si>
    <t>Panda</t>
  </si>
  <si>
    <t>Ræv</t>
  </si>
  <si>
    <t>Ulv</t>
  </si>
  <si>
    <t>Elefant</t>
  </si>
  <si>
    <t>Papegøje</t>
  </si>
  <si>
    <t>Dragefisk</t>
  </si>
  <si>
    <t>Spætte</t>
  </si>
  <si>
    <t>Emu</t>
  </si>
  <si>
    <t>Zebra</t>
  </si>
  <si>
    <t>Pingvin</t>
  </si>
  <si>
    <t>Desmedyr</t>
  </si>
  <si>
    <t>Klumpfisk</t>
  </si>
  <si>
    <t>Bæver</t>
  </si>
  <si>
    <t>Bjørn</t>
  </si>
  <si>
    <t>Abe</t>
  </si>
  <si>
    <t>And</t>
  </si>
  <si>
    <t>Bi</t>
  </si>
  <si>
    <t>Due</t>
  </si>
  <si>
    <t>Tun</t>
  </si>
  <si>
    <t>Sild</t>
  </si>
  <si>
    <t>Ugle</t>
  </si>
  <si>
    <t>Løve</t>
  </si>
  <si>
    <t>Bæltedyr</t>
  </si>
  <si>
    <t>Dovendyr</t>
  </si>
  <si>
    <t>Puma</t>
  </si>
  <si>
    <t>Ål</t>
  </si>
  <si>
    <t>Basilisk</t>
  </si>
  <si>
    <t>Tiger</t>
  </si>
  <si>
    <t>Sejfisk</t>
  </si>
  <si>
    <t>Skildpadde</t>
  </si>
  <si>
    <t>Blåhval</t>
  </si>
  <si>
    <t>Delfin</t>
  </si>
  <si>
    <t>Hvalhaj</t>
  </si>
  <si>
    <t>Dromedar</t>
  </si>
  <si>
    <t>Havørn</t>
  </si>
  <si>
    <t>Dompap</t>
  </si>
  <si>
    <t>Aborre</t>
  </si>
  <si>
    <t>Torsk</t>
  </si>
  <si>
    <t>Jordegern</t>
  </si>
  <si>
    <t>Dræbersnegl</t>
  </si>
  <si>
    <t>Hare</t>
  </si>
  <si>
    <t>Kanin</t>
  </si>
  <si>
    <t>Flodhest</t>
  </si>
  <si>
    <t>Flamingo</t>
  </si>
  <si>
    <t>Odder</t>
  </si>
  <si>
    <t>Klovnfisk</t>
  </si>
  <si>
    <t>Snegl</t>
  </si>
  <si>
    <t>Kongeørn</t>
  </si>
  <si>
    <t>Kiwi</t>
  </si>
  <si>
    <t>Kalkun</t>
  </si>
  <si>
    <t>Kakadue</t>
  </si>
  <si>
    <t>Kamel</t>
  </si>
  <si>
    <t>Bambi</t>
  </si>
  <si>
    <t>Hjort</t>
  </si>
  <si>
    <t>Kolibri</t>
  </si>
  <si>
    <t>Hund</t>
  </si>
  <si>
    <t>Kat</t>
  </si>
  <si>
    <t>Hest</t>
  </si>
  <si>
    <t>Gris</t>
  </si>
  <si>
    <t>Ged</t>
  </si>
  <si>
    <t>Ko</t>
  </si>
  <si>
    <t>Får</t>
  </si>
  <si>
    <t>Orm</t>
  </si>
  <si>
    <t>Slange</t>
  </si>
  <si>
    <t>Muldvarp</t>
  </si>
  <si>
    <t>Marsvin</t>
  </si>
  <si>
    <t>Høne</t>
  </si>
  <si>
    <t>Hyæne</t>
  </si>
  <si>
    <t>Øgle</t>
  </si>
  <si>
    <t>Jaguar</t>
  </si>
  <si>
    <t>Næbdyr</t>
  </si>
  <si>
    <t>Næsehorn</t>
  </si>
  <si>
    <t>Undulat</t>
  </si>
  <si>
    <t>Flagermus</t>
  </si>
  <si>
    <t>Giraf</t>
  </si>
  <si>
    <t>Vandbuk</t>
  </si>
  <si>
    <t>Øresvin</t>
  </si>
  <si>
    <t>Gazelle</t>
  </si>
  <si>
    <t>Tapir</t>
  </si>
  <si>
    <t>Søko</t>
  </si>
  <si>
    <t>Rødlos</t>
  </si>
  <si>
    <t>Rensdyr</t>
  </si>
  <si>
    <t>Kænguru</t>
  </si>
  <si>
    <t>Oryx</t>
  </si>
  <si>
    <t>Ozelot</t>
  </si>
  <si>
    <t>Okapi</t>
  </si>
  <si>
    <t>Okse</t>
  </si>
  <si>
    <t>Narhval</t>
  </si>
  <si>
    <t>Los</t>
  </si>
  <si>
    <t>Lama</t>
  </si>
  <si>
    <t>Kudo</t>
  </si>
  <si>
    <t>Bavian</t>
  </si>
  <si>
    <t>Impala</t>
  </si>
  <si>
    <t>Egern</t>
  </si>
  <si>
    <t>Gnu</t>
  </si>
  <si>
    <t>Elg</t>
  </si>
  <si>
    <t>Dingo</t>
  </si>
  <si>
    <t>Bison</t>
  </si>
  <si>
    <t>Lemur</t>
  </si>
  <si>
    <t>?</t>
  </si>
  <si>
    <t>Struds</t>
  </si>
  <si>
    <t>Skade</t>
  </si>
  <si>
    <t>Krage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</si>
</sst>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9"/>
  <sheetViews>
    <sheetView tabSelected="1" workbookViewId="0">
      <selection activeCell="P131" sqref="P131"/>
    </sheetView>
  </sheetViews>
  <sheetFormatPr defaultColWidth="8.85546875" defaultRowHeight="15" x14ac:dyDescent="0.25"/>
  <cols>
    <col min="1" max="1" width="11" style="4" customWidth="1"/>
    <col min="2" max="2" width="7.42578125" style="4" customWidth="1"/>
    <col min="3" max="3" width="9.140625" style="4"/>
    <col min="4" max="4" width="10.42578125" style="11" bestFit="1" customWidth="1"/>
    <col min="5" max="5" width="10.140625" style="14" bestFit="1" customWidth="1"/>
    <col min="6" max="6" width="9.85546875" style="5" bestFit="1" customWidth="1"/>
    <col min="7" max="7" width="10.7109375" style="5" bestFit="1" customWidth="1"/>
    <col min="8" max="8" width="10.7109375" style="19" customWidth="1"/>
    <col min="9" max="10" width="9.140625" style="4"/>
    <col min="11" max="11" width="10.140625" style="5" bestFit="1" customWidth="1"/>
    <col min="12" max="12" width="8.140625" style="5" bestFit="1" customWidth="1"/>
    <col min="13" max="13" width="12.7109375" style="8" bestFit="1" customWidth="1"/>
    <col min="14" max="14" width="14.85546875" style="5" bestFit="1" customWidth="1"/>
    <col min="15" max="15" width="7.42578125" style="5" bestFit="1" customWidth="1"/>
    <col min="16" max="16" width="9.28515625" style="4" bestFit="1" customWidth="1"/>
    <col min="17" max="17" width="10.42578125" style="4" bestFit="1" customWidth="1"/>
    <col min="18" max="18" width="11.85546875" style="5" bestFit="1" customWidth="1"/>
    <col min="19" max="19" width="9.85546875" style="5" bestFit="1" customWidth="1"/>
    <col min="20" max="20" width="14.42578125" style="8" bestFit="1" customWidth="1"/>
    <col min="21" max="21" width="16.42578125" style="5" bestFit="1" customWidth="1"/>
    <col min="22" max="22" width="9.140625" style="5" bestFit="1" customWidth="1"/>
    <col min="23" max="23" width="9.140625" style="9"/>
    <col min="24" max="24" width="9.7109375" style="9" bestFit="1" customWidth="1"/>
    <col min="25" max="25" width="9.42578125" style="5" customWidth="1"/>
    <col min="26" max="26" width="9.140625" style="5"/>
    <col min="27" max="27" width="13.85546875" style="10" bestFit="1" customWidth="1"/>
    <col min="28" max="28" width="15.85546875" style="5" bestFit="1" customWidth="1"/>
    <col min="29" max="29" width="11.42578125" style="5" bestFit="1" customWidth="1"/>
    <col min="30" max="30" width="11.7109375" style="9" bestFit="1" customWidth="1"/>
    <col min="31" max="31" width="12.85546875" style="9" bestFit="1" customWidth="1"/>
    <col min="32" max="32" width="14.42578125" style="5" bestFit="1" customWidth="1"/>
    <col min="33" max="33" width="12.28515625" style="5" bestFit="1" customWidth="1"/>
    <col min="34" max="34" width="17" style="10" bestFit="1" customWidth="1"/>
    <col min="35" max="35" width="19.140625" style="5" bestFit="1" customWidth="1"/>
    <col min="36" max="36" width="11.42578125" style="5" bestFit="1" customWidth="1"/>
  </cols>
  <sheetData>
    <row r="1" spans="1:36" x14ac:dyDescent="0.25">
      <c r="A1" s="1" t="s">
        <v>0</v>
      </c>
      <c r="B1" s="1" t="s">
        <v>1</v>
      </c>
      <c r="C1" s="1" t="s">
        <v>20</v>
      </c>
      <c r="D1" s="12" t="s">
        <v>29</v>
      </c>
      <c r="E1" s="13" t="s">
        <v>30</v>
      </c>
      <c r="F1" s="2" t="s">
        <v>31</v>
      </c>
      <c r="G1" s="2" t="s">
        <v>32</v>
      </c>
      <c r="H1" s="18" t="s">
        <v>34</v>
      </c>
      <c r="I1" s="1" t="s">
        <v>19</v>
      </c>
      <c r="J1" s="1" t="s">
        <v>4</v>
      </c>
      <c r="K1" s="2" t="s">
        <v>5</v>
      </c>
      <c r="L1" s="2" t="s">
        <v>7</v>
      </c>
      <c r="M1" s="16" t="s">
        <v>8</v>
      </c>
      <c r="N1" s="2" t="s">
        <v>6</v>
      </c>
      <c r="O1" s="2" t="s">
        <v>33</v>
      </c>
      <c r="P1" s="3" t="s">
        <v>21</v>
      </c>
      <c r="Q1" s="3" t="s">
        <v>9</v>
      </c>
      <c r="R1" s="2" t="s">
        <v>10</v>
      </c>
      <c r="S1" s="2" t="s">
        <v>11</v>
      </c>
      <c r="T1" s="17" t="s">
        <v>12</v>
      </c>
      <c r="U1" s="2" t="s">
        <v>13</v>
      </c>
      <c r="V1" s="2" t="s">
        <v>35</v>
      </c>
      <c r="W1" s="3" t="s">
        <v>22</v>
      </c>
      <c r="X1" s="3" t="s">
        <v>14</v>
      </c>
      <c r="Y1" s="2" t="s">
        <v>15</v>
      </c>
      <c r="Z1" s="2" t="s">
        <v>16</v>
      </c>
      <c r="AA1" s="17" t="s">
        <v>17</v>
      </c>
      <c r="AB1" s="2" t="s">
        <v>18</v>
      </c>
      <c r="AC1" s="2" t="s">
        <v>36</v>
      </c>
      <c r="AD1" s="3" t="s">
        <v>23</v>
      </c>
      <c r="AE1" s="3" t="s">
        <v>24</v>
      </c>
      <c r="AF1" s="2" t="s">
        <v>25</v>
      </c>
      <c r="AG1" s="2" t="s">
        <v>26</v>
      </c>
      <c r="AH1" s="17" t="s">
        <v>27</v>
      </c>
      <c r="AI1" s="2" t="s">
        <v>28</v>
      </c>
      <c r="AJ1" s="2" t="s">
        <v>36</v>
      </c>
    </row>
    <row r="2" spans="1:36" x14ac:dyDescent="0.25">
      <c r="A2" s="4" t="s">
        <v>37</v>
      </c>
      <c r="B2" s="4">
        <v>23</v>
      </c>
      <c r="C2" s="4" t="s">
        <v>2</v>
      </c>
      <c r="D2" s="11">
        <f>33/10</f>
        <v>3.3</v>
      </c>
      <c r="E2" s="14">
        <f>8/16</f>
        <v>0.5</v>
      </c>
      <c r="F2" s="5">
        <f>IF(ISNUMBER(AF2),AVERAGE(K2,R2,Y2,AF2),"")</f>
        <v>113.75</v>
      </c>
      <c r="G2" s="6">
        <f>IF(ISNUMBER(AI2),AVERAGE(N2,U2,AB2,AI2),"")</f>
        <v>110.24516309710717</v>
      </c>
      <c r="H2" s="19">
        <f>IF(ISNUMBER(AJ2),AVERAGE(O2,V2,AC2,AJ2), "")</f>
        <v>-3.5048369028928406</v>
      </c>
      <c r="I2" s="4">
        <v>31</v>
      </c>
      <c r="J2" s="4">
        <v>12</v>
      </c>
      <c r="K2" s="5">
        <f>IF(ISNUMBER(J2), J2*5 + 50, "")</f>
        <v>110</v>
      </c>
      <c r="L2" s="7">
        <f>IF(ISNUMBER(K2), _xlfn.NORM.DIST(K2, 100, 15, TRUE), "")</f>
        <v>0.74750746245307709</v>
      </c>
      <c r="M2" s="8">
        <v>0.7</v>
      </c>
      <c r="N2" s="6">
        <f>IF(ISNUMBER(M2),_xlfn.NORM.INV(M2, 100, 15), "")</f>
        <v>107.86600769062061</v>
      </c>
      <c r="O2" s="6">
        <f>IF(ISNUMBER(N2),N2-K2,"")</f>
        <v>-2.1339923093793942</v>
      </c>
      <c r="P2" s="20">
        <v>18</v>
      </c>
      <c r="Q2" s="20">
        <v>13</v>
      </c>
      <c r="R2" s="5">
        <f>IF(ISNUMBER(Q2), Q2*5 + 50, "")</f>
        <v>115</v>
      </c>
      <c r="S2" s="7">
        <f>IF(ISNUMBER(R2), _xlfn.NORM.DIST(R2, 100, 15, TRUE), "")</f>
        <v>0.84134474606854304</v>
      </c>
      <c r="T2" s="8">
        <v>0.8</v>
      </c>
      <c r="U2" s="6">
        <f>IF(ISNUMBER(T2),_xlfn.NORM.INV(T2, 100, 15), "")</f>
        <v>112.62431850359371</v>
      </c>
      <c r="V2" s="6">
        <f>IF(ISNUMBER(U2),U2-R2,"")</f>
        <v>-2.3756814964062869</v>
      </c>
      <c r="W2" s="9">
        <v>77</v>
      </c>
      <c r="X2" s="9">
        <v>12</v>
      </c>
      <c r="Y2" s="5">
        <f>IF(ISNUMBER(X2), X2*5 + 50, "")</f>
        <v>110</v>
      </c>
      <c r="Z2" s="7">
        <f>IF(ISNUMBER(Y2), _xlfn.NORM.DIST(Y2, 100, 15, TRUE), "")</f>
        <v>0.74750746245307709</v>
      </c>
      <c r="AA2" s="10">
        <v>0.7</v>
      </c>
      <c r="AB2" s="6">
        <f>IF(ISNUMBER(AA2),_xlfn.NORM.INV(AA2, 100, 15), "")</f>
        <v>107.86600769062061</v>
      </c>
      <c r="AC2" s="6">
        <f>IF(ISNUMBER(AB2),AB2-Y2,"")</f>
        <v>-2.1339923093793942</v>
      </c>
      <c r="AD2" s="9">
        <v>45</v>
      </c>
      <c r="AE2" s="9">
        <v>14</v>
      </c>
      <c r="AF2" s="5">
        <f>IF(ISNUMBER(AE2), AE2*5 + 50, "")</f>
        <v>120</v>
      </c>
      <c r="AG2" s="7">
        <f>IF(ISNUMBER(AF2), _xlfn.NORM.DIST(AF2, 100, 15, TRUE), "")</f>
        <v>0.90878878027413212</v>
      </c>
      <c r="AH2" s="10">
        <v>0.8</v>
      </c>
      <c r="AI2" s="6">
        <f>IF(ISNUMBER(AH2),_xlfn.NORM.INV(AH2, 100, 15), "")</f>
        <v>112.62431850359371</v>
      </c>
      <c r="AJ2" s="6">
        <f>IF(ISNUMBER(AI2),AI2-AF2,"")</f>
        <v>-7.3756814964062869</v>
      </c>
    </row>
    <row r="3" spans="1:36" x14ac:dyDescent="0.25">
      <c r="A3" s="4" t="s">
        <v>38</v>
      </c>
      <c r="B3" s="4">
        <v>20</v>
      </c>
      <c r="C3" s="4" t="s">
        <v>3</v>
      </c>
      <c r="D3" s="11">
        <f>25/10</f>
        <v>2.5</v>
      </c>
      <c r="E3" s="14">
        <f>2/16</f>
        <v>0.125</v>
      </c>
      <c r="F3" s="5">
        <f t="shared" ref="F3:F66" si="0">IF(ISNUMBER(AF3),AVERAGE(K3,R3,Y3,AF3),"")</f>
        <v>101.25</v>
      </c>
      <c r="G3" s="6">
        <f t="shared" ref="G3:G66" si="1">IF(ISNUMBER(AI3),AVERAGE(N3,U3,AB3,AI3),"")</f>
        <v>99.049948363240745</v>
      </c>
      <c r="H3" s="19">
        <f t="shared" ref="H3:H66" si="2">IF(ISNUMBER(AJ3),AVERAGE(O3,V3,AC3,AJ3), "")</f>
        <v>-2.2000516367592517</v>
      </c>
      <c r="I3" s="4">
        <v>21</v>
      </c>
      <c r="J3" s="4">
        <v>7</v>
      </c>
      <c r="K3" s="5">
        <f t="shared" ref="K3:K66" si="3">IF(ISNUMBER(J3), J3*5 + 50, "")</f>
        <v>85</v>
      </c>
      <c r="L3" s="7">
        <f t="shared" ref="L3:L66" si="4">IF(ISNUMBER(K3), _xlfn.NORM.DIST(K3, 100, 15, TRUE), "")</f>
        <v>0.15865525393145699</v>
      </c>
      <c r="M3" s="8">
        <v>0.4</v>
      </c>
      <c r="N3" s="6">
        <f t="shared" ref="N3:N66" si="5">IF(ISNUMBER(M3),_xlfn.NORM.INV(M3, 100, 15), "")</f>
        <v>96.199793452963007</v>
      </c>
      <c r="O3" s="6">
        <f t="shared" ref="O3:O66" si="6">IF(ISNUMBER(N3),N3-K3,"")</f>
        <v>11.199793452963007</v>
      </c>
      <c r="P3" s="20">
        <v>11</v>
      </c>
      <c r="Q3" s="20">
        <v>8</v>
      </c>
      <c r="R3" s="5">
        <f t="shared" ref="R3:R66" si="7">IF(ISNUMBER(Q3), Q3*5 + 50, "")</f>
        <v>90</v>
      </c>
      <c r="S3" s="7">
        <f t="shared" ref="S3:S66" si="8">IF(ISNUMBER(R3), _xlfn.NORM.DIST(R3, 100, 15, TRUE), "")</f>
        <v>0.25249253754692291</v>
      </c>
      <c r="T3" s="8">
        <v>0.3</v>
      </c>
      <c r="U3" s="6">
        <f t="shared" ref="U3:U66" si="9">IF(ISNUMBER(T3),_xlfn.NORM.INV(T3, 100, 15), "")</f>
        <v>92.13399230937938</v>
      </c>
      <c r="V3" s="6">
        <f t="shared" ref="V3:V66" si="10">IF(ISNUMBER(U3),U3-R3,"")</f>
        <v>2.13399230937938</v>
      </c>
      <c r="W3" s="9">
        <v>93</v>
      </c>
      <c r="X3" s="9">
        <v>15</v>
      </c>
      <c r="Y3" s="5">
        <f t="shared" ref="Y3:Y66" si="11">IF(ISNUMBER(X3), X3*5 + 50, "")</f>
        <v>125</v>
      </c>
      <c r="Z3" s="7">
        <f t="shared" ref="Z3:Z66" si="12">IF(ISNUMBER(Y3), _xlfn.NORM.DIST(Y3, 100, 15, TRUE), "")</f>
        <v>0.9522096477271853</v>
      </c>
      <c r="AA3" s="10">
        <v>0.7</v>
      </c>
      <c r="AB3" s="6">
        <f t="shared" ref="AB3:AB66" si="13">IF(ISNUMBER(AA3),_xlfn.NORM.INV(AA3, 100, 15), "")</f>
        <v>107.86600769062061</v>
      </c>
      <c r="AC3" s="6">
        <f t="shared" ref="AC3:AC66" si="14">IF(ISNUMBER(AB3),AB3-Y3,"")</f>
        <v>-17.133992309379394</v>
      </c>
      <c r="AD3" s="9">
        <v>37</v>
      </c>
      <c r="AE3" s="9">
        <v>11</v>
      </c>
      <c r="AF3" s="5">
        <f t="shared" ref="AF3:AF66" si="15">IF(ISNUMBER(AE3), AE3*5 + 50, "")</f>
        <v>105</v>
      </c>
      <c r="AG3" s="7">
        <f t="shared" ref="AG3:AG66" si="16">IF(ISNUMBER(AF3), _xlfn.NORM.DIST(AF3, 100, 15, TRUE), "")</f>
        <v>0.63055865981823644</v>
      </c>
      <c r="AH3" s="10">
        <v>0.5</v>
      </c>
      <c r="AI3" s="6">
        <f t="shared" ref="AI3:AI66" si="17">IF(ISNUMBER(AH3),_xlfn.NORM.INV(AH3, 100, 15), "")</f>
        <v>100</v>
      </c>
      <c r="AJ3" s="6">
        <f t="shared" ref="AJ3:AJ66" si="18">IF(ISNUMBER(AI3),AI3-AF3,"")</f>
        <v>-5</v>
      </c>
    </row>
    <row r="4" spans="1:36" x14ac:dyDescent="0.25">
      <c r="A4" s="4" t="s">
        <v>39</v>
      </c>
      <c r="B4" s="4">
        <v>24</v>
      </c>
      <c r="C4" s="4" t="s">
        <v>3</v>
      </c>
      <c r="D4" s="11">
        <f>22/10</f>
        <v>2.2000000000000002</v>
      </c>
      <c r="E4" s="14">
        <f>0/16</f>
        <v>0</v>
      </c>
      <c r="F4" s="5">
        <f t="shared" si="0"/>
        <v>101.25</v>
      </c>
      <c r="G4" s="6">
        <f t="shared" si="1"/>
        <v>94.166892881171194</v>
      </c>
      <c r="H4" s="19">
        <f t="shared" si="2"/>
        <v>-7.0831071188288064</v>
      </c>
      <c r="I4" s="4">
        <v>28</v>
      </c>
      <c r="J4" s="4">
        <v>11</v>
      </c>
      <c r="K4" s="5">
        <f t="shared" si="3"/>
        <v>105</v>
      </c>
      <c r="L4" s="7">
        <f t="shared" si="4"/>
        <v>0.63055865981823644</v>
      </c>
      <c r="M4" s="8">
        <v>0.4</v>
      </c>
      <c r="N4" s="6">
        <f t="shared" si="5"/>
        <v>96.199793452963007</v>
      </c>
      <c r="O4" s="6">
        <f t="shared" si="6"/>
        <v>-8.8002065470369928</v>
      </c>
      <c r="P4" s="20">
        <v>16</v>
      </c>
      <c r="Q4" s="20">
        <v>12</v>
      </c>
      <c r="R4" s="5">
        <f t="shared" si="7"/>
        <v>110</v>
      </c>
      <c r="S4" s="7">
        <f t="shared" si="8"/>
        <v>0.74750746245307709</v>
      </c>
      <c r="T4" s="8">
        <v>0.3</v>
      </c>
      <c r="U4" s="6">
        <f t="shared" si="9"/>
        <v>92.13399230937938</v>
      </c>
      <c r="V4" s="6">
        <f t="shared" si="10"/>
        <v>-17.86600769062062</v>
      </c>
      <c r="W4" s="9">
        <v>72</v>
      </c>
      <c r="X4" s="9">
        <v>11</v>
      </c>
      <c r="Y4" s="5">
        <f t="shared" si="11"/>
        <v>105</v>
      </c>
      <c r="Z4" s="7">
        <f t="shared" si="12"/>
        <v>0.63055865981823644</v>
      </c>
      <c r="AA4" s="10">
        <v>0.4</v>
      </c>
      <c r="AB4" s="6">
        <f t="shared" si="13"/>
        <v>96.199793452963007</v>
      </c>
      <c r="AC4" s="6">
        <f t="shared" si="14"/>
        <v>-8.8002065470369928</v>
      </c>
      <c r="AD4" s="9">
        <v>25</v>
      </c>
      <c r="AE4" s="9">
        <v>7</v>
      </c>
      <c r="AF4" s="5">
        <f t="shared" si="15"/>
        <v>85</v>
      </c>
      <c r="AG4" s="7">
        <f t="shared" si="16"/>
        <v>0.15865525393145699</v>
      </c>
      <c r="AH4" s="10">
        <v>0.3</v>
      </c>
      <c r="AI4" s="6">
        <f t="shared" si="17"/>
        <v>92.13399230937938</v>
      </c>
      <c r="AJ4" s="6">
        <f t="shared" si="18"/>
        <v>7.13399230937938</v>
      </c>
    </row>
    <row r="5" spans="1:36" x14ac:dyDescent="0.25">
      <c r="A5" s="4" t="s">
        <v>40</v>
      </c>
      <c r="B5" s="4">
        <v>22</v>
      </c>
      <c r="C5" s="4" t="s">
        <v>2</v>
      </c>
      <c r="D5" s="11">
        <f>27/10</f>
        <v>2.7</v>
      </c>
      <c r="E5" s="14">
        <f>3/16</f>
        <v>0.1875</v>
      </c>
      <c r="F5" s="5">
        <f t="shared" si="0"/>
        <v>101.25</v>
      </c>
      <c r="G5" s="6">
        <f t="shared" si="1"/>
        <v>100</v>
      </c>
      <c r="H5" s="19">
        <f t="shared" si="2"/>
        <v>-1.25</v>
      </c>
      <c r="I5" s="4">
        <v>24</v>
      </c>
      <c r="J5" s="4">
        <v>9</v>
      </c>
      <c r="K5" s="5">
        <f t="shared" si="3"/>
        <v>95</v>
      </c>
      <c r="L5" s="7">
        <f t="shared" si="4"/>
        <v>0.36944134018176361</v>
      </c>
      <c r="M5" s="8">
        <v>0.5</v>
      </c>
      <c r="N5" s="6">
        <f t="shared" si="5"/>
        <v>100</v>
      </c>
      <c r="O5" s="6">
        <f t="shared" si="6"/>
        <v>5</v>
      </c>
      <c r="P5" s="20">
        <v>14</v>
      </c>
      <c r="Q5" s="20">
        <v>10</v>
      </c>
      <c r="R5" s="5">
        <f t="shared" si="7"/>
        <v>100</v>
      </c>
      <c r="S5" s="7">
        <f t="shared" si="8"/>
        <v>0.5</v>
      </c>
      <c r="T5" s="8">
        <v>0.5</v>
      </c>
      <c r="U5" s="6">
        <f t="shared" si="9"/>
        <v>100</v>
      </c>
      <c r="V5" s="6">
        <f t="shared" si="10"/>
        <v>0</v>
      </c>
      <c r="W5" s="9">
        <v>60</v>
      </c>
      <c r="X5" s="9">
        <v>9</v>
      </c>
      <c r="Y5" s="5">
        <f t="shared" si="11"/>
        <v>95</v>
      </c>
      <c r="Z5" s="7">
        <f t="shared" si="12"/>
        <v>0.36944134018176361</v>
      </c>
      <c r="AA5" s="10">
        <v>0.5</v>
      </c>
      <c r="AB5" s="6">
        <f t="shared" si="13"/>
        <v>100</v>
      </c>
      <c r="AC5" s="6">
        <f t="shared" si="14"/>
        <v>5</v>
      </c>
      <c r="AD5" s="9">
        <v>41</v>
      </c>
      <c r="AE5" s="9">
        <v>13</v>
      </c>
      <c r="AF5" s="5">
        <f t="shared" si="15"/>
        <v>115</v>
      </c>
      <c r="AG5" s="7">
        <f t="shared" si="16"/>
        <v>0.84134474606854304</v>
      </c>
      <c r="AH5" s="10">
        <v>0.5</v>
      </c>
      <c r="AI5" s="6">
        <f t="shared" si="17"/>
        <v>100</v>
      </c>
      <c r="AJ5" s="6">
        <f t="shared" si="18"/>
        <v>-15</v>
      </c>
    </row>
    <row r="6" spans="1:36" x14ac:dyDescent="0.25">
      <c r="A6" s="4" t="s">
        <v>41</v>
      </c>
      <c r="B6" s="4">
        <v>22</v>
      </c>
      <c r="C6" s="4" t="s">
        <v>3</v>
      </c>
      <c r="D6" s="11">
        <f>24/10</f>
        <v>2.4</v>
      </c>
      <c r="E6" s="14">
        <f>3/16</f>
        <v>0.1875</v>
      </c>
      <c r="F6" s="5">
        <f t="shared" si="0"/>
        <v>96.25</v>
      </c>
      <c r="G6" s="6">
        <f t="shared" si="1"/>
        <v>98.033498077344845</v>
      </c>
      <c r="H6" s="19">
        <f t="shared" si="2"/>
        <v>1.783498077344845</v>
      </c>
      <c r="I6" s="4">
        <v>25</v>
      </c>
      <c r="J6" s="4">
        <v>9</v>
      </c>
      <c r="K6" s="5">
        <f t="shared" si="3"/>
        <v>95</v>
      </c>
      <c r="L6" s="7">
        <f t="shared" si="4"/>
        <v>0.36944134018176361</v>
      </c>
      <c r="M6" s="8">
        <v>0.4</v>
      </c>
      <c r="N6" s="6">
        <f t="shared" si="5"/>
        <v>96.199793452963007</v>
      </c>
      <c r="O6" s="6">
        <f t="shared" si="6"/>
        <v>1.1997934529630072</v>
      </c>
      <c r="P6" s="20">
        <v>12</v>
      </c>
      <c r="Q6" s="20">
        <v>9</v>
      </c>
      <c r="R6" s="5">
        <f t="shared" si="7"/>
        <v>95</v>
      </c>
      <c r="S6" s="7">
        <f t="shared" si="8"/>
        <v>0.36944134018176361</v>
      </c>
      <c r="T6" s="8">
        <v>0.3</v>
      </c>
      <c r="U6" s="6">
        <f t="shared" si="9"/>
        <v>92.13399230937938</v>
      </c>
      <c r="V6" s="6">
        <f t="shared" si="10"/>
        <v>-2.86600769062062</v>
      </c>
      <c r="W6" s="9">
        <v>75</v>
      </c>
      <c r="X6" s="9">
        <v>11</v>
      </c>
      <c r="Y6" s="5">
        <f t="shared" si="11"/>
        <v>105</v>
      </c>
      <c r="Z6" s="7">
        <f t="shared" si="12"/>
        <v>0.63055865981823644</v>
      </c>
      <c r="AA6" s="10">
        <v>0.6</v>
      </c>
      <c r="AB6" s="6">
        <f t="shared" si="13"/>
        <v>103.80020654703699</v>
      </c>
      <c r="AC6" s="6">
        <f t="shared" si="14"/>
        <v>-1.1997934529630072</v>
      </c>
      <c r="AD6" s="9">
        <v>29</v>
      </c>
      <c r="AE6" s="9">
        <v>8</v>
      </c>
      <c r="AF6" s="5">
        <f t="shared" si="15"/>
        <v>90</v>
      </c>
      <c r="AG6" s="7">
        <f t="shared" si="16"/>
        <v>0.25249253754692291</v>
      </c>
      <c r="AH6" s="10">
        <v>0.5</v>
      </c>
      <c r="AI6" s="6">
        <f t="shared" si="17"/>
        <v>100</v>
      </c>
      <c r="AJ6" s="6">
        <f t="shared" si="18"/>
        <v>10</v>
      </c>
    </row>
    <row r="7" spans="1:36" x14ac:dyDescent="0.25">
      <c r="A7" s="4" t="s">
        <v>42</v>
      </c>
      <c r="B7" s="4">
        <v>21</v>
      </c>
      <c r="C7" s="4" t="s">
        <v>3</v>
      </c>
      <c r="D7" s="11">
        <f>27/10</f>
        <v>2.7</v>
      </c>
      <c r="E7" s="14">
        <f>1/16</f>
        <v>6.25E-2</v>
      </c>
      <c r="F7" s="5">
        <f t="shared" si="0"/>
        <v>92.5</v>
      </c>
      <c r="G7" s="6">
        <f t="shared" si="1"/>
        <v>100.95005163675924</v>
      </c>
      <c r="H7" s="19">
        <f t="shared" si="2"/>
        <v>8.4500516367592482</v>
      </c>
      <c r="I7" s="4">
        <v>25</v>
      </c>
      <c r="J7" s="4">
        <v>9</v>
      </c>
      <c r="K7" s="5">
        <f t="shared" si="3"/>
        <v>95</v>
      </c>
      <c r="L7" s="7">
        <f t="shared" si="4"/>
        <v>0.36944134018176361</v>
      </c>
      <c r="M7" s="8">
        <v>0.6</v>
      </c>
      <c r="N7" s="6">
        <f t="shared" si="5"/>
        <v>103.80020654703699</v>
      </c>
      <c r="O7" s="6">
        <f t="shared" si="6"/>
        <v>8.8002065470369928</v>
      </c>
      <c r="P7" s="20">
        <v>10</v>
      </c>
      <c r="Q7" s="20">
        <v>7</v>
      </c>
      <c r="R7" s="5">
        <f t="shared" si="7"/>
        <v>85</v>
      </c>
      <c r="S7" s="7">
        <f t="shared" si="8"/>
        <v>0.15865525393145699</v>
      </c>
      <c r="T7" s="8">
        <v>0.2</v>
      </c>
      <c r="U7" s="6">
        <f t="shared" si="9"/>
        <v>87.375681496406287</v>
      </c>
      <c r="V7" s="6">
        <f t="shared" si="10"/>
        <v>2.3756814964062869</v>
      </c>
      <c r="W7" s="9">
        <v>68</v>
      </c>
      <c r="X7" s="9">
        <v>10</v>
      </c>
      <c r="Y7" s="5">
        <f t="shared" si="11"/>
        <v>100</v>
      </c>
      <c r="Z7" s="7">
        <f t="shared" si="12"/>
        <v>0.5</v>
      </c>
      <c r="AA7" s="10">
        <v>0.5</v>
      </c>
      <c r="AB7" s="6">
        <f t="shared" si="13"/>
        <v>100</v>
      </c>
      <c r="AC7" s="6">
        <f t="shared" si="14"/>
        <v>0</v>
      </c>
      <c r="AD7" s="9">
        <v>28</v>
      </c>
      <c r="AE7" s="9">
        <v>8</v>
      </c>
      <c r="AF7" s="5">
        <f t="shared" si="15"/>
        <v>90</v>
      </c>
      <c r="AG7" s="7">
        <f t="shared" si="16"/>
        <v>0.25249253754692291</v>
      </c>
      <c r="AH7" s="10">
        <v>0.8</v>
      </c>
      <c r="AI7" s="6">
        <f t="shared" si="17"/>
        <v>112.62431850359371</v>
      </c>
      <c r="AJ7" s="6">
        <f t="shared" si="18"/>
        <v>22.624318503593713</v>
      </c>
    </row>
    <row r="8" spans="1:36" x14ac:dyDescent="0.25">
      <c r="A8" s="4" t="s">
        <v>43</v>
      </c>
      <c r="B8" s="4">
        <v>21</v>
      </c>
      <c r="C8" s="4" t="s">
        <v>3</v>
      </c>
      <c r="D8" s="11">
        <f>30/10</f>
        <v>3</v>
      </c>
      <c r="E8" s="14">
        <f>4/16</f>
        <v>0.25</v>
      </c>
      <c r="F8" s="5">
        <f t="shared" si="0"/>
        <v>100</v>
      </c>
      <c r="G8" s="6">
        <f t="shared" si="1"/>
        <v>94.94381710058309</v>
      </c>
      <c r="H8" s="19">
        <f t="shared" si="2"/>
        <v>-5.0561828994169247</v>
      </c>
      <c r="I8" s="4">
        <v>22</v>
      </c>
      <c r="J8" s="4">
        <v>8</v>
      </c>
      <c r="K8" s="5">
        <f t="shared" si="3"/>
        <v>90</v>
      </c>
      <c r="L8" s="7">
        <f t="shared" si="4"/>
        <v>0.25249253754692291</v>
      </c>
      <c r="M8" s="8">
        <v>0.5</v>
      </c>
      <c r="N8" s="6">
        <f t="shared" si="5"/>
        <v>100</v>
      </c>
      <c r="O8" s="6">
        <f t="shared" si="6"/>
        <v>10</v>
      </c>
      <c r="P8" s="20">
        <v>13</v>
      </c>
      <c r="Q8" s="20">
        <v>9</v>
      </c>
      <c r="R8" s="5">
        <f t="shared" si="7"/>
        <v>95</v>
      </c>
      <c r="S8" s="7">
        <f t="shared" si="8"/>
        <v>0.36944134018176361</v>
      </c>
      <c r="T8" s="8">
        <v>0.2</v>
      </c>
      <c r="U8" s="6">
        <f t="shared" si="9"/>
        <v>87.375681496406287</v>
      </c>
      <c r="V8" s="6">
        <f t="shared" si="10"/>
        <v>-7.6243185035937131</v>
      </c>
      <c r="W8" s="9">
        <v>68</v>
      </c>
      <c r="X8" s="9">
        <v>10</v>
      </c>
      <c r="Y8" s="5">
        <f t="shared" si="11"/>
        <v>100</v>
      </c>
      <c r="Z8" s="7">
        <f t="shared" si="12"/>
        <v>0.5</v>
      </c>
      <c r="AA8" s="10">
        <v>0.4</v>
      </c>
      <c r="AB8" s="6">
        <f t="shared" si="13"/>
        <v>96.199793452963007</v>
      </c>
      <c r="AC8" s="6">
        <f t="shared" si="14"/>
        <v>-3.8002065470369928</v>
      </c>
      <c r="AD8" s="9">
        <v>41</v>
      </c>
      <c r="AE8" s="9">
        <v>13</v>
      </c>
      <c r="AF8" s="5">
        <f t="shared" si="15"/>
        <v>115</v>
      </c>
      <c r="AG8" s="7">
        <f t="shared" si="16"/>
        <v>0.84134474606854304</v>
      </c>
      <c r="AH8" s="10">
        <v>0.4</v>
      </c>
      <c r="AI8" s="6">
        <f t="shared" si="17"/>
        <v>96.199793452963007</v>
      </c>
      <c r="AJ8" s="6">
        <f t="shared" si="18"/>
        <v>-18.800206547036993</v>
      </c>
    </row>
    <row r="9" spans="1:36" x14ac:dyDescent="0.25">
      <c r="A9" s="4" t="s">
        <v>44</v>
      </c>
      <c r="B9" s="4">
        <v>21</v>
      </c>
      <c r="C9" s="4" t="s">
        <v>3</v>
      </c>
      <c r="D9" s="11">
        <f>30/10</f>
        <v>3</v>
      </c>
      <c r="E9" s="14">
        <f>3/16</f>
        <v>0.1875</v>
      </c>
      <c r="F9" s="5">
        <f t="shared" si="0"/>
        <v>92.5</v>
      </c>
      <c r="G9" s="6">
        <f t="shared" si="1"/>
        <v>97.08344644058559</v>
      </c>
      <c r="H9" s="19">
        <f t="shared" si="2"/>
        <v>4.5834464405855968</v>
      </c>
      <c r="I9" s="4">
        <v>18</v>
      </c>
      <c r="J9" s="4">
        <v>6</v>
      </c>
      <c r="K9" s="5">
        <f t="shared" si="3"/>
        <v>80</v>
      </c>
      <c r="L9" s="7">
        <f t="shared" si="4"/>
        <v>9.1211219725867876E-2</v>
      </c>
      <c r="M9" s="8">
        <v>0.5</v>
      </c>
      <c r="N9" s="6">
        <f t="shared" si="5"/>
        <v>100</v>
      </c>
      <c r="O9" s="6">
        <f t="shared" si="6"/>
        <v>20</v>
      </c>
      <c r="P9" s="20">
        <v>14</v>
      </c>
      <c r="Q9" s="20">
        <v>10</v>
      </c>
      <c r="R9" s="5">
        <f t="shared" si="7"/>
        <v>100</v>
      </c>
      <c r="S9" s="7">
        <f t="shared" si="8"/>
        <v>0.5</v>
      </c>
      <c r="T9" s="8">
        <v>0.4</v>
      </c>
      <c r="U9" s="6">
        <f t="shared" si="9"/>
        <v>96.199793452963007</v>
      </c>
      <c r="V9" s="6">
        <f t="shared" si="10"/>
        <v>-3.8002065470369928</v>
      </c>
      <c r="W9" s="9">
        <v>58</v>
      </c>
      <c r="X9" s="9">
        <v>8</v>
      </c>
      <c r="Y9" s="5">
        <f t="shared" si="11"/>
        <v>90</v>
      </c>
      <c r="Z9" s="7">
        <f t="shared" si="12"/>
        <v>0.25249253754692291</v>
      </c>
      <c r="AA9" s="10">
        <v>0.3</v>
      </c>
      <c r="AB9" s="6">
        <f t="shared" si="13"/>
        <v>92.13399230937938</v>
      </c>
      <c r="AC9" s="6">
        <f t="shared" si="14"/>
        <v>2.13399230937938</v>
      </c>
      <c r="AD9" s="9">
        <v>34</v>
      </c>
      <c r="AE9" s="9">
        <v>10</v>
      </c>
      <c r="AF9" s="5">
        <f t="shared" si="15"/>
        <v>100</v>
      </c>
      <c r="AG9" s="7">
        <f t="shared" si="16"/>
        <v>0.5</v>
      </c>
      <c r="AH9" s="10">
        <v>0.5</v>
      </c>
      <c r="AI9" s="6">
        <f t="shared" si="17"/>
        <v>100</v>
      </c>
      <c r="AJ9" s="6">
        <f t="shared" si="18"/>
        <v>0</v>
      </c>
    </row>
    <row r="10" spans="1:36" x14ac:dyDescent="0.25">
      <c r="A10" s="4" t="s">
        <v>45</v>
      </c>
      <c r="B10" s="4">
        <v>23</v>
      </c>
      <c r="C10" s="4" t="s">
        <v>2</v>
      </c>
      <c r="D10" s="11">
        <f>28/10</f>
        <v>2.8</v>
      </c>
      <c r="E10" s="14">
        <f>4/16</f>
        <v>0.25</v>
      </c>
      <c r="F10" s="5">
        <f t="shared" si="0"/>
        <v>115</v>
      </c>
      <c r="G10" s="6">
        <f t="shared" si="1"/>
        <v>105.12258154855358</v>
      </c>
      <c r="H10" s="19">
        <f t="shared" si="2"/>
        <v>-9.8774184514464238</v>
      </c>
      <c r="I10" s="4">
        <v>23</v>
      </c>
      <c r="J10" s="4">
        <v>8</v>
      </c>
      <c r="K10" s="5">
        <f t="shared" si="3"/>
        <v>90</v>
      </c>
      <c r="L10" s="7">
        <f t="shared" si="4"/>
        <v>0.25249253754692291</v>
      </c>
      <c r="M10" s="8">
        <v>0.3</v>
      </c>
      <c r="N10" s="6">
        <f t="shared" si="5"/>
        <v>92.13399230937938</v>
      </c>
      <c r="O10" s="6">
        <f t="shared" si="6"/>
        <v>2.13399230937938</v>
      </c>
      <c r="P10" s="20">
        <v>19</v>
      </c>
      <c r="Q10" s="20">
        <v>14</v>
      </c>
      <c r="R10" s="5">
        <f t="shared" si="7"/>
        <v>120</v>
      </c>
      <c r="S10" s="7">
        <f t="shared" si="8"/>
        <v>0.90878878027413212</v>
      </c>
      <c r="T10" s="8">
        <v>0.7</v>
      </c>
      <c r="U10" s="6">
        <f t="shared" si="9"/>
        <v>107.86600769062061</v>
      </c>
      <c r="V10" s="6">
        <f t="shared" si="10"/>
        <v>-12.133992309379394</v>
      </c>
      <c r="W10" s="9">
        <v>87</v>
      </c>
      <c r="X10" s="9">
        <v>14</v>
      </c>
      <c r="Y10" s="5">
        <f t="shared" si="11"/>
        <v>120</v>
      </c>
      <c r="Z10" s="7">
        <f t="shared" si="12"/>
        <v>0.90878878027413212</v>
      </c>
      <c r="AA10" s="10">
        <v>0.8</v>
      </c>
      <c r="AB10" s="6">
        <f t="shared" si="13"/>
        <v>112.62431850359371</v>
      </c>
      <c r="AC10" s="6">
        <f t="shared" si="14"/>
        <v>-7.3756814964062869</v>
      </c>
      <c r="AD10" s="9">
        <v>48</v>
      </c>
      <c r="AE10" s="9">
        <v>16</v>
      </c>
      <c r="AF10" s="5">
        <f t="shared" si="15"/>
        <v>130</v>
      </c>
      <c r="AG10" s="7">
        <f t="shared" si="16"/>
        <v>0.97724986805182079</v>
      </c>
      <c r="AH10" s="10">
        <v>0.7</v>
      </c>
      <c r="AI10" s="6">
        <f t="shared" si="17"/>
        <v>107.86600769062061</v>
      </c>
      <c r="AJ10" s="6">
        <f t="shared" si="18"/>
        <v>-22.133992309379394</v>
      </c>
    </row>
    <row r="11" spans="1:36" x14ac:dyDescent="0.25">
      <c r="A11" s="4" t="s">
        <v>46</v>
      </c>
      <c r="B11" s="4">
        <v>21</v>
      </c>
      <c r="C11" s="4" t="s">
        <v>3</v>
      </c>
      <c r="D11" s="11">
        <f>27/10</f>
        <v>2.7</v>
      </c>
      <c r="E11" s="14">
        <f>3/16</f>
        <v>0.1875</v>
      </c>
      <c r="F11" s="5">
        <f t="shared" si="0"/>
        <v>91.25</v>
      </c>
      <c r="G11" s="6">
        <f t="shared" si="1"/>
        <v>90.771287188788733</v>
      </c>
      <c r="H11" s="19">
        <f t="shared" si="2"/>
        <v>-0.47871281121125975</v>
      </c>
      <c r="I11" s="4">
        <v>18</v>
      </c>
      <c r="J11" s="4">
        <v>6</v>
      </c>
      <c r="K11" s="5">
        <f t="shared" si="3"/>
        <v>80</v>
      </c>
      <c r="L11" s="7">
        <f t="shared" si="4"/>
        <v>9.1211219725867876E-2</v>
      </c>
      <c r="M11" s="8">
        <v>0.4</v>
      </c>
      <c r="N11" s="6">
        <f t="shared" si="5"/>
        <v>96.199793452963007</v>
      </c>
      <c r="O11" s="6">
        <f t="shared" si="6"/>
        <v>16.199793452963007</v>
      </c>
      <c r="P11" s="20">
        <v>13</v>
      </c>
      <c r="Q11" s="20">
        <v>9</v>
      </c>
      <c r="R11" s="5">
        <f t="shared" si="7"/>
        <v>95</v>
      </c>
      <c r="S11" s="7">
        <f t="shared" si="8"/>
        <v>0.36944134018176361</v>
      </c>
      <c r="T11" s="8">
        <v>0.2</v>
      </c>
      <c r="U11" s="6">
        <f t="shared" si="9"/>
        <v>87.375681496406287</v>
      </c>
      <c r="V11" s="6">
        <f t="shared" si="10"/>
        <v>-7.6243185035937131</v>
      </c>
      <c r="W11" s="9">
        <v>68</v>
      </c>
      <c r="X11" s="9">
        <v>10</v>
      </c>
      <c r="Y11" s="5">
        <f t="shared" si="11"/>
        <v>100</v>
      </c>
      <c r="Z11" s="7">
        <f t="shared" si="12"/>
        <v>0.5</v>
      </c>
      <c r="AA11" s="10">
        <v>0.3</v>
      </c>
      <c r="AB11" s="6">
        <f t="shared" si="13"/>
        <v>92.13399230937938</v>
      </c>
      <c r="AC11" s="6">
        <f t="shared" si="14"/>
        <v>-7.86600769062062</v>
      </c>
      <c r="AD11" s="9">
        <v>29</v>
      </c>
      <c r="AE11" s="9">
        <v>8</v>
      </c>
      <c r="AF11" s="5">
        <f t="shared" si="15"/>
        <v>90</v>
      </c>
      <c r="AG11" s="7">
        <f t="shared" si="16"/>
        <v>0.25249253754692291</v>
      </c>
      <c r="AH11" s="10">
        <v>0.2</v>
      </c>
      <c r="AI11" s="6">
        <f t="shared" si="17"/>
        <v>87.375681496406287</v>
      </c>
      <c r="AJ11" s="6">
        <f t="shared" si="18"/>
        <v>-2.6243185035937131</v>
      </c>
    </row>
    <row r="12" spans="1:36" x14ac:dyDescent="0.25">
      <c r="A12" s="4" t="s">
        <v>47</v>
      </c>
      <c r="B12" s="4">
        <v>24</v>
      </c>
      <c r="C12" s="4" t="s">
        <v>3</v>
      </c>
      <c r="D12" s="11">
        <f>32/10</f>
        <v>3.2</v>
      </c>
      <c r="E12" s="14">
        <f>5/16</f>
        <v>0.3125</v>
      </c>
      <c r="F12" s="5">
        <f t="shared" si="0"/>
        <v>96.25</v>
      </c>
      <c r="G12" s="6">
        <f t="shared" si="1"/>
        <v>102.20602798913919</v>
      </c>
      <c r="H12" s="19">
        <f t="shared" si="2"/>
        <v>5.9560279891391801</v>
      </c>
      <c r="I12" s="4">
        <v>18</v>
      </c>
      <c r="J12" s="4">
        <v>6</v>
      </c>
      <c r="K12" s="5">
        <f t="shared" si="3"/>
        <v>80</v>
      </c>
      <c r="L12" s="7">
        <f t="shared" si="4"/>
        <v>9.1211219725867876E-2</v>
      </c>
      <c r="M12" s="8">
        <v>0.4</v>
      </c>
      <c r="N12" s="6">
        <f t="shared" si="5"/>
        <v>96.199793452963007</v>
      </c>
      <c r="O12" s="6">
        <f t="shared" si="6"/>
        <v>16.199793452963007</v>
      </c>
      <c r="P12" s="20">
        <v>9</v>
      </c>
      <c r="Q12" s="20">
        <v>6</v>
      </c>
      <c r="R12" s="5">
        <f t="shared" si="7"/>
        <v>80</v>
      </c>
      <c r="S12" s="7">
        <f t="shared" si="8"/>
        <v>9.1211219725867876E-2</v>
      </c>
      <c r="T12" s="8">
        <v>0.4</v>
      </c>
      <c r="U12" s="6">
        <f t="shared" si="9"/>
        <v>96.199793452963007</v>
      </c>
      <c r="V12" s="6">
        <f t="shared" si="10"/>
        <v>16.199793452963007</v>
      </c>
      <c r="W12" s="9">
        <v>89</v>
      </c>
      <c r="X12" s="9">
        <v>14</v>
      </c>
      <c r="Y12" s="5">
        <f t="shared" si="11"/>
        <v>120</v>
      </c>
      <c r="Z12" s="7">
        <f t="shared" si="12"/>
        <v>0.90878878027413212</v>
      </c>
      <c r="AA12" s="10">
        <v>0.8</v>
      </c>
      <c r="AB12" s="6">
        <f t="shared" si="13"/>
        <v>112.62431850359371</v>
      </c>
      <c r="AC12" s="6">
        <f t="shared" si="14"/>
        <v>-7.3756814964062869</v>
      </c>
      <c r="AD12" s="9">
        <v>37</v>
      </c>
      <c r="AE12" s="9">
        <v>11</v>
      </c>
      <c r="AF12" s="5">
        <f t="shared" si="15"/>
        <v>105</v>
      </c>
      <c r="AG12" s="7">
        <f t="shared" si="16"/>
        <v>0.63055865981823644</v>
      </c>
      <c r="AH12" s="10">
        <v>0.6</v>
      </c>
      <c r="AI12" s="6">
        <f t="shared" si="17"/>
        <v>103.80020654703699</v>
      </c>
      <c r="AJ12" s="6">
        <f t="shared" si="18"/>
        <v>-1.1997934529630072</v>
      </c>
    </row>
    <row r="13" spans="1:36" x14ac:dyDescent="0.25">
      <c r="A13" s="4" t="s">
        <v>48</v>
      </c>
      <c r="B13" s="4">
        <v>21</v>
      </c>
      <c r="C13" s="4" t="s">
        <v>2</v>
      </c>
      <c r="D13" s="11">
        <f>27/10</f>
        <v>2.7</v>
      </c>
      <c r="E13" s="14">
        <f>10/16</f>
        <v>0.625</v>
      </c>
      <c r="F13" s="5">
        <f t="shared" si="0"/>
        <v>93.75</v>
      </c>
      <c r="G13" s="6">
        <f t="shared" si="1"/>
        <v>105.12258154855358</v>
      </c>
      <c r="H13" s="19">
        <f t="shared" si="2"/>
        <v>11.37258154855358</v>
      </c>
      <c r="I13" s="4">
        <v>22</v>
      </c>
      <c r="J13" s="4">
        <v>8</v>
      </c>
      <c r="K13" s="5">
        <f t="shared" si="3"/>
        <v>90</v>
      </c>
      <c r="L13" s="7">
        <f t="shared" si="4"/>
        <v>0.25249253754692291</v>
      </c>
      <c r="M13" s="8">
        <v>0.6</v>
      </c>
      <c r="N13" s="6">
        <f t="shared" si="5"/>
        <v>103.80020654703699</v>
      </c>
      <c r="O13" s="6">
        <f t="shared" si="6"/>
        <v>13.800206547036993</v>
      </c>
      <c r="P13" s="20">
        <v>8</v>
      </c>
      <c r="Q13" s="20">
        <v>5</v>
      </c>
      <c r="R13" s="5">
        <f t="shared" si="7"/>
        <v>75</v>
      </c>
      <c r="S13" s="7">
        <f t="shared" si="8"/>
        <v>4.7790352272814703E-2</v>
      </c>
      <c r="T13" s="8">
        <v>0.4</v>
      </c>
      <c r="U13" s="6">
        <f t="shared" si="9"/>
        <v>96.199793452963007</v>
      </c>
      <c r="V13" s="6">
        <f t="shared" si="10"/>
        <v>21.199793452963007</v>
      </c>
      <c r="W13" s="9">
        <v>63</v>
      </c>
      <c r="X13" s="9">
        <v>9</v>
      </c>
      <c r="Y13" s="5">
        <f t="shared" si="11"/>
        <v>95</v>
      </c>
      <c r="Z13" s="7">
        <f t="shared" si="12"/>
        <v>0.36944134018176361</v>
      </c>
      <c r="AA13" s="10">
        <v>0.8</v>
      </c>
      <c r="AB13" s="6">
        <f t="shared" si="13"/>
        <v>112.62431850359371</v>
      </c>
      <c r="AC13" s="6">
        <f t="shared" si="14"/>
        <v>17.624318503593713</v>
      </c>
      <c r="AD13" s="9">
        <v>40</v>
      </c>
      <c r="AE13" s="9">
        <v>13</v>
      </c>
      <c r="AF13" s="5">
        <f t="shared" si="15"/>
        <v>115</v>
      </c>
      <c r="AG13" s="7">
        <f t="shared" si="16"/>
        <v>0.84134474606854304</v>
      </c>
      <c r="AH13" s="10">
        <v>0.7</v>
      </c>
      <c r="AI13" s="6">
        <f t="shared" si="17"/>
        <v>107.86600769062061</v>
      </c>
      <c r="AJ13" s="6">
        <f t="shared" si="18"/>
        <v>-7.1339923093793942</v>
      </c>
    </row>
    <row r="14" spans="1:36" x14ac:dyDescent="0.25">
      <c r="A14" s="4" t="s">
        <v>49</v>
      </c>
      <c r="B14" s="4">
        <v>18</v>
      </c>
      <c r="C14" s="4" t="s">
        <v>3</v>
      </c>
      <c r="D14" s="11">
        <f>35/10</f>
        <v>3.5</v>
      </c>
      <c r="E14" s="14">
        <f>8/16</f>
        <v>0.5</v>
      </c>
      <c r="F14" s="5">
        <f t="shared" si="0"/>
        <v>103.75</v>
      </c>
      <c r="G14" s="6">
        <f t="shared" si="1"/>
        <v>96.06699615468969</v>
      </c>
      <c r="H14" s="19">
        <f t="shared" si="2"/>
        <v>-7.68300384531031</v>
      </c>
      <c r="I14" s="4">
        <v>22</v>
      </c>
      <c r="J14" s="4">
        <v>8</v>
      </c>
      <c r="K14" s="5">
        <f t="shared" si="3"/>
        <v>90</v>
      </c>
      <c r="L14" s="7">
        <f t="shared" si="4"/>
        <v>0.25249253754692291</v>
      </c>
      <c r="M14" s="8">
        <v>0.5</v>
      </c>
      <c r="N14" s="6">
        <f t="shared" si="5"/>
        <v>100</v>
      </c>
      <c r="O14" s="6">
        <f t="shared" si="6"/>
        <v>10</v>
      </c>
      <c r="P14" s="20">
        <v>12</v>
      </c>
      <c r="Q14" s="20">
        <v>9</v>
      </c>
      <c r="R14" s="5">
        <f t="shared" si="7"/>
        <v>95</v>
      </c>
      <c r="S14" s="7">
        <f t="shared" si="8"/>
        <v>0.36944134018176361</v>
      </c>
      <c r="T14" s="8">
        <v>0.5</v>
      </c>
      <c r="U14" s="6">
        <f t="shared" si="9"/>
        <v>100</v>
      </c>
      <c r="V14" s="6">
        <f t="shared" si="10"/>
        <v>5</v>
      </c>
      <c r="W14" s="9">
        <v>84</v>
      </c>
      <c r="X14" s="9">
        <v>13</v>
      </c>
      <c r="Y14" s="5">
        <f t="shared" si="11"/>
        <v>115</v>
      </c>
      <c r="Z14" s="7">
        <f t="shared" si="12"/>
        <v>0.84134474606854304</v>
      </c>
      <c r="AA14" s="10">
        <v>0.3</v>
      </c>
      <c r="AB14" s="6">
        <f t="shared" si="13"/>
        <v>92.13399230937938</v>
      </c>
      <c r="AC14" s="6">
        <f t="shared" si="14"/>
        <v>-22.86600769062062</v>
      </c>
      <c r="AD14" s="9">
        <v>42</v>
      </c>
      <c r="AE14" s="9">
        <v>13</v>
      </c>
      <c r="AF14" s="5">
        <f t="shared" si="15"/>
        <v>115</v>
      </c>
      <c r="AG14" s="7">
        <f t="shared" si="16"/>
        <v>0.84134474606854304</v>
      </c>
      <c r="AH14" s="10">
        <v>0.3</v>
      </c>
      <c r="AI14" s="6">
        <f t="shared" si="17"/>
        <v>92.13399230937938</v>
      </c>
      <c r="AJ14" s="6">
        <f t="shared" si="18"/>
        <v>-22.86600769062062</v>
      </c>
    </row>
    <row r="15" spans="1:36" x14ac:dyDescent="0.25">
      <c r="A15" s="4" t="s">
        <v>50</v>
      </c>
      <c r="B15" s="4">
        <v>21</v>
      </c>
      <c r="C15" s="4" t="s">
        <v>3</v>
      </c>
      <c r="D15" s="11">
        <f>25/10</f>
        <v>2.5</v>
      </c>
      <c r="E15" s="14">
        <f>4/16</f>
        <v>0.25</v>
      </c>
      <c r="F15" s="5">
        <f t="shared" si="0"/>
        <v>106.25</v>
      </c>
      <c r="G15" s="6">
        <f t="shared" si="1"/>
        <v>101.90010327351848</v>
      </c>
      <c r="H15" s="19">
        <f t="shared" si="2"/>
        <v>-4.3498967264815036</v>
      </c>
      <c r="I15" s="4">
        <v>25</v>
      </c>
      <c r="J15" s="4">
        <v>9</v>
      </c>
      <c r="K15" s="5">
        <f t="shared" si="3"/>
        <v>95</v>
      </c>
      <c r="L15" s="7">
        <f t="shared" si="4"/>
        <v>0.36944134018176361</v>
      </c>
      <c r="M15" s="8">
        <v>0.5</v>
      </c>
      <c r="N15" s="6">
        <f t="shared" si="5"/>
        <v>100</v>
      </c>
      <c r="O15" s="6">
        <f t="shared" si="6"/>
        <v>5</v>
      </c>
      <c r="P15" s="20">
        <v>16</v>
      </c>
      <c r="Q15" s="20">
        <v>12</v>
      </c>
      <c r="R15" s="5">
        <f t="shared" si="7"/>
        <v>110</v>
      </c>
      <c r="S15" s="7">
        <f t="shared" si="8"/>
        <v>0.74750746245307709</v>
      </c>
      <c r="T15" s="8">
        <v>0.5</v>
      </c>
      <c r="U15" s="6">
        <f t="shared" si="9"/>
        <v>100</v>
      </c>
      <c r="V15" s="6">
        <f t="shared" si="10"/>
        <v>-10</v>
      </c>
      <c r="W15" s="9">
        <v>71</v>
      </c>
      <c r="X15" s="9">
        <v>11</v>
      </c>
      <c r="Y15" s="5">
        <f t="shared" si="11"/>
        <v>105</v>
      </c>
      <c r="Z15" s="7">
        <f t="shared" si="12"/>
        <v>0.63055865981823644</v>
      </c>
      <c r="AA15" s="10">
        <v>0.6</v>
      </c>
      <c r="AB15" s="6">
        <f t="shared" si="13"/>
        <v>103.80020654703699</v>
      </c>
      <c r="AC15" s="6">
        <f t="shared" si="14"/>
        <v>-1.1997934529630072</v>
      </c>
      <c r="AD15" s="9">
        <v>42</v>
      </c>
      <c r="AE15" s="9">
        <v>13</v>
      </c>
      <c r="AF15" s="5">
        <f t="shared" si="15"/>
        <v>115</v>
      </c>
      <c r="AG15" s="7">
        <f t="shared" si="16"/>
        <v>0.84134474606854304</v>
      </c>
      <c r="AH15" s="10">
        <v>0.6</v>
      </c>
      <c r="AI15" s="6">
        <f t="shared" si="17"/>
        <v>103.80020654703699</v>
      </c>
      <c r="AJ15" s="6">
        <f t="shared" si="18"/>
        <v>-11.199793452963007</v>
      </c>
    </row>
    <row r="16" spans="1:36" x14ac:dyDescent="0.25">
      <c r="A16" s="4" t="s">
        <v>51</v>
      </c>
      <c r="B16" s="4">
        <v>24</v>
      </c>
      <c r="C16" s="4" t="s">
        <v>3</v>
      </c>
      <c r="D16" s="11">
        <f>25/10</f>
        <v>2.5</v>
      </c>
      <c r="E16" s="14">
        <f>1/16</f>
        <v>6.25E-2</v>
      </c>
      <c r="F16" s="5">
        <f t="shared" si="0"/>
        <v>93.75</v>
      </c>
      <c r="G16" s="6">
        <f t="shared" si="1"/>
        <v>95.893868737342331</v>
      </c>
      <c r="H16" s="19">
        <f t="shared" si="2"/>
        <v>2.1438687373423235</v>
      </c>
      <c r="I16" s="4">
        <v>21</v>
      </c>
      <c r="J16" s="4">
        <v>7</v>
      </c>
      <c r="K16" s="5">
        <f t="shared" si="3"/>
        <v>85</v>
      </c>
      <c r="L16" s="7">
        <f t="shared" si="4"/>
        <v>0.15865525393145699</v>
      </c>
      <c r="M16" s="8">
        <v>0.4</v>
      </c>
      <c r="N16" s="6">
        <f t="shared" si="5"/>
        <v>96.199793452963007</v>
      </c>
      <c r="O16" s="6">
        <f t="shared" si="6"/>
        <v>11.199793452963007</v>
      </c>
      <c r="P16" s="20">
        <v>11</v>
      </c>
      <c r="Q16" s="20">
        <v>8</v>
      </c>
      <c r="R16" s="5">
        <f t="shared" si="7"/>
        <v>90</v>
      </c>
      <c r="S16" s="7">
        <f t="shared" si="8"/>
        <v>0.25249253754692291</v>
      </c>
      <c r="T16" s="8">
        <v>0.2</v>
      </c>
      <c r="U16" s="6">
        <f t="shared" si="9"/>
        <v>87.375681496406287</v>
      </c>
      <c r="V16" s="6">
        <f t="shared" si="10"/>
        <v>-2.6243185035937131</v>
      </c>
      <c r="W16" s="9">
        <v>77</v>
      </c>
      <c r="X16" s="9">
        <v>12</v>
      </c>
      <c r="Y16" s="5">
        <f t="shared" si="11"/>
        <v>110</v>
      </c>
      <c r="Z16" s="7">
        <f t="shared" si="12"/>
        <v>0.74750746245307709</v>
      </c>
      <c r="AA16" s="10">
        <v>0.5</v>
      </c>
      <c r="AB16" s="6">
        <f t="shared" si="13"/>
        <v>100</v>
      </c>
      <c r="AC16" s="6">
        <f t="shared" si="14"/>
        <v>-10</v>
      </c>
      <c r="AD16" s="9">
        <v>28</v>
      </c>
      <c r="AE16" s="9">
        <v>8</v>
      </c>
      <c r="AF16" s="5">
        <f t="shared" si="15"/>
        <v>90</v>
      </c>
      <c r="AG16" s="7">
        <f t="shared" si="16"/>
        <v>0.25249253754692291</v>
      </c>
      <c r="AH16" s="10">
        <v>0.5</v>
      </c>
      <c r="AI16" s="6">
        <f t="shared" si="17"/>
        <v>100</v>
      </c>
      <c r="AJ16" s="6">
        <f t="shared" si="18"/>
        <v>10</v>
      </c>
    </row>
    <row r="17" spans="1:36" x14ac:dyDescent="0.25">
      <c r="A17" s="4" t="s">
        <v>52</v>
      </c>
      <c r="B17" s="4">
        <v>24</v>
      </c>
      <c r="C17" s="4" t="s">
        <v>3</v>
      </c>
      <c r="D17" s="11">
        <f>30/10</f>
        <v>3</v>
      </c>
      <c r="E17" s="14">
        <f>2/16</f>
        <v>0.125</v>
      </c>
      <c r="F17" s="5">
        <f t="shared" si="0"/>
        <v>110</v>
      </c>
      <c r="G17" s="6">
        <f t="shared" si="1"/>
        <v>103.9330038453103</v>
      </c>
      <c r="H17" s="19">
        <f t="shared" si="2"/>
        <v>-6.0669961546896971</v>
      </c>
      <c r="I17" s="4">
        <v>18</v>
      </c>
      <c r="J17" s="4">
        <v>6</v>
      </c>
      <c r="K17" s="5">
        <f t="shared" si="3"/>
        <v>80</v>
      </c>
      <c r="L17" s="7">
        <f t="shared" si="4"/>
        <v>9.1211219725867876E-2</v>
      </c>
      <c r="M17" s="8">
        <v>0.4</v>
      </c>
      <c r="N17" s="6">
        <f t="shared" si="5"/>
        <v>96.199793452963007</v>
      </c>
      <c r="O17" s="6">
        <f t="shared" si="6"/>
        <v>16.199793452963007</v>
      </c>
      <c r="P17" s="20">
        <v>12</v>
      </c>
      <c r="Q17" s="20">
        <v>9</v>
      </c>
      <c r="R17" s="5">
        <f t="shared" si="7"/>
        <v>95</v>
      </c>
      <c r="S17" s="7">
        <f t="shared" si="8"/>
        <v>0.36944134018176361</v>
      </c>
      <c r="T17" s="8">
        <v>0.7</v>
      </c>
      <c r="U17" s="6">
        <f t="shared" si="9"/>
        <v>107.86600769062061</v>
      </c>
      <c r="V17" s="6">
        <f t="shared" si="10"/>
        <v>12.866007690620606</v>
      </c>
      <c r="W17" s="9">
        <v>105</v>
      </c>
      <c r="X17" s="9">
        <v>17</v>
      </c>
      <c r="Y17" s="5">
        <f t="shared" si="11"/>
        <v>135</v>
      </c>
      <c r="Z17" s="7">
        <f t="shared" si="12"/>
        <v>0.99018467137135469</v>
      </c>
      <c r="AA17" s="10">
        <v>0.6</v>
      </c>
      <c r="AB17" s="6">
        <f t="shared" si="13"/>
        <v>103.80020654703699</v>
      </c>
      <c r="AC17" s="6">
        <f t="shared" si="14"/>
        <v>-31.199793452963007</v>
      </c>
      <c r="AD17" s="9">
        <v>50</v>
      </c>
      <c r="AE17" s="9">
        <v>16</v>
      </c>
      <c r="AF17" s="5">
        <f t="shared" si="15"/>
        <v>130</v>
      </c>
      <c r="AG17" s="7">
        <f t="shared" si="16"/>
        <v>0.97724986805182079</v>
      </c>
      <c r="AH17" s="10">
        <v>0.7</v>
      </c>
      <c r="AI17" s="6">
        <f t="shared" si="17"/>
        <v>107.86600769062061</v>
      </c>
      <c r="AJ17" s="6">
        <f t="shared" si="18"/>
        <v>-22.133992309379394</v>
      </c>
    </row>
    <row r="18" spans="1:36" x14ac:dyDescent="0.25">
      <c r="A18" s="4" t="s">
        <v>53</v>
      </c>
      <c r="B18" s="4">
        <v>21</v>
      </c>
      <c r="C18" s="4" t="s">
        <v>2</v>
      </c>
      <c r="D18" s="11">
        <f>24/10</f>
        <v>2.4</v>
      </c>
      <c r="E18" s="14">
        <f>3/16</f>
        <v>0.1875</v>
      </c>
      <c r="F18" s="5">
        <f t="shared" si="0"/>
        <v>91.25</v>
      </c>
      <c r="G18" s="6">
        <f t="shared" si="1"/>
        <v>96.777521724964913</v>
      </c>
      <c r="H18" s="19">
        <f t="shared" si="2"/>
        <v>5.5275217249649131</v>
      </c>
      <c r="I18" s="4">
        <v>23</v>
      </c>
      <c r="J18" s="4">
        <v>8</v>
      </c>
      <c r="K18" s="5">
        <f t="shared" si="3"/>
        <v>90</v>
      </c>
      <c r="L18" s="7">
        <f t="shared" si="4"/>
        <v>0.25249253754692291</v>
      </c>
      <c r="M18" s="8">
        <v>0.3</v>
      </c>
      <c r="N18" s="6">
        <f t="shared" si="5"/>
        <v>92.13399230937938</v>
      </c>
      <c r="O18" s="6">
        <f t="shared" si="6"/>
        <v>2.13399230937938</v>
      </c>
      <c r="P18" s="20">
        <v>11</v>
      </c>
      <c r="Q18" s="20">
        <v>8</v>
      </c>
      <c r="R18" s="5">
        <f t="shared" si="7"/>
        <v>90</v>
      </c>
      <c r="S18" s="7">
        <f t="shared" si="8"/>
        <v>0.25249253754692291</v>
      </c>
      <c r="T18" s="8">
        <v>0.2</v>
      </c>
      <c r="U18" s="6">
        <f t="shared" si="9"/>
        <v>87.375681496406287</v>
      </c>
      <c r="V18" s="6">
        <f t="shared" si="10"/>
        <v>-2.6243185035937131</v>
      </c>
      <c r="W18" s="9">
        <v>66</v>
      </c>
      <c r="X18" s="9">
        <v>10</v>
      </c>
      <c r="Y18" s="5">
        <f t="shared" si="11"/>
        <v>100</v>
      </c>
      <c r="Z18" s="7">
        <f t="shared" si="12"/>
        <v>0.5</v>
      </c>
      <c r="AA18" s="10">
        <v>0.6</v>
      </c>
      <c r="AB18" s="6">
        <f t="shared" si="13"/>
        <v>103.80020654703699</v>
      </c>
      <c r="AC18" s="6">
        <f t="shared" si="14"/>
        <v>3.8002065470369928</v>
      </c>
      <c r="AD18" s="9">
        <v>24</v>
      </c>
      <c r="AE18" s="9">
        <v>7</v>
      </c>
      <c r="AF18" s="5">
        <f t="shared" si="15"/>
        <v>85</v>
      </c>
      <c r="AG18" s="7">
        <f t="shared" si="16"/>
        <v>0.15865525393145699</v>
      </c>
      <c r="AH18" s="10">
        <v>0.6</v>
      </c>
      <c r="AI18" s="6">
        <f t="shared" si="17"/>
        <v>103.80020654703699</v>
      </c>
      <c r="AJ18" s="6">
        <f t="shared" si="18"/>
        <v>18.800206547036993</v>
      </c>
    </row>
    <row r="19" spans="1:36" x14ac:dyDescent="0.25">
      <c r="A19" s="4" t="s">
        <v>54</v>
      </c>
      <c r="B19" s="4">
        <v>33</v>
      </c>
      <c r="C19" s="4" t="s">
        <v>2</v>
      </c>
      <c r="D19" s="11">
        <f>34/10</f>
        <v>3.4</v>
      </c>
      <c r="E19" s="14">
        <f>1/16</f>
        <v>6.25E-2</v>
      </c>
      <c r="F19" s="5">
        <f t="shared" si="0"/>
        <v>112.5</v>
      </c>
      <c r="G19" s="6">
        <f t="shared" si="1"/>
        <v>114.05578658633596</v>
      </c>
      <c r="H19" s="19">
        <f t="shared" si="2"/>
        <v>1.5557865863359481</v>
      </c>
      <c r="I19" s="4">
        <v>21</v>
      </c>
      <c r="J19" s="4">
        <v>8</v>
      </c>
      <c r="K19" s="5">
        <f t="shared" si="3"/>
        <v>90</v>
      </c>
      <c r="L19" s="7">
        <f t="shared" si="4"/>
        <v>0.25249253754692291</v>
      </c>
      <c r="M19" s="8">
        <v>0.6</v>
      </c>
      <c r="N19" s="6">
        <f t="shared" si="5"/>
        <v>103.80020654703699</v>
      </c>
      <c r="O19" s="6">
        <f t="shared" si="6"/>
        <v>13.800206547036993</v>
      </c>
      <c r="P19" s="20">
        <v>21</v>
      </c>
      <c r="Q19" s="20">
        <v>17</v>
      </c>
      <c r="R19" s="5">
        <f t="shared" si="7"/>
        <v>135</v>
      </c>
      <c r="S19" s="7">
        <f t="shared" si="8"/>
        <v>0.99018467137135469</v>
      </c>
      <c r="T19" s="8">
        <v>0.97499999999999998</v>
      </c>
      <c r="U19" s="6">
        <f>IF(ISNUMBER(T19),_xlfn.NORM.INV(T19, 100, 15), "")</f>
        <v>129.3994597681008</v>
      </c>
      <c r="V19" s="6">
        <f t="shared" si="10"/>
        <v>-5.6005402318992026</v>
      </c>
      <c r="W19" s="9">
        <v>59</v>
      </c>
      <c r="X19" s="9">
        <v>9</v>
      </c>
      <c r="Y19" s="5">
        <f t="shared" si="11"/>
        <v>95</v>
      </c>
      <c r="Z19" s="7">
        <f t="shared" si="12"/>
        <v>0.36944134018176361</v>
      </c>
      <c r="AA19" s="10">
        <v>0.6</v>
      </c>
      <c r="AB19" s="6">
        <f t="shared" si="13"/>
        <v>103.80020654703699</v>
      </c>
      <c r="AC19" s="6">
        <f t="shared" si="14"/>
        <v>8.8002065470369928</v>
      </c>
      <c r="AD19" s="9">
        <v>48</v>
      </c>
      <c r="AE19" s="9">
        <v>16</v>
      </c>
      <c r="AF19" s="5">
        <f t="shared" si="15"/>
        <v>130</v>
      </c>
      <c r="AG19" s="7">
        <f t="shared" si="16"/>
        <v>0.97724986805182079</v>
      </c>
      <c r="AH19" s="10">
        <v>0.9</v>
      </c>
      <c r="AI19" s="6">
        <f t="shared" si="17"/>
        <v>119.22327348316901</v>
      </c>
      <c r="AJ19" s="6">
        <f t="shared" si="18"/>
        <v>-10.77672651683099</v>
      </c>
    </row>
    <row r="20" spans="1:36" x14ac:dyDescent="0.25">
      <c r="A20" s="4" t="s">
        <v>55</v>
      </c>
      <c r="B20" s="4">
        <v>18</v>
      </c>
      <c r="C20" s="4" t="s">
        <v>3</v>
      </c>
      <c r="D20" s="11">
        <f>34/10</f>
        <v>3.4</v>
      </c>
      <c r="E20" s="14">
        <f>5/16</f>
        <v>0.3125</v>
      </c>
      <c r="F20" s="5">
        <f t="shared" si="0"/>
        <v>106.25</v>
      </c>
      <c r="G20" s="6">
        <f t="shared" si="1"/>
        <v>94.94381710058309</v>
      </c>
      <c r="H20" s="19">
        <f t="shared" si="2"/>
        <v>-11.306182899416925</v>
      </c>
      <c r="I20" s="4">
        <v>24</v>
      </c>
      <c r="J20" s="4">
        <v>9</v>
      </c>
      <c r="K20" s="5">
        <f t="shared" si="3"/>
        <v>95</v>
      </c>
      <c r="L20" s="7">
        <f t="shared" si="4"/>
        <v>0.36944134018176361</v>
      </c>
      <c r="M20" s="8">
        <v>0.4</v>
      </c>
      <c r="N20" s="6">
        <f t="shared" si="5"/>
        <v>96.199793452963007</v>
      </c>
      <c r="O20" s="6">
        <f t="shared" si="6"/>
        <v>1.1997934529630072</v>
      </c>
      <c r="P20" s="20">
        <v>15</v>
      </c>
      <c r="Q20" s="20">
        <v>11</v>
      </c>
      <c r="R20" s="5">
        <f t="shared" si="7"/>
        <v>105</v>
      </c>
      <c r="S20" s="7">
        <f t="shared" si="8"/>
        <v>0.63055865981823644</v>
      </c>
      <c r="T20" s="8">
        <v>0.2</v>
      </c>
      <c r="U20" s="6">
        <f t="shared" si="9"/>
        <v>87.375681496406287</v>
      </c>
      <c r="V20" s="6">
        <f t="shared" si="10"/>
        <v>-17.624318503593713</v>
      </c>
      <c r="W20" s="9">
        <v>99</v>
      </c>
      <c r="X20" s="9">
        <v>16</v>
      </c>
      <c r="Y20" s="5">
        <f t="shared" si="11"/>
        <v>130</v>
      </c>
      <c r="Z20" s="7">
        <f t="shared" si="12"/>
        <v>0.97724986805182079</v>
      </c>
      <c r="AA20" s="10">
        <v>0.5</v>
      </c>
      <c r="AB20" s="6">
        <f t="shared" si="13"/>
        <v>100</v>
      </c>
      <c r="AC20" s="6">
        <f t="shared" si="14"/>
        <v>-30</v>
      </c>
      <c r="AD20" s="9">
        <v>30</v>
      </c>
      <c r="AE20" s="9">
        <v>9</v>
      </c>
      <c r="AF20" s="5">
        <f t="shared" si="15"/>
        <v>95</v>
      </c>
      <c r="AG20" s="7">
        <f t="shared" si="16"/>
        <v>0.36944134018176361</v>
      </c>
      <c r="AH20" s="10">
        <v>0.4</v>
      </c>
      <c r="AI20" s="6">
        <f t="shared" si="17"/>
        <v>96.199793452963007</v>
      </c>
      <c r="AJ20" s="6">
        <f t="shared" si="18"/>
        <v>1.1997934529630072</v>
      </c>
    </row>
    <row r="21" spans="1:36" x14ac:dyDescent="0.25">
      <c r="A21" s="4" t="s">
        <v>56</v>
      </c>
      <c r="B21" s="4">
        <v>23</v>
      </c>
      <c r="C21" s="4" t="s">
        <v>3</v>
      </c>
      <c r="D21" s="11">
        <f>33/10</f>
        <v>3.3</v>
      </c>
      <c r="E21" s="14">
        <f>8/16</f>
        <v>0.5</v>
      </c>
      <c r="F21" s="5">
        <f t="shared" si="0"/>
        <v>90</v>
      </c>
      <c r="G21" s="6">
        <f t="shared" si="1"/>
        <v>117.57353473827519</v>
      </c>
      <c r="H21" s="19">
        <f t="shared" si="2"/>
        <v>27.573534738275185</v>
      </c>
      <c r="I21" s="4">
        <v>19</v>
      </c>
      <c r="J21" s="4">
        <v>6</v>
      </c>
      <c r="K21" s="5">
        <f t="shared" si="3"/>
        <v>80</v>
      </c>
      <c r="L21" s="7">
        <f t="shared" si="4"/>
        <v>9.1211219725867876E-2</v>
      </c>
      <c r="M21" s="8">
        <v>0.9</v>
      </c>
      <c r="N21" s="6">
        <f t="shared" si="5"/>
        <v>119.22327348316901</v>
      </c>
      <c r="O21" s="6">
        <f t="shared" si="6"/>
        <v>39.22327348316901</v>
      </c>
      <c r="P21" s="20">
        <v>8</v>
      </c>
      <c r="Q21" s="20">
        <v>5</v>
      </c>
      <c r="R21" s="5">
        <f t="shared" si="7"/>
        <v>75</v>
      </c>
      <c r="S21" s="7">
        <f t="shared" si="8"/>
        <v>4.7790352272814703E-2</v>
      </c>
      <c r="T21" s="8">
        <v>0.9</v>
      </c>
      <c r="U21" s="6">
        <f t="shared" si="9"/>
        <v>119.22327348316901</v>
      </c>
      <c r="V21" s="6">
        <f t="shared" si="10"/>
        <v>44.22327348316901</v>
      </c>
      <c r="W21" s="9">
        <v>74</v>
      </c>
      <c r="X21" s="9">
        <v>11</v>
      </c>
      <c r="Y21" s="5">
        <f t="shared" si="11"/>
        <v>105</v>
      </c>
      <c r="Z21" s="7">
        <f t="shared" si="12"/>
        <v>0.63055865981823644</v>
      </c>
      <c r="AA21" s="10">
        <v>0.8</v>
      </c>
      <c r="AB21" s="6">
        <f t="shared" si="13"/>
        <v>112.62431850359371</v>
      </c>
      <c r="AC21" s="6">
        <f t="shared" si="14"/>
        <v>7.6243185035937131</v>
      </c>
      <c r="AD21" s="9">
        <v>33</v>
      </c>
      <c r="AE21" s="9">
        <v>10</v>
      </c>
      <c r="AF21" s="5">
        <f t="shared" si="15"/>
        <v>100</v>
      </c>
      <c r="AG21" s="7">
        <f t="shared" si="16"/>
        <v>0.5</v>
      </c>
      <c r="AH21" s="10">
        <v>0.9</v>
      </c>
      <c r="AI21" s="6">
        <f t="shared" si="17"/>
        <v>119.22327348316901</v>
      </c>
      <c r="AJ21" s="6">
        <f t="shared" si="18"/>
        <v>19.22327348316901</v>
      </c>
    </row>
    <row r="22" spans="1:36" x14ac:dyDescent="0.25">
      <c r="A22" s="4" t="s">
        <v>57</v>
      </c>
      <c r="B22" s="4">
        <v>18</v>
      </c>
      <c r="C22" s="4" t="s">
        <v>3</v>
      </c>
      <c r="D22" s="11">
        <f>34/10</f>
        <v>3.4</v>
      </c>
      <c r="E22" s="14">
        <f>4/16</f>
        <v>0.25</v>
      </c>
      <c r="F22" s="5">
        <f t="shared" si="0"/>
        <v>100</v>
      </c>
      <c r="G22" s="6">
        <f t="shared" si="1"/>
        <v>105.12258154855357</v>
      </c>
      <c r="H22" s="19">
        <f t="shared" si="2"/>
        <v>5.1225815485535797</v>
      </c>
      <c r="I22" s="4">
        <v>23</v>
      </c>
      <c r="J22" s="4">
        <v>8</v>
      </c>
      <c r="K22" s="5">
        <f t="shared" si="3"/>
        <v>90</v>
      </c>
      <c r="L22" s="7">
        <f t="shared" si="4"/>
        <v>0.25249253754692291</v>
      </c>
      <c r="M22" s="8">
        <v>0.7</v>
      </c>
      <c r="N22" s="6">
        <f t="shared" si="5"/>
        <v>107.86600769062061</v>
      </c>
      <c r="O22" s="6">
        <f t="shared" si="6"/>
        <v>17.866007690620606</v>
      </c>
      <c r="P22" s="20">
        <v>17</v>
      </c>
      <c r="Q22" s="20">
        <v>12</v>
      </c>
      <c r="R22" s="5">
        <f t="shared" si="7"/>
        <v>110</v>
      </c>
      <c r="S22" s="7">
        <f t="shared" si="8"/>
        <v>0.74750746245307709</v>
      </c>
      <c r="T22" s="8">
        <v>0.4</v>
      </c>
      <c r="U22" s="6">
        <f t="shared" si="9"/>
        <v>96.199793452963007</v>
      </c>
      <c r="V22" s="6">
        <f t="shared" si="10"/>
        <v>-13.800206547036993</v>
      </c>
      <c r="W22" s="9">
        <v>70</v>
      </c>
      <c r="X22" s="9">
        <v>10</v>
      </c>
      <c r="Y22" s="5">
        <f t="shared" si="11"/>
        <v>100</v>
      </c>
      <c r="Z22" s="7">
        <f t="shared" si="12"/>
        <v>0.5</v>
      </c>
      <c r="AA22" s="10">
        <v>0.6</v>
      </c>
      <c r="AB22" s="6">
        <f t="shared" si="13"/>
        <v>103.80020654703699</v>
      </c>
      <c r="AC22" s="6">
        <f t="shared" si="14"/>
        <v>3.8002065470369928</v>
      </c>
      <c r="AD22" s="9">
        <v>33</v>
      </c>
      <c r="AE22" s="9">
        <v>10</v>
      </c>
      <c r="AF22" s="5">
        <f t="shared" si="15"/>
        <v>100</v>
      </c>
      <c r="AG22" s="7">
        <f t="shared" si="16"/>
        <v>0.5</v>
      </c>
      <c r="AH22" s="10">
        <v>0.8</v>
      </c>
      <c r="AI22" s="6">
        <f t="shared" si="17"/>
        <v>112.62431850359371</v>
      </c>
      <c r="AJ22" s="6">
        <f t="shared" si="18"/>
        <v>12.624318503593713</v>
      </c>
    </row>
    <row r="23" spans="1:36" x14ac:dyDescent="0.25">
      <c r="A23" s="4" t="s">
        <v>58</v>
      </c>
      <c r="B23" s="4">
        <v>18</v>
      </c>
      <c r="C23" s="4" t="s">
        <v>2</v>
      </c>
      <c r="D23" s="11">
        <f>36/10</f>
        <v>3.6</v>
      </c>
      <c r="E23" s="14">
        <f>8/16</f>
        <v>0.5</v>
      </c>
      <c r="F23" s="5">
        <f t="shared" si="0"/>
        <v>105</v>
      </c>
      <c r="G23" s="6">
        <f t="shared" si="1"/>
        <v>110.87845155610508</v>
      </c>
      <c r="H23" s="19">
        <f t="shared" si="2"/>
        <v>5.8784515561050803</v>
      </c>
      <c r="I23" s="4">
        <v>25</v>
      </c>
      <c r="J23" s="4">
        <v>9</v>
      </c>
      <c r="K23" s="5">
        <f t="shared" si="3"/>
        <v>95</v>
      </c>
      <c r="L23" s="7">
        <f t="shared" si="4"/>
        <v>0.36944134018176361</v>
      </c>
      <c r="M23" s="8">
        <v>0.6</v>
      </c>
      <c r="N23" s="6">
        <f t="shared" si="5"/>
        <v>103.80020654703699</v>
      </c>
      <c r="O23" s="6">
        <f t="shared" si="6"/>
        <v>8.8002065470369928</v>
      </c>
      <c r="P23" s="20">
        <v>15</v>
      </c>
      <c r="Q23" s="20">
        <v>11</v>
      </c>
      <c r="R23" s="5">
        <f t="shared" si="7"/>
        <v>105</v>
      </c>
      <c r="S23" s="7">
        <f t="shared" si="8"/>
        <v>0.63055865981823644</v>
      </c>
      <c r="T23" s="8">
        <v>0.9</v>
      </c>
      <c r="U23" s="6">
        <f t="shared" si="9"/>
        <v>119.22327348316901</v>
      </c>
      <c r="V23" s="6">
        <f t="shared" si="10"/>
        <v>14.22327348316901</v>
      </c>
      <c r="W23" s="9">
        <v>83</v>
      </c>
      <c r="X23" s="9">
        <v>13</v>
      </c>
      <c r="Y23" s="5">
        <f t="shared" si="11"/>
        <v>115</v>
      </c>
      <c r="Z23" s="7">
        <f t="shared" si="12"/>
        <v>0.84134474606854304</v>
      </c>
      <c r="AA23" s="10">
        <v>0.8</v>
      </c>
      <c r="AB23" s="6">
        <f t="shared" si="13"/>
        <v>112.62431850359371</v>
      </c>
      <c r="AC23" s="6">
        <f t="shared" si="14"/>
        <v>-2.3756814964062869</v>
      </c>
      <c r="AD23" s="9">
        <v>36</v>
      </c>
      <c r="AE23" s="9">
        <v>11</v>
      </c>
      <c r="AF23" s="5">
        <f t="shared" si="15"/>
        <v>105</v>
      </c>
      <c r="AG23" s="7">
        <f t="shared" si="16"/>
        <v>0.63055865981823644</v>
      </c>
      <c r="AH23" s="10">
        <v>0.7</v>
      </c>
      <c r="AI23" s="6">
        <f t="shared" si="17"/>
        <v>107.86600769062061</v>
      </c>
      <c r="AJ23" s="6">
        <f t="shared" si="18"/>
        <v>2.8660076906206058</v>
      </c>
    </row>
    <row r="24" spans="1:36" x14ac:dyDescent="0.25">
      <c r="A24" s="4" t="s">
        <v>59</v>
      </c>
      <c r="B24" s="4">
        <v>20</v>
      </c>
      <c r="C24" s="4" t="s">
        <v>3</v>
      </c>
      <c r="D24" s="11">
        <f>36/10</f>
        <v>3.6</v>
      </c>
      <c r="E24" s="14">
        <f>3/16</f>
        <v>0.1875</v>
      </c>
      <c r="F24" s="5">
        <f t="shared" si="0"/>
        <v>86.25</v>
      </c>
      <c r="G24" s="6">
        <f t="shared" si="1"/>
        <v>91.63368477207888</v>
      </c>
      <c r="H24" s="19">
        <f t="shared" si="2"/>
        <v>5.3836847720788903</v>
      </c>
      <c r="I24" s="4">
        <v>21</v>
      </c>
      <c r="J24" s="4">
        <v>7</v>
      </c>
      <c r="K24" s="5">
        <f t="shared" si="3"/>
        <v>85</v>
      </c>
      <c r="L24" s="7">
        <f t="shared" si="4"/>
        <v>0.15865525393145699</v>
      </c>
      <c r="M24" s="8">
        <v>0.3</v>
      </c>
      <c r="N24" s="6">
        <f t="shared" si="5"/>
        <v>92.13399230937938</v>
      </c>
      <c r="O24" s="6">
        <f t="shared" si="6"/>
        <v>7.13399230937938</v>
      </c>
      <c r="P24" s="20">
        <v>8</v>
      </c>
      <c r="Q24" s="20">
        <v>5</v>
      </c>
      <c r="R24" s="5">
        <f t="shared" si="7"/>
        <v>75</v>
      </c>
      <c r="S24" s="7">
        <f t="shared" si="8"/>
        <v>4.7790352272814703E-2</v>
      </c>
      <c r="T24" s="8">
        <v>2.5000000000000001E-2</v>
      </c>
      <c r="U24" s="6">
        <f t="shared" si="9"/>
        <v>70.600540231899188</v>
      </c>
      <c r="V24" s="6">
        <f t="shared" si="10"/>
        <v>-4.3994597681008116</v>
      </c>
      <c r="W24" s="9">
        <v>57</v>
      </c>
      <c r="X24" s="9">
        <v>8</v>
      </c>
      <c r="Y24" s="5">
        <f t="shared" si="11"/>
        <v>90</v>
      </c>
      <c r="Z24" s="7">
        <f t="shared" si="12"/>
        <v>0.25249253754692291</v>
      </c>
      <c r="AA24" s="10">
        <v>0.5</v>
      </c>
      <c r="AB24" s="6">
        <f t="shared" si="13"/>
        <v>100</v>
      </c>
      <c r="AC24" s="6">
        <f t="shared" si="14"/>
        <v>10</v>
      </c>
      <c r="AD24" s="9">
        <v>32</v>
      </c>
      <c r="AE24" s="9">
        <v>9</v>
      </c>
      <c r="AF24" s="5">
        <f t="shared" si="15"/>
        <v>95</v>
      </c>
      <c r="AG24" s="7">
        <f t="shared" si="16"/>
        <v>0.36944134018176361</v>
      </c>
      <c r="AH24" s="10">
        <v>0.6</v>
      </c>
      <c r="AI24" s="6">
        <f t="shared" si="17"/>
        <v>103.80020654703699</v>
      </c>
      <c r="AJ24" s="6">
        <f t="shared" si="18"/>
        <v>8.8002065470369928</v>
      </c>
    </row>
    <row r="25" spans="1:36" x14ac:dyDescent="0.25">
      <c r="A25" s="4" t="s">
        <v>60</v>
      </c>
      <c r="B25" s="4">
        <v>19</v>
      </c>
      <c r="C25" s="4" t="s">
        <v>3</v>
      </c>
      <c r="D25" s="11">
        <f>30/10</f>
        <v>3</v>
      </c>
      <c r="E25" s="14">
        <f>1/16</f>
        <v>6.25E-2</v>
      </c>
      <c r="F25" s="5">
        <f t="shared" si="0"/>
        <v>81.25</v>
      </c>
      <c r="G25" s="6">
        <f t="shared" si="1"/>
        <v>96.843920374101572</v>
      </c>
      <c r="H25" s="19">
        <f t="shared" si="2"/>
        <v>15.593920374101568</v>
      </c>
      <c r="I25" s="4">
        <v>17</v>
      </c>
      <c r="J25" s="4">
        <v>5</v>
      </c>
      <c r="K25" s="5">
        <f t="shared" si="3"/>
        <v>75</v>
      </c>
      <c r="L25" s="7">
        <f t="shared" si="4"/>
        <v>4.7790352272814703E-2</v>
      </c>
      <c r="M25" s="8">
        <v>0.3</v>
      </c>
      <c r="N25" s="6">
        <f t="shared" si="5"/>
        <v>92.13399230937938</v>
      </c>
      <c r="O25" s="6">
        <f t="shared" si="6"/>
        <v>17.13399230937938</v>
      </c>
      <c r="P25" s="20">
        <v>9</v>
      </c>
      <c r="Q25" s="20">
        <v>6</v>
      </c>
      <c r="R25" s="5">
        <f t="shared" si="7"/>
        <v>80</v>
      </c>
      <c r="S25" s="7">
        <f t="shared" si="8"/>
        <v>9.1211219725867876E-2</v>
      </c>
      <c r="T25" s="8">
        <v>0.2</v>
      </c>
      <c r="U25" s="6">
        <f t="shared" si="9"/>
        <v>87.375681496406287</v>
      </c>
      <c r="V25" s="6">
        <f t="shared" si="10"/>
        <v>7.3756814964062869</v>
      </c>
      <c r="W25" s="9">
        <v>58</v>
      </c>
      <c r="X25" s="9">
        <v>8</v>
      </c>
      <c r="Y25" s="5">
        <f t="shared" si="11"/>
        <v>90</v>
      </c>
      <c r="Z25" s="7">
        <f t="shared" si="12"/>
        <v>0.25249253754692291</v>
      </c>
      <c r="AA25" s="10">
        <v>0.7</v>
      </c>
      <c r="AB25" s="6">
        <f t="shared" si="13"/>
        <v>107.86600769062061</v>
      </c>
      <c r="AC25" s="6">
        <f t="shared" si="14"/>
        <v>17.866007690620606</v>
      </c>
      <c r="AD25" s="9">
        <v>22</v>
      </c>
      <c r="AE25" s="9">
        <v>6</v>
      </c>
      <c r="AF25" s="5">
        <f t="shared" si="15"/>
        <v>80</v>
      </c>
      <c r="AG25" s="7">
        <f t="shared" si="16"/>
        <v>9.1211219725867876E-2</v>
      </c>
      <c r="AH25" s="10">
        <v>0.5</v>
      </c>
      <c r="AI25" s="6">
        <f t="shared" si="17"/>
        <v>100</v>
      </c>
      <c r="AJ25" s="6">
        <f t="shared" si="18"/>
        <v>20</v>
      </c>
    </row>
    <row r="26" spans="1:36" x14ac:dyDescent="0.25">
      <c r="A26" s="4" t="s">
        <v>61</v>
      </c>
      <c r="B26" s="4">
        <v>23</v>
      </c>
      <c r="C26" s="4" t="s">
        <v>3</v>
      </c>
      <c r="D26" s="11">
        <f>32/10</f>
        <v>3.2</v>
      </c>
      <c r="E26" s="14">
        <f>6/16</f>
        <v>0.375</v>
      </c>
      <c r="F26" s="5">
        <f t="shared" si="0"/>
        <v>95</v>
      </c>
      <c r="G26" s="6">
        <f t="shared" si="1"/>
        <v>104.88305548206957</v>
      </c>
      <c r="H26" s="19">
        <f t="shared" si="2"/>
        <v>9.8830554820695511</v>
      </c>
      <c r="I26" s="4">
        <v>22</v>
      </c>
      <c r="J26" s="4">
        <v>8</v>
      </c>
      <c r="K26" s="5">
        <f t="shared" si="3"/>
        <v>90</v>
      </c>
      <c r="L26" s="7">
        <f t="shared" si="4"/>
        <v>0.25249253754692291</v>
      </c>
      <c r="M26" s="8">
        <v>0.7</v>
      </c>
      <c r="N26" s="6">
        <f t="shared" si="5"/>
        <v>107.86600769062061</v>
      </c>
      <c r="O26" s="6">
        <f t="shared" si="6"/>
        <v>17.866007690620606</v>
      </c>
      <c r="P26" s="20">
        <v>10</v>
      </c>
      <c r="Q26" s="20">
        <v>7</v>
      </c>
      <c r="R26" s="5">
        <f t="shared" si="7"/>
        <v>85</v>
      </c>
      <c r="S26" s="7">
        <f t="shared" si="8"/>
        <v>0.15865525393145699</v>
      </c>
      <c r="T26" s="8">
        <v>0.5</v>
      </c>
      <c r="U26" s="6">
        <f t="shared" si="9"/>
        <v>100</v>
      </c>
      <c r="V26" s="6">
        <f t="shared" si="10"/>
        <v>15</v>
      </c>
      <c r="W26" s="9">
        <v>69</v>
      </c>
      <c r="X26" s="9">
        <v>10</v>
      </c>
      <c r="Y26" s="5">
        <f t="shared" si="11"/>
        <v>100</v>
      </c>
      <c r="Z26" s="7">
        <f t="shared" si="12"/>
        <v>0.5</v>
      </c>
      <c r="AA26" s="10">
        <v>0.6</v>
      </c>
      <c r="AB26" s="6">
        <f t="shared" si="13"/>
        <v>103.80020654703699</v>
      </c>
      <c r="AC26" s="6">
        <f t="shared" si="14"/>
        <v>3.8002065470369928</v>
      </c>
      <c r="AD26" s="9">
        <v>37</v>
      </c>
      <c r="AE26" s="9">
        <v>11</v>
      </c>
      <c r="AF26" s="5">
        <f t="shared" si="15"/>
        <v>105</v>
      </c>
      <c r="AG26" s="7">
        <f t="shared" si="16"/>
        <v>0.63055865981823644</v>
      </c>
      <c r="AH26" s="10">
        <v>0.7</v>
      </c>
      <c r="AI26" s="6">
        <f t="shared" si="17"/>
        <v>107.86600769062061</v>
      </c>
      <c r="AJ26" s="6">
        <f t="shared" si="18"/>
        <v>2.8660076906206058</v>
      </c>
    </row>
    <row r="27" spans="1:36" x14ac:dyDescent="0.25">
      <c r="A27" s="4" t="s">
        <v>62</v>
      </c>
      <c r="B27" s="4">
        <v>24</v>
      </c>
      <c r="C27" s="4" t="s">
        <v>3</v>
      </c>
      <c r="D27" s="11">
        <v>2.4</v>
      </c>
      <c r="E27" s="14">
        <v>0.313</v>
      </c>
      <c r="F27" s="5">
        <f t="shared" si="0"/>
        <v>87.5</v>
      </c>
      <c r="G27" s="6">
        <f t="shared" si="1"/>
        <v>101.90010327351848</v>
      </c>
      <c r="H27" s="19">
        <f t="shared" si="2"/>
        <v>14.400103273518493</v>
      </c>
      <c r="I27" s="4">
        <v>19</v>
      </c>
      <c r="J27" s="4">
        <v>6</v>
      </c>
      <c r="K27" s="5">
        <f t="shared" si="3"/>
        <v>80</v>
      </c>
      <c r="L27" s="7">
        <f t="shared" si="4"/>
        <v>9.1211219725867876E-2</v>
      </c>
      <c r="M27" s="8">
        <v>0.6</v>
      </c>
      <c r="N27" s="6">
        <f t="shared" si="5"/>
        <v>103.80020654703699</v>
      </c>
      <c r="O27" s="6">
        <f t="shared" si="6"/>
        <v>23.800206547036993</v>
      </c>
      <c r="P27" s="20">
        <v>9</v>
      </c>
      <c r="Q27" s="20">
        <v>6</v>
      </c>
      <c r="R27" s="5">
        <f t="shared" si="7"/>
        <v>80</v>
      </c>
      <c r="S27" s="7">
        <f t="shared" si="8"/>
        <v>9.1211219725867876E-2</v>
      </c>
      <c r="T27" s="8">
        <v>0.3</v>
      </c>
      <c r="U27" s="6">
        <f t="shared" si="9"/>
        <v>92.13399230937938</v>
      </c>
      <c r="V27" s="6">
        <f t="shared" si="10"/>
        <v>12.13399230937938</v>
      </c>
      <c r="W27" s="9">
        <v>74</v>
      </c>
      <c r="X27" s="9">
        <v>11</v>
      </c>
      <c r="Y27" s="5">
        <f t="shared" si="11"/>
        <v>105</v>
      </c>
      <c r="Z27" s="7">
        <f t="shared" si="12"/>
        <v>0.63055865981823644</v>
      </c>
      <c r="AA27" s="10">
        <v>0.7</v>
      </c>
      <c r="AB27" s="6">
        <f t="shared" si="13"/>
        <v>107.86600769062061</v>
      </c>
      <c r="AC27" s="6">
        <f t="shared" si="14"/>
        <v>2.8660076906206058</v>
      </c>
      <c r="AD27" s="9">
        <v>26</v>
      </c>
      <c r="AE27" s="9">
        <v>7</v>
      </c>
      <c r="AF27" s="5">
        <f t="shared" si="15"/>
        <v>85</v>
      </c>
      <c r="AG27" s="7">
        <f t="shared" si="16"/>
        <v>0.15865525393145699</v>
      </c>
      <c r="AH27" s="10">
        <v>0.6</v>
      </c>
      <c r="AI27" s="6">
        <f t="shared" si="17"/>
        <v>103.80020654703699</v>
      </c>
      <c r="AJ27" s="6">
        <f t="shared" si="18"/>
        <v>18.800206547036993</v>
      </c>
    </row>
    <row r="28" spans="1:36" x14ac:dyDescent="0.25">
      <c r="A28" s="4" t="s">
        <v>63</v>
      </c>
      <c r="B28" s="4">
        <v>23</v>
      </c>
      <c r="C28" s="4" t="s">
        <v>3</v>
      </c>
      <c r="D28" s="11">
        <f>31/10</f>
        <v>3.1</v>
      </c>
      <c r="E28" s="14">
        <f>6/16</f>
        <v>0.375</v>
      </c>
      <c r="F28" s="5">
        <f t="shared" si="0"/>
        <v>83.75</v>
      </c>
      <c r="G28" s="6">
        <f t="shared" si="1"/>
        <v>99.049948363240745</v>
      </c>
      <c r="H28" s="19">
        <f t="shared" si="2"/>
        <v>15.299948363240748</v>
      </c>
      <c r="I28" s="4">
        <v>20</v>
      </c>
      <c r="J28" s="4">
        <v>7</v>
      </c>
      <c r="K28" s="5">
        <f t="shared" si="3"/>
        <v>85</v>
      </c>
      <c r="L28" s="7">
        <f t="shared" si="4"/>
        <v>0.15865525393145699</v>
      </c>
      <c r="M28" s="8">
        <v>0.5</v>
      </c>
      <c r="N28" s="6">
        <f t="shared" si="5"/>
        <v>100</v>
      </c>
      <c r="O28" s="6">
        <f t="shared" si="6"/>
        <v>15</v>
      </c>
      <c r="P28" s="20">
        <v>8</v>
      </c>
      <c r="Q28" s="20">
        <v>5</v>
      </c>
      <c r="R28" s="5">
        <f t="shared" si="7"/>
        <v>75</v>
      </c>
      <c r="S28" s="7">
        <f t="shared" si="8"/>
        <v>4.7790352272814703E-2</v>
      </c>
      <c r="T28" s="8">
        <v>0.3</v>
      </c>
      <c r="U28" s="6">
        <f t="shared" si="9"/>
        <v>92.13399230937938</v>
      </c>
      <c r="V28" s="6">
        <f t="shared" si="10"/>
        <v>17.13399230937938</v>
      </c>
      <c r="W28" s="9">
        <v>60</v>
      </c>
      <c r="X28" s="9">
        <v>9</v>
      </c>
      <c r="Y28" s="5">
        <f t="shared" si="11"/>
        <v>95</v>
      </c>
      <c r="Z28" s="7">
        <f t="shared" si="12"/>
        <v>0.36944134018176361</v>
      </c>
      <c r="AA28" s="10">
        <v>0.4</v>
      </c>
      <c r="AB28" s="6">
        <f t="shared" si="13"/>
        <v>96.199793452963007</v>
      </c>
      <c r="AC28" s="6">
        <f t="shared" si="14"/>
        <v>1.1997934529630072</v>
      </c>
      <c r="AD28" s="9">
        <v>21</v>
      </c>
      <c r="AE28" s="9">
        <v>6</v>
      </c>
      <c r="AF28" s="5">
        <f t="shared" si="15"/>
        <v>80</v>
      </c>
      <c r="AG28" s="7">
        <f t="shared" si="16"/>
        <v>9.1211219725867876E-2</v>
      </c>
      <c r="AH28" s="10">
        <v>0.7</v>
      </c>
      <c r="AI28" s="6">
        <f t="shared" si="17"/>
        <v>107.86600769062061</v>
      </c>
      <c r="AJ28" s="6">
        <f t="shared" si="18"/>
        <v>27.866007690620606</v>
      </c>
    </row>
    <row r="29" spans="1:36" x14ac:dyDescent="0.25">
      <c r="A29" s="4" t="s">
        <v>64</v>
      </c>
      <c r="B29" s="4">
        <v>19</v>
      </c>
      <c r="C29" s="4" t="s">
        <v>3</v>
      </c>
      <c r="D29" s="11">
        <f>24/10</f>
        <v>2.4</v>
      </c>
      <c r="E29" s="14">
        <f>10/16</f>
        <v>0.625</v>
      </c>
      <c r="F29" s="5">
        <f t="shared" si="0"/>
        <v>103.75</v>
      </c>
      <c r="G29" s="6">
        <f t="shared" si="1"/>
        <v>89.294675861242283</v>
      </c>
      <c r="H29" s="19">
        <f t="shared" si="2"/>
        <v>-14.455324138757717</v>
      </c>
      <c r="I29" s="4">
        <v>26</v>
      </c>
      <c r="J29" s="4">
        <v>10</v>
      </c>
      <c r="K29" s="5">
        <f t="shared" si="3"/>
        <v>100</v>
      </c>
      <c r="L29" s="7">
        <f t="shared" si="4"/>
        <v>0.5</v>
      </c>
      <c r="M29" s="8">
        <v>0.3</v>
      </c>
      <c r="N29" s="6">
        <f t="shared" si="5"/>
        <v>92.13399230937938</v>
      </c>
      <c r="O29" s="6">
        <f t="shared" si="6"/>
        <v>-7.86600769062062</v>
      </c>
      <c r="P29" s="20">
        <v>12</v>
      </c>
      <c r="Q29" s="20">
        <v>9</v>
      </c>
      <c r="R29" s="5">
        <f t="shared" si="7"/>
        <v>95</v>
      </c>
      <c r="S29" s="7">
        <f t="shared" si="8"/>
        <v>0.36944134018176361</v>
      </c>
      <c r="T29" s="8">
        <v>0.1</v>
      </c>
      <c r="U29" s="6">
        <f t="shared" si="9"/>
        <v>80.77672651683099</v>
      </c>
      <c r="V29" s="6">
        <f t="shared" si="10"/>
        <v>-14.22327348316901</v>
      </c>
      <c r="W29" s="9">
        <v>71</v>
      </c>
      <c r="X29" s="9">
        <v>11</v>
      </c>
      <c r="Y29" s="5">
        <f t="shared" si="11"/>
        <v>105</v>
      </c>
      <c r="Z29" s="7">
        <f t="shared" si="12"/>
        <v>0.63055865981823644</v>
      </c>
      <c r="AA29" s="10">
        <v>0.3</v>
      </c>
      <c r="AB29" s="6">
        <f t="shared" si="13"/>
        <v>92.13399230937938</v>
      </c>
      <c r="AC29" s="6">
        <f t="shared" si="14"/>
        <v>-12.86600769062062</v>
      </c>
      <c r="AD29" s="9">
        <v>42</v>
      </c>
      <c r="AE29" s="9">
        <v>13</v>
      </c>
      <c r="AF29" s="5">
        <f t="shared" si="15"/>
        <v>115</v>
      </c>
      <c r="AG29" s="7">
        <f t="shared" si="16"/>
        <v>0.84134474606854304</v>
      </c>
      <c r="AH29" s="10">
        <v>0.3</v>
      </c>
      <c r="AI29" s="6">
        <f t="shared" si="17"/>
        <v>92.13399230937938</v>
      </c>
      <c r="AJ29" s="6">
        <f t="shared" si="18"/>
        <v>-22.86600769062062</v>
      </c>
    </row>
    <row r="30" spans="1:36" x14ac:dyDescent="0.25">
      <c r="A30" s="4" t="s">
        <v>65</v>
      </c>
      <c r="B30" s="4">
        <v>26</v>
      </c>
      <c r="C30" s="4" t="s">
        <v>3</v>
      </c>
      <c r="D30" s="11">
        <f>32/10</f>
        <v>3.2</v>
      </c>
      <c r="E30" s="14">
        <f>7/16</f>
        <v>0.4375</v>
      </c>
      <c r="F30" s="5">
        <f t="shared" si="0"/>
        <v>108.75</v>
      </c>
      <c r="G30" s="6">
        <f t="shared" si="1"/>
        <v>111.89490184200099</v>
      </c>
      <c r="H30" s="19">
        <f t="shared" si="2"/>
        <v>3.1449018420009835</v>
      </c>
      <c r="I30" s="4">
        <v>28</v>
      </c>
      <c r="J30" s="4">
        <v>12</v>
      </c>
      <c r="K30" s="5">
        <f t="shared" si="3"/>
        <v>110</v>
      </c>
      <c r="L30" s="7">
        <f t="shared" si="4"/>
        <v>0.74750746245307709</v>
      </c>
      <c r="M30" s="8">
        <v>0.7</v>
      </c>
      <c r="N30" s="6">
        <f t="shared" si="5"/>
        <v>107.86600769062061</v>
      </c>
      <c r="O30" s="6">
        <f t="shared" si="6"/>
        <v>-2.1339923093793942</v>
      </c>
      <c r="P30" s="20">
        <v>14</v>
      </c>
      <c r="Q30" s="20">
        <v>10</v>
      </c>
      <c r="R30" s="5">
        <f t="shared" si="7"/>
        <v>100</v>
      </c>
      <c r="S30" s="7">
        <f t="shared" si="8"/>
        <v>0.5</v>
      </c>
      <c r="T30" s="8">
        <v>0.7</v>
      </c>
      <c r="U30" s="6">
        <f t="shared" si="9"/>
        <v>107.86600769062061</v>
      </c>
      <c r="V30" s="6">
        <f t="shared" si="10"/>
        <v>7.8660076906206058</v>
      </c>
      <c r="W30" s="9">
        <v>88</v>
      </c>
      <c r="X30" s="9">
        <v>14</v>
      </c>
      <c r="Y30" s="5">
        <f t="shared" si="11"/>
        <v>120</v>
      </c>
      <c r="Z30" s="7">
        <f t="shared" si="12"/>
        <v>0.90878878027413212</v>
      </c>
      <c r="AA30" s="10">
        <v>0.8</v>
      </c>
      <c r="AB30" s="6">
        <f t="shared" si="13"/>
        <v>112.62431850359371</v>
      </c>
      <c r="AC30" s="6">
        <f t="shared" si="14"/>
        <v>-7.3756814964062869</v>
      </c>
      <c r="AD30" s="9">
        <v>35</v>
      </c>
      <c r="AE30" s="9">
        <v>11</v>
      </c>
      <c r="AF30" s="5">
        <f t="shared" si="15"/>
        <v>105</v>
      </c>
      <c r="AG30" s="7">
        <f t="shared" si="16"/>
        <v>0.63055865981823644</v>
      </c>
      <c r="AH30" s="10">
        <v>0.9</v>
      </c>
      <c r="AI30" s="6">
        <f t="shared" si="17"/>
        <v>119.22327348316901</v>
      </c>
      <c r="AJ30" s="6">
        <f t="shared" si="18"/>
        <v>14.22327348316901</v>
      </c>
    </row>
    <row r="31" spans="1:36" x14ac:dyDescent="0.25">
      <c r="A31" s="4" t="s">
        <v>66</v>
      </c>
      <c r="B31" s="4">
        <v>24</v>
      </c>
      <c r="C31" s="4" t="s">
        <v>3</v>
      </c>
      <c r="D31" s="11">
        <f>36/10</f>
        <v>3.6</v>
      </c>
      <c r="E31" s="14">
        <v>0.125</v>
      </c>
      <c r="F31" s="5">
        <f t="shared" si="0"/>
        <v>105</v>
      </c>
      <c r="G31" s="6">
        <f t="shared" si="1"/>
        <v>92.277628069793337</v>
      </c>
      <c r="H31" s="19">
        <f t="shared" si="2"/>
        <v>-12.722371930206656</v>
      </c>
      <c r="I31" s="4">
        <v>21</v>
      </c>
      <c r="J31" s="4">
        <v>7</v>
      </c>
      <c r="K31" s="5">
        <f t="shared" si="3"/>
        <v>85</v>
      </c>
      <c r="L31" s="7">
        <f t="shared" si="4"/>
        <v>0.15865525393145699</v>
      </c>
      <c r="M31" s="8">
        <v>0.3</v>
      </c>
      <c r="N31" s="6">
        <f t="shared" si="5"/>
        <v>92.13399230937938</v>
      </c>
      <c r="O31" s="6">
        <f t="shared" si="6"/>
        <v>7.13399230937938</v>
      </c>
      <c r="P31" s="20">
        <v>15</v>
      </c>
      <c r="Q31" s="20">
        <v>11</v>
      </c>
      <c r="R31" s="5">
        <f t="shared" si="7"/>
        <v>105</v>
      </c>
      <c r="S31" s="7">
        <f t="shared" si="8"/>
        <v>0.63055865981823644</v>
      </c>
      <c r="T31" s="8">
        <v>0.1</v>
      </c>
      <c r="U31" s="6">
        <f t="shared" si="9"/>
        <v>80.77672651683099</v>
      </c>
      <c r="V31" s="6">
        <f t="shared" si="10"/>
        <v>-24.22327348316901</v>
      </c>
      <c r="W31" s="9">
        <v>86</v>
      </c>
      <c r="X31" s="9">
        <v>14</v>
      </c>
      <c r="Y31" s="5">
        <f t="shared" si="11"/>
        <v>120</v>
      </c>
      <c r="Z31" s="7">
        <f t="shared" si="12"/>
        <v>0.90878878027413212</v>
      </c>
      <c r="AA31" s="10">
        <v>0.5</v>
      </c>
      <c r="AB31" s="6">
        <f t="shared" si="13"/>
        <v>100</v>
      </c>
      <c r="AC31" s="6">
        <f t="shared" si="14"/>
        <v>-20</v>
      </c>
      <c r="AD31" s="9">
        <v>28</v>
      </c>
      <c r="AE31" s="9">
        <v>12</v>
      </c>
      <c r="AF31" s="5">
        <f t="shared" si="15"/>
        <v>110</v>
      </c>
      <c r="AG31" s="7">
        <f t="shared" si="16"/>
        <v>0.74750746245307709</v>
      </c>
      <c r="AH31" s="10">
        <v>0.4</v>
      </c>
      <c r="AI31" s="6">
        <f t="shared" si="17"/>
        <v>96.199793452963007</v>
      </c>
      <c r="AJ31" s="6">
        <f t="shared" si="18"/>
        <v>-13.800206547036993</v>
      </c>
    </row>
    <row r="32" spans="1:36" x14ac:dyDescent="0.25">
      <c r="A32" s="4" t="s">
        <v>67</v>
      </c>
      <c r="B32" s="4">
        <v>22</v>
      </c>
      <c r="C32" s="4" t="s">
        <v>2</v>
      </c>
      <c r="D32" s="11">
        <f>30/10</f>
        <v>3</v>
      </c>
      <c r="E32" s="14">
        <f>7/16</f>
        <v>0.4375</v>
      </c>
      <c r="F32" s="5">
        <f t="shared" si="0"/>
        <v>112.5</v>
      </c>
      <c r="G32" s="6">
        <f t="shared" si="1"/>
        <v>96.133394803826349</v>
      </c>
      <c r="H32" s="19">
        <f t="shared" si="2"/>
        <v>-16.366605196173651</v>
      </c>
      <c r="I32" s="4">
        <v>25</v>
      </c>
      <c r="J32" s="4">
        <v>9</v>
      </c>
      <c r="K32" s="5">
        <f t="shared" si="3"/>
        <v>95</v>
      </c>
      <c r="L32" s="7">
        <f t="shared" si="4"/>
        <v>0.36944134018176361</v>
      </c>
      <c r="M32" s="8">
        <v>0.5</v>
      </c>
      <c r="N32" s="6">
        <f t="shared" si="5"/>
        <v>100</v>
      </c>
      <c r="O32" s="6">
        <f t="shared" si="6"/>
        <v>5</v>
      </c>
      <c r="P32" s="20">
        <v>18</v>
      </c>
      <c r="Q32" s="20">
        <v>13</v>
      </c>
      <c r="R32" s="5">
        <f t="shared" si="7"/>
        <v>115</v>
      </c>
      <c r="S32" s="7">
        <f t="shared" si="8"/>
        <v>0.84134474606854304</v>
      </c>
      <c r="T32" s="8">
        <v>0.3</v>
      </c>
      <c r="U32" s="6">
        <f t="shared" si="9"/>
        <v>92.13399230937938</v>
      </c>
      <c r="V32" s="6">
        <f t="shared" si="10"/>
        <v>-22.86600769062062</v>
      </c>
      <c r="W32" s="9">
        <v>82</v>
      </c>
      <c r="X32" s="9">
        <v>13</v>
      </c>
      <c r="Y32" s="5">
        <f t="shared" si="11"/>
        <v>115</v>
      </c>
      <c r="Z32" s="7">
        <f t="shared" si="12"/>
        <v>0.84134474606854304</v>
      </c>
      <c r="AA32" s="10">
        <v>0.4</v>
      </c>
      <c r="AB32" s="6">
        <f t="shared" si="13"/>
        <v>96.199793452963007</v>
      </c>
      <c r="AC32" s="6">
        <f t="shared" si="14"/>
        <v>-18.800206547036993</v>
      </c>
      <c r="AD32" s="9">
        <v>46</v>
      </c>
      <c r="AE32" s="9">
        <v>15</v>
      </c>
      <c r="AF32" s="5">
        <f t="shared" si="15"/>
        <v>125</v>
      </c>
      <c r="AG32" s="7">
        <f t="shared" si="16"/>
        <v>0.9522096477271853</v>
      </c>
      <c r="AH32" s="10">
        <v>0.4</v>
      </c>
      <c r="AI32" s="6">
        <f t="shared" si="17"/>
        <v>96.199793452963007</v>
      </c>
      <c r="AJ32" s="6">
        <f t="shared" si="18"/>
        <v>-28.800206547036993</v>
      </c>
    </row>
    <row r="33" spans="1:36" x14ac:dyDescent="0.25">
      <c r="A33" s="4" t="s">
        <v>68</v>
      </c>
      <c r="B33" s="4">
        <v>43</v>
      </c>
      <c r="C33" s="4" t="s">
        <v>2</v>
      </c>
      <c r="D33" s="11">
        <f>31/10</f>
        <v>3.1</v>
      </c>
      <c r="E33" s="14">
        <f>5/16</f>
        <v>0.3125</v>
      </c>
      <c r="F33" s="5">
        <f t="shared" si="0"/>
        <v>97.5</v>
      </c>
      <c r="G33" s="6">
        <f t="shared" si="1"/>
        <v>101.96650192265515</v>
      </c>
      <c r="H33" s="19">
        <f t="shared" si="2"/>
        <v>4.4665019226551514</v>
      </c>
      <c r="I33" s="4">
        <v>18</v>
      </c>
      <c r="J33" s="4">
        <v>6</v>
      </c>
      <c r="K33" s="5">
        <f t="shared" si="3"/>
        <v>80</v>
      </c>
      <c r="L33" s="7">
        <f t="shared" si="4"/>
        <v>9.1211219725867876E-2</v>
      </c>
      <c r="M33" s="8">
        <v>0.6</v>
      </c>
      <c r="N33" s="6">
        <f t="shared" si="5"/>
        <v>103.80020654703699</v>
      </c>
      <c r="O33" s="6">
        <f t="shared" si="6"/>
        <v>23.800206547036993</v>
      </c>
      <c r="P33" s="20">
        <v>19</v>
      </c>
      <c r="Q33" s="20">
        <v>14</v>
      </c>
      <c r="R33" s="5">
        <f t="shared" si="7"/>
        <v>120</v>
      </c>
      <c r="S33" s="7">
        <f t="shared" si="8"/>
        <v>0.90878878027413212</v>
      </c>
      <c r="T33" s="8">
        <v>0.4</v>
      </c>
      <c r="U33" s="6">
        <f t="shared" si="9"/>
        <v>96.199793452963007</v>
      </c>
      <c r="V33" s="6">
        <f t="shared" si="10"/>
        <v>-23.800206547036993</v>
      </c>
      <c r="W33" s="9">
        <v>60</v>
      </c>
      <c r="X33" s="9">
        <v>9</v>
      </c>
      <c r="Y33" s="5">
        <f t="shared" si="11"/>
        <v>95</v>
      </c>
      <c r="Z33" s="7">
        <f t="shared" si="12"/>
        <v>0.36944134018176361</v>
      </c>
      <c r="AA33" s="10">
        <v>0.5</v>
      </c>
      <c r="AB33" s="6">
        <f t="shared" si="13"/>
        <v>100</v>
      </c>
      <c r="AC33" s="6">
        <f t="shared" si="14"/>
        <v>5</v>
      </c>
      <c r="AD33" s="9">
        <v>30</v>
      </c>
      <c r="AE33" s="9">
        <v>9</v>
      </c>
      <c r="AF33" s="5">
        <f t="shared" si="15"/>
        <v>95</v>
      </c>
      <c r="AG33" s="7">
        <f t="shared" si="16"/>
        <v>0.36944134018176361</v>
      </c>
      <c r="AH33" s="10">
        <v>0.7</v>
      </c>
      <c r="AI33" s="6">
        <f t="shared" si="17"/>
        <v>107.86600769062061</v>
      </c>
      <c r="AJ33" s="6">
        <f t="shared" si="18"/>
        <v>12.866007690620606</v>
      </c>
    </row>
    <row r="34" spans="1:36" x14ac:dyDescent="0.25">
      <c r="A34" s="4" t="s">
        <v>69</v>
      </c>
      <c r="B34" s="4">
        <v>26</v>
      </c>
      <c r="C34" s="4" t="s">
        <v>2</v>
      </c>
      <c r="D34" s="11">
        <f>34/10</f>
        <v>3.4</v>
      </c>
      <c r="E34" s="14">
        <f>9/16</f>
        <v>0.5625</v>
      </c>
      <c r="F34" s="5">
        <f t="shared" si="0"/>
        <v>110</v>
      </c>
      <c r="G34" s="6">
        <f t="shared" si="1"/>
        <v>106.84955740472471</v>
      </c>
      <c r="H34" s="19">
        <f t="shared" si="2"/>
        <v>-3.1504425952752975</v>
      </c>
      <c r="I34" s="4">
        <v>26</v>
      </c>
      <c r="J34" s="4">
        <v>11</v>
      </c>
      <c r="K34" s="5">
        <f t="shared" si="3"/>
        <v>105</v>
      </c>
      <c r="L34" s="7">
        <f t="shared" si="4"/>
        <v>0.63055865981823644</v>
      </c>
      <c r="M34" s="8">
        <v>0.7</v>
      </c>
      <c r="N34" s="6">
        <f t="shared" si="5"/>
        <v>107.86600769062061</v>
      </c>
      <c r="O34" s="6">
        <f t="shared" si="6"/>
        <v>2.8660076906206058</v>
      </c>
      <c r="P34" s="20">
        <v>17</v>
      </c>
      <c r="Q34" s="20">
        <v>12</v>
      </c>
      <c r="R34" s="5">
        <f t="shared" si="7"/>
        <v>110</v>
      </c>
      <c r="S34" s="7">
        <f t="shared" si="8"/>
        <v>0.74750746245307709</v>
      </c>
      <c r="T34" s="8">
        <v>0.7</v>
      </c>
      <c r="U34" s="6">
        <f t="shared" si="9"/>
        <v>107.86600769062061</v>
      </c>
      <c r="V34" s="6">
        <f t="shared" si="10"/>
        <v>-2.1339923093793942</v>
      </c>
      <c r="W34" s="9">
        <v>81</v>
      </c>
      <c r="X34" s="9">
        <v>13</v>
      </c>
      <c r="Y34" s="5">
        <f t="shared" si="11"/>
        <v>115</v>
      </c>
      <c r="Z34" s="7">
        <f t="shared" si="12"/>
        <v>0.84134474606854304</v>
      </c>
      <c r="AA34" s="10">
        <v>0.6</v>
      </c>
      <c r="AB34" s="6">
        <f t="shared" si="13"/>
        <v>103.80020654703699</v>
      </c>
      <c r="AC34" s="6">
        <f t="shared" si="14"/>
        <v>-11.199793452963007</v>
      </c>
      <c r="AD34" s="9">
        <v>38</v>
      </c>
      <c r="AE34" s="9">
        <v>12</v>
      </c>
      <c r="AF34" s="5">
        <f t="shared" si="15"/>
        <v>110</v>
      </c>
      <c r="AG34" s="7">
        <f t="shared" si="16"/>
        <v>0.74750746245307709</v>
      </c>
      <c r="AH34" s="10">
        <v>0.7</v>
      </c>
      <c r="AI34" s="6">
        <f t="shared" si="17"/>
        <v>107.86600769062061</v>
      </c>
      <c r="AJ34" s="6">
        <f t="shared" si="18"/>
        <v>-2.1339923093793942</v>
      </c>
    </row>
    <row r="35" spans="1:36" x14ac:dyDescent="0.25">
      <c r="A35" s="4" t="s">
        <v>70</v>
      </c>
      <c r="B35" s="4">
        <v>31</v>
      </c>
      <c r="C35" s="4" t="s">
        <v>2</v>
      </c>
      <c r="D35" s="11">
        <v>3</v>
      </c>
      <c r="E35" s="14">
        <f>3/16</f>
        <v>0.1875</v>
      </c>
      <c r="F35" s="5">
        <f t="shared" si="0"/>
        <v>100</v>
      </c>
      <c r="G35" s="6">
        <f t="shared" si="1"/>
        <v>105.12258154855358</v>
      </c>
      <c r="H35" s="19">
        <f t="shared" si="2"/>
        <v>5.1225815485535797</v>
      </c>
      <c r="I35" s="4">
        <v>23</v>
      </c>
      <c r="J35" s="4">
        <v>9</v>
      </c>
      <c r="K35" s="5">
        <f t="shared" si="3"/>
        <v>95</v>
      </c>
      <c r="L35" s="7">
        <f t="shared" si="4"/>
        <v>0.36944134018176361</v>
      </c>
      <c r="M35" s="8">
        <v>0.7</v>
      </c>
      <c r="N35" s="6">
        <f t="shared" si="5"/>
        <v>107.86600769062061</v>
      </c>
      <c r="O35" s="6">
        <f t="shared" si="6"/>
        <v>12.866007690620606</v>
      </c>
      <c r="P35" s="20">
        <v>12</v>
      </c>
      <c r="Q35" s="20">
        <v>8</v>
      </c>
      <c r="R35" s="5">
        <f t="shared" si="7"/>
        <v>90</v>
      </c>
      <c r="S35" s="7">
        <f t="shared" si="8"/>
        <v>0.25249253754692291</v>
      </c>
      <c r="T35" s="8">
        <v>0.8</v>
      </c>
      <c r="U35" s="6">
        <f t="shared" si="9"/>
        <v>112.62431850359371</v>
      </c>
      <c r="V35" s="6">
        <f t="shared" si="10"/>
        <v>22.624318503593713</v>
      </c>
      <c r="W35" s="9">
        <v>88</v>
      </c>
      <c r="X35" s="9">
        <v>14</v>
      </c>
      <c r="Y35" s="5">
        <f t="shared" si="11"/>
        <v>120</v>
      </c>
      <c r="Z35" s="7">
        <f t="shared" si="12"/>
        <v>0.90878878027413212</v>
      </c>
      <c r="AA35" s="10">
        <v>0.5</v>
      </c>
      <c r="AB35" s="6">
        <f t="shared" si="13"/>
        <v>100</v>
      </c>
      <c r="AC35" s="6">
        <f t="shared" si="14"/>
        <v>-20</v>
      </c>
      <c r="AD35" s="9">
        <v>32</v>
      </c>
      <c r="AE35" s="9">
        <v>9</v>
      </c>
      <c r="AF35" s="5">
        <f t="shared" si="15"/>
        <v>95</v>
      </c>
      <c r="AG35" s="7">
        <f t="shared" si="16"/>
        <v>0.36944134018176361</v>
      </c>
      <c r="AH35" s="10">
        <v>0.5</v>
      </c>
      <c r="AI35" s="6">
        <f t="shared" si="17"/>
        <v>100</v>
      </c>
      <c r="AJ35" s="6">
        <f t="shared" si="18"/>
        <v>5</v>
      </c>
    </row>
    <row r="36" spans="1:36" x14ac:dyDescent="0.25">
      <c r="A36" s="4" t="s">
        <v>71</v>
      </c>
      <c r="B36" s="4">
        <v>28</v>
      </c>
      <c r="C36" s="4" t="s">
        <v>2</v>
      </c>
      <c r="D36" s="11">
        <f>30/10</f>
        <v>3</v>
      </c>
      <c r="E36" s="14">
        <f>3/16</f>
        <v>0.1875</v>
      </c>
      <c r="F36" s="5">
        <f t="shared" si="0"/>
        <v>95</v>
      </c>
      <c r="G36" s="6">
        <f t="shared" si="1"/>
        <v>104.88305548206955</v>
      </c>
      <c r="H36" s="19">
        <f t="shared" si="2"/>
        <v>9.8830554820695511</v>
      </c>
      <c r="I36" s="4">
        <v>24</v>
      </c>
      <c r="J36" s="4">
        <v>10</v>
      </c>
      <c r="K36" s="5">
        <f t="shared" si="3"/>
        <v>100</v>
      </c>
      <c r="L36" s="7">
        <f t="shared" si="4"/>
        <v>0.5</v>
      </c>
      <c r="M36" s="8">
        <v>0.5</v>
      </c>
      <c r="N36" s="6">
        <f t="shared" si="5"/>
        <v>100</v>
      </c>
      <c r="O36" s="6">
        <f t="shared" si="6"/>
        <v>0</v>
      </c>
      <c r="P36" s="20">
        <v>13</v>
      </c>
      <c r="Q36" s="20">
        <v>9</v>
      </c>
      <c r="R36" s="5">
        <f t="shared" si="7"/>
        <v>95</v>
      </c>
      <c r="S36" s="7">
        <f t="shared" si="8"/>
        <v>0.36944134018176361</v>
      </c>
      <c r="T36" s="8">
        <v>0.6</v>
      </c>
      <c r="U36" s="6">
        <f t="shared" si="9"/>
        <v>103.80020654703699</v>
      </c>
      <c r="V36" s="6">
        <f t="shared" si="10"/>
        <v>8.8002065470369928</v>
      </c>
      <c r="W36" s="9">
        <v>54</v>
      </c>
      <c r="X36" s="9">
        <v>8</v>
      </c>
      <c r="Y36" s="5">
        <f t="shared" si="11"/>
        <v>90</v>
      </c>
      <c r="Z36" s="7">
        <f t="shared" si="12"/>
        <v>0.25249253754692291</v>
      </c>
      <c r="AA36" s="10">
        <v>0.7</v>
      </c>
      <c r="AB36" s="6">
        <f t="shared" si="13"/>
        <v>107.86600769062061</v>
      </c>
      <c r="AC36" s="6">
        <f t="shared" si="14"/>
        <v>17.866007690620606</v>
      </c>
      <c r="AD36" s="9">
        <v>31</v>
      </c>
      <c r="AE36" s="9">
        <v>9</v>
      </c>
      <c r="AF36" s="5">
        <f t="shared" si="15"/>
        <v>95</v>
      </c>
      <c r="AG36" s="7">
        <f t="shared" si="16"/>
        <v>0.36944134018176361</v>
      </c>
      <c r="AH36" s="10">
        <v>0.7</v>
      </c>
      <c r="AI36" s="6">
        <f t="shared" si="17"/>
        <v>107.86600769062061</v>
      </c>
      <c r="AJ36" s="6">
        <f t="shared" si="18"/>
        <v>12.866007690620606</v>
      </c>
    </row>
    <row r="37" spans="1:36" x14ac:dyDescent="0.25">
      <c r="A37" s="4" t="s">
        <v>72</v>
      </c>
      <c r="B37" s="4">
        <v>23</v>
      </c>
      <c r="C37" s="4" t="s">
        <v>3</v>
      </c>
      <c r="D37" s="11">
        <f>27/10</f>
        <v>2.7</v>
      </c>
      <c r="E37" s="14">
        <f>5/16</f>
        <v>0.3125</v>
      </c>
      <c r="F37" s="5">
        <f t="shared" si="0"/>
        <v>103.75</v>
      </c>
      <c r="G37" s="6">
        <f t="shared" si="1"/>
        <v>103.93300384531031</v>
      </c>
      <c r="H37" s="19">
        <f t="shared" si="2"/>
        <v>0.18300384531030289</v>
      </c>
      <c r="I37" s="4">
        <v>23</v>
      </c>
      <c r="J37" s="4">
        <v>8</v>
      </c>
      <c r="K37" s="5">
        <f t="shared" si="3"/>
        <v>90</v>
      </c>
      <c r="L37" s="7">
        <f t="shared" si="4"/>
        <v>0.25249253754692291</v>
      </c>
      <c r="M37" s="8">
        <v>0.8</v>
      </c>
      <c r="N37" s="6">
        <f t="shared" si="5"/>
        <v>112.62431850359371</v>
      </c>
      <c r="O37" s="6">
        <f t="shared" si="6"/>
        <v>22.624318503593713</v>
      </c>
      <c r="P37" s="20">
        <v>12</v>
      </c>
      <c r="Q37" s="20">
        <v>9</v>
      </c>
      <c r="R37" s="5">
        <f t="shared" si="7"/>
        <v>95</v>
      </c>
      <c r="S37" s="7">
        <f t="shared" si="8"/>
        <v>0.36944134018176361</v>
      </c>
      <c r="T37" s="8">
        <v>0.2</v>
      </c>
      <c r="U37" s="6">
        <f t="shared" si="9"/>
        <v>87.375681496406287</v>
      </c>
      <c r="V37" s="6">
        <f t="shared" si="10"/>
        <v>-7.6243185035937131</v>
      </c>
      <c r="W37" s="9">
        <v>83</v>
      </c>
      <c r="X37" s="9">
        <v>13</v>
      </c>
      <c r="Y37" s="5">
        <f t="shared" si="11"/>
        <v>115</v>
      </c>
      <c r="Z37" s="7">
        <f t="shared" si="12"/>
        <v>0.84134474606854304</v>
      </c>
      <c r="AA37" s="10">
        <v>0.7</v>
      </c>
      <c r="AB37" s="6">
        <f t="shared" si="13"/>
        <v>107.86600769062061</v>
      </c>
      <c r="AC37" s="6">
        <f t="shared" si="14"/>
        <v>-7.1339923093793942</v>
      </c>
      <c r="AD37" s="9">
        <v>40</v>
      </c>
      <c r="AE37" s="9">
        <v>13</v>
      </c>
      <c r="AF37" s="5">
        <f t="shared" si="15"/>
        <v>115</v>
      </c>
      <c r="AG37" s="7">
        <f t="shared" si="16"/>
        <v>0.84134474606854304</v>
      </c>
      <c r="AH37" s="10">
        <v>0.7</v>
      </c>
      <c r="AI37" s="6">
        <f t="shared" si="17"/>
        <v>107.86600769062061</v>
      </c>
      <c r="AJ37" s="6">
        <f t="shared" si="18"/>
        <v>-7.1339923093793942</v>
      </c>
    </row>
    <row r="38" spans="1:36" x14ac:dyDescent="0.25">
      <c r="A38" s="4" t="s">
        <v>73</v>
      </c>
      <c r="B38" s="4">
        <v>23</v>
      </c>
      <c r="C38" s="4" t="s">
        <v>2</v>
      </c>
      <c r="D38" s="11">
        <f>31/10</f>
        <v>3.1</v>
      </c>
      <c r="E38" s="14">
        <f>5/16</f>
        <v>0.3125</v>
      </c>
      <c r="F38" s="5">
        <f t="shared" si="0"/>
        <v>91.25</v>
      </c>
      <c r="G38" s="6">
        <f t="shared" si="1"/>
        <v>102.91655355941441</v>
      </c>
      <c r="H38" s="19">
        <f t="shared" si="2"/>
        <v>11.6665535594144</v>
      </c>
      <c r="I38" s="4">
        <v>23</v>
      </c>
      <c r="J38" s="4">
        <v>8</v>
      </c>
      <c r="K38" s="5">
        <f t="shared" si="3"/>
        <v>90</v>
      </c>
      <c r="L38" s="7">
        <f t="shared" si="4"/>
        <v>0.25249253754692291</v>
      </c>
      <c r="M38" s="8">
        <v>0.4</v>
      </c>
      <c r="N38" s="6">
        <f t="shared" si="5"/>
        <v>96.199793452963007</v>
      </c>
      <c r="O38" s="6">
        <f t="shared" si="6"/>
        <v>6.1997934529630072</v>
      </c>
      <c r="P38" s="20">
        <v>13</v>
      </c>
      <c r="Q38" s="20">
        <v>9</v>
      </c>
      <c r="R38" s="5">
        <f t="shared" si="7"/>
        <v>95</v>
      </c>
      <c r="S38" s="7">
        <f t="shared" si="8"/>
        <v>0.36944134018176361</v>
      </c>
      <c r="T38" s="8">
        <v>0.6</v>
      </c>
      <c r="U38" s="6">
        <f t="shared" si="9"/>
        <v>103.80020654703699</v>
      </c>
      <c r="V38" s="6">
        <f t="shared" si="10"/>
        <v>8.8002065470369928</v>
      </c>
      <c r="W38" s="9">
        <v>70</v>
      </c>
      <c r="X38" s="9">
        <v>10</v>
      </c>
      <c r="Y38" s="5">
        <f t="shared" si="11"/>
        <v>100</v>
      </c>
      <c r="Z38" s="7">
        <f t="shared" si="12"/>
        <v>0.5</v>
      </c>
      <c r="AA38" s="10">
        <v>0.7</v>
      </c>
      <c r="AB38" s="6">
        <f t="shared" si="13"/>
        <v>107.86600769062061</v>
      </c>
      <c r="AC38" s="6">
        <f t="shared" si="14"/>
        <v>7.8660076906206058</v>
      </c>
      <c r="AD38" s="9">
        <v>22</v>
      </c>
      <c r="AE38" s="9">
        <v>6</v>
      </c>
      <c r="AF38" s="5">
        <f t="shared" si="15"/>
        <v>80</v>
      </c>
      <c r="AG38" s="7">
        <f t="shared" si="16"/>
        <v>9.1211219725867876E-2</v>
      </c>
      <c r="AH38" s="10">
        <v>0.6</v>
      </c>
      <c r="AI38" s="6">
        <f t="shared" si="17"/>
        <v>103.80020654703699</v>
      </c>
      <c r="AJ38" s="6">
        <f t="shared" si="18"/>
        <v>23.800206547036993</v>
      </c>
    </row>
    <row r="39" spans="1:36" x14ac:dyDescent="0.25">
      <c r="A39" s="4" t="s">
        <v>74</v>
      </c>
      <c r="B39" s="4">
        <v>24</v>
      </c>
      <c r="C39" s="4" t="s">
        <v>2</v>
      </c>
      <c r="D39" s="11">
        <f>32/10</f>
        <v>3.2</v>
      </c>
      <c r="E39" s="14">
        <f>4/16</f>
        <v>0.25</v>
      </c>
      <c r="F39" s="5">
        <f t="shared" si="0"/>
        <v>106.25</v>
      </c>
      <c r="G39" s="6">
        <f t="shared" si="1"/>
        <v>102.91655355941441</v>
      </c>
      <c r="H39" s="19">
        <f t="shared" si="2"/>
        <v>-3.3334464405856004</v>
      </c>
      <c r="I39" s="4">
        <v>21</v>
      </c>
      <c r="J39" s="4">
        <v>7</v>
      </c>
      <c r="K39" s="5">
        <f t="shared" si="3"/>
        <v>85</v>
      </c>
      <c r="L39" s="7">
        <f t="shared" si="4"/>
        <v>0.15865525393145699</v>
      </c>
      <c r="M39" s="8">
        <v>0.6</v>
      </c>
      <c r="N39" s="6">
        <f t="shared" si="5"/>
        <v>103.80020654703699</v>
      </c>
      <c r="O39" s="6">
        <f t="shared" si="6"/>
        <v>18.800206547036993</v>
      </c>
      <c r="P39" s="20">
        <v>19</v>
      </c>
      <c r="Q39" s="20">
        <v>14</v>
      </c>
      <c r="R39" s="5">
        <f t="shared" si="7"/>
        <v>120</v>
      </c>
      <c r="S39" s="7">
        <f t="shared" si="8"/>
        <v>0.90878878027413212</v>
      </c>
      <c r="T39" s="8">
        <v>0.4</v>
      </c>
      <c r="U39" s="6">
        <f t="shared" si="9"/>
        <v>96.199793452963007</v>
      </c>
      <c r="V39" s="6">
        <f t="shared" si="10"/>
        <v>-23.800206547036993</v>
      </c>
      <c r="W39" s="9">
        <v>84</v>
      </c>
      <c r="X39" s="9">
        <v>13</v>
      </c>
      <c r="Y39" s="5">
        <f t="shared" si="11"/>
        <v>115</v>
      </c>
      <c r="Z39" s="7">
        <f t="shared" si="12"/>
        <v>0.84134474606854304</v>
      </c>
      <c r="AA39" s="10">
        <v>0.7</v>
      </c>
      <c r="AB39" s="6">
        <f t="shared" si="13"/>
        <v>107.86600769062061</v>
      </c>
      <c r="AC39" s="6">
        <f t="shared" si="14"/>
        <v>-7.1339923093793942</v>
      </c>
      <c r="AD39" s="9">
        <v>37</v>
      </c>
      <c r="AE39" s="9">
        <v>11</v>
      </c>
      <c r="AF39" s="5">
        <f t="shared" si="15"/>
        <v>105</v>
      </c>
      <c r="AG39" s="7">
        <f t="shared" si="16"/>
        <v>0.63055865981823644</v>
      </c>
      <c r="AH39" s="10">
        <v>0.6</v>
      </c>
      <c r="AI39" s="6">
        <f t="shared" si="17"/>
        <v>103.80020654703699</v>
      </c>
      <c r="AJ39" s="6">
        <f t="shared" si="18"/>
        <v>-1.1997934529630072</v>
      </c>
    </row>
    <row r="40" spans="1:36" x14ac:dyDescent="0.25">
      <c r="A40" s="4" t="s">
        <v>75</v>
      </c>
      <c r="B40" s="4">
        <v>24</v>
      </c>
      <c r="C40" s="4" t="s">
        <v>2</v>
      </c>
      <c r="D40" s="11">
        <v>2.4</v>
      </c>
      <c r="E40" s="14">
        <f>3/16</f>
        <v>0.1875</v>
      </c>
      <c r="F40" s="5">
        <f t="shared" si="0"/>
        <v>96.25</v>
      </c>
      <c r="G40" s="6">
        <f t="shared" si="1"/>
        <v>103.86660519617365</v>
      </c>
      <c r="H40" s="19">
        <f t="shared" si="2"/>
        <v>7.6166051961736478</v>
      </c>
      <c r="I40" s="4">
        <v>24</v>
      </c>
      <c r="J40" s="4">
        <v>9</v>
      </c>
      <c r="K40" s="5">
        <f t="shared" si="3"/>
        <v>95</v>
      </c>
      <c r="L40" s="7">
        <f t="shared" si="4"/>
        <v>0.36944134018176361</v>
      </c>
      <c r="M40" s="8">
        <v>0.6</v>
      </c>
      <c r="N40" s="6">
        <f t="shared" si="5"/>
        <v>103.80020654703699</v>
      </c>
      <c r="O40" s="6">
        <f t="shared" si="6"/>
        <v>8.8002065470369928</v>
      </c>
      <c r="P40" s="20">
        <v>14</v>
      </c>
      <c r="Q40" s="20">
        <v>10</v>
      </c>
      <c r="R40" s="5">
        <f t="shared" si="7"/>
        <v>100</v>
      </c>
      <c r="S40" s="7">
        <f t="shared" si="8"/>
        <v>0.5</v>
      </c>
      <c r="T40" s="8">
        <v>0.7</v>
      </c>
      <c r="U40" s="6">
        <f t="shared" si="9"/>
        <v>107.86600769062061</v>
      </c>
      <c r="V40" s="6">
        <f t="shared" si="10"/>
        <v>7.8660076906206058</v>
      </c>
      <c r="W40" s="9">
        <v>61</v>
      </c>
      <c r="X40" s="9">
        <v>9</v>
      </c>
      <c r="Y40" s="5">
        <f t="shared" si="11"/>
        <v>95</v>
      </c>
      <c r="Z40" s="7">
        <f t="shared" si="12"/>
        <v>0.36944134018176361</v>
      </c>
      <c r="AA40" s="10">
        <v>0.5</v>
      </c>
      <c r="AB40" s="6">
        <f t="shared" si="13"/>
        <v>100</v>
      </c>
      <c r="AC40" s="6">
        <f t="shared" si="14"/>
        <v>5</v>
      </c>
      <c r="AD40" s="9">
        <v>32</v>
      </c>
      <c r="AE40" s="9">
        <v>9</v>
      </c>
      <c r="AF40" s="5">
        <f t="shared" si="15"/>
        <v>95</v>
      </c>
      <c r="AG40" s="7">
        <f t="shared" si="16"/>
        <v>0.36944134018176361</v>
      </c>
      <c r="AH40" s="10">
        <v>0.6</v>
      </c>
      <c r="AI40" s="6">
        <f t="shared" si="17"/>
        <v>103.80020654703699</v>
      </c>
      <c r="AJ40" s="6">
        <f t="shared" si="18"/>
        <v>8.8002065470369928</v>
      </c>
    </row>
    <row r="41" spans="1:36" x14ac:dyDescent="0.25">
      <c r="A41" s="4" t="s">
        <v>76</v>
      </c>
      <c r="B41" s="4">
        <v>23</v>
      </c>
      <c r="C41" s="4" t="s">
        <v>3</v>
      </c>
      <c r="D41" s="11">
        <f>29/10</f>
        <v>2.9</v>
      </c>
      <c r="E41" s="14">
        <f>5/16</f>
        <v>0.3125</v>
      </c>
      <c r="F41" s="5">
        <f t="shared" si="0"/>
        <v>96.25</v>
      </c>
      <c r="G41" s="6">
        <f t="shared" si="1"/>
        <v>92.277628069793337</v>
      </c>
      <c r="H41" s="19">
        <f t="shared" si="2"/>
        <v>-3.9723719302066556</v>
      </c>
      <c r="I41" s="4">
        <v>22</v>
      </c>
      <c r="J41" s="4">
        <v>8</v>
      </c>
      <c r="K41" s="5">
        <f t="shared" si="3"/>
        <v>90</v>
      </c>
      <c r="L41" s="7">
        <f t="shared" si="4"/>
        <v>0.25249253754692291</v>
      </c>
      <c r="M41" s="8">
        <v>0.1</v>
      </c>
      <c r="N41" s="6">
        <f t="shared" si="5"/>
        <v>80.77672651683099</v>
      </c>
      <c r="O41" s="6">
        <f t="shared" si="6"/>
        <v>-9.2232734831690095</v>
      </c>
      <c r="P41" s="20">
        <v>13</v>
      </c>
      <c r="Q41" s="20">
        <v>9</v>
      </c>
      <c r="R41" s="5">
        <f t="shared" si="7"/>
        <v>95</v>
      </c>
      <c r="S41" s="7">
        <f t="shared" si="8"/>
        <v>0.36944134018176361</v>
      </c>
      <c r="T41" s="8">
        <v>0.3</v>
      </c>
      <c r="U41" s="6">
        <f t="shared" si="9"/>
        <v>92.13399230937938</v>
      </c>
      <c r="V41" s="6">
        <f t="shared" si="10"/>
        <v>-2.86600769062062</v>
      </c>
      <c r="W41" s="9">
        <v>85</v>
      </c>
      <c r="X41" s="9">
        <v>14</v>
      </c>
      <c r="Y41" s="5">
        <f t="shared" si="11"/>
        <v>120</v>
      </c>
      <c r="Z41" s="7">
        <f t="shared" si="12"/>
        <v>0.90878878027413212</v>
      </c>
      <c r="AA41" s="10">
        <v>0.5</v>
      </c>
      <c r="AB41" s="6">
        <f t="shared" si="13"/>
        <v>100</v>
      </c>
      <c r="AC41" s="6">
        <f t="shared" si="14"/>
        <v>-20</v>
      </c>
      <c r="AD41" s="9">
        <v>21</v>
      </c>
      <c r="AE41" s="9">
        <v>6</v>
      </c>
      <c r="AF41" s="5">
        <f t="shared" si="15"/>
        <v>80</v>
      </c>
      <c r="AG41" s="7">
        <f t="shared" si="16"/>
        <v>9.1211219725867876E-2</v>
      </c>
      <c r="AH41" s="10">
        <v>0.4</v>
      </c>
      <c r="AI41" s="6">
        <f t="shared" si="17"/>
        <v>96.199793452963007</v>
      </c>
      <c r="AJ41" s="6">
        <f t="shared" si="18"/>
        <v>16.199793452963007</v>
      </c>
    </row>
    <row r="42" spans="1:36" x14ac:dyDescent="0.25">
      <c r="A42" s="4" t="s">
        <v>77</v>
      </c>
      <c r="B42" s="4">
        <v>22</v>
      </c>
      <c r="C42" s="4" t="s">
        <v>3</v>
      </c>
      <c r="D42" s="11">
        <f>24/10</f>
        <v>2.4</v>
      </c>
      <c r="E42" s="14">
        <f>5/16</f>
        <v>0.3125</v>
      </c>
      <c r="F42" s="5">
        <f t="shared" si="0"/>
        <v>111.25</v>
      </c>
      <c r="G42" s="6">
        <f t="shared" si="1"/>
        <v>97.967099428208186</v>
      </c>
      <c r="H42" s="19">
        <f t="shared" si="2"/>
        <v>-13.282900571791814</v>
      </c>
      <c r="I42" s="4">
        <v>26</v>
      </c>
      <c r="J42" s="4">
        <v>10</v>
      </c>
      <c r="K42" s="5">
        <f t="shared" si="3"/>
        <v>100</v>
      </c>
      <c r="L42" s="7">
        <f t="shared" si="4"/>
        <v>0.5</v>
      </c>
      <c r="M42" s="8">
        <v>0.6</v>
      </c>
      <c r="N42" s="6">
        <f t="shared" si="5"/>
        <v>103.80020654703699</v>
      </c>
      <c r="O42" s="6">
        <f t="shared" si="6"/>
        <v>3.8002065470369928</v>
      </c>
      <c r="P42" s="20">
        <v>19</v>
      </c>
      <c r="Q42" s="20">
        <v>14</v>
      </c>
      <c r="R42" s="5">
        <f t="shared" si="7"/>
        <v>120</v>
      </c>
      <c r="S42" s="7">
        <f t="shared" si="8"/>
        <v>0.90878878027413212</v>
      </c>
      <c r="T42" s="8">
        <v>0.3</v>
      </c>
      <c r="U42" s="6">
        <f t="shared" si="9"/>
        <v>92.13399230937938</v>
      </c>
      <c r="V42" s="6">
        <f t="shared" si="10"/>
        <v>-27.86600769062062</v>
      </c>
      <c r="W42" s="9">
        <v>88</v>
      </c>
      <c r="X42" s="9">
        <v>14</v>
      </c>
      <c r="Y42" s="5">
        <f t="shared" si="11"/>
        <v>120</v>
      </c>
      <c r="Z42" s="7">
        <f t="shared" si="12"/>
        <v>0.90878878027413212</v>
      </c>
      <c r="AA42" s="10">
        <v>0.6</v>
      </c>
      <c r="AB42" s="6">
        <f t="shared" si="13"/>
        <v>103.80020654703699</v>
      </c>
      <c r="AC42" s="6">
        <f t="shared" si="14"/>
        <v>-16.199793452963007</v>
      </c>
      <c r="AD42" s="9">
        <v>36</v>
      </c>
      <c r="AE42" s="9">
        <v>11</v>
      </c>
      <c r="AF42" s="5">
        <f t="shared" si="15"/>
        <v>105</v>
      </c>
      <c r="AG42" s="7">
        <f t="shared" si="16"/>
        <v>0.63055865981823644</v>
      </c>
      <c r="AH42" s="10">
        <v>0.3</v>
      </c>
      <c r="AI42" s="6">
        <f t="shared" si="17"/>
        <v>92.13399230937938</v>
      </c>
      <c r="AJ42" s="6">
        <f t="shared" si="18"/>
        <v>-12.86600769062062</v>
      </c>
    </row>
    <row r="43" spans="1:36" x14ac:dyDescent="0.25">
      <c r="A43" s="4" t="s">
        <v>78</v>
      </c>
      <c r="B43" s="4">
        <v>24</v>
      </c>
      <c r="C43" s="4" t="s">
        <v>2</v>
      </c>
      <c r="D43" s="11">
        <f>34/10</f>
        <v>3.4</v>
      </c>
      <c r="E43" s="14">
        <f>7/16</f>
        <v>0.4375</v>
      </c>
      <c r="F43" s="5">
        <f t="shared" si="0"/>
        <v>100</v>
      </c>
      <c r="G43" s="6">
        <f t="shared" si="1"/>
        <v>109.92839991934584</v>
      </c>
      <c r="H43" s="19">
        <f t="shared" si="2"/>
        <v>9.9283999193458321</v>
      </c>
      <c r="I43" s="4">
        <v>21</v>
      </c>
      <c r="J43" s="4">
        <v>7</v>
      </c>
      <c r="K43" s="5">
        <f t="shared" si="3"/>
        <v>85</v>
      </c>
      <c r="L43" s="7">
        <f t="shared" si="4"/>
        <v>0.15865525393145699</v>
      </c>
      <c r="M43" s="8">
        <v>0.7</v>
      </c>
      <c r="N43" s="6">
        <f t="shared" si="5"/>
        <v>107.86600769062061</v>
      </c>
      <c r="O43" s="6">
        <f t="shared" si="6"/>
        <v>22.866007690620606</v>
      </c>
      <c r="P43" s="20">
        <v>15</v>
      </c>
      <c r="Q43" s="20">
        <v>11</v>
      </c>
      <c r="R43" s="5">
        <f t="shared" si="7"/>
        <v>105</v>
      </c>
      <c r="S43" s="7">
        <f t="shared" si="8"/>
        <v>0.63055865981823644</v>
      </c>
      <c r="T43" s="8">
        <v>0.5</v>
      </c>
      <c r="U43" s="6">
        <f t="shared" si="9"/>
        <v>100</v>
      </c>
      <c r="V43" s="6">
        <f t="shared" si="10"/>
        <v>-5</v>
      </c>
      <c r="W43" s="9">
        <v>75</v>
      </c>
      <c r="X43" s="9">
        <v>11</v>
      </c>
      <c r="Y43" s="5">
        <f t="shared" si="11"/>
        <v>105</v>
      </c>
      <c r="Z43" s="7">
        <f t="shared" si="12"/>
        <v>0.63055865981823644</v>
      </c>
      <c r="AA43" s="10">
        <v>0.8</v>
      </c>
      <c r="AB43" s="6">
        <f t="shared" si="13"/>
        <v>112.62431850359371</v>
      </c>
      <c r="AC43" s="6">
        <f t="shared" si="14"/>
        <v>7.6243185035937131</v>
      </c>
      <c r="AD43" s="9">
        <v>35</v>
      </c>
      <c r="AE43" s="9">
        <v>11</v>
      </c>
      <c r="AF43" s="5">
        <f t="shared" si="15"/>
        <v>105</v>
      </c>
      <c r="AG43" s="7">
        <f t="shared" si="16"/>
        <v>0.63055865981823644</v>
      </c>
      <c r="AH43" s="10">
        <v>0.9</v>
      </c>
      <c r="AI43" s="6">
        <f t="shared" si="17"/>
        <v>119.22327348316901</v>
      </c>
      <c r="AJ43" s="6">
        <f t="shared" si="18"/>
        <v>14.22327348316901</v>
      </c>
    </row>
    <row r="44" spans="1:36" x14ac:dyDescent="0.25">
      <c r="A44" s="4" t="s">
        <v>79</v>
      </c>
      <c r="B44" s="4">
        <v>33</v>
      </c>
      <c r="C44" s="4" t="s">
        <v>3</v>
      </c>
      <c r="D44" s="11">
        <f>35/10</f>
        <v>3.5</v>
      </c>
      <c r="E44" s="14">
        <v>0.25</v>
      </c>
      <c r="F44" s="5">
        <f t="shared" si="0"/>
        <v>97.5</v>
      </c>
      <c r="G44" s="6">
        <f t="shared" si="1"/>
        <v>122.66162788074107</v>
      </c>
      <c r="H44" s="19">
        <f t="shared" si="2"/>
        <v>25.161627880741079</v>
      </c>
      <c r="I44" s="4">
        <v>25</v>
      </c>
      <c r="J44" s="4">
        <v>10</v>
      </c>
      <c r="K44" s="5">
        <f t="shared" si="3"/>
        <v>100</v>
      </c>
      <c r="L44" s="7">
        <f t="shared" si="4"/>
        <v>0.5</v>
      </c>
      <c r="M44" s="8">
        <v>0.8</v>
      </c>
      <c r="N44" s="6">
        <f t="shared" si="5"/>
        <v>112.62431850359371</v>
      </c>
      <c r="O44" s="6">
        <f t="shared" si="6"/>
        <v>12.624318503593713</v>
      </c>
      <c r="P44" s="20">
        <v>14</v>
      </c>
      <c r="Q44" s="20">
        <v>10</v>
      </c>
      <c r="R44" s="5">
        <f t="shared" si="7"/>
        <v>100</v>
      </c>
      <c r="S44" s="7">
        <f t="shared" si="8"/>
        <v>0.5</v>
      </c>
      <c r="T44" s="8">
        <v>0.9</v>
      </c>
      <c r="U44" s="6">
        <f t="shared" si="9"/>
        <v>119.22327348316901</v>
      </c>
      <c r="V44" s="6">
        <f t="shared" si="10"/>
        <v>19.22327348316901</v>
      </c>
      <c r="W44" s="9">
        <v>61</v>
      </c>
      <c r="X44" s="9">
        <v>9</v>
      </c>
      <c r="Y44" s="5">
        <f t="shared" si="11"/>
        <v>95</v>
      </c>
      <c r="Z44" s="7">
        <f t="shared" si="12"/>
        <v>0.36944134018176361</v>
      </c>
      <c r="AA44" s="10">
        <v>0.97499999999999998</v>
      </c>
      <c r="AB44" s="6">
        <f t="shared" si="13"/>
        <v>129.3994597681008</v>
      </c>
      <c r="AC44" s="6">
        <f t="shared" si="14"/>
        <v>34.399459768100797</v>
      </c>
      <c r="AD44" s="9">
        <v>32</v>
      </c>
      <c r="AE44" s="9">
        <v>9</v>
      </c>
      <c r="AF44" s="5">
        <f t="shared" si="15"/>
        <v>95</v>
      </c>
      <c r="AG44" s="7">
        <f t="shared" si="16"/>
        <v>0.36944134018176361</v>
      </c>
      <c r="AH44" s="10">
        <v>0.97499999999999998</v>
      </c>
      <c r="AI44" s="6">
        <f t="shared" si="17"/>
        <v>129.3994597681008</v>
      </c>
      <c r="AJ44" s="6">
        <f t="shared" si="18"/>
        <v>34.399459768100797</v>
      </c>
    </row>
    <row r="45" spans="1:36" x14ac:dyDescent="0.25">
      <c r="A45" s="4" t="s">
        <v>80</v>
      </c>
      <c r="B45" s="4">
        <v>21</v>
      </c>
      <c r="C45" s="4" t="s">
        <v>3</v>
      </c>
      <c r="D45" s="11">
        <f>29/10</f>
        <v>2.9</v>
      </c>
      <c r="E45" s="14">
        <f>7/16</f>
        <v>0.4375</v>
      </c>
      <c r="F45" s="5">
        <f t="shared" si="0"/>
        <v>102.5</v>
      </c>
      <c r="G45" s="6">
        <f t="shared" si="1"/>
        <v>98.744023647620068</v>
      </c>
      <c r="H45" s="19">
        <f t="shared" si="2"/>
        <v>-3.7559763523799319</v>
      </c>
      <c r="I45" s="4">
        <v>27</v>
      </c>
      <c r="J45" s="4">
        <v>10</v>
      </c>
      <c r="K45" s="5">
        <f t="shared" si="3"/>
        <v>100</v>
      </c>
      <c r="L45" s="7">
        <f t="shared" si="4"/>
        <v>0.5</v>
      </c>
      <c r="M45" s="8">
        <v>0.6</v>
      </c>
      <c r="N45" s="6">
        <f t="shared" si="5"/>
        <v>103.80020654703699</v>
      </c>
      <c r="O45" s="6">
        <f t="shared" si="6"/>
        <v>3.8002065470369928</v>
      </c>
      <c r="P45" s="20">
        <v>11</v>
      </c>
      <c r="Q45" s="20">
        <v>8</v>
      </c>
      <c r="R45" s="5">
        <f t="shared" si="7"/>
        <v>90</v>
      </c>
      <c r="S45" s="7">
        <f t="shared" si="8"/>
        <v>0.25249253754692291</v>
      </c>
      <c r="T45" s="8">
        <v>0.2</v>
      </c>
      <c r="U45" s="6">
        <f t="shared" si="9"/>
        <v>87.375681496406287</v>
      </c>
      <c r="V45" s="6">
        <f t="shared" si="10"/>
        <v>-2.6243185035937131</v>
      </c>
      <c r="W45" s="9">
        <v>77</v>
      </c>
      <c r="X45" s="9">
        <v>12</v>
      </c>
      <c r="Y45" s="5">
        <f t="shared" si="11"/>
        <v>110</v>
      </c>
      <c r="Z45" s="7">
        <f t="shared" si="12"/>
        <v>0.74750746245307709</v>
      </c>
      <c r="AA45" s="10">
        <v>0.6</v>
      </c>
      <c r="AB45" s="6">
        <f t="shared" si="13"/>
        <v>103.80020654703699</v>
      </c>
      <c r="AC45" s="6">
        <f t="shared" si="14"/>
        <v>-6.1997934529630072</v>
      </c>
      <c r="AD45" s="9">
        <v>38</v>
      </c>
      <c r="AE45" s="9">
        <v>12</v>
      </c>
      <c r="AF45" s="5">
        <f t="shared" si="15"/>
        <v>110</v>
      </c>
      <c r="AG45" s="7">
        <f t="shared" si="16"/>
        <v>0.74750746245307709</v>
      </c>
      <c r="AH45" s="10">
        <v>0.5</v>
      </c>
      <c r="AI45" s="6">
        <f t="shared" si="17"/>
        <v>100</v>
      </c>
      <c r="AJ45" s="6">
        <f t="shared" si="18"/>
        <v>-10</v>
      </c>
    </row>
    <row r="46" spans="1:36" x14ac:dyDescent="0.25">
      <c r="A46" s="4" t="s">
        <v>81</v>
      </c>
      <c r="B46" s="4">
        <v>28</v>
      </c>
      <c r="C46" s="4" t="s">
        <v>2</v>
      </c>
      <c r="D46" s="11">
        <f>27/10</f>
        <v>2.7</v>
      </c>
      <c r="E46" s="14">
        <f>2/16</f>
        <v>0.125</v>
      </c>
      <c r="F46" s="5">
        <f t="shared" si="0"/>
        <v>97.5</v>
      </c>
      <c r="G46" s="6">
        <f t="shared" si="1"/>
        <v>102.20602798913919</v>
      </c>
      <c r="H46" s="19">
        <f t="shared" si="2"/>
        <v>4.7060279891391801</v>
      </c>
      <c r="I46" s="4">
        <v>14</v>
      </c>
      <c r="J46" s="4">
        <v>4</v>
      </c>
      <c r="K46" s="5">
        <f t="shared" si="3"/>
        <v>70</v>
      </c>
      <c r="L46" s="7">
        <f t="shared" si="4"/>
        <v>2.2750131948179191E-2</v>
      </c>
      <c r="M46" s="8">
        <v>0.4</v>
      </c>
      <c r="N46" s="6">
        <f t="shared" si="5"/>
        <v>96.199793452963007</v>
      </c>
      <c r="O46" s="6">
        <f t="shared" si="6"/>
        <v>26.199793452963007</v>
      </c>
      <c r="P46" s="20">
        <v>11</v>
      </c>
      <c r="Q46" s="20">
        <v>8</v>
      </c>
      <c r="R46" s="5">
        <f t="shared" si="7"/>
        <v>90</v>
      </c>
      <c r="S46" s="7">
        <f t="shared" si="8"/>
        <v>0.25249253754692291</v>
      </c>
      <c r="T46" s="8">
        <v>0.4</v>
      </c>
      <c r="U46" s="6">
        <f t="shared" si="9"/>
        <v>96.199793452963007</v>
      </c>
      <c r="V46" s="6">
        <f t="shared" si="10"/>
        <v>6.1997934529630072</v>
      </c>
      <c r="W46" s="9">
        <v>76</v>
      </c>
      <c r="X46" s="9">
        <v>11</v>
      </c>
      <c r="Y46" s="5">
        <f t="shared" si="11"/>
        <v>105</v>
      </c>
      <c r="Z46" s="7">
        <f t="shared" si="12"/>
        <v>0.63055865981823644</v>
      </c>
      <c r="AA46" s="10">
        <v>0.8</v>
      </c>
      <c r="AB46" s="6">
        <f t="shared" si="13"/>
        <v>112.62431850359371</v>
      </c>
      <c r="AC46" s="6">
        <f t="shared" si="14"/>
        <v>7.6243185035937131</v>
      </c>
      <c r="AD46" s="9">
        <v>47</v>
      </c>
      <c r="AE46" s="9">
        <v>15</v>
      </c>
      <c r="AF46" s="5">
        <f t="shared" si="15"/>
        <v>125</v>
      </c>
      <c r="AG46" s="7">
        <f t="shared" si="16"/>
        <v>0.9522096477271853</v>
      </c>
      <c r="AH46" s="10">
        <v>0.6</v>
      </c>
      <c r="AI46" s="6">
        <f t="shared" si="17"/>
        <v>103.80020654703699</v>
      </c>
      <c r="AJ46" s="6">
        <f t="shared" si="18"/>
        <v>-21.199793452963007</v>
      </c>
    </row>
    <row r="47" spans="1:36" x14ac:dyDescent="0.25">
      <c r="A47" s="4" t="s">
        <v>82</v>
      </c>
      <c r="B47" s="4">
        <v>24</v>
      </c>
      <c r="C47" s="4" t="s">
        <v>3</v>
      </c>
      <c r="D47" s="11">
        <f>34/10</f>
        <v>3.4</v>
      </c>
      <c r="E47" s="14">
        <f>4/16</f>
        <v>0.25</v>
      </c>
      <c r="F47" s="5">
        <f t="shared" si="0"/>
        <v>95</v>
      </c>
      <c r="G47" s="6">
        <f t="shared" si="1"/>
        <v>101.9001032735185</v>
      </c>
      <c r="H47" s="19">
        <f t="shared" si="2"/>
        <v>6.9001032735184964</v>
      </c>
      <c r="I47" s="4">
        <v>21</v>
      </c>
      <c r="J47" s="4">
        <v>7</v>
      </c>
      <c r="K47" s="5">
        <f t="shared" si="3"/>
        <v>85</v>
      </c>
      <c r="L47" s="7">
        <f t="shared" si="4"/>
        <v>0.15865525393145699</v>
      </c>
      <c r="M47" s="8">
        <v>0.6</v>
      </c>
      <c r="N47" s="6">
        <f t="shared" si="5"/>
        <v>103.80020654703699</v>
      </c>
      <c r="O47" s="6">
        <f t="shared" si="6"/>
        <v>18.800206547036993</v>
      </c>
      <c r="P47" s="20">
        <v>9</v>
      </c>
      <c r="Q47" s="20">
        <v>6</v>
      </c>
      <c r="R47" s="5">
        <f t="shared" si="7"/>
        <v>80</v>
      </c>
      <c r="S47" s="7">
        <f t="shared" si="8"/>
        <v>9.1211219725867876E-2</v>
      </c>
      <c r="T47" s="8">
        <v>0.5</v>
      </c>
      <c r="U47" s="6">
        <f t="shared" si="9"/>
        <v>100</v>
      </c>
      <c r="V47" s="6">
        <f t="shared" si="10"/>
        <v>20</v>
      </c>
      <c r="W47" s="9">
        <v>81</v>
      </c>
      <c r="X47" s="9">
        <v>13</v>
      </c>
      <c r="Y47" s="5">
        <f t="shared" si="11"/>
        <v>115</v>
      </c>
      <c r="Z47" s="7">
        <f t="shared" si="12"/>
        <v>0.84134474606854304</v>
      </c>
      <c r="AA47" s="10">
        <v>0.6</v>
      </c>
      <c r="AB47" s="6">
        <f t="shared" si="13"/>
        <v>103.80020654703699</v>
      </c>
      <c r="AC47" s="6">
        <f t="shared" si="14"/>
        <v>-11.199793452963007</v>
      </c>
      <c r="AD47" s="9">
        <v>34</v>
      </c>
      <c r="AE47" s="9">
        <v>10</v>
      </c>
      <c r="AF47" s="5">
        <f t="shared" si="15"/>
        <v>100</v>
      </c>
      <c r="AG47" s="7">
        <f t="shared" si="16"/>
        <v>0.5</v>
      </c>
      <c r="AH47" s="10">
        <v>0.5</v>
      </c>
      <c r="AI47" s="6">
        <f t="shared" si="17"/>
        <v>100</v>
      </c>
      <c r="AJ47" s="6">
        <f t="shared" si="18"/>
        <v>0</v>
      </c>
    </row>
    <row r="48" spans="1:36" x14ac:dyDescent="0.25">
      <c r="A48" s="4" t="s">
        <v>83</v>
      </c>
      <c r="B48" s="4">
        <v>22</v>
      </c>
      <c r="C48" s="4" t="s">
        <v>2</v>
      </c>
      <c r="D48" s="11">
        <f>30/10</f>
        <v>3</v>
      </c>
      <c r="E48" s="14">
        <f>7/16</f>
        <v>0.4375</v>
      </c>
      <c r="F48" s="5">
        <f t="shared" si="0"/>
        <v>93.75</v>
      </c>
      <c r="G48" s="6">
        <f t="shared" si="1"/>
        <v>98.033498077344859</v>
      </c>
      <c r="H48" s="19">
        <f t="shared" si="2"/>
        <v>4.283498077344845</v>
      </c>
      <c r="I48" s="4">
        <v>23</v>
      </c>
      <c r="J48" s="4">
        <v>8</v>
      </c>
      <c r="K48" s="5">
        <f t="shared" si="3"/>
        <v>90</v>
      </c>
      <c r="L48" s="7">
        <f t="shared" si="4"/>
        <v>0.25249253754692291</v>
      </c>
      <c r="M48" s="8">
        <v>0.5</v>
      </c>
      <c r="N48" s="6">
        <f t="shared" si="5"/>
        <v>100</v>
      </c>
      <c r="O48" s="6">
        <f t="shared" si="6"/>
        <v>10</v>
      </c>
      <c r="P48" s="20">
        <v>11</v>
      </c>
      <c r="Q48" s="20">
        <v>8</v>
      </c>
      <c r="R48" s="5">
        <f t="shared" si="7"/>
        <v>90</v>
      </c>
      <c r="S48" s="7">
        <f t="shared" si="8"/>
        <v>0.25249253754692291</v>
      </c>
      <c r="T48" s="8">
        <v>0.3</v>
      </c>
      <c r="U48" s="6">
        <f t="shared" si="9"/>
        <v>92.13399230937938</v>
      </c>
      <c r="V48" s="6">
        <f t="shared" si="10"/>
        <v>2.13399230937938</v>
      </c>
      <c r="W48" s="9">
        <v>79</v>
      </c>
      <c r="X48" s="9">
        <v>12</v>
      </c>
      <c r="Y48" s="5">
        <f t="shared" si="11"/>
        <v>110</v>
      </c>
      <c r="Z48" s="7">
        <f t="shared" si="12"/>
        <v>0.74750746245307709</v>
      </c>
      <c r="AA48" s="10">
        <v>0.6</v>
      </c>
      <c r="AB48" s="6">
        <f t="shared" si="13"/>
        <v>103.80020654703699</v>
      </c>
      <c r="AC48" s="6">
        <f t="shared" si="14"/>
        <v>-6.1997934529630072</v>
      </c>
      <c r="AD48" s="9">
        <v>26</v>
      </c>
      <c r="AE48" s="9">
        <v>7</v>
      </c>
      <c r="AF48" s="5">
        <f t="shared" si="15"/>
        <v>85</v>
      </c>
      <c r="AG48" s="7">
        <f t="shared" si="16"/>
        <v>0.15865525393145699</v>
      </c>
      <c r="AH48" s="10">
        <v>0.4</v>
      </c>
      <c r="AI48" s="6">
        <f t="shared" si="17"/>
        <v>96.199793452963007</v>
      </c>
      <c r="AJ48" s="6">
        <f t="shared" si="18"/>
        <v>11.199793452963007</v>
      </c>
    </row>
    <row r="49" spans="1:36" x14ac:dyDescent="0.25">
      <c r="A49" s="4" t="s">
        <v>84</v>
      </c>
      <c r="B49" s="4">
        <v>22</v>
      </c>
      <c r="C49" s="4" t="s">
        <v>3</v>
      </c>
      <c r="D49" s="11">
        <f>29/10</f>
        <v>2.9</v>
      </c>
      <c r="E49" s="14">
        <f>1/16</f>
        <v>6.25E-2</v>
      </c>
      <c r="F49" s="5">
        <f t="shared" si="0"/>
        <v>97.5</v>
      </c>
      <c r="G49" s="6">
        <f t="shared" si="1"/>
        <v>101.96650192265515</v>
      </c>
      <c r="H49" s="19">
        <f t="shared" si="2"/>
        <v>4.4665019226551514</v>
      </c>
      <c r="I49" s="4">
        <v>22</v>
      </c>
      <c r="J49" s="4">
        <v>8</v>
      </c>
      <c r="K49" s="5">
        <f t="shared" si="3"/>
        <v>90</v>
      </c>
      <c r="L49" s="7">
        <f t="shared" si="4"/>
        <v>0.25249253754692291</v>
      </c>
      <c r="M49" s="8">
        <v>0.5</v>
      </c>
      <c r="N49" s="6">
        <f t="shared" si="5"/>
        <v>100</v>
      </c>
      <c r="O49" s="6">
        <f t="shared" si="6"/>
        <v>10</v>
      </c>
      <c r="P49" s="20">
        <v>11</v>
      </c>
      <c r="Q49" s="20">
        <v>8</v>
      </c>
      <c r="R49" s="5">
        <f t="shared" si="7"/>
        <v>90</v>
      </c>
      <c r="S49" s="7">
        <f t="shared" si="8"/>
        <v>0.25249253754692291</v>
      </c>
      <c r="T49" s="8">
        <v>0.4</v>
      </c>
      <c r="U49" s="6">
        <f t="shared" si="9"/>
        <v>96.199793452963007</v>
      </c>
      <c r="V49" s="6">
        <f t="shared" si="10"/>
        <v>6.1997934529630072</v>
      </c>
      <c r="W49" s="9">
        <v>79</v>
      </c>
      <c r="X49" s="9">
        <v>12</v>
      </c>
      <c r="Y49" s="5">
        <f t="shared" si="11"/>
        <v>110</v>
      </c>
      <c r="Z49" s="7">
        <f t="shared" si="12"/>
        <v>0.74750746245307709</v>
      </c>
      <c r="AA49" s="10">
        <v>0.6</v>
      </c>
      <c r="AB49" s="6">
        <f t="shared" si="13"/>
        <v>103.80020654703699</v>
      </c>
      <c r="AC49" s="6">
        <f t="shared" si="14"/>
        <v>-6.1997934529630072</v>
      </c>
      <c r="AD49" s="9">
        <v>33</v>
      </c>
      <c r="AE49" s="9">
        <v>10</v>
      </c>
      <c r="AF49" s="5">
        <f t="shared" si="15"/>
        <v>100</v>
      </c>
      <c r="AG49" s="7">
        <f t="shared" si="16"/>
        <v>0.5</v>
      </c>
      <c r="AH49" s="10">
        <v>0.7</v>
      </c>
      <c r="AI49" s="6">
        <f t="shared" si="17"/>
        <v>107.86600769062061</v>
      </c>
      <c r="AJ49" s="6">
        <f t="shared" si="18"/>
        <v>7.8660076906206058</v>
      </c>
    </row>
    <row r="50" spans="1:36" x14ac:dyDescent="0.25">
      <c r="A50" s="4" t="s">
        <v>85</v>
      </c>
      <c r="B50" s="4">
        <v>19</v>
      </c>
      <c r="C50" s="4" t="s">
        <v>3</v>
      </c>
      <c r="D50" s="11">
        <f>39/10</f>
        <v>3.9</v>
      </c>
      <c r="E50" s="14">
        <f>1/16</f>
        <v>6.25E-2</v>
      </c>
      <c r="F50" s="5">
        <f t="shared" si="0"/>
        <v>100</v>
      </c>
      <c r="G50" s="6">
        <f t="shared" si="1"/>
        <v>106.94544771079478</v>
      </c>
      <c r="H50" s="19">
        <f t="shared" si="2"/>
        <v>6.9454477107947739</v>
      </c>
      <c r="I50" s="4">
        <v>22</v>
      </c>
      <c r="J50" s="4">
        <v>8</v>
      </c>
      <c r="K50" s="5">
        <f t="shared" si="3"/>
        <v>90</v>
      </c>
      <c r="L50" s="7">
        <f t="shared" si="4"/>
        <v>0.25249253754692291</v>
      </c>
      <c r="M50" s="8">
        <v>0.6</v>
      </c>
      <c r="N50" s="6">
        <f t="shared" si="5"/>
        <v>103.80020654703699</v>
      </c>
      <c r="O50" s="6">
        <f t="shared" si="6"/>
        <v>13.800206547036993</v>
      </c>
      <c r="P50" s="20">
        <v>15</v>
      </c>
      <c r="Q50" s="20">
        <v>11</v>
      </c>
      <c r="R50" s="5">
        <f t="shared" si="7"/>
        <v>105</v>
      </c>
      <c r="S50" s="7">
        <f t="shared" si="8"/>
        <v>0.63055865981823644</v>
      </c>
      <c r="T50" s="8">
        <v>0.3</v>
      </c>
      <c r="U50" s="6">
        <f t="shared" si="9"/>
        <v>92.13399230937938</v>
      </c>
      <c r="V50" s="6">
        <f t="shared" si="10"/>
        <v>-12.86600769062062</v>
      </c>
      <c r="W50" s="9">
        <v>67</v>
      </c>
      <c r="X50" s="9">
        <v>10</v>
      </c>
      <c r="Y50" s="5">
        <f t="shared" si="11"/>
        <v>100</v>
      </c>
      <c r="Z50" s="7">
        <f t="shared" si="12"/>
        <v>0.5</v>
      </c>
      <c r="AA50" s="10">
        <v>0.9</v>
      </c>
      <c r="AB50" s="6">
        <f t="shared" si="13"/>
        <v>119.22327348316901</v>
      </c>
      <c r="AC50" s="6">
        <f t="shared" si="14"/>
        <v>19.22327348316901</v>
      </c>
      <c r="AD50" s="9">
        <v>35</v>
      </c>
      <c r="AE50" s="9">
        <v>11</v>
      </c>
      <c r="AF50" s="5">
        <f t="shared" si="15"/>
        <v>105</v>
      </c>
      <c r="AG50" s="7">
        <f t="shared" si="16"/>
        <v>0.63055865981823644</v>
      </c>
      <c r="AH50" s="10">
        <v>0.8</v>
      </c>
      <c r="AI50" s="6">
        <f t="shared" si="17"/>
        <v>112.62431850359371</v>
      </c>
      <c r="AJ50" s="6">
        <f t="shared" si="18"/>
        <v>7.6243185035937131</v>
      </c>
    </row>
    <row r="51" spans="1:36" x14ac:dyDescent="0.25">
      <c r="A51" s="4" t="s">
        <v>86</v>
      </c>
      <c r="B51" s="4">
        <v>22</v>
      </c>
      <c r="C51" s="4" t="s">
        <v>3</v>
      </c>
      <c r="D51" s="11">
        <f>25/10</f>
        <v>2.5</v>
      </c>
      <c r="E51" s="14">
        <f>2/16</f>
        <v>0.125</v>
      </c>
      <c r="F51" s="5">
        <f t="shared" si="0"/>
        <v>100</v>
      </c>
      <c r="G51" s="6">
        <f t="shared" si="1"/>
        <v>94.877418451446417</v>
      </c>
      <c r="H51" s="19">
        <f t="shared" si="2"/>
        <v>-5.1225815485535833</v>
      </c>
      <c r="I51" s="4">
        <v>20</v>
      </c>
      <c r="J51" s="4">
        <v>7</v>
      </c>
      <c r="K51" s="5">
        <f t="shared" si="3"/>
        <v>85</v>
      </c>
      <c r="L51" s="7">
        <f t="shared" si="4"/>
        <v>0.15865525393145699</v>
      </c>
      <c r="M51" s="8">
        <v>0.3</v>
      </c>
      <c r="N51" s="6">
        <f t="shared" si="5"/>
        <v>92.13399230937938</v>
      </c>
      <c r="O51" s="6">
        <f t="shared" si="6"/>
        <v>7.13399230937938</v>
      </c>
      <c r="P51" s="4">
        <v>9</v>
      </c>
      <c r="Q51" s="4">
        <v>6</v>
      </c>
      <c r="R51" s="5">
        <f t="shared" si="7"/>
        <v>80</v>
      </c>
      <c r="S51" s="7">
        <f t="shared" si="8"/>
        <v>9.1211219725867876E-2</v>
      </c>
      <c r="T51" s="8">
        <v>0.2</v>
      </c>
      <c r="U51" s="6">
        <f t="shared" si="9"/>
        <v>87.375681496406287</v>
      </c>
      <c r="V51" s="6">
        <f t="shared" si="10"/>
        <v>7.3756814964062869</v>
      </c>
      <c r="W51" s="9">
        <v>90</v>
      </c>
      <c r="X51" s="9">
        <v>14</v>
      </c>
      <c r="Y51" s="5">
        <f t="shared" si="11"/>
        <v>120</v>
      </c>
      <c r="Z51" s="7">
        <f t="shared" si="12"/>
        <v>0.90878878027413212</v>
      </c>
      <c r="AA51" s="10">
        <v>0.5</v>
      </c>
      <c r="AB51" s="6">
        <f t="shared" si="13"/>
        <v>100</v>
      </c>
      <c r="AC51" s="6">
        <f t="shared" si="14"/>
        <v>-20</v>
      </c>
      <c r="AD51" s="9">
        <v>41</v>
      </c>
      <c r="AE51" s="9">
        <v>13</v>
      </c>
      <c r="AF51" s="5">
        <f t="shared" si="15"/>
        <v>115</v>
      </c>
      <c r="AG51" s="7">
        <f t="shared" si="16"/>
        <v>0.84134474606854304</v>
      </c>
      <c r="AH51" s="10">
        <v>0.5</v>
      </c>
      <c r="AI51" s="6">
        <f t="shared" si="17"/>
        <v>100</v>
      </c>
      <c r="AJ51" s="6">
        <f t="shared" si="18"/>
        <v>-15</v>
      </c>
    </row>
    <row r="52" spans="1:36" x14ac:dyDescent="0.25">
      <c r="A52" s="4" t="s">
        <v>87</v>
      </c>
      <c r="B52" s="4">
        <v>25</v>
      </c>
      <c r="C52" s="4" t="s">
        <v>3</v>
      </c>
      <c r="D52" s="11">
        <f>28/10</f>
        <v>2.8</v>
      </c>
      <c r="E52" s="14">
        <f>11/16</f>
        <v>0.6875</v>
      </c>
      <c r="F52" s="5">
        <f t="shared" si="0"/>
        <v>92.5</v>
      </c>
      <c r="G52" s="6">
        <f t="shared" si="1"/>
        <v>101.96650192265515</v>
      </c>
      <c r="H52" s="19">
        <f t="shared" si="2"/>
        <v>9.4665019226551514</v>
      </c>
      <c r="I52" s="4">
        <v>18</v>
      </c>
      <c r="J52" s="4">
        <v>6</v>
      </c>
      <c r="K52" s="5">
        <f t="shared" si="3"/>
        <v>80</v>
      </c>
      <c r="L52" s="7">
        <f t="shared" si="4"/>
        <v>9.1211219725867876E-2</v>
      </c>
      <c r="M52" s="8">
        <v>0.6</v>
      </c>
      <c r="N52" s="6">
        <f t="shared" si="5"/>
        <v>103.80020654703699</v>
      </c>
      <c r="O52" s="6">
        <f t="shared" si="6"/>
        <v>23.800206547036993</v>
      </c>
      <c r="P52" s="4">
        <v>14</v>
      </c>
      <c r="Q52" s="4">
        <v>10</v>
      </c>
      <c r="R52" s="5">
        <f t="shared" si="7"/>
        <v>100</v>
      </c>
      <c r="S52" s="7">
        <f t="shared" si="8"/>
        <v>0.5</v>
      </c>
      <c r="T52" s="8">
        <v>0.4</v>
      </c>
      <c r="U52" s="6">
        <f t="shared" si="9"/>
        <v>96.199793452963007</v>
      </c>
      <c r="V52" s="6">
        <f t="shared" si="10"/>
        <v>-3.8002065470369928</v>
      </c>
      <c r="W52" s="9">
        <v>60</v>
      </c>
      <c r="X52" s="9">
        <v>9</v>
      </c>
      <c r="Y52" s="5">
        <f t="shared" si="11"/>
        <v>95</v>
      </c>
      <c r="Z52" s="7">
        <f t="shared" si="12"/>
        <v>0.36944134018176361</v>
      </c>
      <c r="AA52" s="10">
        <v>0.5</v>
      </c>
      <c r="AB52" s="6">
        <f t="shared" si="13"/>
        <v>100</v>
      </c>
      <c r="AC52" s="6">
        <f t="shared" si="14"/>
        <v>5</v>
      </c>
      <c r="AD52" s="9">
        <v>31</v>
      </c>
      <c r="AE52" s="9">
        <v>9</v>
      </c>
      <c r="AF52" s="5">
        <f t="shared" si="15"/>
        <v>95</v>
      </c>
      <c r="AG52" s="7">
        <f t="shared" si="16"/>
        <v>0.36944134018176361</v>
      </c>
      <c r="AH52" s="10">
        <v>0.7</v>
      </c>
      <c r="AI52" s="6">
        <f t="shared" si="17"/>
        <v>107.86600769062061</v>
      </c>
      <c r="AJ52" s="6">
        <f t="shared" si="18"/>
        <v>12.866007690620606</v>
      </c>
    </row>
    <row r="53" spans="1:36" x14ac:dyDescent="0.25">
      <c r="A53" s="4" t="s">
        <v>88</v>
      </c>
      <c r="B53" s="4">
        <v>22</v>
      </c>
      <c r="C53" s="4" t="s">
        <v>3</v>
      </c>
      <c r="D53" s="11">
        <f>27/10</f>
        <v>2.7</v>
      </c>
      <c r="E53" s="14">
        <f>0/16</f>
        <v>0</v>
      </c>
      <c r="F53" s="5">
        <f t="shared" si="0"/>
        <v>102.5</v>
      </c>
      <c r="G53" s="6">
        <f t="shared" si="1"/>
        <v>100</v>
      </c>
      <c r="H53" s="19">
        <f t="shared" si="2"/>
        <v>-2.5</v>
      </c>
      <c r="I53" s="4">
        <v>26</v>
      </c>
      <c r="J53" s="4">
        <v>8</v>
      </c>
      <c r="K53" s="5">
        <f t="shared" si="3"/>
        <v>90</v>
      </c>
      <c r="L53" s="7">
        <f t="shared" si="4"/>
        <v>0.25249253754692291</v>
      </c>
      <c r="M53" s="8">
        <v>0.5</v>
      </c>
      <c r="N53" s="6">
        <f t="shared" si="5"/>
        <v>100</v>
      </c>
      <c r="O53" s="6">
        <f t="shared" si="6"/>
        <v>10</v>
      </c>
      <c r="P53" s="4">
        <v>10</v>
      </c>
      <c r="Q53" s="4">
        <v>7</v>
      </c>
      <c r="R53" s="5">
        <f t="shared" si="7"/>
        <v>85</v>
      </c>
      <c r="S53" s="7">
        <f t="shared" si="8"/>
        <v>0.15865525393145699</v>
      </c>
      <c r="T53" s="8">
        <v>0.4</v>
      </c>
      <c r="U53" s="6">
        <f t="shared" si="9"/>
        <v>96.199793452963007</v>
      </c>
      <c r="V53" s="6">
        <f t="shared" si="10"/>
        <v>11.199793452963007</v>
      </c>
      <c r="W53" s="9">
        <v>88</v>
      </c>
      <c r="X53" s="9">
        <v>14</v>
      </c>
      <c r="Y53" s="5">
        <f t="shared" si="11"/>
        <v>120</v>
      </c>
      <c r="Z53" s="7">
        <f t="shared" si="12"/>
        <v>0.90878878027413212</v>
      </c>
      <c r="AA53" s="10">
        <v>0.6</v>
      </c>
      <c r="AB53" s="6">
        <f t="shared" si="13"/>
        <v>103.80020654703699</v>
      </c>
      <c r="AC53" s="6">
        <f t="shared" si="14"/>
        <v>-16.199793452963007</v>
      </c>
      <c r="AD53" s="9">
        <v>42</v>
      </c>
      <c r="AE53" s="9">
        <v>13</v>
      </c>
      <c r="AF53" s="5">
        <f t="shared" si="15"/>
        <v>115</v>
      </c>
      <c r="AG53" s="7">
        <f t="shared" si="16"/>
        <v>0.84134474606854304</v>
      </c>
      <c r="AH53" s="10">
        <v>0.5</v>
      </c>
      <c r="AI53" s="6">
        <f t="shared" si="17"/>
        <v>100</v>
      </c>
      <c r="AJ53" s="6">
        <f t="shared" si="18"/>
        <v>-15</v>
      </c>
    </row>
    <row r="54" spans="1:36" x14ac:dyDescent="0.25">
      <c r="A54" s="4" t="s">
        <v>89</v>
      </c>
      <c r="B54" s="4">
        <v>21</v>
      </c>
      <c r="C54" s="4" t="s">
        <v>3</v>
      </c>
      <c r="D54" s="11">
        <f>27/10</f>
        <v>2.7</v>
      </c>
      <c r="E54" s="14">
        <f>1/16</f>
        <v>6.25E-2</v>
      </c>
      <c r="F54" s="5">
        <f t="shared" si="0"/>
        <v>83.75</v>
      </c>
      <c r="G54" s="6">
        <f t="shared" si="1"/>
        <v>99.049948363240759</v>
      </c>
      <c r="H54" s="19">
        <f t="shared" si="2"/>
        <v>15.299948363240752</v>
      </c>
      <c r="I54" s="4">
        <v>18</v>
      </c>
      <c r="J54" s="4">
        <v>6</v>
      </c>
      <c r="K54" s="5">
        <f t="shared" si="3"/>
        <v>80</v>
      </c>
      <c r="L54" s="7">
        <f t="shared" si="4"/>
        <v>9.1211219725867876E-2</v>
      </c>
      <c r="M54" s="8">
        <v>0.4</v>
      </c>
      <c r="N54" s="6">
        <f t="shared" si="5"/>
        <v>96.199793452963007</v>
      </c>
      <c r="O54" s="6">
        <f t="shared" si="6"/>
        <v>16.199793452963007</v>
      </c>
      <c r="P54" s="4">
        <v>9</v>
      </c>
      <c r="Q54" s="4">
        <v>6</v>
      </c>
      <c r="R54" s="5">
        <f t="shared" si="7"/>
        <v>80</v>
      </c>
      <c r="S54" s="7">
        <f t="shared" si="8"/>
        <v>9.1211219725867876E-2</v>
      </c>
      <c r="T54" s="8">
        <v>0.4</v>
      </c>
      <c r="U54" s="6">
        <f t="shared" si="9"/>
        <v>96.199793452963007</v>
      </c>
      <c r="V54" s="6">
        <f t="shared" si="10"/>
        <v>16.199793452963007</v>
      </c>
      <c r="W54" s="9">
        <v>66</v>
      </c>
      <c r="X54" s="9">
        <v>10</v>
      </c>
      <c r="Y54" s="5">
        <f t="shared" si="11"/>
        <v>100</v>
      </c>
      <c r="Z54" s="7">
        <f t="shared" si="12"/>
        <v>0.5</v>
      </c>
      <c r="AA54" s="10">
        <v>0.5</v>
      </c>
      <c r="AB54" s="6">
        <f t="shared" si="13"/>
        <v>100</v>
      </c>
      <c r="AC54" s="6">
        <f t="shared" si="14"/>
        <v>0</v>
      </c>
      <c r="AD54" s="9">
        <v>20</v>
      </c>
      <c r="AE54" s="9">
        <v>5</v>
      </c>
      <c r="AF54" s="5">
        <f t="shared" si="15"/>
        <v>75</v>
      </c>
      <c r="AG54" s="7">
        <f t="shared" si="16"/>
        <v>4.7790352272814703E-2</v>
      </c>
      <c r="AH54" s="10">
        <v>0.6</v>
      </c>
      <c r="AI54" s="6">
        <f t="shared" si="17"/>
        <v>103.80020654703699</v>
      </c>
      <c r="AJ54" s="6">
        <f t="shared" si="18"/>
        <v>28.800206547036993</v>
      </c>
    </row>
    <row r="55" spans="1:36" x14ac:dyDescent="0.25">
      <c r="A55" s="4" t="s">
        <v>90</v>
      </c>
      <c r="B55" s="4">
        <v>23</v>
      </c>
      <c r="C55" s="4" t="s">
        <v>3</v>
      </c>
      <c r="D55" s="11">
        <f>22/10</f>
        <v>2.2000000000000002</v>
      </c>
      <c r="E55" s="14">
        <f>1/16</f>
        <v>6.25E-2</v>
      </c>
      <c r="F55" s="5">
        <f t="shared" si="0"/>
        <v>102.5</v>
      </c>
      <c r="G55" s="6">
        <f t="shared" si="1"/>
        <v>93.99376546382382</v>
      </c>
      <c r="H55" s="19">
        <f t="shared" si="2"/>
        <v>-8.5062345361761729</v>
      </c>
      <c r="I55" s="4">
        <v>25</v>
      </c>
      <c r="J55" s="4">
        <v>9</v>
      </c>
      <c r="K55" s="5">
        <f t="shared" si="3"/>
        <v>95</v>
      </c>
      <c r="L55" s="7">
        <f t="shared" si="4"/>
        <v>0.36944134018176361</v>
      </c>
      <c r="M55" s="8">
        <v>0.4</v>
      </c>
      <c r="N55" s="6">
        <f t="shared" si="5"/>
        <v>96.199793452963007</v>
      </c>
      <c r="O55" s="6">
        <f t="shared" si="6"/>
        <v>1.1997934529630072</v>
      </c>
      <c r="P55" s="4">
        <v>9</v>
      </c>
      <c r="Q55" s="4">
        <v>6</v>
      </c>
      <c r="R55" s="5">
        <f t="shared" si="7"/>
        <v>80</v>
      </c>
      <c r="S55" s="7">
        <f t="shared" si="8"/>
        <v>9.1211219725867876E-2</v>
      </c>
      <c r="T55" s="8">
        <v>0.2</v>
      </c>
      <c r="U55" s="6">
        <f t="shared" si="9"/>
        <v>87.375681496406287</v>
      </c>
      <c r="V55" s="6">
        <f t="shared" si="10"/>
        <v>7.3756814964062869</v>
      </c>
      <c r="W55" s="9">
        <v>86</v>
      </c>
      <c r="X55" s="9">
        <v>14</v>
      </c>
      <c r="Y55" s="5">
        <f t="shared" si="11"/>
        <v>120</v>
      </c>
      <c r="Z55" s="7">
        <f t="shared" si="12"/>
        <v>0.90878878027413212</v>
      </c>
      <c r="AA55" s="10">
        <v>0.4</v>
      </c>
      <c r="AB55" s="6">
        <f t="shared" si="13"/>
        <v>96.199793452963007</v>
      </c>
      <c r="AC55" s="6">
        <f t="shared" si="14"/>
        <v>-23.800206547036993</v>
      </c>
      <c r="AD55" s="9">
        <v>40</v>
      </c>
      <c r="AE55" s="9">
        <v>13</v>
      </c>
      <c r="AF55" s="5">
        <f t="shared" si="15"/>
        <v>115</v>
      </c>
      <c r="AG55" s="7">
        <f t="shared" si="16"/>
        <v>0.84134474606854304</v>
      </c>
      <c r="AH55" s="10">
        <v>0.4</v>
      </c>
      <c r="AI55" s="6">
        <f t="shared" si="17"/>
        <v>96.199793452963007</v>
      </c>
      <c r="AJ55" s="6">
        <f t="shared" si="18"/>
        <v>-18.800206547036993</v>
      </c>
    </row>
    <row r="56" spans="1:36" x14ac:dyDescent="0.25">
      <c r="A56" s="4" t="s">
        <v>91</v>
      </c>
      <c r="B56" s="4">
        <v>19</v>
      </c>
      <c r="C56" s="4" t="s">
        <v>2</v>
      </c>
      <c r="D56" s="11">
        <f>24/10</f>
        <v>2.4</v>
      </c>
      <c r="E56" s="14">
        <f>2/16</f>
        <v>0.125</v>
      </c>
      <c r="F56" s="5">
        <f t="shared" si="0"/>
        <v>128.75</v>
      </c>
      <c r="G56" s="6">
        <f t="shared" si="1"/>
        <v>109.6888738528618</v>
      </c>
      <c r="H56" s="19">
        <f t="shared" si="2"/>
        <v>-19.061126147138197</v>
      </c>
      <c r="I56" s="4">
        <v>35</v>
      </c>
      <c r="J56" s="4">
        <v>15</v>
      </c>
      <c r="K56" s="5">
        <f t="shared" si="3"/>
        <v>125</v>
      </c>
      <c r="L56" s="7">
        <f t="shared" si="4"/>
        <v>0.9522096477271853</v>
      </c>
      <c r="M56" s="8">
        <v>0.7</v>
      </c>
      <c r="N56" s="6">
        <f t="shared" si="5"/>
        <v>107.86600769062061</v>
      </c>
      <c r="O56" s="6">
        <f t="shared" si="6"/>
        <v>-17.133992309379394</v>
      </c>
      <c r="P56" s="4">
        <v>18</v>
      </c>
      <c r="Q56" s="4">
        <v>13</v>
      </c>
      <c r="R56" s="5">
        <f t="shared" si="7"/>
        <v>115</v>
      </c>
      <c r="S56" s="7">
        <f t="shared" si="8"/>
        <v>0.84134474606854304</v>
      </c>
      <c r="T56" s="8">
        <v>0.6</v>
      </c>
      <c r="U56" s="6">
        <f t="shared" si="9"/>
        <v>103.80020654703699</v>
      </c>
      <c r="V56" s="6">
        <f t="shared" si="10"/>
        <v>-11.199793452963007</v>
      </c>
      <c r="W56" s="9">
        <v>133</v>
      </c>
      <c r="X56" s="9">
        <v>19</v>
      </c>
      <c r="Y56" s="5">
        <f t="shared" si="11"/>
        <v>145</v>
      </c>
      <c r="Z56" s="7">
        <f t="shared" si="12"/>
        <v>0.9986501019683699</v>
      </c>
      <c r="AA56" s="10">
        <v>0.9</v>
      </c>
      <c r="AB56" s="6">
        <f t="shared" si="13"/>
        <v>119.22327348316901</v>
      </c>
      <c r="AC56" s="6">
        <f t="shared" si="14"/>
        <v>-25.77672651683099</v>
      </c>
      <c r="AD56" s="9">
        <v>49</v>
      </c>
      <c r="AE56" s="9">
        <v>16</v>
      </c>
      <c r="AF56" s="5">
        <f t="shared" si="15"/>
        <v>130</v>
      </c>
      <c r="AG56" s="7">
        <f t="shared" si="16"/>
        <v>0.97724986805182079</v>
      </c>
      <c r="AH56" s="10">
        <v>0.7</v>
      </c>
      <c r="AI56" s="6">
        <f t="shared" si="17"/>
        <v>107.86600769062061</v>
      </c>
      <c r="AJ56" s="6">
        <f t="shared" si="18"/>
        <v>-22.133992309379394</v>
      </c>
    </row>
    <row r="57" spans="1:36" x14ac:dyDescent="0.25">
      <c r="A57" s="4" t="s">
        <v>92</v>
      </c>
      <c r="B57" s="4">
        <v>32</v>
      </c>
      <c r="C57" s="4" t="s">
        <v>2</v>
      </c>
      <c r="D57" s="11">
        <f>28/10</f>
        <v>2.8</v>
      </c>
      <c r="E57" s="14">
        <f>0/16</f>
        <v>0</v>
      </c>
      <c r="F57" s="5">
        <f t="shared" si="0"/>
        <v>85</v>
      </c>
      <c r="G57" s="6">
        <f t="shared" si="1"/>
        <v>101.9001032735185</v>
      </c>
      <c r="H57" s="19">
        <f t="shared" si="2"/>
        <v>16.900103273518496</v>
      </c>
      <c r="I57" s="4">
        <v>20</v>
      </c>
      <c r="J57" s="4">
        <v>7</v>
      </c>
      <c r="K57" s="5">
        <f t="shared" si="3"/>
        <v>85</v>
      </c>
      <c r="L57" s="7">
        <f t="shared" si="4"/>
        <v>0.15865525393145699</v>
      </c>
      <c r="M57" s="8">
        <v>0.6</v>
      </c>
      <c r="N57" s="6">
        <f t="shared" si="5"/>
        <v>103.80020654703699</v>
      </c>
      <c r="O57" s="6">
        <f t="shared" si="6"/>
        <v>18.800206547036993</v>
      </c>
      <c r="P57" s="4">
        <v>10</v>
      </c>
      <c r="Q57" s="4">
        <v>7</v>
      </c>
      <c r="R57" s="5">
        <f t="shared" si="7"/>
        <v>85</v>
      </c>
      <c r="S57" s="7">
        <f t="shared" si="8"/>
        <v>0.15865525393145699</v>
      </c>
      <c r="T57" s="8">
        <v>0.5</v>
      </c>
      <c r="U57" s="6">
        <f t="shared" si="9"/>
        <v>100</v>
      </c>
      <c r="V57" s="6">
        <f t="shared" si="10"/>
        <v>15</v>
      </c>
      <c r="W57" s="9">
        <v>48</v>
      </c>
      <c r="X57" s="9">
        <v>7</v>
      </c>
      <c r="Y57" s="5">
        <f t="shared" si="11"/>
        <v>85</v>
      </c>
      <c r="Z57" s="7">
        <f t="shared" si="12"/>
        <v>0.15865525393145699</v>
      </c>
      <c r="AA57" s="10">
        <v>0.6</v>
      </c>
      <c r="AB57" s="6">
        <f t="shared" si="13"/>
        <v>103.80020654703699</v>
      </c>
      <c r="AC57" s="6">
        <f t="shared" si="14"/>
        <v>18.800206547036993</v>
      </c>
      <c r="AD57" s="9">
        <v>25</v>
      </c>
      <c r="AE57" s="9">
        <v>7</v>
      </c>
      <c r="AF57" s="5">
        <f t="shared" si="15"/>
        <v>85</v>
      </c>
      <c r="AG57" s="7">
        <f t="shared" si="16"/>
        <v>0.15865525393145699</v>
      </c>
      <c r="AH57" s="10">
        <v>0.5</v>
      </c>
      <c r="AI57" s="6">
        <f t="shared" si="17"/>
        <v>100</v>
      </c>
      <c r="AJ57" s="6">
        <f t="shared" si="18"/>
        <v>15</v>
      </c>
    </row>
    <row r="58" spans="1:36" x14ac:dyDescent="0.25">
      <c r="A58" s="4" t="s">
        <v>93</v>
      </c>
      <c r="B58" s="4">
        <v>22</v>
      </c>
      <c r="C58" s="4" t="s">
        <v>3</v>
      </c>
      <c r="D58" s="11">
        <f>27/10</f>
        <v>2.7</v>
      </c>
      <c r="E58" s="14">
        <f>6/16</f>
        <v>0.375</v>
      </c>
      <c r="F58" s="5">
        <f t="shared" si="0"/>
        <v>85</v>
      </c>
      <c r="G58" s="6">
        <f t="shared" si="1"/>
        <v>94.166892881171208</v>
      </c>
      <c r="H58" s="19">
        <f t="shared" si="2"/>
        <v>9.1668928811711936</v>
      </c>
      <c r="I58" s="4">
        <v>18</v>
      </c>
      <c r="J58" s="4">
        <v>6</v>
      </c>
      <c r="K58" s="5">
        <f t="shared" si="3"/>
        <v>80</v>
      </c>
      <c r="L58" s="7">
        <f t="shared" si="4"/>
        <v>9.1211219725867876E-2</v>
      </c>
      <c r="M58" s="8">
        <v>0.3</v>
      </c>
      <c r="N58" s="6">
        <f t="shared" si="5"/>
        <v>92.13399230937938</v>
      </c>
      <c r="O58" s="6">
        <f t="shared" si="6"/>
        <v>12.13399230937938</v>
      </c>
      <c r="P58" s="4">
        <v>8</v>
      </c>
      <c r="Q58" s="4">
        <v>5</v>
      </c>
      <c r="R58" s="5">
        <f t="shared" si="7"/>
        <v>75</v>
      </c>
      <c r="S58" s="7">
        <f t="shared" si="8"/>
        <v>4.7790352272814703E-2</v>
      </c>
      <c r="T58" s="8">
        <v>0.3</v>
      </c>
      <c r="U58" s="6">
        <f t="shared" si="9"/>
        <v>92.13399230937938</v>
      </c>
      <c r="V58" s="6">
        <f t="shared" si="10"/>
        <v>17.13399230937938</v>
      </c>
      <c r="W58" s="9">
        <v>58</v>
      </c>
      <c r="X58" s="9">
        <v>8</v>
      </c>
      <c r="Y58" s="5">
        <f t="shared" si="11"/>
        <v>90</v>
      </c>
      <c r="Z58" s="7">
        <f t="shared" si="12"/>
        <v>0.25249253754692291</v>
      </c>
      <c r="AA58" s="10">
        <v>0.4</v>
      </c>
      <c r="AB58" s="6">
        <f t="shared" si="13"/>
        <v>96.199793452963007</v>
      </c>
      <c r="AC58" s="6">
        <f t="shared" si="14"/>
        <v>6.1997934529630072</v>
      </c>
      <c r="AD58" s="9">
        <v>30</v>
      </c>
      <c r="AE58" s="9">
        <v>9</v>
      </c>
      <c r="AF58" s="5">
        <f t="shared" si="15"/>
        <v>95</v>
      </c>
      <c r="AG58" s="7">
        <f t="shared" si="16"/>
        <v>0.36944134018176361</v>
      </c>
      <c r="AH58" s="10">
        <v>0.4</v>
      </c>
      <c r="AI58" s="6">
        <f t="shared" si="17"/>
        <v>96.199793452963007</v>
      </c>
      <c r="AJ58" s="6">
        <f t="shared" si="18"/>
        <v>1.1997934529630072</v>
      </c>
    </row>
    <row r="59" spans="1:36" x14ac:dyDescent="0.25">
      <c r="A59" s="4" t="s">
        <v>94</v>
      </c>
      <c r="B59" s="4">
        <v>22</v>
      </c>
      <c r="C59" s="4" t="s">
        <v>3</v>
      </c>
      <c r="D59" s="11">
        <f>31/10</f>
        <v>3.1</v>
      </c>
      <c r="E59" s="14">
        <f>6/16</f>
        <v>0.375</v>
      </c>
      <c r="F59" s="5">
        <f t="shared" si="0"/>
        <v>107.5</v>
      </c>
      <c r="G59" s="6">
        <f t="shared" si="1"/>
        <v>98.110735188622158</v>
      </c>
      <c r="H59" s="19">
        <f t="shared" si="2"/>
        <v>-9.3892648113778527</v>
      </c>
      <c r="I59" s="4">
        <v>23</v>
      </c>
      <c r="J59" s="4">
        <v>8</v>
      </c>
      <c r="K59" s="5">
        <f t="shared" si="3"/>
        <v>90</v>
      </c>
      <c r="L59" s="7">
        <f t="shared" si="4"/>
        <v>0.25249253754692291</v>
      </c>
      <c r="M59" s="8">
        <v>0.5</v>
      </c>
      <c r="N59" s="6">
        <f t="shared" si="5"/>
        <v>100</v>
      </c>
      <c r="O59" s="6">
        <f t="shared" si="6"/>
        <v>10</v>
      </c>
      <c r="P59" s="4">
        <v>14</v>
      </c>
      <c r="Q59" s="4">
        <v>10</v>
      </c>
      <c r="R59" s="5">
        <f t="shared" si="7"/>
        <v>100</v>
      </c>
      <c r="S59" s="7">
        <f t="shared" si="8"/>
        <v>0.5</v>
      </c>
      <c r="T59" s="8">
        <v>0.1</v>
      </c>
      <c r="U59" s="6">
        <f t="shared" si="9"/>
        <v>80.77672651683099</v>
      </c>
      <c r="V59" s="6">
        <f t="shared" si="10"/>
        <v>-19.22327348316901</v>
      </c>
      <c r="W59" s="9">
        <v>86</v>
      </c>
      <c r="X59" s="9">
        <v>14</v>
      </c>
      <c r="Y59" s="5">
        <f t="shared" si="11"/>
        <v>120</v>
      </c>
      <c r="Z59" s="7">
        <f t="shared" si="12"/>
        <v>0.90878878027413212</v>
      </c>
      <c r="AA59" s="10">
        <v>0.7</v>
      </c>
      <c r="AB59" s="6">
        <f t="shared" si="13"/>
        <v>107.86600769062061</v>
      </c>
      <c r="AC59" s="6">
        <f t="shared" si="14"/>
        <v>-12.133992309379394</v>
      </c>
      <c r="AD59" s="9">
        <v>43</v>
      </c>
      <c r="AE59" s="9">
        <v>14</v>
      </c>
      <c r="AF59" s="5">
        <f t="shared" si="15"/>
        <v>120</v>
      </c>
      <c r="AG59" s="7">
        <f t="shared" si="16"/>
        <v>0.90878878027413212</v>
      </c>
      <c r="AH59" s="10">
        <v>0.6</v>
      </c>
      <c r="AI59" s="6">
        <f t="shared" si="17"/>
        <v>103.80020654703699</v>
      </c>
      <c r="AJ59" s="6">
        <f t="shared" si="18"/>
        <v>-16.199793452963007</v>
      </c>
    </row>
    <row r="60" spans="1:36" x14ac:dyDescent="0.25">
      <c r="A60" s="4" t="s">
        <v>95</v>
      </c>
      <c r="B60" s="4">
        <v>27</v>
      </c>
      <c r="C60" s="4" t="s">
        <v>2</v>
      </c>
      <c r="D60" s="11">
        <f>40/10</f>
        <v>4</v>
      </c>
      <c r="E60" s="14">
        <f>9/16</f>
        <v>0.5625</v>
      </c>
      <c r="F60" s="5">
        <f t="shared" si="0"/>
        <v>102.5</v>
      </c>
      <c r="G60" s="6">
        <f t="shared" si="1"/>
        <v>99.300312891865417</v>
      </c>
      <c r="H60" s="19">
        <f t="shared" si="2"/>
        <v>-3.1996871081345759</v>
      </c>
      <c r="I60" s="4">
        <v>21</v>
      </c>
      <c r="J60" s="4">
        <v>8</v>
      </c>
      <c r="K60" s="5">
        <f t="shared" si="3"/>
        <v>90</v>
      </c>
      <c r="L60" s="7">
        <f t="shared" si="4"/>
        <v>0.25249253754692291</v>
      </c>
      <c r="M60" s="8">
        <v>0.1</v>
      </c>
      <c r="N60" s="6">
        <f t="shared" si="5"/>
        <v>80.77672651683099</v>
      </c>
      <c r="O60" s="6">
        <f t="shared" si="6"/>
        <v>-9.2232734831690095</v>
      </c>
      <c r="P60" s="4">
        <v>11</v>
      </c>
      <c r="Q60" s="4">
        <v>8</v>
      </c>
      <c r="R60" s="5">
        <f t="shared" si="7"/>
        <v>90</v>
      </c>
      <c r="S60" s="7">
        <f t="shared" si="8"/>
        <v>0.25249253754692291</v>
      </c>
      <c r="T60" s="8">
        <v>0.5</v>
      </c>
      <c r="U60" s="6">
        <f t="shared" si="9"/>
        <v>100</v>
      </c>
      <c r="V60" s="6">
        <f t="shared" si="10"/>
        <v>10</v>
      </c>
      <c r="W60" s="9">
        <v>86</v>
      </c>
      <c r="X60" s="9">
        <v>14</v>
      </c>
      <c r="Y60" s="5">
        <f t="shared" si="11"/>
        <v>120</v>
      </c>
      <c r="Z60" s="7">
        <f t="shared" si="12"/>
        <v>0.90878878027413212</v>
      </c>
      <c r="AA60" s="10">
        <v>0.8</v>
      </c>
      <c r="AB60" s="6">
        <f t="shared" si="13"/>
        <v>112.62431850359371</v>
      </c>
      <c r="AC60" s="6">
        <f t="shared" si="14"/>
        <v>-7.3756814964062869</v>
      </c>
      <c r="AD60" s="9">
        <v>38</v>
      </c>
      <c r="AE60" s="9">
        <v>12</v>
      </c>
      <c r="AF60" s="5">
        <f t="shared" si="15"/>
        <v>110</v>
      </c>
      <c r="AG60" s="7">
        <f t="shared" si="16"/>
        <v>0.74750746245307709</v>
      </c>
      <c r="AH60" s="10">
        <v>0.6</v>
      </c>
      <c r="AI60" s="6">
        <f t="shared" si="17"/>
        <v>103.80020654703699</v>
      </c>
      <c r="AJ60" s="6">
        <f t="shared" si="18"/>
        <v>-6.1997934529630072</v>
      </c>
    </row>
    <row r="61" spans="1:36" x14ac:dyDescent="0.25">
      <c r="A61" s="4" t="s">
        <v>96</v>
      </c>
      <c r="B61" s="4">
        <v>25</v>
      </c>
      <c r="C61" s="4" t="s">
        <v>2</v>
      </c>
      <c r="D61" s="11">
        <f>26/10</f>
        <v>2.6</v>
      </c>
      <c r="E61" s="14">
        <f>1/16</f>
        <v>6.25E-2</v>
      </c>
      <c r="F61" s="5">
        <f t="shared" si="0"/>
        <v>87.5</v>
      </c>
      <c r="G61" s="6">
        <f t="shared" si="1"/>
        <v>100.95005163675924</v>
      </c>
      <c r="H61" s="19">
        <f t="shared" si="2"/>
        <v>13.450051636759248</v>
      </c>
      <c r="I61" s="4">
        <v>19</v>
      </c>
      <c r="J61" s="4">
        <v>7</v>
      </c>
      <c r="K61" s="5">
        <f t="shared" si="3"/>
        <v>85</v>
      </c>
      <c r="L61" s="7">
        <f t="shared" si="4"/>
        <v>0.15865525393145699</v>
      </c>
      <c r="M61" s="8">
        <v>0.6</v>
      </c>
      <c r="N61" s="6">
        <f t="shared" si="5"/>
        <v>103.80020654703699</v>
      </c>
      <c r="O61" s="6">
        <f t="shared" si="6"/>
        <v>18.800206547036993</v>
      </c>
      <c r="P61" s="4">
        <v>13</v>
      </c>
      <c r="Q61" s="4">
        <v>9</v>
      </c>
      <c r="R61" s="5">
        <f t="shared" si="7"/>
        <v>95</v>
      </c>
      <c r="S61" s="7">
        <f t="shared" si="8"/>
        <v>0.36944134018176361</v>
      </c>
      <c r="T61" s="8">
        <v>0.5</v>
      </c>
      <c r="U61" s="6">
        <f t="shared" si="9"/>
        <v>100</v>
      </c>
      <c r="V61" s="6">
        <f t="shared" si="10"/>
        <v>5</v>
      </c>
      <c r="W61" s="9">
        <v>61</v>
      </c>
      <c r="X61" s="9">
        <v>9</v>
      </c>
      <c r="Y61" s="5">
        <f t="shared" si="11"/>
        <v>95</v>
      </c>
      <c r="Z61" s="7">
        <f t="shared" si="12"/>
        <v>0.36944134018176361</v>
      </c>
      <c r="AA61" s="10">
        <v>0.5</v>
      </c>
      <c r="AB61" s="6">
        <f t="shared" si="13"/>
        <v>100</v>
      </c>
      <c r="AC61" s="6">
        <f t="shared" si="14"/>
        <v>5</v>
      </c>
      <c r="AD61" s="9">
        <v>20</v>
      </c>
      <c r="AE61" s="9">
        <v>5</v>
      </c>
      <c r="AF61" s="5">
        <f t="shared" si="15"/>
        <v>75</v>
      </c>
      <c r="AG61" s="7">
        <f t="shared" si="16"/>
        <v>4.7790352272814703E-2</v>
      </c>
      <c r="AH61" s="10">
        <v>0.5</v>
      </c>
      <c r="AI61" s="6">
        <f t="shared" si="17"/>
        <v>100</v>
      </c>
      <c r="AJ61" s="6">
        <f t="shared" si="18"/>
        <v>25</v>
      </c>
    </row>
    <row r="62" spans="1:36" x14ac:dyDescent="0.25">
      <c r="A62" s="4" t="s">
        <v>97</v>
      </c>
      <c r="B62" s="4">
        <v>34</v>
      </c>
      <c r="C62" s="4" t="s">
        <v>2</v>
      </c>
      <c r="D62" s="11">
        <f>25/10</f>
        <v>2.5</v>
      </c>
      <c r="E62" s="14">
        <f>0/16</f>
        <v>0</v>
      </c>
      <c r="F62" s="5">
        <f t="shared" si="0"/>
        <v>95</v>
      </c>
      <c r="G62" s="6">
        <f t="shared" si="1"/>
        <v>101.90010327351848</v>
      </c>
      <c r="H62" s="19">
        <f t="shared" si="2"/>
        <v>6.9001032735184964</v>
      </c>
      <c r="I62" s="4">
        <v>19</v>
      </c>
      <c r="J62" s="4">
        <v>7</v>
      </c>
      <c r="K62" s="5">
        <f t="shared" si="3"/>
        <v>85</v>
      </c>
      <c r="L62" s="7">
        <f t="shared" si="4"/>
        <v>0.15865525393145699</v>
      </c>
      <c r="M62" s="8">
        <v>0.5</v>
      </c>
      <c r="N62" s="6">
        <f t="shared" si="5"/>
        <v>100</v>
      </c>
      <c r="O62" s="6">
        <f t="shared" si="6"/>
        <v>15</v>
      </c>
      <c r="P62" s="4">
        <v>12</v>
      </c>
      <c r="Q62" s="4">
        <v>8</v>
      </c>
      <c r="R62" s="5">
        <f t="shared" si="7"/>
        <v>90</v>
      </c>
      <c r="S62" s="7">
        <f t="shared" si="8"/>
        <v>0.25249253754692291</v>
      </c>
      <c r="T62" s="8">
        <v>0.5</v>
      </c>
      <c r="U62" s="6">
        <f t="shared" si="9"/>
        <v>100</v>
      </c>
      <c r="V62" s="6">
        <f t="shared" si="10"/>
        <v>10</v>
      </c>
      <c r="W62" s="9">
        <v>68</v>
      </c>
      <c r="X62" s="9">
        <v>10</v>
      </c>
      <c r="Y62" s="5">
        <f t="shared" si="11"/>
        <v>100</v>
      </c>
      <c r="Z62" s="7">
        <f t="shared" si="12"/>
        <v>0.5</v>
      </c>
      <c r="AA62" s="10">
        <v>0.6</v>
      </c>
      <c r="AB62" s="6">
        <f t="shared" si="13"/>
        <v>103.80020654703699</v>
      </c>
      <c r="AC62" s="6">
        <f t="shared" si="14"/>
        <v>3.8002065470369928</v>
      </c>
      <c r="AD62" s="9">
        <v>37</v>
      </c>
      <c r="AE62" s="9">
        <v>11</v>
      </c>
      <c r="AF62" s="5">
        <f t="shared" si="15"/>
        <v>105</v>
      </c>
      <c r="AG62" s="7">
        <f t="shared" si="16"/>
        <v>0.63055865981823644</v>
      </c>
      <c r="AH62" s="10">
        <v>0.6</v>
      </c>
      <c r="AI62" s="6">
        <f t="shared" si="17"/>
        <v>103.80020654703699</v>
      </c>
      <c r="AJ62" s="6">
        <f t="shared" si="18"/>
        <v>-1.1997934529630072</v>
      </c>
    </row>
    <row r="63" spans="1:36" x14ac:dyDescent="0.25">
      <c r="A63" s="4" t="s">
        <v>98</v>
      </c>
      <c r="B63" s="4">
        <v>33</v>
      </c>
      <c r="C63" s="4" t="s">
        <v>3</v>
      </c>
      <c r="D63" s="11">
        <f>35/10</f>
        <v>3.5</v>
      </c>
      <c r="E63" s="14">
        <f>5/16</f>
        <v>0.3125</v>
      </c>
      <c r="F63" s="5">
        <f t="shared" si="0"/>
        <v>98.75</v>
      </c>
      <c r="G63" s="6">
        <f t="shared" si="1"/>
        <v>103.78936808489635</v>
      </c>
      <c r="H63" s="19">
        <f t="shared" si="2"/>
        <v>5.0393680848963456</v>
      </c>
      <c r="I63" s="4">
        <v>22</v>
      </c>
      <c r="J63" s="4">
        <v>8</v>
      </c>
      <c r="K63" s="5">
        <f t="shared" si="3"/>
        <v>90</v>
      </c>
      <c r="L63" s="7">
        <f t="shared" si="4"/>
        <v>0.25249253754692291</v>
      </c>
      <c r="M63" s="8">
        <v>0.6</v>
      </c>
      <c r="N63" s="6">
        <f t="shared" si="5"/>
        <v>103.80020654703699</v>
      </c>
      <c r="O63" s="6">
        <f t="shared" si="6"/>
        <v>13.800206547036993</v>
      </c>
      <c r="P63" s="4">
        <v>13</v>
      </c>
      <c r="Q63" s="4">
        <v>9</v>
      </c>
      <c r="R63" s="5">
        <f t="shared" si="7"/>
        <v>95</v>
      </c>
      <c r="S63" s="7">
        <f t="shared" si="8"/>
        <v>0.36944134018176361</v>
      </c>
      <c r="T63" s="8">
        <v>0.3</v>
      </c>
      <c r="U63" s="6">
        <f t="shared" si="9"/>
        <v>92.13399230937938</v>
      </c>
      <c r="V63" s="6">
        <f t="shared" si="10"/>
        <v>-2.86600769062062</v>
      </c>
      <c r="W63" s="9">
        <v>78</v>
      </c>
      <c r="X63" s="9">
        <v>12</v>
      </c>
      <c r="Y63" s="5">
        <f t="shared" si="11"/>
        <v>110</v>
      </c>
      <c r="Z63" s="7">
        <f t="shared" si="12"/>
        <v>0.74750746245307709</v>
      </c>
      <c r="AA63" s="10">
        <v>0.5</v>
      </c>
      <c r="AB63" s="6">
        <f t="shared" si="13"/>
        <v>100</v>
      </c>
      <c r="AC63" s="6">
        <f t="shared" si="14"/>
        <v>-10</v>
      </c>
      <c r="AD63" s="9">
        <v>33</v>
      </c>
      <c r="AE63" s="15">
        <v>10</v>
      </c>
      <c r="AF63" s="5">
        <f t="shared" si="15"/>
        <v>100</v>
      </c>
      <c r="AG63" s="7">
        <f t="shared" si="16"/>
        <v>0.5</v>
      </c>
      <c r="AH63" s="10">
        <v>0.9</v>
      </c>
      <c r="AI63" s="6">
        <f t="shared" si="17"/>
        <v>119.22327348316901</v>
      </c>
      <c r="AJ63" s="6">
        <f t="shared" si="18"/>
        <v>19.22327348316901</v>
      </c>
    </row>
    <row r="64" spans="1:36" x14ac:dyDescent="0.25">
      <c r="A64" s="4" t="s">
        <v>99</v>
      </c>
      <c r="B64" s="4">
        <v>24</v>
      </c>
      <c r="C64" s="4" t="s">
        <v>2</v>
      </c>
      <c r="D64" s="11">
        <v>2.4</v>
      </c>
      <c r="E64" s="14">
        <v>0</v>
      </c>
      <c r="F64" s="5">
        <f t="shared" si="0"/>
        <v>90</v>
      </c>
      <c r="G64" s="6">
        <f t="shared" si="1"/>
        <v>92.038102003309319</v>
      </c>
      <c r="H64" s="19">
        <f t="shared" si="2"/>
        <v>2.0381020033093193</v>
      </c>
      <c r="I64" s="4">
        <v>25</v>
      </c>
      <c r="J64" s="4">
        <v>9</v>
      </c>
      <c r="K64" s="5">
        <f t="shared" si="3"/>
        <v>95</v>
      </c>
      <c r="L64" s="7">
        <f t="shared" si="4"/>
        <v>0.36944134018176361</v>
      </c>
      <c r="M64" s="8">
        <v>0.2</v>
      </c>
      <c r="N64" s="6">
        <f t="shared" si="5"/>
        <v>87.375681496406287</v>
      </c>
      <c r="O64" s="6">
        <f t="shared" si="6"/>
        <v>-7.6243185035937131</v>
      </c>
      <c r="P64" s="4">
        <v>12</v>
      </c>
      <c r="Q64" s="4">
        <v>9</v>
      </c>
      <c r="R64" s="5">
        <f t="shared" si="7"/>
        <v>95</v>
      </c>
      <c r="S64" s="7">
        <f t="shared" si="8"/>
        <v>0.36944134018176361</v>
      </c>
      <c r="T64" s="8">
        <v>0.1</v>
      </c>
      <c r="U64" s="6">
        <f t="shared" si="9"/>
        <v>80.77672651683099</v>
      </c>
      <c r="V64" s="6">
        <f t="shared" si="10"/>
        <v>-14.22327348316901</v>
      </c>
      <c r="W64" s="9">
        <v>47</v>
      </c>
      <c r="X64" s="9">
        <v>7</v>
      </c>
      <c r="Y64" s="5">
        <f t="shared" si="11"/>
        <v>85</v>
      </c>
      <c r="Z64" s="7">
        <f t="shared" si="12"/>
        <v>0.15865525393145699</v>
      </c>
      <c r="AA64" s="10">
        <v>0.5</v>
      </c>
      <c r="AB64" s="6">
        <f t="shared" si="13"/>
        <v>100</v>
      </c>
      <c r="AC64" s="6">
        <f t="shared" si="14"/>
        <v>15</v>
      </c>
      <c r="AD64" s="9">
        <v>25</v>
      </c>
      <c r="AE64" s="9">
        <v>7</v>
      </c>
      <c r="AF64" s="5">
        <f t="shared" si="15"/>
        <v>85</v>
      </c>
      <c r="AG64" s="7">
        <f t="shared" si="16"/>
        <v>0.15865525393145699</v>
      </c>
      <c r="AH64" s="10">
        <v>0.5</v>
      </c>
      <c r="AI64" s="6">
        <f t="shared" si="17"/>
        <v>100</v>
      </c>
      <c r="AJ64" s="6">
        <f t="shared" si="18"/>
        <v>15</v>
      </c>
    </row>
    <row r="65" spans="1:36" x14ac:dyDescent="0.25">
      <c r="A65" s="4" t="s">
        <v>100</v>
      </c>
      <c r="B65" s="4">
        <v>21</v>
      </c>
      <c r="C65" s="4" t="s">
        <v>2</v>
      </c>
      <c r="D65" s="11">
        <v>2.9</v>
      </c>
      <c r="E65" s="14">
        <v>0.31</v>
      </c>
      <c r="F65" s="5">
        <f t="shared" si="0"/>
        <v>88.75</v>
      </c>
      <c r="G65" s="6">
        <f t="shared" si="1"/>
        <v>104.10613126265767</v>
      </c>
      <c r="H65" s="19">
        <f t="shared" si="2"/>
        <v>15.356131262657676</v>
      </c>
      <c r="I65" s="4">
        <v>25</v>
      </c>
      <c r="J65" s="4">
        <v>9</v>
      </c>
      <c r="K65" s="5">
        <f t="shared" si="3"/>
        <v>95</v>
      </c>
      <c r="L65" s="7">
        <f t="shared" si="4"/>
        <v>0.36944134018176361</v>
      </c>
      <c r="M65" s="8">
        <v>0.4</v>
      </c>
      <c r="N65" s="6">
        <f t="shared" si="5"/>
        <v>96.199793452963007</v>
      </c>
      <c r="O65" s="6">
        <f t="shared" si="6"/>
        <v>1.1997934529630072</v>
      </c>
      <c r="P65" s="4">
        <v>15</v>
      </c>
      <c r="Q65" s="4">
        <v>11</v>
      </c>
      <c r="R65" s="5">
        <f t="shared" si="7"/>
        <v>105</v>
      </c>
      <c r="S65" s="7">
        <f t="shared" si="8"/>
        <v>0.63055865981823644</v>
      </c>
      <c r="T65" s="8">
        <v>0.6</v>
      </c>
      <c r="U65" s="6">
        <f t="shared" si="9"/>
        <v>103.80020654703699</v>
      </c>
      <c r="V65" s="6">
        <f t="shared" si="10"/>
        <v>-1.1997934529630072</v>
      </c>
      <c r="W65" s="9">
        <v>47</v>
      </c>
      <c r="X65" s="9">
        <v>7</v>
      </c>
      <c r="Y65" s="5">
        <f t="shared" si="11"/>
        <v>85</v>
      </c>
      <c r="Z65" s="7">
        <f t="shared" si="12"/>
        <v>0.15865525393145699</v>
      </c>
      <c r="AA65" s="10">
        <v>0.8</v>
      </c>
      <c r="AB65" s="6">
        <f t="shared" si="13"/>
        <v>112.62431850359371</v>
      </c>
      <c r="AC65" s="6">
        <f t="shared" si="14"/>
        <v>27.624318503593713</v>
      </c>
      <c r="AD65" s="9">
        <v>16</v>
      </c>
      <c r="AE65" s="9">
        <v>4</v>
      </c>
      <c r="AF65" s="5">
        <f t="shared" si="15"/>
        <v>70</v>
      </c>
      <c r="AG65" s="7">
        <f t="shared" si="16"/>
        <v>2.2750131948179191E-2</v>
      </c>
      <c r="AH65" s="10">
        <v>0.6</v>
      </c>
      <c r="AI65" s="6">
        <f t="shared" si="17"/>
        <v>103.80020654703699</v>
      </c>
      <c r="AJ65" s="6">
        <f t="shared" si="18"/>
        <v>33.800206547036993</v>
      </c>
    </row>
    <row r="66" spans="1:36" x14ac:dyDescent="0.25">
      <c r="A66" s="4" t="s">
        <v>101</v>
      </c>
      <c r="B66" s="4">
        <v>25</v>
      </c>
      <c r="C66" s="4" t="s">
        <v>3</v>
      </c>
      <c r="D66" s="11">
        <v>2.8</v>
      </c>
      <c r="E66" s="14">
        <v>0</v>
      </c>
      <c r="F66" s="5">
        <f t="shared" si="0"/>
        <v>103.75</v>
      </c>
      <c r="G66" s="6">
        <f t="shared" si="1"/>
        <v>93.600186694734049</v>
      </c>
      <c r="H66" s="19">
        <f t="shared" si="2"/>
        <v>-10.149813305265955</v>
      </c>
      <c r="I66" s="4">
        <v>28</v>
      </c>
      <c r="J66" s="4">
        <v>12</v>
      </c>
      <c r="K66" s="5">
        <f t="shared" si="3"/>
        <v>110</v>
      </c>
      <c r="L66" s="7">
        <f t="shared" si="4"/>
        <v>0.74750746245307709</v>
      </c>
      <c r="M66" s="8">
        <v>0.4</v>
      </c>
      <c r="N66" s="6">
        <f t="shared" si="5"/>
        <v>96.199793452963007</v>
      </c>
      <c r="O66" s="6">
        <f t="shared" si="6"/>
        <v>-13.800206547036993</v>
      </c>
      <c r="P66" s="4">
        <v>11</v>
      </c>
      <c r="Q66" s="4">
        <v>8</v>
      </c>
      <c r="R66" s="5">
        <f t="shared" si="7"/>
        <v>90</v>
      </c>
      <c r="S66" s="7">
        <f t="shared" si="8"/>
        <v>0.25249253754692291</v>
      </c>
      <c r="T66" s="8">
        <v>2.5000000000000001E-2</v>
      </c>
      <c r="U66" s="6">
        <f t="shared" si="9"/>
        <v>70.600540231899188</v>
      </c>
      <c r="V66" s="6">
        <f t="shared" si="10"/>
        <v>-19.399459768100812</v>
      </c>
      <c r="W66" s="9">
        <v>86</v>
      </c>
      <c r="X66" s="9">
        <v>14</v>
      </c>
      <c r="Y66" s="5">
        <f t="shared" si="11"/>
        <v>120</v>
      </c>
      <c r="Z66" s="7">
        <f t="shared" si="12"/>
        <v>0.90878878027413212</v>
      </c>
      <c r="AA66" s="10">
        <v>0.6</v>
      </c>
      <c r="AB66" s="6">
        <f t="shared" si="13"/>
        <v>103.80020654703699</v>
      </c>
      <c r="AC66" s="6">
        <f t="shared" si="14"/>
        <v>-16.199793452963007</v>
      </c>
      <c r="AD66" s="9">
        <v>31</v>
      </c>
      <c r="AE66" s="9">
        <v>9</v>
      </c>
      <c r="AF66" s="5">
        <f t="shared" si="15"/>
        <v>95</v>
      </c>
      <c r="AG66" s="7">
        <f t="shared" si="16"/>
        <v>0.36944134018176361</v>
      </c>
      <c r="AH66" s="10">
        <v>0.6</v>
      </c>
      <c r="AI66" s="6">
        <f t="shared" si="17"/>
        <v>103.80020654703699</v>
      </c>
      <c r="AJ66" s="6">
        <f t="shared" si="18"/>
        <v>8.8002065470369928</v>
      </c>
    </row>
    <row r="67" spans="1:36" x14ac:dyDescent="0.25">
      <c r="A67" s="4" t="s">
        <v>102</v>
      </c>
      <c r="B67" s="4">
        <v>24</v>
      </c>
      <c r="C67" s="4" t="s">
        <v>2</v>
      </c>
      <c r="D67" s="11">
        <v>3.1</v>
      </c>
      <c r="E67" s="14">
        <v>0.31</v>
      </c>
      <c r="F67" s="5">
        <f t="shared" ref="F67:F130" si="19">IF(ISNUMBER(AF67),AVERAGE(K67,R67,Y67,AF67),"")</f>
        <v>110</v>
      </c>
      <c r="G67" s="6">
        <f t="shared" ref="G67:G130" si="20">IF(ISNUMBER(AI67),AVERAGE(N67,U67,AB67,AI67),"")</f>
        <v>105.12258154855358</v>
      </c>
      <c r="H67" s="19">
        <f t="shared" ref="H67:H130" si="21">IF(ISNUMBER(AJ67),AVERAGE(O67,V67,AC67,AJ67), "")</f>
        <v>-4.8774184514464203</v>
      </c>
      <c r="I67" s="4">
        <v>31</v>
      </c>
      <c r="J67" s="4">
        <v>12</v>
      </c>
      <c r="K67" s="5">
        <f t="shared" ref="K67:K130" si="22">IF(ISNUMBER(J67), J67*5 + 50, "")</f>
        <v>110</v>
      </c>
      <c r="L67" s="7">
        <f t="shared" ref="L67:L130" si="23">IF(ISNUMBER(K67), _xlfn.NORM.DIST(K67, 100, 15, TRUE), "")</f>
        <v>0.74750746245307709</v>
      </c>
      <c r="M67" s="8">
        <v>0.7</v>
      </c>
      <c r="N67" s="6">
        <f t="shared" ref="N67:N130" si="24">IF(ISNUMBER(M67),_xlfn.NORM.INV(M67, 100, 15), "")</f>
        <v>107.86600769062061</v>
      </c>
      <c r="O67" s="6">
        <f t="shared" ref="O67:O130" si="25">IF(ISNUMBER(N67),N67-K67,"")</f>
        <v>-2.1339923093793942</v>
      </c>
      <c r="P67" s="20">
        <v>21</v>
      </c>
      <c r="Q67" s="4">
        <v>16</v>
      </c>
      <c r="R67" s="5">
        <f t="shared" ref="R67:R130" si="26">IF(ISNUMBER(Q67), Q67*5 + 50, "")</f>
        <v>130</v>
      </c>
      <c r="S67" s="7">
        <f t="shared" ref="S67:S130" si="27">IF(ISNUMBER(R67), _xlfn.NORM.DIST(R67, 100, 15, TRUE), "")</f>
        <v>0.97724986805182079</v>
      </c>
      <c r="T67" s="8">
        <v>0.8</v>
      </c>
      <c r="U67" s="6">
        <f t="shared" ref="U67:U130" si="28">IF(ISNUMBER(T67),_xlfn.NORM.INV(T67, 100, 15), "")</f>
        <v>112.62431850359371</v>
      </c>
      <c r="V67" s="6">
        <f t="shared" ref="V67:V130" si="29">IF(ISNUMBER(U67),U67-R67,"")</f>
        <v>-17.375681496406287</v>
      </c>
      <c r="W67" s="9">
        <v>72</v>
      </c>
      <c r="X67" s="9">
        <v>11</v>
      </c>
      <c r="Y67" s="5">
        <f t="shared" ref="Y67:Y130" si="30">IF(ISNUMBER(X67), X67*5 + 50, "")</f>
        <v>105</v>
      </c>
      <c r="Z67" s="7">
        <f t="shared" ref="Z67:Z130" si="31">IF(ISNUMBER(Y67), _xlfn.NORM.DIST(Y67, 100, 15, TRUE), "")</f>
        <v>0.63055865981823644</v>
      </c>
      <c r="AA67" s="10">
        <v>0.5</v>
      </c>
      <c r="AB67" s="6">
        <f t="shared" ref="AB67:AB130" si="32">IF(ISNUMBER(AA67),_xlfn.NORM.INV(AA67, 100, 15), "")</f>
        <v>100</v>
      </c>
      <c r="AC67" s="6">
        <f t="shared" ref="AC67:AC130" si="33">IF(ISNUMBER(AB67),AB67-Y67,"")</f>
        <v>-5</v>
      </c>
      <c r="AD67" s="9">
        <v>32</v>
      </c>
      <c r="AE67" s="9">
        <v>9</v>
      </c>
      <c r="AF67" s="5">
        <f t="shared" ref="AF67:AF130" si="34">IF(ISNUMBER(AE67), AE67*5 + 50, "")</f>
        <v>95</v>
      </c>
      <c r="AG67" s="7">
        <f t="shared" ref="AG67:AG130" si="35">IF(ISNUMBER(AF67), _xlfn.NORM.DIST(AF67, 100, 15, TRUE), "")</f>
        <v>0.36944134018176361</v>
      </c>
      <c r="AH67" s="10">
        <v>0.5</v>
      </c>
      <c r="AI67" s="6">
        <f t="shared" ref="AI67:AI130" si="36">IF(ISNUMBER(AH67),_xlfn.NORM.INV(AH67, 100, 15), "")</f>
        <v>100</v>
      </c>
      <c r="AJ67" s="6">
        <f t="shared" ref="AJ67:AJ130" si="37">IF(ISNUMBER(AI67),AI67-AF67,"")</f>
        <v>5</v>
      </c>
    </row>
    <row r="68" spans="1:36" x14ac:dyDescent="0.25">
      <c r="A68" s="4" t="s">
        <v>103</v>
      </c>
      <c r="B68" s="4">
        <v>22</v>
      </c>
      <c r="C68" s="4" t="s">
        <v>2</v>
      </c>
      <c r="D68" s="11">
        <v>3</v>
      </c>
      <c r="E68" s="14">
        <v>0.19</v>
      </c>
      <c r="F68" s="5">
        <f t="shared" si="19"/>
        <v>118.75</v>
      </c>
      <c r="G68" s="6">
        <f t="shared" si="20"/>
        <v>104.10613126265767</v>
      </c>
      <c r="H68" s="19">
        <f t="shared" si="21"/>
        <v>-14.643868737342324</v>
      </c>
      <c r="I68" s="4">
        <v>31</v>
      </c>
      <c r="J68" s="4">
        <v>12</v>
      </c>
      <c r="K68" s="5">
        <f t="shared" si="22"/>
        <v>110</v>
      </c>
      <c r="L68" s="7">
        <f t="shared" si="23"/>
        <v>0.74750746245307709</v>
      </c>
      <c r="M68" s="8">
        <v>0.5</v>
      </c>
      <c r="N68" s="6">
        <f t="shared" si="24"/>
        <v>100</v>
      </c>
      <c r="O68" s="6">
        <f t="shared" si="25"/>
        <v>-10</v>
      </c>
      <c r="P68" s="20">
        <v>19</v>
      </c>
      <c r="Q68" s="4">
        <v>14</v>
      </c>
      <c r="R68" s="5">
        <f t="shared" si="26"/>
        <v>120</v>
      </c>
      <c r="S68" s="7">
        <f t="shared" si="27"/>
        <v>0.90878878027413212</v>
      </c>
      <c r="T68" s="8">
        <v>0.8</v>
      </c>
      <c r="U68" s="6">
        <f t="shared" si="28"/>
        <v>112.62431850359371</v>
      </c>
      <c r="V68" s="6">
        <f t="shared" si="29"/>
        <v>-7.3756814964062869</v>
      </c>
      <c r="W68" s="9">
        <v>97</v>
      </c>
      <c r="X68" s="9">
        <v>16</v>
      </c>
      <c r="Y68" s="5">
        <f t="shared" si="30"/>
        <v>130</v>
      </c>
      <c r="Z68" s="7">
        <f t="shared" si="31"/>
        <v>0.97724986805182079</v>
      </c>
      <c r="AA68" s="10">
        <v>0.6</v>
      </c>
      <c r="AB68" s="6">
        <f t="shared" si="32"/>
        <v>103.80020654703699</v>
      </c>
      <c r="AC68" s="6">
        <f t="shared" si="33"/>
        <v>-26.199793452963007</v>
      </c>
      <c r="AD68" s="9">
        <v>40</v>
      </c>
      <c r="AE68" s="9">
        <v>13</v>
      </c>
      <c r="AF68" s="5">
        <f t="shared" si="34"/>
        <v>115</v>
      </c>
      <c r="AG68" s="7">
        <f t="shared" si="35"/>
        <v>0.84134474606854304</v>
      </c>
      <c r="AH68" s="10">
        <v>0.5</v>
      </c>
      <c r="AI68" s="6">
        <f t="shared" si="36"/>
        <v>100</v>
      </c>
      <c r="AJ68" s="6">
        <f t="shared" si="37"/>
        <v>-15</v>
      </c>
    </row>
    <row r="69" spans="1:36" x14ac:dyDescent="0.25">
      <c r="A69" s="4" t="s">
        <v>104</v>
      </c>
      <c r="B69" s="4">
        <v>23</v>
      </c>
      <c r="C69" s="4" t="s">
        <v>2</v>
      </c>
      <c r="D69" s="11">
        <v>2.8</v>
      </c>
      <c r="E69" s="14">
        <v>0.13</v>
      </c>
      <c r="F69" s="5">
        <f t="shared" si="19"/>
        <v>100</v>
      </c>
      <c r="G69" s="6">
        <f t="shared" si="20"/>
        <v>89.733581498560397</v>
      </c>
      <c r="H69" s="19">
        <f t="shared" si="21"/>
        <v>-10.266418501439606</v>
      </c>
      <c r="I69" s="4">
        <v>19</v>
      </c>
      <c r="J69" s="4">
        <v>6</v>
      </c>
      <c r="K69" s="5">
        <f t="shared" si="22"/>
        <v>80</v>
      </c>
      <c r="L69" s="7">
        <f t="shared" si="23"/>
        <v>9.1211219725867876E-2</v>
      </c>
      <c r="M69" s="8">
        <v>0.3</v>
      </c>
      <c r="N69" s="6">
        <f t="shared" si="24"/>
        <v>92.13399230937938</v>
      </c>
      <c r="O69" s="6">
        <f t="shared" si="25"/>
        <v>12.13399230937938</v>
      </c>
      <c r="P69" s="4">
        <v>10</v>
      </c>
      <c r="Q69" s="4">
        <v>7</v>
      </c>
      <c r="R69" s="5">
        <f t="shared" si="26"/>
        <v>85</v>
      </c>
      <c r="S69" s="7">
        <f t="shared" si="27"/>
        <v>0.15865525393145699</v>
      </c>
      <c r="T69" s="8">
        <v>2.5000000000000001E-2</v>
      </c>
      <c r="U69" s="6">
        <f t="shared" si="28"/>
        <v>70.600540231899188</v>
      </c>
      <c r="V69" s="6">
        <f t="shared" si="29"/>
        <v>-14.399459768100812</v>
      </c>
      <c r="W69" s="9">
        <v>82</v>
      </c>
      <c r="X69" s="9">
        <v>13</v>
      </c>
      <c r="Y69" s="5">
        <f t="shared" si="30"/>
        <v>115</v>
      </c>
      <c r="Z69" s="7">
        <f t="shared" si="31"/>
        <v>0.84134474606854304</v>
      </c>
      <c r="AA69" s="10">
        <v>0.4</v>
      </c>
      <c r="AB69" s="6">
        <f t="shared" si="32"/>
        <v>96.199793452963007</v>
      </c>
      <c r="AC69" s="6">
        <f t="shared" si="33"/>
        <v>-18.800206547036993</v>
      </c>
      <c r="AD69" s="9">
        <v>43</v>
      </c>
      <c r="AE69" s="9">
        <v>14</v>
      </c>
      <c r="AF69" s="5">
        <f t="shared" si="34"/>
        <v>120</v>
      </c>
      <c r="AG69" s="7">
        <f t="shared" si="35"/>
        <v>0.90878878027413212</v>
      </c>
      <c r="AH69" s="10">
        <v>0.5</v>
      </c>
      <c r="AI69" s="6">
        <f t="shared" si="36"/>
        <v>100</v>
      </c>
      <c r="AJ69" s="6">
        <f t="shared" si="37"/>
        <v>-20</v>
      </c>
    </row>
    <row r="70" spans="1:36" x14ac:dyDescent="0.25">
      <c r="A70" s="4" t="s">
        <v>105</v>
      </c>
      <c r="B70" s="4">
        <v>22</v>
      </c>
      <c r="C70" s="4" t="s">
        <v>3</v>
      </c>
      <c r="D70" s="11">
        <v>3.4</v>
      </c>
      <c r="E70" s="14">
        <v>0.19</v>
      </c>
      <c r="F70" s="5">
        <f t="shared" si="19"/>
        <v>106.25</v>
      </c>
      <c r="G70" s="6">
        <f t="shared" si="20"/>
        <v>98.033498077344845</v>
      </c>
      <c r="H70" s="19">
        <f t="shared" si="21"/>
        <v>-8.216501922655155</v>
      </c>
      <c r="I70" s="4">
        <v>27</v>
      </c>
      <c r="J70" s="4">
        <v>10</v>
      </c>
      <c r="K70" s="5">
        <f t="shared" si="22"/>
        <v>100</v>
      </c>
      <c r="L70" s="7">
        <f t="shared" si="23"/>
        <v>0.5</v>
      </c>
      <c r="M70" s="8">
        <v>0.3</v>
      </c>
      <c r="N70" s="6">
        <f t="shared" si="24"/>
        <v>92.13399230937938</v>
      </c>
      <c r="O70" s="6">
        <f t="shared" si="25"/>
        <v>-7.86600769062062</v>
      </c>
      <c r="P70" s="20">
        <v>18</v>
      </c>
      <c r="Q70" s="4">
        <v>13</v>
      </c>
      <c r="R70" s="5">
        <f t="shared" si="26"/>
        <v>115</v>
      </c>
      <c r="S70" s="7">
        <f t="shared" si="27"/>
        <v>0.84134474606854304</v>
      </c>
      <c r="T70" s="8">
        <v>0.4</v>
      </c>
      <c r="U70" s="6">
        <f t="shared" si="28"/>
        <v>96.199793452963007</v>
      </c>
      <c r="V70" s="6">
        <f t="shared" si="29"/>
        <v>-18.800206547036993</v>
      </c>
      <c r="W70" s="9">
        <v>64</v>
      </c>
      <c r="X70" s="9">
        <v>9</v>
      </c>
      <c r="Y70" s="5">
        <f t="shared" si="30"/>
        <v>95</v>
      </c>
      <c r="Z70" s="7">
        <f t="shared" si="31"/>
        <v>0.36944134018176361</v>
      </c>
      <c r="AA70" s="10">
        <v>0.6</v>
      </c>
      <c r="AB70" s="6">
        <f t="shared" si="32"/>
        <v>103.80020654703699</v>
      </c>
      <c r="AC70" s="6">
        <f t="shared" si="33"/>
        <v>8.8002065470369928</v>
      </c>
      <c r="AD70" s="9">
        <v>41</v>
      </c>
      <c r="AE70" s="9">
        <v>13</v>
      </c>
      <c r="AF70" s="5">
        <f t="shared" si="34"/>
        <v>115</v>
      </c>
      <c r="AG70" s="7">
        <f t="shared" si="35"/>
        <v>0.84134474606854304</v>
      </c>
      <c r="AH70" s="10">
        <v>0.5</v>
      </c>
      <c r="AI70" s="6">
        <f t="shared" si="36"/>
        <v>100</v>
      </c>
      <c r="AJ70" s="6">
        <f t="shared" si="37"/>
        <v>-15</v>
      </c>
    </row>
    <row r="71" spans="1:36" x14ac:dyDescent="0.25">
      <c r="A71" s="4" t="s">
        <v>106</v>
      </c>
      <c r="B71" s="4">
        <v>22</v>
      </c>
      <c r="C71" s="4" t="s">
        <v>2</v>
      </c>
      <c r="D71" s="11">
        <v>3.6</v>
      </c>
      <c r="E71" s="14">
        <v>0.19</v>
      </c>
      <c r="F71" s="5">
        <f t="shared" si="19"/>
        <v>92.5</v>
      </c>
      <c r="G71" s="6">
        <f t="shared" si="20"/>
        <v>96.144233265966989</v>
      </c>
      <c r="H71" s="19">
        <f t="shared" si="21"/>
        <v>3.6442332659669958</v>
      </c>
      <c r="I71" s="4">
        <v>20</v>
      </c>
      <c r="J71" s="4">
        <v>7</v>
      </c>
      <c r="K71" s="5">
        <f t="shared" si="22"/>
        <v>85</v>
      </c>
      <c r="L71" s="7">
        <f t="shared" si="23"/>
        <v>0.15865525393145699</v>
      </c>
      <c r="M71" s="8">
        <v>0.6</v>
      </c>
      <c r="N71" s="6">
        <f t="shared" si="24"/>
        <v>103.80020654703699</v>
      </c>
      <c r="O71" s="6">
        <f t="shared" si="25"/>
        <v>18.800206547036993</v>
      </c>
      <c r="P71" s="4">
        <v>11</v>
      </c>
      <c r="Q71" s="4">
        <v>8</v>
      </c>
      <c r="R71" s="5">
        <f t="shared" si="26"/>
        <v>90</v>
      </c>
      <c r="S71" s="7">
        <f t="shared" si="27"/>
        <v>0.25249253754692291</v>
      </c>
      <c r="T71" s="8">
        <v>0.1</v>
      </c>
      <c r="U71" s="6">
        <f t="shared" si="28"/>
        <v>80.77672651683099</v>
      </c>
      <c r="V71" s="6">
        <f t="shared" si="29"/>
        <v>-9.2232734831690095</v>
      </c>
      <c r="W71" s="9">
        <v>59</v>
      </c>
      <c r="X71" s="9">
        <v>9</v>
      </c>
      <c r="Y71" s="5">
        <f t="shared" si="30"/>
        <v>95</v>
      </c>
      <c r="Z71" s="7">
        <f t="shared" si="31"/>
        <v>0.36944134018176361</v>
      </c>
      <c r="AA71" s="10">
        <v>0.4</v>
      </c>
      <c r="AB71" s="6">
        <f t="shared" si="32"/>
        <v>96.199793452963007</v>
      </c>
      <c r="AC71" s="6">
        <f t="shared" si="33"/>
        <v>1.1997934529630072</v>
      </c>
      <c r="AD71" s="9">
        <v>34</v>
      </c>
      <c r="AE71" s="9">
        <v>10</v>
      </c>
      <c r="AF71" s="5">
        <f t="shared" si="34"/>
        <v>100</v>
      </c>
      <c r="AG71" s="7">
        <f t="shared" si="35"/>
        <v>0.5</v>
      </c>
      <c r="AH71" s="10">
        <v>0.6</v>
      </c>
      <c r="AI71" s="6">
        <f t="shared" si="36"/>
        <v>103.80020654703699</v>
      </c>
      <c r="AJ71" s="6">
        <f t="shared" si="37"/>
        <v>3.8002065470369928</v>
      </c>
    </row>
    <row r="72" spans="1:36" x14ac:dyDescent="0.25">
      <c r="A72" s="4" t="s">
        <v>107</v>
      </c>
      <c r="B72" s="4">
        <v>22</v>
      </c>
      <c r="C72" s="4" t="s">
        <v>3</v>
      </c>
      <c r="D72" s="11">
        <v>2.7</v>
      </c>
      <c r="E72" s="14">
        <v>0.19</v>
      </c>
      <c r="F72" s="5">
        <f t="shared" si="19"/>
        <v>112.5</v>
      </c>
      <c r="G72" s="6">
        <f t="shared" si="20"/>
        <v>96.843920374101572</v>
      </c>
      <c r="H72" s="19">
        <f t="shared" si="21"/>
        <v>-15.656079625898432</v>
      </c>
      <c r="I72" s="4">
        <v>27</v>
      </c>
      <c r="J72" s="4">
        <v>10</v>
      </c>
      <c r="K72" s="5">
        <f t="shared" si="22"/>
        <v>100</v>
      </c>
      <c r="L72" s="7">
        <f t="shared" si="23"/>
        <v>0.5</v>
      </c>
      <c r="M72" s="8">
        <v>0.5</v>
      </c>
      <c r="N72" s="6">
        <f t="shared" si="24"/>
        <v>100</v>
      </c>
      <c r="O72" s="6">
        <f t="shared" si="25"/>
        <v>0</v>
      </c>
      <c r="P72" s="4">
        <v>14</v>
      </c>
      <c r="Q72" s="4">
        <v>10</v>
      </c>
      <c r="R72" s="5">
        <f t="shared" si="26"/>
        <v>100</v>
      </c>
      <c r="S72" s="7">
        <f t="shared" si="27"/>
        <v>0.5</v>
      </c>
      <c r="T72" s="8">
        <v>0.2</v>
      </c>
      <c r="U72" s="6">
        <f t="shared" si="28"/>
        <v>87.375681496406287</v>
      </c>
      <c r="V72" s="6">
        <f t="shared" si="29"/>
        <v>-12.624318503593713</v>
      </c>
      <c r="W72" s="9">
        <v>99</v>
      </c>
      <c r="X72" s="9">
        <v>16</v>
      </c>
      <c r="Y72" s="5">
        <f t="shared" si="30"/>
        <v>130</v>
      </c>
      <c r="Z72" s="7">
        <f t="shared" si="31"/>
        <v>0.97724986805182079</v>
      </c>
      <c r="AA72" s="10">
        <v>0.7</v>
      </c>
      <c r="AB72" s="6">
        <f t="shared" si="32"/>
        <v>107.86600769062061</v>
      </c>
      <c r="AC72" s="6">
        <f t="shared" si="33"/>
        <v>-22.133992309379394</v>
      </c>
      <c r="AD72" s="9">
        <v>44</v>
      </c>
      <c r="AE72" s="9">
        <v>14</v>
      </c>
      <c r="AF72" s="5">
        <f t="shared" si="34"/>
        <v>120</v>
      </c>
      <c r="AG72" s="7">
        <f t="shared" si="35"/>
        <v>0.90878878027413212</v>
      </c>
      <c r="AH72" s="10">
        <v>0.3</v>
      </c>
      <c r="AI72" s="6">
        <f t="shared" si="36"/>
        <v>92.13399230937938</v>
      </c>
      <c r="AJ72" s="6">
        <f t="shared" si="37"/>
        <v>-27.86600769062062</v>
      </c>
    </row>
    <row r="73" spans="1:36" x14ac:dyDescent="0.25">
      <c r="A73" s="4" t="s">
        <v>108</v>
      </c>
      <c r="B73" s="4">
        <v>22</v>
      </c>
      <c r="C73" s="4" t="s">
        <v>3</v>
      </c>
      <c r="D73" s="11">
        <v>2.2000000000000002</v>
      </c>
      <c r="E73" s="14">
        <v>0.06</v>
      </c>
      <c r="F73" s="5">
        <f t="shared" si="19"/>
        <v>101.25</v>
      </c>
      <c r="G73" s="6">
        <f t="shared" si="20"/>
        <v>97.083446440585604</v>
      </c>
      <c r="H73" s="19">
        <f t="shared" si="21"/>
        <v>-4.1665535594144032</v>
      </c>
      <c r="I73" s="4">
        <v>25</v>
      </c>
      <c r="J73" s="4">
        <v>9</v>
      </c>
      <c r="K73" s="5">
        <f t="shared" si="22"/>
        <v>95</v>
      </c>
      <c r="L73" s="7">
        <f t="shared" si="23"/>
        <v>0.36944134018176361</v>
      </c>
      <c r="M73" s="8">
        <v>0.5</v>
      </c>
      <c r="N73" s="6">
        <f t="shared" si="24"/>
        <v>100</v>
      </c>
      <c r="O73" s="6">
        <f t="shared" si="25"/>
        <v>5</v>
      </c>
      <c r="P73" s="4">
        <v>10</v>
      </c>
      <c r="Q73" s="4">
        <v>7</v>
      </c>
      <c r="R73" s="5">
        <f t="shared" si="26"/>
        <v>85</v>
      </c>
      <c r="S73" s="7">
        <f t="shared" si="27"/>
        <v>0.15865525393145699</v>
      </c>
      <c r="T73" s="8">
        <v>0.4</v>
      </c>
      <c r="U73" s="6">
        <f t="shared" si="28"/>
        <v>96.199793452963007</v>
      </c>
      <c r="V73" s="6">
        <f t="shared" si="29"/>
        <v>11.199793452963007</v>
      </c>
      <c r="W73" s="9">
        <v>96</v>
      </c>
      <c r="X73" s="9">
        <v>15</v>
      </c>
      <c r="Y73" s="5">
        <f t="shared" si="30"/>
        <v>125</v>
      </c>
      <c r="Z73" s="7">
        <f t="shared" si="31"/>
        <v>0.9522096477271853</v>
      </c>
      <c r="AA73" s="10">
        <v>0.5</v>
      </c>
      <c r="AB73" s="6">
        <f t="shared" si="32"/>
        <v>100</v>
      </c>
      <c r="AC73" s="6">
        <f t="shared" si="33"/>
        <v>-25</v>
      </c>
      <c r="AD73" s="9">
        <v>34</v>
      </c>
      <c r="AE73" s="9">
        <v>10</v>
      </c>
      <c r="AF73" s="5">
        <f t="shared" si="34"/>
        <v>100</v>
      </c>
      <c r="AG73" s="7">
        <f t="shared" si="35"/>
        <v>0.5</v>
      </c>
      <c r="AH73" s="10">
        <v>0.3</v>
      </c>
      <c r="AI73" s="6">
        <f t="shared" si="36"/>
        <v>92.13399230937938</v>
      </c>
      <c r="AJ73" s="6">
        <f t="shared" si="37"/>
        <v>-7.86600769062062</v>
      </c>
    </row>
    <row r="74" spans="1:36" x14ac:dyDescent="0.25">
      <c r="A74" s="4" t="s">
        <v>109</v>
      </c>
      <c r="B74" s="4">
        <v>22</v>
      </c>
      <c r="C74" s="4" t="s">
        <v>3</v>
      </c>
      <c r="D74" s="11">
        <v>3.4</v>
      </c>
      <c r="E74" s="14">
        <v>0.56000000000000005</v>
      </c>
      <c r="F74" s="5">
        <f t="shared" si="19"/>
        <v>107.5</v>
      </c>
      <c r="G74" s="6">
        <f t="shared" si="20"/>
        <v>106.07263318531282</v>
      </c>
      <c r="H74" s="19">
        <f t="shared" si="21"/>
        <v>-1.4273668146871721</v>
      </c>
      <c r="I74" s="4">
        <v>24</v>
      </c>
      <c r="J74" s="4">
        <v>9</v>
      </c>
      <c r="K74" s="5">
        <f t="shared" si="22"/>
        <v>95</v>
      </c>
      <c r="L74" s="7">
        <f t="shared" si="23"/>
        <v>0.36944134018176361</v>
      </c>
      <c r="M74" s="8">
        <v>0.6</v>
      </c>
      <c r="N74" s="6">
        <f t="shared" si="24"/>
        <v>103.80020654703699</v>
      </c>
      <c r="O74" s="6">
        <f t="shared" si="25"/>
        <v>8.8002065470369928</v>
      </c>
      <c r="P74" s="4">
        <v>15</v>
      </c>
      <c r="Q74" s="4">
        <v>11</v>
      </c>
      <c r="R74" s="5">
        <f t="shared" si="26"/>
        <v>105</v>
      </c>
      <c r="S74" s="7">
        <f t="shared" si="27"/>
        <v>0.63055865981823644</v>
      </c>
      <c r="T74" s="8">
        <v>0.5</v>
      </c>
      <c r="U74" s="6">
        <f t="shared" si="28"/>
        <v>100</v>
      </c>
      <c r="V74" s="6">
        <f t="shared" si="29"/>
        <v>-5</v>
      </c>
      <c r="W74" s="9">
        <v>78</v>
      </c>
      <c r="X74" s="9">
        <v>12</v>
      </c>
      <c r="Y74" s="5">
        <f t="shared" si="30"/>
        <v>110</v>
      </c>
      <c r="Z74" s="7">
        <f t="shared" si="31"/>
        <v>0.74750746245307709</v>
      </c>
      <c r="AA74" s="10">
        <v>0.7</v>
      </c>
      <c r="AB74" s="6">
        <f t="shared" si="32"/>
        <v>107.86600769062061</v>
      </c>
      <c r="AC74" s="6">
        <f t="shared" si="33"/>
        <v>-2.1339923093793942</v>
      </c>
      <c r="AD74" s="9">
        <v>44</v>
      </c>
      <c r="AE74" s="9">
        <v>14</v>
      </c>
      <c r="AF74" s="5">
        <f t="shared" si="34"/>
        <v>120</v>
      </c>
      <c r="AG74" s="7">
        <f t="shared" si="35"/>
        <v>0.90878878027413212</v>
      </c>
      <c r="AH74" s="10">
        <v>0.8</v>
      </c>
      <c r="AI74" s="6">
        <f t="shared" si="36"/>
        <v>112.62431850359371</v>
      </c>
      <c r="AJ74" s="6">
        <f t="shared" si="37"/>
        <v>-7.3756814964062869</v>
      </c>
    </row>
    <row r="75" spans="1:36" x14ac:dyDescent="0.25">
      <c r="A75" s="4" t="s">
        <v>110</v>
      </c>
      <c r="B75" s="4">
        <v>23</v>
      </c>
      <c r="C75" s="4" t="s">
        <v>3</v>
      </c>
      <c r="D75" s="11">
        <v>3.5</v>
      </c>
      <c r="E75" s="14">
        <v>0.5</v>
      </c>
      <c r="F75" s="5">
        <f t="shared" si="19"/>
        <v>102.5</v>
      </c>
      <c r="G75" s="6">
        <f t="shared" si="20"/>
        <v>98.033498077344831</v>
      </c>
      <c r="H75" s="19">
        <f t="shared" si="21"/>
        <v>-4.466501922655155</v>
      </c>
      <c r="I75" s="4">
        <v>25</v>
      </c>
      <c r="J75" s="4">
        <v>9</v>
      </c>
      <c r="K75" s="5">
        <f t="shared" si="22"/>
        <v>95</v>
      </c>
      <c r="L75" s="7">
        <f t="shared" si="23"/>
        <v>0.36944134018176361</v>
      </c>
      <c r="M75" s="8">
        <v>0.4</v>
      </c>
      <c r="N75" s="6">
        <f t="shared" si="24"/>
        <v>96.199793452963007</v>
      </c>
      <c r="O75" s="6">
        <f t="shared" si="25"/>
        <v>1.1997934529630072</v>
      </c>
      <c r="P75" s="4">
        <v>14</v>
      </c>
      <c r="Q75" s="4">
        <v>10</v>
      </c>
      <c r="R75" s="5">
        <f t="shared" si="26"/>
        <v>100</v>
      </c>
      <c r="S75" s="7">
        <f t="shared" si="27"/>
        <v>0.5</v>
      </c>
      <c r="T75" s="8">
        <v>0.3</v>
      </c>
      <c r="U75" s="6">
        <f t="shared" si="28"/>
        <v>92.13399230937938</v>
      </c>
      <c r="V75" s="6">
        <f t="shared" si="29"/>
        <v>-7.86600769062062</v>
      </c>
      <c r="W75" s="9">
        <v>72</v>
      </c>
      <c r="X75" s="9">
        <v>11</v>
      </c>
      <c r="Y75" s="5">
        <f t="shared" si="30"/>
        <v>105</v>
      </c>
      <c r="Z75" s="7">
        <f t="shared" si="31"/>
        <v>0.63055865981823644</v>
      </c>
      <c r="AA75" s="10">
        <v>0.5</v>
      </c>
      <c r="AB75" s="6">
        <f t="shared" si="32"/>
        <v>100</v>
      </c>
      <c r="AC75" s="6">
        <f t="shared" si="33"/>
        <v>-5</v>
      </c>
      <c r="AD75" s="9">
        <v>39</v>
      </c>
      <c r="AE75" s="9">
        <v>12</v>
      </c>
      <c r="AF75" s="5">
        <f t="shared" si="34"/>
        <v>110</v>
      </c>
      <c r="AG75" s="7">
        <f t="shared" si="35"/>
        <v>0.74750746245307709</v>
      </c>
      <c r="AH75" s="10">
        <v>0.6</v>
      </c>
      <c r="AI75" s="6">
        <f t="shared" si="36"/>
        <v>103.80020654703699</v>
      </c>
      <c r="AJ75" s="6">
        <f t="shared" si="37"/>
        <v>-6.1997934529630072</v>
      </c>
    </row>
    <row r="76" spans="1:36" x14ac:dyDescent="0.25">
      <c r="A76" s="4" t="s">
        <v>111</v>
      </c>
      <c r="B76" s="4">
        <v>22</v>
      </c>
      <c r="C76" s="4" t="s">
        <v>3</v>
      </c>
      <c r="D76" s="11">
        <v>3</v>
      </c>
      <c r="E76" s="14">
        <v>0.38</v>
      </c>
      <c r="F76" s="5">
        <f t="shared" si="19"/>
        <v>102.5</v>
      </c>
      <c r="G76" s="6">
        <f t="shared" si="20"/>
        <v>94.877418451446417</v>
      </c>
      <c r="H76" s="19">
        <f t="shared" si="21"/>
        <v>-7.6225815485535833</v>
      </c>
      <c r="I76" s="4">
        <v>24</v>
      </c>
      <c r="J76" s="4">
        <v>9</v>
      </c>
      <c r="K76" s="5">
        <f t="shared" si="22"/>
        <v>95</v>
      </c>
      <c r="L76" s="7">
        <f t="shared" si="23"/>
        <v>0.36944134018176361</v>
      </c>
      <c r="M76" s="8">
        <v>0.2</v>
      </c>
      <c r="N76" s="6">
        <f t="shared" si="24"/>
        <v>87.375681496406287</v>
      </c>
      <c r="O76" s="6">
        <f t="shared" si="25"/>
        <v>-7.6243185035937131</v>
      </c>
      <c r="P76" s="4">
        <v>15</v>
      </c>
      <c r="Q76" s="4">
        <v>11</v>
      </c>
      <c r="R76" s="5">
        <f t="shared" si="26"/>
        <v>105</v>
      </c>
      <c r="S76" s="7">
        <f t="shared" si="27"/>
        <v>0.63055865981823644</v>
      </c>
      <c r="T76" s="8">
        <v>0.3</v>
      </c>
      <c r="U76" s="6">
        <f t="shared" si="28"/>
        <v>92.13399230937938</v>
      </c>
      <c r="V76" s="6">
        <f t="shared" si="29"/>
        <v>-12.86600769062062</v>
      </c>
      <c r="W76" s="9">
        <v>93</v>
      </c>
      <c r="X76" s="9">
        <v>15</v>
      </c>
      <c r="Y76" s="5">
        <f t="shared" si="30"/>
        <v>125</v>
      </c>
      <c r="Z76" s="7">
        <f t="shared" si="31"/>
        <v>0.9522096477271853</v>
      </c>
      <c r="AA76" s="10">
        <v>0.5</v>
      </c>
      <c r="AB76" s="6">
        <f t="shared" si="32"/>
        <v>100</v>
      </c>
      <c r="AC76" s="6">
        <f t="shared" si="33"/>
        <v>-25</v>
      </c>
      <c r="AD76" s="9">
        <v>25</v>
      </c>
      <c r="AE76" s="9">
        <v>7</v>
      </c>
      <c r="AF76" s="5">
        <f t="shared" si="34"/>
        <v>85</v>
      </c>
      <c r="AG76" s="7">
        <f t="shared" si="35"/>
        <v>0.15865525393145699</v>
      </c>
      <c r="AH76" s="10">
        <v>0.5</v>
      </c>
      <c r="AI76" s="6">
        <f t="shared" si="36"/>
        <v>100</v>
      </c>
      <c r="AJ76" s="6">
        <f t="shared" si="37"/>
        <v>15</v>
      </c>
    </row>
    <row r="77" spans="1:36" x14ac:dyDescent="0.25">
      <c r="A77" s="4" t="s">
        <v>112</v>
      </c>
      <c r="B77" s="4">
        <v>25</v>
      </c>
      <c r="C77" s="4" t="s">
        <v>2</v>
      </c>
      <c r="D77" s="11">
        <v>3.4</v>
      </c>
      <c r="E77" s="14">
        <v>0.5</v>
      </c>
      <c r="F77" s="5">
        <f t="shared" si="19"/>
        <v>102.5</v>
      </c>
      <c r="G77" s="6">
        <f t="shared" si="20"/>
        <v>102.13962934000253</v>
      </c>
      <c r="H77" s="19">
        <f t="shared" si="21"/>
        <v>-0.36037065999747853</v>
      </c>
      <c r="I77" s="4">
        <v>24</v>
      </c>
      <c r="J77" s="4">
        <v>10</v>
      </c>
      <c r="K77" s="5">
        <f t="shared" si="22"/>
        <v>100</v>
      </c>
      <c r="L77" s="7">
        <f t="shared" si="23"/>
        <v>0.5</v>
      </c>
      <c r="M77" s="8">
        <v>0.5</v>
      </c>
      <c r="N77" s="6">
        <f t="shared" si="24"/>
        <v>100</v>
      </c>
      <c r="O77" s="6">
        <f t="shared" si="25"/>
        <v>0</v>
      </c>
      <c r="P77" s="4">
        <v>14</v>
      </c>
      <c r="Q77" s="4">
        <v>10</v>
      </c>
      <c r="R77" s="5">
        <f t="shared" si="26"/>
        <v>100</v>
      </c>
      <c r="S77" s="7">
        <f t="shared" si="27"/>
        <v>0.5</v>
      </c>
      <c r="T77" s="8">
        <v>0.3</v>
      </c>
      <c r="U77" s="6">
        <f t="shared" si="28"/>
        <v>92.13399230937938</v>
      </c>
      <c r="V77" s="6">
        <f t="shared" si="29"/>
        <v>-7.86600769062062</v>
      </c>
      <c r="W77" s="9">
        <v>85</v>
      </c>
      <c r="X77" s="9">
        <v>14</v>
      </c>
      <c r="Y77" s="5">
        <f t="shared" si="30"/>
        <v>120</v>
      </c>
      <c r="Z77" s="7">
        <f t="shared" si="31"/>
        <v>0.90878878027413212</v>
      </c>
      <c r="AA77" s="10">
        <v>0.8</v>
      </c>
      <c r="AB77" s="6">
        <f t="shared" si="32"/>
        <v>112.62431850359371</v>
      </c>
      <c r="AC77" s="6">
        <f t="shared" si="33"/>
        <v>-7.3756814964062869</v>
      </c>
      <c r="AD77" s="9">
        <v>28</v>
      </c>
      <c r="AE77" s="9">
        <v>8</v>
      </c>
      <c r="AF77" s="5">
        <f t="shared" si="34"/>
        <v>90</v>
      </c>
      <c r="AG77" s="7">
        <f t="shared" si="35"/>
        <v>0.25249253754692291</v>
      </c>
      <c r="AH77" s="10">
        <v>0.6</v>
      </c>
      <c r="AI77" s="6">
        <f t="shared" si="36"/>
        <v>103.80020654703699</v>
      </c>
      <c r="AJ77" s="6">
        <f t="shared" si="37"/>
        <v>13.800206547036993</v>
      </c>
    </row>
    <row r="78" spans="1:36" x14ac:dyDescent="0.25">
      <c r="A78" s="4" t="s">
        <v>113</v>
      </c>
      <c r="B78" s="4">
        <v>22</v>
      </c>
      <c r="C78" s="4" t="s">
        <v>2</v>
      </c>
      <c r="D78" s="11">
        <v>2.7</v>
      </c>
      <c r="E78" s="14">
        <v>0.31</v>
      </c>
      <c r="F78" s="5">
        <f t="shared" si="19"/>
        <v>111.25</v>
      </c>
      <c r="G78" s="6">
        <f t="shared" si="20"/>
        <v>106.07263318531284</v>
      </c>
      <c r="H78" s="19">
        <f t="shared" si="21"/>
        <v>-5.1773668146871721</v>
      </c>
      <c r="I78" s="4">
        <v>27</v>
      </c>
      <c r="J78" s="4">
        <v>10</v>
      </c>
      <c r="K78" s="5">
        <f t="shared" si="22"/>
        <v>100</v>
      </c>
      <c r="L78" s="7">
        <f t="shared" si="23"/>
        <v>0.5</v>
      </c>
      <c r="M78" s="8">
        <v>0.8</v>
      </c>
      <c r="N78" s="6">
        <f t="shared" si="24"/>
        <v>112.62431850359371</v>
      </c>
      <c r="O78" s="6">
        <f t="shared" si="25"/>
        <v>12.624318503593713</v>
      </c>
      <c r="P78" s="20">
        <v>20</v>
      </c>
      <c r="Q78" s="4">
        <v>15</v>
      </c>
      <c r="R78" s="5">
        <f t="shared" si="26"/>
        <v>125</v>
      </c>
      <c r="S78" s="7">
        <f t="shared" si="27"/>
        <v>0.9522096477271853</v>
      </c>
      <c r="T78" s="8">
        <v>0.7</v>
      </c>
      <c r="U78" s="6">
        <f t="shared" si="28"/>
        <v>107.86600769062061</v>
      </c>
      <c r="V78" s="6">
        <f t="shared" si="29"/>
        <v>-17.133992309379394</v>
      </c>
      <c r="W78" s="9">
        <v>83</v>
      </c>
      <c r="X78" s="9">
        <v>13</v>
      </c>
      <c r="Y78" s="5">
        <f t="shared" si="30"/>
        <v>115</v>
      </c>
      <c r="Z78" s="7">
        <f t="shared" si="31"/>
        <v>0.84134474606854304</v>
      </c>
      <c r="AA78" s="10">
        <v>0.5</v>
      </c>
      <c r="AB78" s="6">
        <f t="shared" si="32"/>
        <v>100</v>
      </c>
      <c r="AC78" s="6">
        <f t="shared" si="33"/>
        <v>-15</v>
      </c>
      <c r="AD78" s="9">
        <v>35</v>
      </c>
      <c r="AE78" s="9">
        <v>11</v>
      </c>
      <c r="AF78" s="5">
        <f t="shared" si="34"/>
        <v>105</v>
      </c>
      <c r="AG78" s="7">
        <f t="shared" si="35"/>
        <v>0.63055865981823644</v>
      </c>
      <c r="AH78" s="10">
        <v>0.6</v>
      </c>
      <c r="AI78" s="6">
        <f t="shared" si="36"/>
        <v>103.80020654703699</v>
      </c>
      <c r="AJ78" s="6">
        <f t="shared" si="37"/>
        <v>-1.1997934529630072</v>
      </c>
    </row>
    <row r="79" spans="1:36" x14ac:dyDescent="0.25">
      <c r="A79" s="4" t="s">
        <v>114</v>
      </c>
      <c r="B79" s="4">
        <v>22</v>
      </c>
      <c r="C79" s="4" t="s">
        <v>3</v>
      </c>
      <c r="D79" s="11">
        <v>3.4</v>
      </c>
      <c r="E79" s="14">
        <v>0.25</v>
      </c>
      <c r="F79" s="5">
        <f t="shared" si="19"/>
        <v>101.25</v>
      </c>
      <c r="G79" s="6">
        <f t="shared" si="20"/>
        <v>99.933601350863341</v>
      </c>
      <c r="H79" s="19">
        <f t="shared" si="21"/>
        <v>-1.3163986491366586</v>
      </c>
      <c r="I79" s="4">
        <v>27</v>
      </c>
      <c r="J79" s="4">
        <v>10</v>
      </c>
      <c r="K79" s="5">
        <f t="shared" si="22"/>
        <v>100</v>
      </c>
      <c r="L79" s="7">
        <f t="shared" si="23"/>
        <v>0.5</v>
      </c>
      <c r="M79" s="8">
        <v>0.5</v>
      </c>
      <c r="N79" s="6">
        <f t="shared" si="24"/>
        <v>100</v>
      </c>
      <c r="O79" s="6">
        <f t="shared" si="25"/>
        <v>0</v>
      </c>
      <c r="P79" s="4">
        <v>11</v>
      </c>
      <c r="Q79" s="4">
        <v>8</v>
      </c>
      <c r="R79" s="5">
        <f t="shared" si="26"/>
        <v>90</v>
      </c>
      <c r="S79" s="7">
        <f t="shared" si="27"/>
        <v>0.25249253754692291</v>
      </c>
      <c r="T79" s="8">
        <v>0.3</v>
      </c>
      <c r="U79" s="6">
        <f t="shared" si="28"/>
        <v>92.13399230937938</v>
      </c>
      <c r="V79" s="6">
        <f t="shared" si="29"/>
        <v>2.13399230937938</v>
      </c>
      <c r="W79" s="9">
        <v>89</v>
      </c>
      <c r="X79" s="9">
        <v>14</v>
      </c>
      <c r="Y79" s="5">
        <f t="shared" si="30"/>
        <v>120</v>
      </c>
      <c r="Z79" s="7">
        <f t="shared" si="31"/>
        <v>0.90878878027413212</v>
      </c>
      <c r="AA79" s="10">
        <v>0.6</v>
      </c>
      <c r="AB79" s="6">
        <f t="shared" si="32"/>
        <v>103.80020654703699</v>
      </c>
      <c r="AC79" s="6">
        <f t="shared" si="33"/>
        <v>-16.199793452963007</v>
      </c>
      <c r="AD79" s="9">
        <v>31</v>
      </c>
      <c r="AE79" s="9">
        <v>9</v>
      </c>
      <c r="AF79" s="5">
        <f t="shared" si="34"/>
        <v>95</v>
      </c>
      <c r="AG79" s="7">
        <f t="shared" si="35"/>
        <v>0.36944134018176361</v>
      </c>
      <c r="AH79" s="10">
        <v>0.6</v>
      </c>
      <c r="AI79" s="6">
        <f t="shared" si="36"/>
        <v>103.80020654703699</v>
      </c>
      <c r="AJ79" s="6">
        <f t="shared" si="37"/>
        <v>8.8002065470369928</v>
      </c>
    </row>
    <row r="80" spans="1:36" x14ac:dyDescent="0.25">
      <c r="A80" s="4" t="s">
        <v>115</v>
      </c>
      <c r="B80" s="4">
        <v>22</v>
      </c>
      <c r="C80" s="4" t="s">
        <v>2</v>
      </c>
      <c r="D80" s="11">
        <v>3.1</v>
      </c>
      <c r="E80" s="14">
        <v>0.31</v>
      </c>
      <c r="F80" s="5">
        <f t="shared" si="19"/>
        <v>97.5</v>
      </c>
      <c r="G80" s="6">
        <f t="shared" si="20"/>
        <v>100</v>
      </c>
      <c r="H80" s="19">
        <f t="shared" si="21"/>
        <v>2.5</v>
      </c>
      <c r="I80" s="4">
        <v>31</v>
      </c>
      <c r="J80" s="4">
        <v>12</v>
      </c>
      <c r="K80" s="5">
        <f t="shared" si="22"/>
        <v>110</v>
      </c>
      <c r="L80" s="7">
        <f t="shared" si="23"/>
        <v>0.74750746245307709</v>
      </c>
      <c r="M80" s="8">
        <v>0.5</v>
      </c>
      <c r="N80" s="6">
        <f t="shared" si="24"/>
        <v>100</v>
      </c>
      <c r="O80" s="6">
        <f t="shared" si="25"/>
        <v>-10</v>
      </c>
      <c r="P80" s="4">
        <v>13</v>
      </c>
      <c r="Q80" s="4">
        <v>9</v>
      </c>
      <c r="R80" s="5">
        <f t="shared" si="26"/>
        <v>95</v>
      </c>
      <c r="S80" s="7">
        <f t="shared" si="27"/>
        <v>0.36944134018176361</v>
      </c>
      <c r="T80" s="8">
        <v>0.4</v>
      </c>
      <c r="U80" s="6">
        <f t="shared" si="28"/>
        <v>96.199793452963007</v>
      </c>
      <c r="V80" s="6">
        <f t="shared" si="29"/>
        <v>1.1997934529630072</v>
      </c>
      <c r="W80" s="9">
        <v>59</v>
      </c>
      <c r="X80" s="9">
        <v>9</v>
      </c>
      <c r="Y80" s="5">
        <f t="shared" si="30"/>
        <v>95</v>
      </c>
      <c r="Z80" s="7">
        <f t="shared" si="31"/>
        <v>0.36944134018176361</v>
      </c>
      <c r="AA80" s="10">
        <v>0.5</v>
      </c>
      <c r="AB80" s="6">
        <f t="shared" si="32"/>
        <v>100</v>
      </c>
      <c r="AC80" s="6">
        <f t="shared" si="33"/>
        <v>5</v>
      </c>
      <c r="AD80" s="9">
        <v>28</v>
      </c>
      <c r="AE80" s="9">
        <v>8</v>
      </c>
      <c r="AF80" s="5">
        <f t="shared" si="34"/>
        <v>90</v>
      </c>
      <c r="AG80" s="7">
        <f t="shared" si="35"/>
        <v>0.25249253754692291</v>
      </c>
      <c r="AH80" s="10">
        <v>0.6</v>
      </c>
      <c r="AI80" s="6">
        <f t="shared" si="36"/>
        <v>103.80020654703699</v>
      </c>
      <c r="AJ80" s="6">
        <f t="shared" si="37"/>
        <v>13.800206547036993</v>
      </c>
    </row>
    <row r="81" spans="1:36" x14ac:dyDescent="0.25">
      <c r="A81" s="4" t="s">
        <v>116</v>
      </c>
      <c r="B81" s="4">
        <v>25</v>
      </c>
      <c r="C81" s="4" t="s">
        <v>2</v>
      </c>
      <c r="D81" s="11">
        <v>3.2</v>
      </c>
      <c r="E81" s="14">
        <v>0.25</v>
      </c>
      <c r="F81" s="5">
        <f t="shared" si="19"/>
        <v>115</v>
      </c>
      <c r="G81" s="6">
        <f t="shared" si="20"/>
        <v>113.54464058689481</v>
      </c>
      <c r="H81" s="19">
        <f t="shared" si="21"/>
        <v>-1.4553594131051923</v>
      </c>
      <c r="I81" s="4">
        <v>30</v>
      </c>
      <c r="J81" s="4">
        <v>13</v>
      </c>
      <c r="K81" s="5">
        <f t="shared" si="22"/>
        <v>115</v>
      </c>
      <c r="L81" s="7">
        <f t="shared" si="23"/>
        <v>0.84134474606854304</v>
      </c>
      <c r="M81" s="8">
        <v>0.7</v>
      </c>
      <c r="N81" s="6">
        <f t="shared" si="24"/>
        <v>107.86600769062061</v>
      </c>
      <c r="O81" s="6">
        <f t="shared" si="25"/>
        <v>-7.1339923093793942</v>
      </c>
      <c r="P81" s="4">
        <v>15</v>
      </c>
      <c r="Q81" s="4">
        <v>11</v>
      </c>
      <c r="R81" s="5">
        <f t="shared" si="26"/>
        <v>105</v>
      </c>
      <c r="S81" s="7">
        <f t="shared" si="27"/>
        <v>0.63055865981823644</v>
      </c>
      <c r="T81" s="8">
        <v>0.9</v>
      </c>
      <c r="U81" s="6">
        <f t="shared" si="28"/>
        <v>119.22327348316901</v>
      </c>
      <c r="V81" s="6">
        <f t="shared" si="29"/>
        <v>14.22327348316901</v>
      </c>
      <c r="W81" s="9">
        <v>85</v>
      </c>
      <c r="X81" s="9">
        <v>14</v>
      </c>
      <c r="Y81" s="5">
        <f t="shared" si="30"/>
        <v>120</v>
      </c>
      <c r="Z81" s="7">
        <f t="shared" si="31"/>
        <v>0.90878878027413212</v>
      </c>
      <c r="AA81" s="10">
        <v>0.7</v>
      </c>
      <c r="AB81" s="6">
        <f t="shared" si="32"/>
        <v>107.86600769062061</v>
      </c>
      <c r="AC81" s="6">
        <f t="shared" si="33"/>
        <v>-12.133992309379394</v>
      </c>
      <c r="AD81" s="9">
        <v>43</v>
      </c>
      <c r="AE81" s="9">
        <v>14</v>
      </c>
      <c r="AF81" s="5">
        <f t="shared" si="34"/>
        <v>120</v>
      </c>
      <c r="AG81" s="7">
        <f t="shared" si="35"/>
        <v>0.90878878027413212</v>
      </c>
      <c r="AH81" s="10">
        <v>0.9</v>
      </c>
      <c r="AI81" s="6">
        <f t="shared" si="36"/>
        <v>119.22327348316901</v>
      </c>
      <c r="AJ81" s="6">
        <f t="shared" si="37"/>
        <v>-0.77672651683099048</v>
      </c>
    </row>
    <row r="82" spans="1:36" x14ac:dyDescent="0.25">
      <c r="A82" s="4" t="s">
        <v>117</v>
      </c>
      <c r="B82" s="4">
        <v>24</v>
      </c>
      <c r="C82" s="4" t="s">
        <v>3</v>
      </c>
      <c r="D82" s="11">
        <v>3.2</v>
      </c>
      <c r="E82" s="14">
        <v>0.25</v>
      </c>
      <c r="F82" s="5">
        <f t="shared" si="19"/>
        <v>100</v>
      </c>
      <c r="G82" s="6">
        <f t="shared" si="20"/>
        <v>98.033498077344831</v>
      </c>
      <c r="H82" s="19">
        <f t="shared" si="21"/>
        <v>-1.966501922655155</v>
      </c>
      <c r="I82" s="4">
        <v>21</v>
      </c>
      <c r="J82" s="4">
        <v>7</v>
      </c>
      <c r="K82" s="5">
        <f t="shared" si="22"/>
        <v>85</v>
      </c>
      <c r="L82" s="7">
        <f t="shared" si="23"/>
        <v>0.15865525393145699</v>
      </c>
      <c r="M82" s="8">
        <v>0.5</v>
      </c>
      <c r="N82" s="6">
        <f t="shared" si="24"/>
        <v>100</v>
      </c>
      <c r="O82" s="6">
        <f t="shared" si="25"/>
        <v>15</v>
      </c>
      <c r="P82" s="4">
        <v>12</v>
      </c>
      <c r="Q82" s="4">
        <v>9</v>
      </c>
      <c r="R82" s="5">
        <f t="shared" si="26"/>
        <v>95</v>
      </c>
      <c r="S82" s="7">
        <f t="shared" si="27"/>
        <v>0.36944134018176361</v>
      </c>
      <c r="T82" s="8">
        <v>0.3</v>
      </c>
      <c r="U82" s="6">
        <f t="shared" si="28"/>
        <v>92.13399230937938</v>
      </c>
      <c r="V82" s="6">
        <f t="shared" si="29"/>
        <v>-2.86600769062062</v>
      </c>
      <c r="W82" s="9">
        <v>80</v>
      </c>
      <c r="X82" s="9">
        <v>12</v>
      </c>
      <c r="Y82" s="5">
        <f t="shared" si="30"/>
        <v>110</v>
      </c>
      <c r="Z82" s="7">
        <f t="shared" si="31"/>
        <v>0.74750746245307709</v>
      </c>
      <c r="AA82" s="10">
        <v>0.4</v>
      </c>
      <c r="AB82" s="6">
        <f t="shared" si="32"/>
        <v>96.199793452963007</v>
      </c>
      <c r="AC82" s="6">
        <f t="shared" si="33"/>
        <v>-13.800206547036993</v>
      </c>
      <c r="AD82" s="9">
        <v>39</v>
      </c>
      <c r="AE82" s="9">
        <v>12</v>
      </c>
      <c r="AF82" s="5">
        <f t="shared" si="34"/>
        <v>110</v>
      </c>
      <c r="AG82" s="7">
        <f t="shared" si="35"/>
        <v>0.74750746245307709</v>
      </c>
      <c r="AH82" s="10">
        <v>0.6</v>
      </c>
      <c r="AI82" s="6">
        <f t="shared" si="36"/>
        <v>103.80020654703699</v>
      </c>
      <c r="AJ82" s="6">
        <f t="shared" si="37"/>
        <v>-6.1997934529630072</v>
      </c>
    </row>
    <row r="83" spans="1:36" x14ac:dyDescent="0.25">
      <c r="A83" s="4" t="s">
        <v>118</v>
      </c>
      <c r="B83" s="4">
        <v>23</v>
      </c>
      <c r="C83" s="4" t="s">
        <v>3</v>
      </c>
      <c r="D83" s="11">
        <v>3.1</v>
      </c>
      <c r="E83" s="14">
        <v>0</v>
      </c>
      <c r="F83" s="5">
        <f t="shared" si="19"/>
        <v>98.75</v>
      </c>
      <c r="G83" s="6">
        <f t="shared" si="20"/>
        <v>101.96650192265514</v>
      </c>
      <c r="H83" s="19">
        <f t="shared" si="21"/>
        <v>3.2165019226551514</v>
      </c>
      <c r="I83" s="4">
        <v>21</v>
      </c>
      <c r="J83" s="4">
        <v>7</v>
      </c>
      <c r="K83" s="5">
        <f t="shared" si="22"/>
        <v>85</v>
      </c>
      <c r="L83" s="7">
        <f t="shared" si="23"/>
        <v>0.15865525393145699</v>
      </c>
      <c r="M83" s="8">
        <v>0.6</v>
      </c>
      <c r="N83" s="6">
        <f t="shared" si="24"/>
        <v>103.80020654703699</v>
      </c>
      <c r="O83" s="6">
        <f t="shared" si="25"/>
        <v>18.800206547036993</v>
      </c>
      <c r="P83" s="4">
        <v>11</v>
      </c>
      <c r="Q83" s="4">
        <v>8</v>
      </c>
      <c r="R83" s="5">
        <f t="shared" si="26"/>
        <v>90</v>
      </c>
      <c r="S83" s="7">
        <f t="shared" si="27"/>
        <v>0.25249253754692291</v>
      </c>
      <c r="T83" s="8">
        <v>0.5</v>
      </c>
      <c r="U83" s="6">
        <f t="shared" si="28"/>
        <v>100</v>
      </c>
      <c r="V83" s="6">
        <f t="shared" si="29"/>
        <v>10</v>
      </c>
      <c r="W83" s="9">
        <v>94</v>
      </c>
      <c r="X83" s="9">
        <v>15</v>
      </c>
      <c r="Y83" s="5">
        <f t="shared" si="30"/>
        <v>125</v>
      </c>
      <c r="Z83" s="7">
        <f t="shared" si="31"/>
        <v>0.9522096477271853</v>
      </c>
      <c r="AA83" s="10">
        <v>0.7</v>
      </c>
      <c r="AB83" s="6">
        <f t="shared" si="32"/>
        <v>107.86600769062061</v>
      </c>
      <c r="AC83" s="6">
        <f t="shared" si="33"/>
        <v>-17.133992309379394</v>
      </c>
      <c r="AD83" s="9">
        <v>31</v>
      </c>
      <c r="AE83" s="9">
        <v>9</v>
      </c>
      <c r="AF83" s="5">
        <f t="shared" si="34"/>
        <v>95</v>
      </c>
      <c r="AG83" s="7">
        <f t="shared" si="35"/>
        <v>0.36944134018176361</v>
      </c>
      <c r="AH83" s="10">
        <v>0.4</v>
      </c>
      <c r="AI83" s="6">
        <f t="shared" si="36"/>
        <v>96.199793452963007</v>
      </c>
      <c r="AJ83" s="6">
        <f t="shared" si="37"/>
        <v>1.1997934529630072</v>
      </c>
    </row>
    <row r="84" spans="1:36" x14ac:dyDescent="0.25">
      <c r="A84" s="4" t="s">
        <v>119</v>
      </c>
      <c r="B84" s="4">
        <v>24</v>
      </c>
      <c r="C84" s="4" t="s">
        <v>2</v>
      </c>
      <c r="D84" s="11">
        <v>2.9</v>
      </c>
      <c r="E84" s="14">
        <v>0.18</v>
      </c>
      <c r="F84" s="5">
        <f t="shared" si="19"/>
        <v>95</v>
      </c>
      <c r="G84" s="6">
        <f t="shared" si="20"/>
        <v>100.95005163675924</v>
      </c>
      <c r="H84" s="19">
        <f t="shared" si="21"/>
        <v>5.9500516367592482</v>
      </c>
      <c r="I84" s="4">
        <v>21</v>
      </c>
      <c r="J84" s="4">
        <v>7</v>
      </c>
      <c r="K84" s="5">
        <f t="shared" si="22"/>
        <v>85</v>
      </c>
      <c r="L84" s="7">
        <f t="shared" si="23"/>
        <v>0.15865525393145699</v>
      </c>
      <c r="M84" s="8">
        <v>0.6</v>
      </c>
      <c r="N84" s="6">
        <f t="shared" si="24"/>
        <v>103.80020654703699</v>
      </c>
      <c r="O84" s="6">
        <f t="shared" si="25"/>
        <v>18.800206547036993</v>
      </c>
      <c r="P84" s="4">
        <v>16</v>
      </c>
      <c r="Q84" s="4">
        <v>12</v>
      </c>
      <c r="R84" s="5">
        <f t="shared" si="26"/>
        <v>110</v>
      </c>
      <c r="S84" s="7">
        <f t="shared" si="27"/>
        <v>0.74750746245307709</v>
      </c>
      <c r="T84" s="8">
        <v>0.4</v>
      </c>
      <c r="U84" s="6">
        <f t="shared" si="28"/>
        <v>96.199793452963007</v>
      </c>
      <c r="V84" s="6">
        <f t="shared" si="29"/>
        <v>-13.800206547036993</v>
      </c>
      <c r="W84" s="9">
        <v>68</v>
      </c>
      <c r="X84" s="9">
        <v>10</v>
      </c>
      <c r="Y84" s="5">
        <f t="shared" si="30"/>
        <v>100</v>
      </c>
      <c r="Z84" s="7">
        <f t="shared" si="31"/>
        <v>0.5</v>
      </c>
      <c r="AA84" s="10">
        <v>0.5</v>
      </c>
      <c r="AB84" s="6">
        <f t="shared" si="32"/>
        <v>100</v>
      </c>
      <c r="AC84" s="6">
        <f t="shared" si="33"/>
        <v>0</v>
      </c>
      <c r="AD84" s="9">
        <v>24</v>
      </c>
      <c r="AE84" s="9">
        <v>7</v>
      </c>
      <c r="AF84" s="5">
        <f t="shared" si="34"/>
        <v>85</v>
      </c>
      <c r="AG84" s="7">
        <f t="shared" si="35"/>
        <v>0.15865525393145699</v>
      </c>
      <c r="AH84" s="10">
        <v>0.6</v>
      </c>
      <c r="AI84" s="6">
        <f t="shared" si="36"/>
        <v>103.80020654703699</v>
      </c>
      <c r="AJ84" s="6">
        <f t="shared" si="37"/>
        <v>18.800206547036993</v>
      </c>
    </row>
    <row r="85" spans="1:36" x14ac:dyDescent="0.25">
      <c r="A85" s="4" t="s">
        <v>120</v>
      </c>
      <c r="B85" s="4">
        <v>22</v>
      </c>
      <c r="C85" s="4" t="s">
        <v>2</v>
      </c>
      <c r="D85" s="11">
        <v>2.9</v>
      </c>
      <c r="E85" s="14">
        <v>0.13</v>
      </c>
      <c r="F85" s="5">
        <f t="shared" si="19"/>
        <v>120</v>
      </c>
      <c r="G85" s="6">
        <f t="shared" si="20"/>
        <v>108.97834828258658</v>
      </c>
      <c r="H85" s="19">
        <f t="shared" si="21"/>
        <v>-11.021651717413416</v>
      </c>
      <c r="I85" s="4">
        <v>30</v>
      </c>
      <c r="J85" s="4">
        <v>12</v>
      </c>
      <c r="K85" s="5">
        <f t="shared" si="22"/>
        <v>110</v>
      </c>
      <c r="L85" s="7">
        <f t="shared" si="23"/>
        <v>0.74750746245307709</v>
      </c>
      <c r="M85" s="8">
        <v>0.8</v>
      </c>
      <c r="N85" s="6">
        <f t="shared" si="24"/>
        <v>112.62431850359371</v>
      </c>
      <c r="O85" s="6">
        <f t="shared" si="25"/>
        <v>2.6243185035937131</v>
      </c>
      <c r="P85" s="4">
        <v>15</v>
      </c>
      <c r="Q85" s="4">
        <v>11</v>
      </c>
      <c r="R85" s="5">
        <f t="shared" si="26"/>
        <v>105</v>
      </c>
      <c r="S85" s="7">
        <f t="shared" si="27"/>
        <v>0.63055865981823644</v>
      </c>
      <c r="T85" s="8">
        <v>0.4</v>
      </c>
      <c r="U85" s="6">
        <f t="shared" si="28"/>
        <v>96.199793452963007</v>
      </c>
      <c r="V85" s="6">
        <f t="shared" si="29"/>
        <v>-8.8002065470369928</v>
      </c>
      <c r="W85" s="9">
        <v>101</v>
      </c>
      <c r="X85" s="9">
        <v>16</v>
      </c>
      <c r="Y85" s="5">
        <f t="shared" si="30"/>
        <v>130</v>
      </c>
      <c r="Z85" s="7">
        <f t="shared" si="31"/>
        <v>0.97724986805182079</v>
      </c>
      <c r="AA85" s="10">
        <v>0.7</v>
      </c>
      <c r="AB85" s="6">
        <f t="shared" si="32"/>
        <v>107.86600769062061</v>
      </c>
      <c r="AC85" s="6">
        <f t="shared" si="33"/>
        <v>-22.133992309379394</v>
      </c>
      <c r="AD85" s="9">
        <v>51</v>
      </c>
      <c r="AE85" s="9">
        <v>17</v>
      </c>
      <c r="AF85" s="5">
        <f t="shared" si="34"/>
        <v>135</v>
      </c>
      <c r="AG85" s="7">
        <f t="shared" si="35"/>
        <v>0.99018467137135469</v>
      </c>
      <c r="AH85" s="10">
        <v>0.9</v>
      </c>
      <c r="AI85" s="6">
        <f t="shared" si="36"/>
        <v>119.22327348316901</v>
      </c>
      <c r="AJ85" s="6">
        <f t="shared" si="37"/>
        <v>-15.77672651683099</v>
      </c>
    </row>
    <row r="86" spans="1:36" x14ac:dyDescent="0.25">
      <c r="A86" s="4" t="s">
        <v>121</v>
      </c>
      <c r="B86" s="4">
        <v>24</v>
      </c>
      <c r="C86" s="4" t="s">
        <v>3</v>
      </c>
      <c r="D86" s="11">
        <v>2.8</v>
      </c>
      <c r="E86" s="14">
        <v>0.25</v>
      </c>
      <c r="F86" s="5">
        <f t="shared" si="19"/>
        <v>115</v>
      </c>
      <c r="G86" s="6">
        <f t="shared" si="20"/>
        <v>97.793972010860813</v>
      </c>
      <c r="H86" s="19">
        <f t="shared" si="21"/>
        <v>-17.20602798913918</v>
      </c>
      <c r="I86" s="4">
        <v>33</v>
      </c>
      <c r="J86" s="4">
        <v>14</v>
      </c>
      <c r="K86" s="5">
        <f t="shared" si="22"/>
        <v>120</v>
      </c>
      <c r="L86" s="7">
        <f t="shared" si="23"/>
        <v>0.90878878027413212</v>
      </c>
      <c r="M86" s="8">
        <v>0.4</v>
      </c>
      <c r="N86" s="6">
        <f t="shared" si="24"/>
        <v>96.199793452963007</v>
      </c>
      <c r="O86" s="6">
        <f t="shared" si="25"/>
        <v>-23.800206547036993</v>
      </c>
      <c r="P86" s="4">
        <v>12</v>
      </c>
      <c r="Q86" s="4">
        <v>9</v>
      </c>
      <c r="R86" s="5">
        <f t="shared" si="26"/>
        <v>95</v>
      </c>
      <c r="S86" s="7">
        <f t="shared" si="27"/>
        <v>0.36944134018176361</v>
      </c>
      <c r="T86" s="8">
        <v>0.2</v>
      </c>
      <c r="U86" s="6">
        <f t="shared" si="28"/>
        <v>87.375681496406287</v>
      </c>
      <c r="V86" s="6">
        <f t="shared" si="29"/>
        <v>-7.6243185035937131</v>
      </c>
      <c r="W86" s="9">
        <v>98</v>
      </c>
      <c r="X86" s="9">
        <v>16</v>
      </c>
      <c r="Y86" s="5">
        <f t="shared" si="30"/>
        <v>130</v>
      </c>
      <c r="Z86" s="7">
        <f t="shared" si="31"/>
        <v>0.97724986805182079</v>
      </c>
      <c r="AA86" s="10">
        <v>0.6</v>
      </c>
      <c r="AB86" s="6">
        <f t="shared" si="32"/>
        <v>103.80020654703699</v>
      </c>
      <c r="AC86" s="6">
        <f t="shared" si="33"/>
        <v>-26.199793452963007</v>
      </c>
      <c r="AD86" s="9">
        <v>42</v>
      </c>
      <c r="AE86" s="9">
        <v>13</v>
      </c>
      <c r="AF86" s="5">
        <f t="shared" si="34"/>
        <v>115</v>
      </c>
      <c r="AG86" s="7">
        <f t="shared" si="35"/>
        <v>0.84134474606854304</v>
      </c>
      <c r="AH86" s="10">
        <v>0.6</v>
      </c>
      <c r="AI86" s="6">
        <f t="shared" si="36"/>
        <v>103.80020654703699</v>
      </c>
      <c r="AJ86" s="6">
        <f t="shared" si="37"/>
        <v>-11.199793452963007</v>
      </c>
    </row>
    <row r="87" spans="1:36" x14ac:dyDescent="0.25">
      <c r="A87" s="4" t="s">
        <v>122</v>
      </c>
      <c r="B87" s="4">
        <v>23</v>
      </c>
      <c r="C87" s="4" t="s">
        <v>3</v>
      </c>
      <c r="D87" s="11">
        <v>2.6</v>
      </c>
      <c r="E87" s="14">
        <v>0.38</v>
      </c>
      <c r="F87" s="5">
        <f t="shared" si="19"/>
        <v>93.75</v>
      </c>
      <c r="G87" s="6">
        <f t="shared" si="20"/>
        <v>99.933601350863341</v>
      </c>
      <c r="H87" s="19">
        <f t="shared" si="21"/>
        <v>6.1836013508633414</v>
      </c>
      <c r="I87" s="4">
        <v>23</v>
      </c>
      <c r="J87" s="4">
        <v>8</v>
      </c>
      <c r="K87" s="5">
        <f t="shared" si="22"/>
        <v>90</v>
      </c>
      <c r="L87" s="7">
        <f t="shared" si="23"/>
        <v>0.25249253754692291</v>
      </c>
      <c r="M87" s="8">
        <v>0.5</v>
      </c>
      <c r="N87" s="6">
        <f t="shared" si="24"/>
        <v>100</v>
      </c>
      <c r="O87" s="6">
        <f t="shared" si="25"/>
        <v>10</v>
      </c>
      <c r="P87" s="4">
        <v>12</v>
      </c>
      <c r="Q87" s="4">
        <v>9</v>
      </c>
      <c r="R87" s="5">
        <f t="shared" si="26"/>
        <v>95</v>
      </c>
      <c r="S87" s="7">
        <f t="shared" si="27"/>
        <v>0.36944134018176361</v>
      </c>
      <c r="T87" s="8">
        <v>0.3</v>
      </c>
      <c r="U87" s="6">
        <f t="shared" si="28"/>
        <v>92.13399230937938</v>
      </c>
      <c r="V87" s="6">
        <f t="shared" si="29"/>
        <v>-2.86600769062062</v>
      </c>
      <c r="W87" s="9">
        <v>64</v>
      </c>
      <c r="X87" s="9">
        <v>9</v>
      </c>
      <c r="Y87" s="5">
        <f t="shared" si="30"/>
        <v>95</v>
      </c>
      <c r="Z87" s="7">
        <f t="shared" si="31"/>
        <v>0.36944134018176361</v>
      </c>
      <c r="AA87" s="10">
        <v>0.6</v>
      </c>
      <c r="AB87" s="6">
        <f t="shared" si="32"/>
        <v>103.80020654703699</v>
      </c>
      <c r="AC87" s="6">
        <f t="shared" si="33"/>
        <v>8.8002065470369928</v>
      </c>
      <c r="AD87" s="9">
        <v>30</v>
      </c>
      <c r="AE87" s="9">
        <v>9</v>
      </c>
      <c r="AF87" s="5">
        <f t="shared" si="34"/>
        <v>95</v>
      </c>
      <c r="AG87" s="7">
        <f t="shared" si="35"/>
        <v>0.36944134018176361</v>
      </c>
      <c r="AH87" s="10">
        <v>0.6</v>
      </c>
      <c r="AI87" s="6">
        <f t="shared" si="36"/>
        <v>103.80020654703699</v>
      </c>
      <c r="AJ87" s="6">
        <f t="shared" si="37"/>
        <v>8.8002065470369928</v>
      </c>
    </row>
    <row r="88" spans="1:36" x14ac:dyDescent="0.25">
      <c r="A88" s="4" t="s">
        <v>123</v>
      </c>
      <c r="B88" s="4">
        <v>42</v>
      </c>
      <c r="C88" s="4" t="s">
        <v>2</v>
      </c>
      <c r="D88" s="11">
        <v>3</v>
      </c>
      <c r="E88" s="14">
        <v>0.25</v>
      </c>
      <c r="F88" s="5">
        <f t="shared" si="19"/>
        <v>108.75</v>
      </c>
      <c r="G88" s="6">
        <f t="shared" si="20"/>
        <v>113.42249812733803</v>
      </c>
      <c r="H88" s="19">
        <f t="shared" si="21"/>
        <v>4.6724981273380273</v>
      </c>
      <c r="I88" s="4">
        <v>26</v>
      </c>
      <c r="J88" s="4">
        <v>11</v>
      </c>
      <c r="K88" s="5">
        <f t="shared" si="22"/>
        <v>105</v>
      </c>
      <c r="L88" s="7">
        <f t="shared" si="23"/>
        <v>0.63055865981823644</v>
      </c>
      <c r="M88" s="8">
        <v>0.6</v>
      </c>
      <c r="N88" s="6">
        <f t="shared" si="24"/>
        <v>103.80020654703699</v>
      </c>
      <c r="O88" s="6">
        <f t="shared" si="25"/>
        <v>-1.1997934529630072</v>
      </c>
      <c r="P88" s="20">
        <v>20</v>
      </c>
      <c r="Q88" s="4">
        <v>15</v>
      </c>
      <c r="R88" s="5">
        <f t="shared" si="26"/>
        <v>125</v>
      </c>
      <c r="S88" s="7">
        <f t="shared" si="27"/>
        <v>0.9522096477271853</v>
      </c>
      <c r="T88" s="8">
        <v>0.97499999999999998</v>
      </c>
      <c r="U88" s="6">
        <f t="shared" si="28"/>
        <v>129.3994597681008</v>
      </c>
      <c r="V88" s="6">
        <f t="shared" si="29"/>
        <v>4.3994597681007974</v>
      </c>
      <c r="W88" s="9">
        <v>56</v>
      </c>
      <c r="X88" s="9">
        <v>8</v>
      </c>
      <c r="Y88" s="5">
        <f t="shared" si="30"/>
        <v>90</v>
      </c>
      <c r="Z88" s="7">
        <f t="shared" si="31"/>
        <v>0.25249253754692291</v>
      </c>
      <c r="AA88" s="10">
        <v>0.7</v>
      </c>
      <c r="AB88" s="6">
        <f t="shared" si="32"/>
        <v>107.86600769062061</v>
      </c>
      <c r="AC88" s="6">
        <f t="shared" si="33"/>
        <v>17.866007690620606</v>
      </c>
      <c r="AD88" s="9">
        <v>39</v>
      </c>
      <c r="AE88" s="9">
        <v>13</v>
      </c>
      <c r="AF88" s="5">
        <f t="shared" si="34"/>
        <v>115</v>
      </c>
      <c r="AG88" s="7">
        <f t="shared" si="35"/>
        <v>0.84134474606854304</v>
      </c>
      <c r="AH88" s="10">
        <v>0.8</v>
      </c>
      <c r="AI88" s="6">
        <f t="shared" si="36"/>
        <v>112.62431850359371</v>
      </c>
      <c r="AJ88" s="6">
        <f t="shared" si="37"/>
        <v>-2.3756814964062869</v>
      </c>
    </row>
    <row r="89" spans="1:36" x14ac:dyDescent="0.25">
      <c r="A89" s="4" t="s">
        <v>124</v>
      </c>
      <c r="B89" s="4">
        <v>22</v>
      </c>
      <c r="C89" s="4" t="s">
        <v>3</v>
      </c>
      <c r="D89" s="11">
        <v>3.6</v>
      </c>
      <c r="E89" s="14">
        <v>0.31</v>
      </c>
      <c r="F89" s="5">
        <f t="shared" si="19"/>
        <v>106.25</v>
      </c>
      <c r="G89" s="6">
        <f t="shared" si="20"/>
        <v>102.91655355941438</v>
      </c>
      <c r="H89" s="19">
        <f t="shared" si="21"/>
        <v>-3.3334464405856004</v>
      </c>
      <c r="I89" s="4">
        <v>28</v>
      </c>
      <c r="J89" s="4">
        <v>11</v>
      </c>
      <c r="K89" s="5">
        <f t="shared" si="22"/>
        <v>105</v>
      </c>
      <c r="L89" s="7">
        <f t="shared" si="23"/>
        <v>0.63055865981823644</v>
      </c>
      <c r="M89" s="8">
        <v>0.7</v>
      </c>
      <c r="N89" s="6">
        <f t="shared" si="24"/>
        <v>107.86600769062061</v>
      </c>
      <c r="O89" s="6">
        <f t="shared" si="25"/>
        <v>2.8660076906206058</v>
      </c>
      <c r="P89" s="4">
        <v>11</v>
      </c>
      <c r="Q89" s="4">
        <v>8</v>
      </c>
      <c r="R89" s="5">
        <f t="shared" si="26"/>
        <v>90</v>
      </c>
      <c r="S89" s="7">
        <f t="shared" si="27"/>
        <v>0.25249253754692291</v>
      </c>
      <c r="T89" s="8">
        <v>0.4</v>
      </c>
      <c r="U89" s="6">
        <f t="shared" si="28"/>
        <v>96.199793452963007</v>
      </c>
      <c r="V89" s="6">
        <f t="shared" si="29"/>
        <v>6.1997934529630072</v>
      </c>
      <c r="W89" s="9">
        <v>96</v>
      </c>
      <c r="X89" s="9">
        <v>15</v>
      </c>
      <c r="Y89" s="5">
        <f t="shared" si="30"/>
        <v>125</v>
      </c>
      <c r="Z89" s="7">
        <f t="shared" si="31"/>
        <v>0.9522096477271853</v>
      </c>
      <c r="AA89" s="10">
        <v>0.6</v>
      </c>
      <c r="AB89" s="6">
        <f t="shared" si="32"/>
        <v>103.80020654703699</v>
      </c>
      <c r="AC89" s="6">
        <f t="shared" si="33"/>
        <v>-21.199793452963007</v>
      </c>
      <c r="AD89" s="9">
        <v>37</v>
      </c>
      <c r="AE89" s="9">
        <v>11</v>
      </c>
      <c r="AF89" s="5">
        <f t="shared" si="34"/>
        <v>105</v>
      </c>
      <c r="AG89" s="7">
        <f t="shared" si="35"/>
        <v>0.63055865981823644</v>
      </c>
      <c r="AH89" s="10">
        <v>0.6</v>
      </c>
      <c r="AI89" s="6">
        <f t="shared" si="36"/>
        <v>103.80020654703699</v>
      </c>
      <c r="AJ89" s="6">
        <f t="shared" si="37"/>
        <v>-1.1997934529630072</v>
      </c>
    </row>
    <row r="90" spans="1:36" x14ac:dyDescent="0.25">
      <c r="A90" s="4" t="s">
        <v>125</v>
      </c>
      <c r="B90" s="4">
        <v>21</v>
      </c>
      <c r="C90" s="4" t="s">
        <v>3</v>
      </c>
      <c r="D90" s="11">
        <v>3.1</v>
      </c>
      <c r="E90" s="14">
        <v>0.13</v>
      </c>
      <c r="F90" s="5">
        <f t="shared" si="19"/>
        <v>110</v>
      </c>
      <c r="G90" s="6">
        <f t="shared" si="20"/>
        <v>98.9835497141041</v>
      </c>
      <c r="H90" s="19">
        <f t="shared" si="21"/>
        <v>-11.016450285895907</v>
      </c>
      <c r="I90" s="4">
        <v>31</v>
      </c>
      <c r="J90" s="4">
        <v>12</v>
      </c>
      <c r="K90" s="5">
        <f t="shared" si="22"/>
        <v>110</v>
      </c>
      <c r="L90" s="7">
        <f t="shared" si="23"/>
        <v>0.74750746245307709</v>
      </c>
      <c r="M90" s="8">
        <v>0.5</v>
      </c>
      <c r="N90" s="6">
        <f t="shared" si="24"/>
        <v>100</v>
      </c>
      <c r="O90" s="6">
        <f t="shared" si="25"/>
        <v>-10</v>
      </c>
      <c r="P90" s="4">
        <v>16</v>
      </c>
      <c r="Q90" s="4">
        <v>12</v>
      </c>
      <c r="R90" s="5">
        <f t="shared" si="26"/>
        <v>110</v>
      </c>
      <c r="S90" s="7">
        <f t="shared" si="27"/>
        <v>0.74750746245307709</v>
      </c>
      <c r="T90" s="8">
        <v>0.3</v>
      </c>
      <c r="U90" s="6">
        <f t="shared" si="28"/>
        <v>92.13399230937938</v>
      </c>
      <c r="V90" s="6">
        <f t="shared" si="29"/>
        <v>-17.86600769062062</v>
      </c>
      <c r="W90" s="9">
        <v>94</v>
      </c>
      <c r="X90" s="9">
        <v>15</v>
      </c>
      <c r="Y90" s="5">
        <f t="shared" si="30"/>
        <v>125</v>
      </c>
      <c r="Z90" s="7">
        <f t="shared" si="31"/>
        <v>0.9522096477271853</v>
      </c>
      <c r="AA90" s="10">
        <v>0.6</v>
      </c>
      <c r="AB90" s="6">
        <f t="shared" si="32"/>
        <v>103.80020654703699</v>
      </c>
      <c r="AC90" s="6">
        <f t="shared" si="33"/>
        <v>-21.199793452963007</v>
      </c>
      <c r="AD90" s="9">
        <v>32</v>
      </c>
      <c r="AE90" s="9">
        <v>9</v>
      </c>
      <c r="AF90" s="5">
        <f t="shared" si="34"/>
        <v>95</v>
      </c>
      <c r="AG90" s="7">
        <f t="shared" si="35"/>
        <v>0.36944134018176361</v>
      </c>
      <c r="AH90" s="10">
        <v>0.5</v>
      </c>
      <c r="AI90" s="6">
        <f t="shared" si="36"/>
        <v>100</v>
      </c>
      <c r="AJ90" s="6">
        <f t="shared" si="37"/>
        <v>5</v>
      </c>
    </row>
    <row r="91" spans="1:36" x14ac:dyDescent="0.25">
      <c r="A91" s="4" t="s">
        <v>126</v>
      </c>
      <c r="B91" s="4">
        <v>21</v>
      </c>
      <c r="C91" s="4" t="s">
        <v>3</v>
      </c>
      <c r="D91" s="11">
        <v>3.4</v>
      </c>
      <c r="E91" s="14">
        <v>0.31</v>
      </c>
      <c r="F91" s="5">
        <f t="shared" si="19"/>
        <v>103.75</v>
      </c>
      <c r="G91" s="6">
        <f t="shared" si="20"/>
        <v>105.05618289941691</v>
      </c>
      <c r="H91" s="19">
        <f t="shared" si="21"/>
        <v>1.3061828994169247</v>
      </c>
      <c r="I91" s="4">
        <v>31</v>
      </c>
      <c r="J91" s="4">
        <v>12</v>
      </c>
      <c r="K91" s="5">
        <f t="shared" si="22"/>
        <v>110</v>
      </c>
      <c r="L91" s="7">
        <f t="shared" si="23"/>
        <v>0.74750746245307709</v>
      </c>
      <c r="M91" s="8">
        <v>0.6</v>
      </c>
      <c r="N91" s="6">
        <f t="shared" si="24"/>
        <v>103.80020654703699</v>
      </c>
      <c r="O91" s="6">
        <f t="shared" si="25"/>
        <v>-6.1997934529630072</v>
      </c>
      <c r="P91" s="4">
        <v>8</v>
      </c>
      <c r="Q91" s="4">
        <v>5</v>
      </c>
      <c r="R91" s="5">
        <f t="shared" si="26"/>
        <v>75</v>
      </c>
      <c r="S91" s="7">
        <f t="shared" si="27"/>
        <v>4.7790352272814703E-2</v>
      </c>
      <c r="T91" s="8">
        <v>0.5</v>
      </c>
      <c r="U91" s="6">
        <f t="shared" si="28"/>
        <v>100</v>
      </c>
      <c r="V91" s="6">
        <f t="shared" si="29"/>
        <v>25</v>
      </c>
      <c r="W91" s="9">
        <v>78</v>
      </c>
      <c r="X91" s="9">
        <v>12</v>
      </c>
      <c r="Y91" s="5">
        <f t="shared" si="30"/>
        <v>110</v>
      </c>
      <c r="Z91" s="7">
        <f t="shared" si="31"/>
        <v>0.74750746245307709</v>
      </c>
      <c r="AA91" s="10">
        <v>0.8</v>
      </c>
      <c r="AB91" s="6">
        <f t="shared" si="32"/>
        <v>112.62431850359371</v>
      </c>
      <c r="AC91" s="6">
        <f t="shared" si="33"/>
        <v>2.6243185035937131</v>
      </c>
      <c r="AD91" s="9">
        <v>43</v>
      </c>
      <c r="AE91" s="9">
        <v>14</v>
      </c>
      <c r="AF91" s="5">
        <f t="shared" si="34"/>
        <v>120</v>
      </c>
      <c r="AG91" s="7">
        <f t="shared" si="35"/>
        <v>0.90878878027413212</v>
      </c>
      <c r="AH91" s="10">
        <v>0.6</v>
      </c>
      <c r="AI91" s="6">
        <f t="shared" si="36"/>
        <v>103.80020654703699</v>
      </c>
      <c r="AJ91" s="6">
        <f t="shared" si="37"/>
        <v>-16.199793452963007</v>
      </c>
    </row>
    <row r="92" spans="1:36" x14ac:dyDescent="0.25">
      <c r="A92" s="4" t="s">
        <v>127</v>
      </c>
      <c r="B92" s="4">
        <v>22</v>
      </c>
      <c r="C92" s="4" t="s">
        <v>3</v>
      </c>
      <c r="D92" s="11">
        <v>2</v>
      </c>
      <c r="E92" s="14">
        <v>0.06</v>
      </c>
      <c r="F92" s="5">
        <f t="shared" si="19"/>
        <v>95</v>
      </c>
      <c r="G92" s="6">
        <f t="shared" si="20"/>
        <v>91.960864892032006</v>
      </c>
      <c r="H92" s="19">
        <f t="shared" si="21"/>
        <v>-3.0391351079679865</v>
      </c>
      <c r="I92" s="4">
        <v>20</v>
      </c>
      <c r="J92" s="4">
        <v>7</v>
      </c>
      <c r="K92" s="5">
        <f t="shared" si="22"/>
        <v>85</v>
      </c>
      <c r="L92" s="7">
        <f t="shared" si="23"/>
        <v>0.15865525393145699</v>
      </c>
      <c r="M92" s="8">
        <v>0.4</v>
      </c>
      <c r="N92" s="6">
        <f t="shared" si="24"/>
        <v>96.199793452963007</v>
      </c>
      <c r="O92" s="6">
        <f t="shared" si="25"/>
        <v>11.199793452963007</v>
      </c>
      <c r="P92" s="4">
        <v>14</v>
      </c>
      <c r="Q92" s="4">
        <v>10</v>
      </c>
      <c r="R92" s="5">
        <f t="shared" si="26"/>
        <v>100</v>
      </c>
      <c r="S92" s="7">
        <f t="shared" si="27"/>
        <v>0.5</v>
      </c>
      <c r="T92" s="8">
        <v>0.2</v>
      </c>
      <c r="U92" s="6">
        <f t="shared" si="28"/>
        <v>87.375681496406287</v>
      </c>
      <c r="V92" s="6">
        <f t="shared" si="29"/>
        <v>-12.624318503593713</v>
      </c>
      <c r="W92" s="9">
        <v>63</v>
      </c>
      <c r="X92" s="9">
        <v>9</v>
      </c>
      <c r="Y92" s="5">
        <f t="shared" si="30"/>
        <v>95</v>
      </c>
      <c r="Z92" s="7">
        <f t="shared" si="31"/>
        <v>0.36944134018176361</v>
      </c>
      <c r="AA92" s="10">
        <v>0.3</v>
      </c>
      <c r="AB92" s="6">
        <f t="shared" si="32"/>
        <v>92.13399230937938</v>
      </c>
      <c r="AC92" s="6">
        <f t="shared" si="33"/>
        <v>-2.86600769062062</v>
      </c>
      <c r="AD92" s="9">
        <v>34</v>
      </c>
      <c r="AE92" s="9">
        <v>10</v>
      </c>
      <c r="AF92" s="5">
        <f t="shared" si="34"/>
        <v>100</v>
      </c>
      <c r="AG92" s="7">
        <f t="shared" si="35"/>
        <v>0.5</v>
      </c>
      <c r="AH92" s="10">
        <v>0.3</v>
      </c>
      <c r="AI92" s="6">
        <f t="shared" si="36"/>
        <v>92.13399230937938</v>
      </c>
      <c r="AJ92" s="6">
        <f t="shared" si="37"/>
        <v>-7.86600769062062</v>
      </c>
    </row>
    <row r="93" spans="1:36" x14ac:dyDescent="0.25">
      <c r="A93" s="4" t="s">
        <v>128</v>
      </c>
      <c r="B93" s="4">
        <v>19</v>
      </c>
      <c r="C93" s="4" t="s">
        <v>2</v>
      </c>
      <c r="D93" s="11">
        <v>2.6</v>
      </c>
      <c r="E93" s="14">
        <v>0.38</v>
      </c>
      <c r="F93" s="5">
        <f t="shared" si="19"/>
        <v>106.25</v>
      </c>
      <c r="G93" s="6">
        <f t="shared" si="20"/>
        <v>105.05618289941692</v>
      </c>
      <c r="H93" s="19">
        <f t="shared" si="21"/>
        <v>-1.1938171005830753</v>
      </c>
      <c r="I93" s="4">
        <v>27</v>
      </c>
      <c r="J93" s="4">
        <v>10</v>
      </c>
      <c r="K93" s="5">
        <f t="shared" si="22"/>
        <v>100</v>
      </c>
      <c r="L93" s="7">
        <f t="shared" si="23"/>
        <v>0.5</v>
      </c>
      <c r="M93" s="8">
        <v>0.6</v>
      </c>
      <c r="N93" s="6">
        <f t="shared" si="24"/>
        <v>103.80020654703699</v>
      </c>
      <c r="O93" s="6">
        <f t="shared" si="25"/>
        <v>3.8002065470369928</v>
      </c>
      <c r="P93" s="20">
        <v>18</v>
      </c>
      <c r="Q93" s="4">
        <v>13</v>
      </c>
      <c r="R93" s="5">
        <f t="shared" si="26"/>
        <v>115</v>
      </c>
      <c r="S93" s="7">
        <f t="shared" si="27"/>
        <v>0.84134474606854304</v>
      </c>
      <c r="T93" s="8">
        <v>0.8</v>
      </c>
      <c r="U93" s="6">
        <f t="shared" si="28"/>
        <v>112.62431850359371</v>
      </c>
      <c r="V93" s="6">
        <f t="shared" si="29"/>
        <v>-2.3756814964062869</v>
      </c>
      <c r="W93" s="9">
        <v>84</v>
      </c>
      <c r="X93" s="9">
        <v>13</v>
      </c>
      <c r="Y93" s="5">
        <f t="shared" si="30"/>
        <v>115</v>
      </c>
      <c r="Z93" s="7">
        <f t="shared" si="31"/>
        <v>0.84134474606854304</v>
      </c>
      <c r="AA93" s="10">
        <v>0.6</v>
      </c>
      <c r="AB93" s="6">
        <f t="shared" si="32"/>
        <v>103.80020654703699</v>
      </c>
      <c r="AC93" s="6">
        <f t="shared" si="33"/>
        <v>-11.199793452963007</v>
      </c>
      <c r="AD93" s="9">
        <v>32</v>
      </c>
      <c r="AE93" s="9">
        <v>9</v>
      </c>
      <c r="AF93" s="5">
        <f t="shared" si="34"/>
        <v>95</v>
      </c>
      <c r="AG93" s="7">
        <f t="shared" si="35"/>
        <v>0.36944134018176361</v>
      </c>
      <c r="AH93" s="10">
        <v>0.5</v>
      </c>
      <c r="AI93" s="6">
        <f t="shared" si="36"/>
        <v>100</v>
      </c>
      <c r="AJ93" s="6">
        <f t="shared" si="37"/>
        <v>5</v>
      </c>
    </row>
    <row r="94" spans="1:36" x14ac:dyDescent="0.25">
      <c r="A94" s="4" t="s">
        <v>129</v>
      </c>
      <c r="B94" s="4">
        <v>22</v>
      </c>
      <c r="C94" s="4" t="s">
        <v>3</v>
      </c>
      <c r="D94" s="11">
        <v>3.2</v>
      </c>
      <c r="E94" s="14">
        <v>0.19</v>
      </c>
      <c r="F94" s="5">
        <f t="shared" si="19"/>
        <v>101.25</v>
      </c>
      <c r="G94" s="6">
        <f t="shared" si="20"/>
        <v>99.760473933515968</v>
      </c>
      <c r="H94" s="19">
        <f t="shared" si="21"/>
        <v>-1.4895260664840286</v>
      </c>
      <c r="I94" s="4">
        <v>28</v>
      </c>
      <c r="J94" s="4">
        <v>11</v>
      </c>
      <c r="K94" s="5">
        <f t="shared" si="22"/>
        <v>105</v>
      </c>
      <c r="L94" s="7">
        <f t="shared" si="23"/>
        <v>0.63055865981823644</v>
      </c>
      <c r="M94" s="8">
        <v>0.6</v>
      </c>
      <c r="N94" s="6">
        <f t="shared" si="24"/>
        <v>103.80020654703699</v>
      </c>
      <c r="O94" s="6">
        <f t="shared" si="25"/>
        <v>-1.1997934529630072</v>
      </c>
      <c r="P94" s="4">
        <v>12</v>
      </c>
      <c r="Q94" s="4">
        <v>9</v>
      </c>
      <c r="R94" s="5">
        <f t="shared" si="26"/>
        <v>95</v>
      </c>
      <c r="S94" s="7">
        <f t="shared" si="27"/>
        <v>0.36944134018176361</v>
      </c>
      <c r="T94" s="8">
        <v>0.2</v>
      </c>
      <c r="U94" s="6">
        <f t="shared" si="28"/>
        <v>87.375681496406287</v>
      </c>
      <c r="V94" s="6">
        <f t="shared" si="29"/>
        <v>-7.6243185035937131</v>
      </c>
      <c r="W94" s="9">
        <v>53</v>
      </c>
      <c r="X94" s="9">
        <v>8</v>
      </c>
      <c r="Y94" s="5">
        <f t="shared" si="30"/>
        <v>90</v>
      </c>
      <c r="Z94" s="7">
        <f t="shared" si="31"/>
        <v>0.25249253754692291</v>
      </c>
      <c r="AA94" s="10">
        <v>0.5</v>
      </c>
      <c r="AB94" s="6">
        <f t="shared" si="32"/>
        <v>100</v>
      </c>
      <c r="AC94" s="6">
        <f t="shared" si="33"/>
        <v>10</v>
      </c>
      <c r="AD94" s="9">
        <v>40</v>
      </c>
      <c r="AE94" s="9">
        <v>13</v>
      </c>
      <c r="AF94" s="5">
        <f t="shared" si="34"/>
        <v>115</v>
      </c>
      <c r="AG94" s="7">
        <f t="shared" si="35"/>
        <v>0.84134474606854304</v>
      </c>
      <c r="AH94" s="10">
        <v>0.7</v>
      </c>
      <c r="AI94" s="6">
        <f t="shared" si="36"/>
        <v>107.86600769062061</v>
      </c>
      <c r="AJ94" s="6">
        <f t="shared" si="37"/>
        <v>-7.1339923093793942</v>
      </c>
    </row>
    <row r="95" spans="1:36" x14ac:dyDescent="0.25">
      <c r="A95" s="4" t="s">
        <v>130</v>
      </c>
      <c r="B95" s="4">
        <v>21</v>
      </c>
      <c r="C95" s="4" t="s">
        <v>3</v>
      </c>
      <c r="D95" s="11">
        <v>2.7</v>
      </c>
      <c r="E95" s="14">
        <v>0</v>
      </c>
      <c r="F95" s="5">
        <f t="shared" si="19"/>
        <v>98.75</v>
      </c>
      <c r="G95" s="6">
        <f t="shared" si="20"/>
        <v>96.06699615468969</v>
      </c>
      <c r="H95" s="19">
        <f t="shared" si="21"/>
        <v>-2.68300384531031</v>
      </c>
      <c r="I95" s="4">
        <v>20</v>
      </c>
      <c r="J95" s="4">
        <v>7</v>
      </c>
      <c r="K95" s="5">
        <f t="shared" si="22"/>
        <v>85</v>
      </c>
      <c r="L95" s="7">
        <f t="shared" si="23"/>
        <v>0.15865525393145699</v>
      </c>
      <c r="M95" s="8">
        <v>0.3</v>
      </c>
      <c r="N95" s="6">
        <f t="shared" si="24"/>
        <v>92.13399230937938</v>
      </c>
      <c r="O95" s="6">
        <f t="shared" si="25"/>
        <v>7.13399230937938</v>
      </c>
      <c r="P95" s="4">
        <v>12</v>
      </c>
      <c r="Q95" s="4">
        <v>9</v>
      </c>
      <c r="R95" s="5">
        <f t="shared" si="26"/>
        <v>95</v>
      </c>
      <c r="S95" s="7">
        <f t="shared" si="27"/>
        <v>0.36944134018176361</v>
      </c>
      <c r="T95" s="8">
        <v>0.3</v>
      </c>
      <c r="U95" s="6">
        <f t="shared" si="28"/>
        <v>92.13399230937938</v>
      </c>
      <c r="V95" s="6">
        <f t="shared" si="29"/>
        <v>-2.86600769062062</v>
      </c>
      <c r="W95" s="9">
        <v>95</v>
      </c>
      <c r="X95" s="9">
        <v>15</v>
      </c>
      <c r="Y95" s="5">
        <f t="shared" si="30"/>
        <v>125</v>
      </c>
      <c r="Z95" s="7">
        <f t="shared" si="31"/>
        <v>0.9522096477271853</v>
      </c>
      <c r="AA95" s="10">
        <v>0.5</v>
      </c>
      <c r="AB95" s="6">
        <f t="shared" si="32"/>
        <v>100</v>
      </c>
      <c r="AC95" s="6">
        <f t="shared" si="33"/>
        <v>-25</v>
      </c>
      <c r="AD95" s="9">
        <v>29</v>
      </c>
      <c r="AE95" s="9">
        <v>8</v>
      </c>
      <c r="AF95" s="5">
        <f t="shared" si="34"/>
        <v>90</v>
      </c>
      <c r="AG95" s="7">
        <f t="shared" si="35"/>
        <v>0.25249253754692291</v>
      </c>
      <c r="AH95" s="10">
        <v>0.5</v>
      </c>
      <c r="AI95" s="6">
        <f t="shared" si="36"/>
        <v>100</v>
      </c>
      <c r="AJ95" s="6">
        <f t="shared" si="37"/>
        <v>10</v>
      </c>
    </row>
    <row r="96" spans="1:36" x14ac:dyDescent="0.25">
      <c r="A96" s="4" t="s">
        <v>131</v>
      </c>
      <c r="B96" s="4">
        <v>25</v>
      </c>
      <c r="C96" s="4" t="s">
        <v>3</v>
      </c>
      <c r="D96" s="11">
        <v>3.5</v>
      </c>
      <c r="E96" s="14">
        <v>0.19</v>
      </c>
      <c r="F96" s="5">
        <f t="shared" si="19"/>
        <v>117.5</v>
      </c>
      <c r="G96" s="6">
        <f t="shared" si="20"/>
        <v>97.793972010860813</v>
      </c>
      <c r="H96" s="19">
        <f t="shared" si="21"/>
        <v>-19.70602798913918</v>
      </c>
      <c r="I96" s="4">
        <v>33</v>
      </c>
      <c r="J96" s="4">
        <v>14</v>
      </c>
      <c r="K96" s="5">
        <f t="shared" si="22"/>
        <v>120</v>
      </c>
      <c r="L96" s="7">
        <f t="shared" si="23"/>
        <v>0.90878878027413212</v>
      </c>
      <c r="M96" s="8">
        <v>0.5</v>
      </c>
      <c r="N96" s="6">
        <f t="shared" si="24"/>
        <v>100</v>
      </c>
      <c r="O96" s="6">
        <f t="shared" si="25"/>
        <v>-20</v>
      </c>
      <c r="P96" s="4">
        <v>15</v>
      </c>
      <c r="Q96" s="4">
        <v>11</v>
      </c>
      <c r="R96" s="5">
        <f t="shared" si="26"/>
        <v>105</v>
      </c>
      <c r="S96" s="7">
        <f t="shared" si="27"/>
        <v>0.63055865981823644</v>
      </c>
      <c r="T96" s="8">
        <v>0.2</v>
      </c>
      <c r="U96" s="6">
        <f t="shared" si="28"/>
        <v>87.375681496406287</v>
      </c>
      <c r="V96" s="6">
        <f t="shared" si="29"/>
        <v>-17.624318503593713</v>
      </c>
      <c r="W96" s="9">
        <v>89</v>
      </c>
      <c r="X96" s="9">
        <v>14</v>
      </c>
      <c r="Y96" s="5">
        <f t="shared" si="30"/>
        <v>120</v>
      </c>
      <c r="Z96" s="7">
        <f t="shared" si="31"/>
        <v>0.90878878027413212</v>
      </c>
      <c r="AA96" s="10">
        <v>0.6</v>
      </c>
      <c r="AB96" s="6">
        <f t="shared" si="32"/>
        <v>103.80020654703699</v>
      </c>
      <c r="AC96" s="6">
        <f t="shared" si="33"/>
        <v>-16.199793452963007</v>
      </c>
      <c r="AD96" s="9">
        <v>46</v>
      </c>
      <c r="AE96" s="9">
        <v>15</v>
      </c>
      <c r="AF96" s="5">
        <f t="shared" si="34"/>
        <v>125</v>
      </c>
      <c r="AG96" s="7">
        <f t="shared" si="35"/>
        <v>0.9522096477271853</v>
      </c>
      <c r="AH96" s="10">
        <v>0.5</v>
      </c>
      <c r="AI96" s="6">
        <f t="shared" si="36"/>
        <v>100</v>
      </c>
      <c r="AJ96" s="6">
        <f t="shared" si="37"/>
        <v>-25</v>
      </c>
    </row>
    <row r="97" spans="1:36" x14ac:dyDescent="0.25">
      <c r="A97" s="4" t="s">
        <v>132</v>
      </c>
      <c r="B97" s="4">
        <v>23</v>
      </c>
      <c r="C97" s="4" t="s">
        <v>3</v>
      </c>
      <c r="D97" s="11">
        <v>2.9</v>
      </c>
      <c r="E97" s="14">
        <v>0</v>
      </c>
      <c r="F97" s="5">
        <f t="shared" si="19"/>
        <v>101.25</v>
      </c>
      <c r="G97" s="6">
        <f t="shared" si="20"/>
        <v>97.793972010860813</v>
      </c>
      <c r="H97" s="19">
        <f t="shared" si="21"/>
        <v>-3.4560279891391801</v>
      </c>
      <c r="I97" s="4">
        <v>25</v>
      </c>
      <c r="J97" s="4">
        <v>9</v>
      </c>
      <c r="K97" s="5">
        <f t="shared" si="22"/>
        <v>95</v>
      </c>
      <c r="L97" s="7">
        <f t="shared" si="23"/>
        <v>0.36944134018176361</v>
      </c>
      <c r="M97" s="8">
        <v>0.5</v>
      </c>
      <c r="N97" s="6">
        <f t="shared" si="24"/>
        <v>100</v>
      </c>
      <c r="O97" s="6">
        <f t="shared" si="25"/>
        <v>5</v>
      </c>
      <c r="P97" s="4">
        <v>11</v>
      </c>
      <c r="Q97" s="4">
        <v>8</v>
      </c>
      <c r="R97" s="5">
        <f t="shared" si="26"/>
        <v>90</v>
      </c>
      <c r="S97" s="7">
        <f t="shared" si="27"/>
        <v>0.25249253754692291</v>
      </c>
      <c r="T97" s="8">
        <v>0.2</v>
      </c>
      <c r="U97" s="6">
        <f t="shared" si="28"/>
        <v>87.375681496406287</v>
      </c>
      <c r="V97" s="6">
        <f t="shared" si="29"/>
        <v>-2.6243185035937131</v>
      </c>
      <c r="W97" s="9">
        <v>101</v>
      </c>
      <c r="X97" s="9">
        <v>16</v>
      </c>
      <c r="Y97" s="5">
        <f t="shared" si="30"/>
        <v>130</v>
      </c>
      <c r="Z97" s="7">
        <f t="shared" si="31"/>
        <v>0.97724986805182079</v>
      </c>
      <c r="AA97" s="10">
        <v>0.6</v>
      </c>
      <c r="AB97" s="6">
        <f t="shared" si="32"/>
        <v>103.80020654703699</v>
      </c>
      <c r="AC97" s="6">
        <f t="shared" si="33"/>
        <v>-26.199793452963007</v>
      </c>
      <c r="AD97" s="9">
        <v>28</v>
      </c>
      <c r="AE97" s="9">
        <v>8</v>
      </c>
      <c r="AF97" s="5">
        <f t="shared" si="34"/>
        <v>90</v>
      </c>
      <c r="AG97" s="7">
        <f t="shared" si="35"/>
        <v>0.25249253754692291</v>
      </c>
      <c r="AH97" s="10">
        <v>0.5</v>
      </c>
      <c r="AI97" s="6">
        <f t="shared" si="36"/>
        <v>100</v>
      </c>
      <c r="AJ97" s="6">
        <f t="shared" si="37"/>
        <v>10</v>
      </c>
    </row>
    <row r="98" spans="1:36" x14ac:dyDescent="0.25">
      <c r="A98" s="4" t="s">
        <v>133</v>
      </c>
      <c r="B98" s="4">
        <v>23</v>
      </c>
      <c r="C98" s="4" t="s">
        <v>3</v>
      </c>
      <c r="D98" s="11">
        <v>2.6</v>
      </c>
      <c r="E98" s="14">
        <v>0.5</v>
      </c>
      <c r="F98" s="5">
        <f t="shared" si="19"/>
        <v>98.75</v>
      </c>
      <c r="G98" s="6">
        <f t="shared" si="20"/>
        <v>99.049948363240759</v>
      </c>
      <c r="H98" s="19">
        <f t="shared" si="21"/>
        <v>0.2999483632407518</v>
      </c>
      <c r="I98" s="4">
        <v>25</v>
      </c>
      <c r="J98" s="4">
        <v>9</v>
      </c>
      <c r="K98" s="5">
        <f t="shared" si="22"/>
        <v>95</v>
      </c>
      <c r="L98" s="7">
        <f t="shared" si="23"/>
        <v>0.36944134018176361</v>
      </c>
      <c r="M98" s="8">
        <v>0.6</v>
      </c>
      <c r="N98" s="6">
        <f t="shared" si="24"/>
        <v>103.80020654703699</v>
      </c>
      <c r="O98" s="6">
        <f t="shared" si="25"/>
        <v>8.8002065470369928</v>
      </c>
      <c r="P98" s="4">
        <v>12</v>
      </c>
      <c r="Q98" s="4">
        <v>9</v>
      </c>
      <c r="R98" s="5">
        <f t="shared" si="26"/>
        <v>95</v>
      </c>
      <c r="S98" s="7">
        <f t="shared" si="27"/>
        <v>0.36944134018176361</v>
      </c>
      <c r="T98" s="8">
        <v>0.4</v>
      </c>
      <c r="U98" s="6">
        <f t="shared" si="28"/>
        <v>96.199793452963007</v>
      </c>
      <c r="V98" s="6">
        <f t="shared" si="29"/>
        <v>1.1997934529630072</v>
      </c>
      <c r="W98" s="9">
        <v>65</v>
      </c>
      <c r="X98" s="9">
        <v>10</v>
      </c>
      <c r="Y98" s="5">
        <f t="shared" si="30"/>
        <v>100</v>
      </c>
      <c r="Z98" s="7">
        <f t="shared" si="31"/>
        <v>0.5</v>
      </c>
      <c r="AA98" s="10">
        <v>0.4</v>
      </c>
      <c r="AB98" s="6">
        <f t="shared" si="32"/>
        <v>96.199793452963007</v>
      </c>
      <c r="AC98" s="6">
        <f t="shared" si="33"/>
        <v>-3.8002065470369928</v>
      </c>
      <c r="AD98" s="9">
        <v>37</v>
      </c>
      <c r="AE98" s="9">
        <v>11</v>
      </c>
      <c r="AF98" s="5">
        <f t="shared" si="34"/>
        <v>105</v>
      </c>
      <c r="AG98" s="7">
        <f t="shared" si="35"/>
        <v>0.63055865981823644</v>
      </c>
      <c r="AH98" s="10">
        <v>0.5</v>
      </c>
      <c r="AI98" s="6">
        <f t="shared" si="36"/>
        <v>100</v>
      </c>
      <c r="AJ98" s="6">
        <f t="shared" si="37"/>
        <v>-5</v>
      </c>
    </row>
    <row r="99" spans="1:36" x14ac:dyDescent="0.25">
      <c r="A99" s="4" t="s">
        <v>134</v>
      </c>
      <c r="B99" s="4">
        <v>50</v>
      </c>
      <c r="C99" s="4" t="s">
        <v>3</v>
      </c>
      <c r="D99" s="11">
        <v>2.1</v>
      </c>
      <c r="E99" s="14">
        <v>0.13</v>
      </c>
      <c r="F99" s="5">
        <f t="shared" si="19"/>
        <v>103.75</v>
      </c>
      <c r="G99" s="6">
        <f t="shared" si="20"/>
        <v>98.110735188622144</v>
      </c>
      <c r="H99" s="19">
        <f t="shared" si="21"/>
        <v>-5.6392648113778527</v>
      </c>
      <c r="I99" s="4">
        <v>31</v>
      </c>
      <c r="J99" s="4">
        <v>13</v>
      </c>
      <c r="K99" s="5">
        <f t="shared" si="22"/>
        <v>115</v>
      </c>
      <c r="L99" s="7">
        <f t="shared" si="23"/>
        <v>0.84134474606854304</v>
      </c>
      <c r="M99" s="8">
        <v>0.6</v>
      </c>
      <c r="N99" s="6">
        <f t="shared" si="24"/>
        <v>103.80020654703699</v>
      </c>
      <c r="O99" s="6">
        <f t="shared" si="25"/>
        <v>-11.199793452963007</v>
      </c>
      <c r="P99" s="4">
        <v>16</v>
      </c>
      <c r="Q99" s="4">
        <v>11</v>
      </c>
      <c r="R99" s="5">
        <f t="shared" si="26"/>
        <v>105</v>
      </c>
      <c r="S99" s="7">
        <f t="shared" si="27"/>
        <v>0.63055865981823644</v>
      </c>
      <c r="T99" s="8">
        <v>0.1</v>
      </c>
      <c r="U99" s="6">
        <f t="shared" si="28"/>
        <v>80.77672651683099</v>
      </c>
      <c r="V99" s="6">
        <f t="shared" si="29"/>
        <v>-24.22327348316901</v>
      </c>
      <c r="W99" s="9">
        <v>61</v>
      </c>
      <c r="X99" s="9">
        <v>9</v>
      </c>
      <c r="Y99" s="5">
        <f t="shared" si="30"/>
        <v>95</v>
      </c>
      <c r="Z99" s="7">
        <f t="shared" si="31"/>
        <v>0.36944134018176361</v>
      </c>
      <c r="AA99" s="10">
        <v>0.7</v>
      </c>
      <c r="AB99" s="6">
        <f t="shared" si="32"/>
        <v>107.86600769062061</v>
      </c>
      <c r="AC99" s="6">
        <f t="shared" si="33"/>
        <v>12.866007690620606</v>
      </c>
      <c r="AD99" s="9">
        <v>31</v>
      </c>
      <c r="AE99" s="9">
        <v>10</v>
      </c>
      <c r="AF99" s="5">
        <f t="shared" si="34"/>
        <v>100</v>
      </c>
      <c r="AG99" s="7">
        <f t="shared" si="35"/>
        <v>0.5</v>
      </c>
      <c r="AH99" s="10">
        <v>0.5</v>
      </c>
      <c r="AI99" s="6">
        <f t="shared" si="36"/>
        <v>100</v>
      </c>
      <c r="AJ99" s="6">
        <f t="shared" si="37"/>
        <v>0</v>
      </c>
    </row>
    <row r="100" spans="1:36" x14ac:dyDescent="0.25">
      <c r="A100" s="4" t="s">
        <v>135</v>
      </c>
      <c r="B100" s="4">
        <v>64</v>
      </c>
      <c r="C100" s="4" t="s">
        <v>3</v>
      </c>
      <c r="D100" s="11">
        <v>2.5</v>
      </c>
      <c r="E100" s="14">
        <v>0.06</v>
      </c>
      <c r="F100" s="5">
        <f t="shared" si="19"/>
        <v>103.75</v>
      </c>
      <c r="G100" s="6">
        <f t="shared" si="20"/>
        <v>108.36631522792109</v>
      </c>
      <c r="H100" s="19">
        <f t="shared" si="21"/>
        <v>4.6163152279211026</v>
      </c>
      <c r="I100" s="4">
        <v>25</v>
      </c>
      <c r="J100" s="4">
        <v>10</v>
      </c>
      <c r="K100" s="5">
        <f t="shared" si="22"/>
        <v>100</v>
      </c>
      <c r="L100" s="7">
        <f t="shared" si="23"/>
        <v>0.5</v>
      </c>
      <c r="M100" s="8">
        <v>0.7</v>
      </c>
      <c r="N100" s="6">
        <f t="shared" si="24"/>
        <v>107.86600769062061</v>
      </c>
      <c r="O100" s="6">
        <f t="shared" si="25"/>
        <v>7.8660076906206058</v>
      </c>
      <c r="P100" s="4">
        <v>12</v>
      </c>
      <c r="Q100" s="4">
        <v>8</v>
      </c>
      <c r="R100" s="5">
        <f t="shared" si="26"/>
        <v>90</v>
      </c>
      <c r="S100" s="7">
        <f t="shared" si="27"/>
        <v>0.25249253754692291</v>
      </c>
      <c r="T100" s="8">
        <v>0.4</v>
      </c>
      <c r="U100" s="6">
        <f t="shared" si="28"/>
        <v>96.199793452963007</v>
      </c>
      <c r="V100" s="6">
        <f t="shared" si="29"/>
        <v>6.1997934529630072</v>
      </c>
      <c r="W100" s="9">
        <v>59</v>
      </c>
      <c r="X100" s="9">
        <v>10</v>
      </c>
      <c r="Y100" s="5">
        <f t="shared" si="30"/>
        <v>100</v>
      </c>
      <c r="Z100" s="7">
        <f t="shared" si="31"/>
        <v>0.5</v>
      </c>
      <c r="AA100" s="10">
        <v>0.5</v>
      </c>
      <c r="AB100" s="6">
        <f t="shared" si="32"/>
        <v>100</v>
      </c>
      <c r="AC100" s="6">
        <f t="shared" si="33"/>
        <v>0</v>
      </c>
      <c r="AD100" s="9">
        <v>40</v>
      </c>
      <c r="AE100" s="9">
        <v>15</v>
      </c>
      <c r="AF100" s="5">
        <f t="shared" si="34"/>
        <v>125</v>
      </c>
      <c r="AG100" s="7">
        <f t="shared" si="35"/>
        <v>0.9522096477271853</v>
      </c>
      <c r="AH100" s="10">
        <v>0.97499999999999998</v>
      </c>
      <c r="AI100" s="6">
        <f t="shared" si="36"/>
        <v>129.3994597681008</v>
      </c>
      <c r="AJ100" s="6">
        <f t="shared" si="37"/>
        <v>4.3994597681007974</v>
      </c>
    </row>
    <row r="101" spans="1:36" x14ac:dyDescent="0.25">
      <c r="A101" s="4" t="s">
        <v>136</v>
      </c>
      <c r="B101" s="4">
        <v>25</v>
      </c>
      <c r="C101" s="4" t="s">
        <v>3</v>
      </c>
      <c r="D101" s="11">
        <v>2.6</v>
      </c>
      <c r="E101" s="14">
        <v>0.06</v>
      </c>
      <c r="F101" s="5">
        <f t="shared" si="19"/>
        <v>91.25</v>
      </c>
      <c r="G101" s="6">
        <f t="shared" si="20"/>
        <v>93.294078355689251</v>
      </c>
      <c r="H101" s="19">
        <f t="shared" si="21"/>
        <v>2.0440783556892512</v>
      </c>
      <c r="I101" s="4">
        <v>22</v>
      </c>
      <c r="J101" s="4">
        <v>8</v>
      </c>
      <c r="K101" s="5">
        <f t="shared" si="22"/>
        <v>90</v>
      </c>
      <c r="L101" s="7">
        <f t="shared" si="23"/>
        <v>0.25249253754692291</v>
      </c>
      <c r="M101" s="8">
        <v>0.4</v>
      </c>
      <c r="N101" s="6">
        <f t="shared" si="24"/>
        <v>96.199793452963007</v>
      </c>
      <c r="O101" s="6">
        <f t="shared" si="25"/>
        <v>6.1997934529630072</v>
      </c>
      <c r="P101" s="4">
        <v>12</v>
      </c>
      <c r="Q101" s="4">
        <v>9</v>
      </c>
      <c r="R101" s="5">
        <f t="shared" si="26"/>
        <v>95</v>
      </c>
      <c r="S101" s="7">
        <f t="shared" si="27"/>
        <v>0.36944134018176361</v>
      </c>
      <c r="T101" s="8">
        <v>0.1</v>
      </c>
      <c r="U101" s="6">
        <f t="shared" si="28"/>
        <v>80.77672651683099</v>
      </c>
      <c r="V101" s="6">
        <f t="shared" si="29"/>
        <v>-14.22327348316901</v>
      </c>
      <c r="W101" s="9">
        <v>58</v>
      </c>
      <c r="X101" s="9">
        <v>8</v>
      </c>
      <c r="Y101" s="5">
        <f t="shared" si="30"/>
        <v>90</v>
      </c>
      <c r="Z101" s="7">
        <f t="shared" si="31"/>
        <v>0.25249253754692291</v>
      </c>
      <c r="AA101" s="10">
        <v>0.4</v>
      </c>
      <c r="AB101" s="6">
        <f t="shared" si="32"/>
        <v>96.199793452963007</v>
      </c>
      <c r="AC101" s="6">
        <f t="shared" si="33"/>
        <v>6.1997934529630072</v>
      </c>
      <c r="AD101" s="9">
        <v>29</v>
      </c>
      <c r="AE101" s="9">
        <v>8</v>
      </c>
      <c r="AF101" s="5">
        <f t="shared" si="34"/>
        <v>90</v>
      </c>
      <c r="AG101" s="7">
        <f t="shared" si="35"/>
        <v>0.25249253754692291</v>
      </c>
      <c r="AH101" s="10">
        <v>0.5</v>
      </c>
      <c r="AI101" s="6">
        <f t="shared" si="36"/>
        <v>100</v>
      </c>
      <c r="AJ101" s="6">
        <f t="shared" si="37"/>
        <v>10</v>
      </c>
    </row>
    <row r="102" spans="1:36" x14ac:dyDescent="0.25">
      <c r="A102" s="4" t="s">
        <v>137</v>
      </c>
      <c r="B102" s="4">
        <v>39</v>
      </c>
      <c r="C102" s="4" t="s">
        <v>3</v>
      </c>
      <c r="D102" s="11">
        <v>4</v>
      </c>
      <c r="E102" s="14" t="s">
        <v>159</v>
      </c>
      <c r="F102" s="5">
        <f t="shared" si="19"/>
        <v>105</v>
      </c>
      <c r="G102" s="6">
        <f t="shared" si="20"/>
        <v>100</v>
      </c>
      <c r="H102" s="19">
        <f t="shared" si="21"/>
        <v>-5</v>
      </c>
      <c r="I102" s="4">
        <v>20</v>
      </c>
      <c r="J102" s="4">
        <v>7</v>
      </c>
      <c r="K102" s="5">
        <f t="shared" si="22"/>
        <v>85</v>
      </c>
      <c r="L102" s="7">
        <f t="shared" si="23"/>
        <v>0.15865525393145699</v>
      </c>
      <c r="M102" s="8">
        <v>0.5</v>
      </c>
      <c r="N102" s="6">
        <f t="shared" si="24"/>
        <v>100</v>
      </c>
      <c r="O102" s="6">
        <f t="shared" si="25"/>
        <v>15</v>
      </c>
      <c r="P102" s="4">
        <v>15</v>
      </c>
      <c r="Q102" s="4">
        <v>10</v>
      </c>
      <c r="R102" s="5">
        <f t="shared" si="26"/>
        <v>100</v>
      </c>
      <c r="S102" s="7">
        <f t="shared" si="27"/>
        <v>0.5</v>
      </c>
      <c r="T102" s="8">
        <v>0.4</v>
      </c>
      <c r="U102" s="6">
        <f t="shared" si="28"/>
        <v>96.199793452963007</v>
      </c>
      <c r="V102" s="6">
        <f t="shared" si="29"/>
        <v>-3.8002065470369928</v>
      </c>
      <c r="W102" s="9">
        <v>83</v>
      </c>
      <c r="X102" s="9">
        <v>13</v>
      </c>
      <c r="Y102" s="5">
        <f t="shared" si="30"/>
        <v>115</v>
      </c>
      <c r="Z102" s="7">
        <f t="shared" si="31"/>
        <v>0.84134474606854304</v>
      </c>
      <c r="AA102" s="10">
        <v>0.5</v>
      </c>
      <c r="AB102" s="6">
        <f t="shared" si="32"/>
        <v>100</v>
      </c>
      <c r="AC102" s="6">
        <f t="shared" si="33"/>
        <v>-15</v>
      </c>
      <c r="AD102" s="9">
        <v>40</v>
      </c>
      <c r="AE102" s="9">
        <v>14</v>
      </c>
      <c r="AF102" s="5">
        <f t="shared" si="34"/>
        <v>120</v>
      </c>
      <c r="AG102" s="7">
        <f t="shared" si="35"/>
        <v>0.90878878027413212</v>
      </c>
      <c r="AH102" s="10">
        <v>0.6</v>
      </c>
      <c r="AI102" s="6">
        <f t="shared" si="36"/>
        <v>103.80020654703699</v>
      </c>
      <c r="AJ102" s="6">
        <f t="shared" si="37"/>
        <v>-16.199793452963007</v>
      </c>
    </row>
    <row r="103" spans="1:36" x14ac:dyDescent="0.25">
      <c r="A103" s="4" t="s">
        <v>138</v>
      </c>
      <c r="B103" s="4">
        <v>35</v>
      </c>
      <c r="C103" s="4" t="s">
        <v>3</v>
      </c>
      <c r="D103" s="11">
        <v>3</v>
      </c>
      <c r="E103" s="14">
        <v>0.44</v>
      </c>
      <c r="F103" s="5">
        <f t="shared" si="19"/>
        <v>122.5</v>
      </c>
      <c r="G103" s="6">
        <f t="shared" si="20"/>
        <v>104.88305548206955</v>
      </c>
      <c r="H103" s="19">
        <f t="shared" si="21"/>
        <v>-17.616944517930449</v>
      </c>
      <c r="I103" s="4">
        <v>29</v>
      </c>
      <c r="J103" s="4">
        <v>12</v>
      </c>
      <c r="K103" s="5">
        <f t="shared" si="22"/>
        <v>110</v>
      </c>
      <c r="L103" s="7">
        <f t="shared" si="23"/>
        <v>0.74750746245307709</v>
      </c>
      <c r="M103" s="8">
        <v>0.6</v>
      </c>
      <c r="N103" s="6">
        <f t="shared" si="24"/>
        <v>103.80020654703699</v>
      </c>
      <c r="O103" s="6">
        <f t="shared" si="25"/>
        <v>-6.1997934529630072</v>
      </c>
      <c r="P103" s="20">
        <v>20</v>
      </c>
      <c r="Q103" s="4">
        <v>15</v>
      </c>
      <c r="R103" s="5">
        <f t="shared" si="26"/>
        <v>125</v>
      </c>
      <c r="S103" s="7">
        <f t="shared" si="27"/>
        <v>0.9522096477271853</v>
      </c>
      <c r="T103" s="8">
        <v>0.5</v>
      </c>
      <c r="U103" s="6">
        <f t="shared" si="28"/>
        <v>100</v>
      </c>
      <c r="V103" s="6">
        <f t="shared" si="29"/>
        <v>-25</v>
      </c>
      <c r="W103" s="9">
        <v>88</v>
      </c>
      <c r="X103" s="9">
        <v>14</v>
      </c>
      <c r="Y103" s="5">
        <f t="shared" si="30"/>
        <v>120</v>
      </c>
      <c r="Z103" s="7">
        <f t="shared" si="31"/>
        <v>0.90878878027413212</v>
      </c>
      <c r="AA103" s="10">
        <v>0.7</v>
      </c>
      <c r="AB103" s="6">
        <f t="shared" si="32"/>
        <v>107.86600769062061</v>
      </c>
      <c r="AC103" s="6">
        <f t="shared" si="33"/>
        <v>-12.133992309379394</v>
      </c>
      <c r="AD103" s="9">
        <v>49</v>
      </c>
      <c r="AE103" s="9">
        <v>17</v>
      </c>
      <c r="AF103" s="5">
        <f t="shared" si="34"/>
        <v>135</v>
      </c>
      <c r="AG103" s="7">
        <f t="shared" si="35"/>
        <v>0.99018467137135469</v>
      </c>
      <c r="AH103" s="10">
        <v>0.7</v>
      </c>
      <c r="AI103" s="6">
        <f t="shared" si="36"/>
        <v>107.86600769062061</v>
      </c>
      <c r="AJ103" s="6">
        <f t="shared" si="37"/>
        <v>-27.133992309379394</v>
      </c>
    </row>
    <row r="104" spans="1:36" x14ac:dyDescent="0.25">
      <c r="A104" s="4" t="s">
        <v>139</v>
      </c>
      <c r="B104" s="4">
        <v>32</v>
      </c>
      <c r="C104" s="4" t="s">
        <v>2</v>
      </c>
      <c r="D104" s="11">
        <v>2.9</v>
      </c>
      <c r="E104" s="14">
        <v>0.19</v>
      </c>
      <c r="F104" s="5">
        <f t="shared" si="19"/>
        <v>102.5</v>
      </c>
      <c r="G104" s="6">
        <f t="shared" si="20"/>
        <v>101.96650192265514</v>
      </c>
      <c r="H104" s="19">
        <f t="shared" si="21"/>
        <v>-0.53349807734484855</v>
      </c>
      <c r="I104" s="4">
        <v>21</v>
      </c>
      <c r="J104" s="4">
        <v>8</v>
      </c>
      <c r="K104" s="5">
        <f t="shared" si="22"/>
        <v>90</v>
      </c>
      <c r="L104" s="7">
        <f t="shared" si="23"/>
        <v>0.25249253754692291</v>
      </c>
      <c r="M104" s="8">
        <v>0.6</v>
      </c>
      <c r="N104" s="6">
        <f t="shared" si="24"/>
        <v>103.80020654703699</v>
      </c>
      <c r="O104" s="6">
        <f t="shared" si="25"/>
        <v>13.800206547036993</v>
      </c>
      <c r="P104" s="4">
        <v>17</v>
      </c>
      <c r="Q104" s="4">
        <v>12</v>
      </c>
      <c r="R104" s="5">
        <f t="shared" si="26"/>
        <v>110</v>
      </c>
      <c r="S104" s="7">
        <f t="shared" si="27"/>
        <v>0.74750746245307709</v>
      </c>
      <c r="T104" s="8">
        <v>0.7</v>
      </c>
      <c r="U104" s="6">
        <f t="shared" si="28"/>
        <v>107.86600769062061</v>
      </c>
      <c r="V104" s="6">
        <f t="shared" si="29"/>
        <v>-2.1339923093793942</v>
      </c>
      <c r="W104" s="9">
        <v>64</v>
      </c>
      <c r="X104" s="9">
        <v>10</v>
      </c>
      <c r="Y104" s="5">
        <f t="shared" si="30"/>
        <v>100</v>
      </c>
      <c r="Z104" s="7">
        <f t="shared" si="31"/>
        <v>0.5</v>
      </c>
      <c r="AA104" s="10">
        <v>0.5</v>
      </c>
      <c r="AB104" s="6">
        <f t="shared" si="32"/>
        <v>100</v>
      </c>
      <c r="AC104" s="6">
        <f t="shared" si="33"/>
        <v>0</v>
      </c>
      <c r="AD104" s="9">
        <v>38</v>
      </c>
      <c r="AE104" s="9">
        <v>12</v>
      </c>
      <c r="AF104" s="5">
        <f t="shared" si="34"/>
        <v>110</v>
      </c>
      <c r="AG104" s="7">
        <f t="shared" si="35"/>
        <v>0.74750746245307709</v>
      </c>
      <c r="AH104" s="10">
        <v>0.4</v>
      </c>
      <c r="AI104" s="6">
        <f t="shared" si="36"/>
        <v>96.199793452963007</v>
      </c>
      <c r="AJ104" s="6">
        <f t="shared" si="37"/>
        <v>-13.800206547036993</v>
      </c>
    </row>
    <row r="105" spans="1:36" x14ac:dyDescent="0.25">
      <c r="A105" s="4" t="s">
        <v>140</v>
      </c>
      <c r="B105" s="4">
        <v>21</v>
      </c>
      <c r="C105" s="4" t="s">
        <v>2</v>
      </c>
      <c r="D105" s="11">
        <v>2.8</v>
      </c>
      <c r="E105" s="14">
        <v>0.31</v>
      </c>
      <c r="F105" s="5">
        <f t="shared" si="19"/>
        <v>107.5</v>
      </c>
      <c r="G105" s="6">
        <f t="shared" si="20"/>
        <v>103.93300384531031</v>
      </c>
      <c r="H105" s="19">
        <f t="shared" si="21"/>
        <v>-3.5669961546896971</v>
      </c>
      <c r="I105" s="4">
        <v>23</v>
      </c>
      <c r="J105" s="4">
        <v>8</v>
      </c>
      <c r="K105" s="5">
        <f t="shared" si="22"/>
        <v>90</v>
      </c>
      <c r="L105" s="7">
        <f t="shared" si="23"/>
        <v>0.25249253754692291</v>
      </c>
      <c r="M105" s="8">
        <v>0.6</v>
      </c>
      <c r="N105" s="6">
        <f t="shared" si="24"/>
        <v>103.80020654703699</v>
      </c>
      <c r="O105" s="6">
        <f t="shared" si="25"/>
        <v>13.800206547036993</v>
      </c>
      <c r="P105" s="4">
        <v>12</v>
      </c>
      <c r="Q105" s="4">
        <v>9</v>
      </c>
      <c r="R105" s="5">
        <f t="shared" si="26"/>
        <v>95</v>
      </c>
      <c r="S105" s="7">
        <f t="shared" si="27"/>
        <v>0.36944134018176361</v>
      </c>
      <c r="T105" s="8">
        <v>0.4</v>
      </c>
      <c r="U105" s="6">
        <f t="shared" si="28"/>
        <v>96.199793452963007</v>
      </c>
      <c r="V105" s="6">
        <f t="shared" si="29"/>
        <v>1.1997934529630072</v>
      </c>
      <c r="W105" s="9">
        <v>84</v>
      </c>
      <c r="X105" s="9">
        <v>13</v>
      </c>
      <c r="Y105" s="5">
        <f t="shared" si="30"/>
        <v>115</v>
      </c>
      <c r="Z105" s="7">
        <f t="shared" si="31"/>
        <v>0.84134474606854304</v>
      </c>
      <c r="AA105" s="10">
        <v>0.7</v>
      </c>
      <c r="AB105" s="6">
        <f t="shared" si="32"/>
        <v>107.86600769062061</v>
      </c>
      <c r="AC105" s="6">
        <f t="shared" si="33"/>
        <v>-7.1339923093793942</v>
      </c>
      <c r="AD105" s="9">
        <v>49</v>
      </c>
      <c r="AE105" s="9">
        <v>16</v>
      </c>
      <c r="AF105" s="5">
        <f t="shared" si="34"/>
        <v>130</v>
      </c>
      <c r="AG105" s="7">
        <f t="shared" si="35"/>
        <v>0.97724986805182079</v>
      </c>
      <c r="AH105" s="10">
        <v>0.7</v>
      </c>
      <c r="AI105" s="6">
        <f t="shared" si="36"/>
        <v>107.86600769062061</v>
      </c>
      <c r="AJ105" s="6">
        <f t="shared" si="37"/>
        <v>-22.133992309379394</v>
      </c>
    </row>
    <row r="106" spans="1:36" x14ac:dyDescent="0.25">
      <c r="A106" s="4" t="s">
        <v>141</v>
      </c>
      <c r="B106" s="4">
        <v>24</v>
      </c>
      <c r="C106" s="4" t="s">
        <v>2</v>
      </c>
      <c r="D106" s="11">
        <v>2.8</v>
      </c>
      <c r="E106" s="14">
        <v>0.56000000000000005</v>
      </c>
      <c r="F106" s="5">
        <f t="shared" si="19"/>
        <v>95</v>
      </c>
      <c r="G106" s="6">
        <f t="shared" si="20"/>
        <v>104.81665683293289</v>
      </c>
      <c r="H106" s="19">
        <f t="shared" si="21"/>
        <v>9.816656832932896</v>
      </c>
      <c r="I106" s="4">
        <v>25</v>
      </c>
      <c r="J106" s="4">
        <v>9</v>
      </c>
      <c r="K106" s="5">
        <f t="shared" si="22"/>
        <v>95</v>
      </c>
      <c r="L106" s="7">
        <f t="shared" si="23"/>
        <v>0.36944134018176361</v>
      </c>
      <c r="M106" s="8">
        <v>0.6</v>
      </c>
      <c r="N106" s="6">
        <f t="shared" si="24"/>
        <v>103.80020654703699</v>
      </c>
      <c r="O106" s="6">
        <f t="shared" si="25"/>
        <v>8.8002065470369928</v>
      </c>
      <c r="P106" s="20">
        <v>19</v>
      </c>
      <c r="Q106" s="4">
        <v>14</v>
      </c>
      <c r="R106" s="5">
        <f t="shared" si="26"/>
        <v>120</v>
      </c>
      <c r="S106" s="7">
        <f t="shared" si="27"/>
        <v>0.90878878027413212</v>
      </c>
      <c r="T106" s="8">
        <v>0.7</v>
      </c>
      <c r="U106" s="6">
        <f t="shared" si="28"/>
        <v>107.86600769062061</v>
      </c>
      <c r="V106" s="6">
        <f t="shared" si="29"/>
        <v>-12.133992309379394</v>
      </c>
      <c r="W106" s="9">
        <v>52</v>
      </c>
      <c r="X106" s="9">
        <v>7</v>
      </c>
      <c r="Y106" s="5">
        <f t="shared" si="30"/>
        <v>85</v>
      </c>
      <c r="Z106" s="7">
        <f t="shared" si="31"/>
        <v>0.15865525393145699</v>
      </c>
      <c r="AA106" s="10">
        <v>0.6</v>
      </c>
      <c r="AB106" s="6">
        <f t="shared" si="32"/>
        <v>103.80020654703699</v>
      </c>
      <c r="AC106" s="6">
        <f t="shared" si="33"/>
        <v>18.800206547036993</v>
      </c>
      <c r="AD106" s="9">
        <v>22</v>
      </c>
      <c r="AE106" s="9">
        <v>6</v>
      </c>
      <c r="AF106" s="5">
        <f t="shared" si="34"/>
        <v>80</v>
      </c>
      <c r="AG106" s="7">
        <f t="shared" si="35"/>
        <v>9.1211219725867876E-2</v>
      </c>
      <c r="AH106" s="10">
        <v>0.6</v>
      </c>
      <c r="AI106" s="6">
        <f t="shared" si="36"/>
        <v>103.80020654703699</v>
      </c>
      <c r="AJ106" s="6">
        <f t="shared" si="37"/>
        <v>23.800206547036993</v>
      </c>
    </row>
    <row r="107" spans="1:36" x14ac:dyDescent="0.25">
      <c r="A107" s="4" t="s">
        <v>142</v>
      </c>
      <c r="B107" s="4">
        <v>23</v>
      </c>
      <c r="C107" s="4" t="s">
        <v>3</v>
      </c>
      <c r="D107" s="11">
        <v>3.1</v>
      </c>
      <c r="E107" s="14">
        <v>0.25</v>
      </c>
      <c r="F107" s="5">
        <f t="shared" si="19"/>
        <v>95</v>
      </c>
      <c r="G107" s="6">
        <f t="shared" si="20"/>
        <v>100</v>
      </c>
      <c r="H107" s="19">
        <f t="shared" si="21"/>
        <v>4.9999999999999964</v>
      </c>
      <c r="I107" s="4">
        <v>18</v>
      </c>
      <c r="J107" s="4">
        <v>6</v>
      </c>
      <c r="K107" s="5">
        <f t="shared" si="22"/>
        <v>80</v>
      </c>
      <c r="L107" s="7">
        <f t="shared" si="23"/>
        <v>9.1211219725867876E-2</v>
      </c>
      <c r="M107" s="8">
        <v>0.4</v>
      </c>
      <c r="N107" s="6">
        <f t="shared" si="24"/>
        <v>96.199793452963007</v>
      </c>
      <c r="O107" s="6">
        <f t="shared" si="25"/>
        <v>16.199793452963007</v>
      </c>
      <c r="P107" s="4">
        <v>8</v>
      </c>
      <c r="Q107" s="4">
        <v>5</v>
      </c>
      <c r="R107" s="5">
        <f t="shared" si="26"/>
        <v>75</v>
      </c>
      <c r="S107" s="7">
        <f t="shared" si="27"/>
        <v>4.7790352272814703E-2</v>
      </c>
      <c r="T107" s="8">
        <v>0.3</v>
      </c>
      <c r="U107" s="6">
        <f t="shared" si="28"/>
        <v>92.13399230937938</v>
      </c>
      <c r="V107" s="6">
        <f t="shared" si="29"/>
        <v>17.13399230937938</v>
      </c>
      <c r="W107" s="9">
        <v>82</v>
      </c>
      <c r="X107" s="9">
        <v>13</v>
      </c>
      <c r="Y107" s="5">
        <f t="shared" si="30"/>
        <v>115</v>
      </c>
      <c r="Z107" s="7">
        <f t="shared" si="31"/>
        <v>0.84134474606854304</v>
      </c>
      <c r="AA107" s="10">
        <v>0.7</v>
      </c>
      <c r="AB107" s="6">
        <f t="shared" si="32"/>
        <v>107.86600769062061</v>
      </c>
      <c r="AC107" s="6">
        <f t="shared" si="33"/>
        <v>-7.1339923093793942</v>
      </c>
      <c r="AD107" s="9">
        <v>39</v>
      </c>
      <c r="AE107" s="9">
        <v>12</v>
      </c>
      <c r="AF107" s="5">
        <f t="shared" si="34"/>
        <v>110</v>
      </c>
      <c r="AG107" s="7">
        <f t="shared" si="35"/>
        <v>0.74750746245307709</v>
      </c>
      <c r="AH107" s="10">
        <v>0.6</v>
      </c>
      <c r="AI107" s="6">
        <f t="shared" si="36"/>
        <v>103.80020654703699</v>
      </c>
      <c r="AJ107" s="6">
        <f t="shared" si="37"/>
        <v>-6.1997934529630072</v>
      </c>
    </row>
    <row r="108" spans="1:36" x14ac:dyDescent="0.25">
      <c r="A108" s="4" t="s">
        <v>143</v>
      </c>
      <c r="B108" s="4">
        <v>21</v>
      </c>
      <c r="C108" s="4" t="s">
        <v>3</v>
      </c>
      <c r="D108" s="11">
        <v>2.8</v>
      </c>
      <c r="E108" s="14">
        <v>0.63</v>
      </c>
      <c r="F108" s="5">
        <f t="shared" si="19"/>
        <v>93.75</v>
      </c>
      <c r="G108" s="6">
        <f t="shared" si="20"/>
        <v>98.9835497141041</v>
      </c>
      <c r="H108" s="19">
        <f t="shared" si="21"/>
        <v>5.2335497141040932</v>
      </c>
      <c r="I108" s="4">
        <v>17</v>
      </c>
      <c r="J108" s="4">
        <v>5</v>
      </c>
      <c r="K108" s="5">
        <f t="shared" si="22"/>
        <v>75</v>
      </c>
      <c r="L108" s="7">
        <f t="shared" si="23"/>
        <v>4.7790352272814703E-2</v>
      </c>
      <c r="M108" s="8">
        <v>0.3</v>
      </c>
      <c r="N108" s="6">
        <f t="shared" si="24"/>
        <v>92.13399230937938</v>
      </c>
      <c r="O108" s="6">
        <f t="shared" si="25"/>
        <v>17.13399230937938</v>
      </c>
      <c r="P108" s="4">
        <v>11</v>
      </c>
      <c r="Q108" s="4">
        <v>8</v>
      </c>
      <c r="R108" s="5">
        <f t="shared" si="26"/>
        <v>90</v>
      </c>
      <c r="S108" s="7">
        <f t="shared" si="27"/>
        <v>0.25249253754692291</v>
      </c>
      <c r="T108" s="8">
        <v>0.6</v>
      </c>
      <c r="U108" s="6">
        <f t="shared" si="28"/>
        <v>103.80020654703699</v>
      </c>
      <c r="V108" s="6">
        <f t="shared" si="29"/>
        <v>13.800206547036993</v>
      </c>
      <c r="W108" s="9">
        <v>78</v>
      </c>
      <c r="X108" s="9">
        <v>12</v>
      </c>
      <c r="Y108" s="5">
        <f t="shared" si="30"/>
        <v>110</v>
      </c>
      <c r="Z108" s="7">
        <f t="shared" si="31"/>
        <v>0.74750746245307709</v>
      </c>
      <c r="AA108" s="10">
        <v>0.4</v>
      </c>
      <c r="AB108" s="6">
        <f t="shared" si="32"/>
        <v>96.199793452963007</v>
      </c>
      <c r="AC108" s="6">
        <f t="shared" si="33"/>
        <v>-13.800206547036993</v>
      </c>
      <c r="AD108" s="9">
        <v>33</v>
      </c>
      <c r="AE108" s="9">
        <v>10</v>
      </c>
      <c r="AF108" s="5">
        <f t="shared" si="34"/>
        <v>100</v>
      </c>
      <c r="AG108" s="7">
        <f t="shared" si="35"/>
        <v>0.5</v>
      </c>
      <c r="AH108" s="10">
        <v>0.6</v>
      </c>
      <c r="AI108" s="6">
        <f t="shared" si="36"/>
        <v>103.80020654703699</v>
      </c>
      <c r="AJ108" s="6">
        <f t="shared" si="37"/>
        <v>3.8002065470369928</v>
      </c>
    </row>
    <row r="109" spans="1:36" x14ac:dyDescent="0.25">
      <c r="A109" s="4" t="s">
        <v>144</v>
      </c>
      <c r="B109" s="4">
        <v>31</v>
      </c>
      <c r="C109" s="4" t="s">
        <v>3</v>
      </c>
      <c r="D109" s="11">
        <v>2.8</v>
      </c>
      <c r="E109" s="14">
        <v>0.31</v>
      </c>
      <c r="F109" s="5">
        <f t="shared" si="19"/>
        <v>100</v>
      </c>
      <c r="G109" s="6">
        <f t="shared" si="20"/>
        <v>98.033498077344845</v>
      </c>
      <c r="H109" s="19">
        <f t="shared" si="21"/>
        <v>-1.966501922655155</v>
      </c>
      <c r="I109" s="4">
        <v>31</v>
      </c>
      <c r="J109" s="4">
        <v>13</v>
      </c>
      <c r="K109" s="5">
        <f t="shared" si="22"/>
        <v>115</v>
      </c>
      <c r="L109" s="7">
        <f t="shared" si="23"/>
        <v>0.84134474606854304</v>
      </c>
      <c r="M109" s="8">
        <v>0.5</v>
      </c>
      <c r="N109" s="6">
        <f t="shared" si="24"/>
        <v>100</v>
      </c>
      <c r="O109" s="6">
        <f t="shared" si="25"/>
        <v>-15</v>
      </c>
      <c r="P109" s="4">
        <v>16</v>
      </c>
      <c r="Q109" s="4">
        <v>11</v>
      </c>
      <c r="R109" s="5">
        <f t="shared" si="26"/>
        <v>105</v>
      </c>
      <c r="S109" s="7">
        <f t="shared" si="27"/>
        <v>0.63055865981823644</v>
      </c>
      <c r="T109" s="8">
        <v>0.3</v>
      </c>
      <c r="U109" s="6">
        <f t="shared" si="28"/>
        <v>92.13399230937938</v>
      </c>
      <c r="V109" s="6">
        <f t="shared" si="29"/>
        <v>-12.86600769062062</v>
      </c>
      <c r="W109" s="9">
        <v>59</v>
      </c>
      <c r="X109" s="9">
        <v>9</v>
      </c>
      <c r="Y109" s="5">
        <f t="shared" si="30"/>
        <v>95</v>
      </c>
      <c r="Z109" s="7">
        <f t="shared" si="31"/>
        <v>0.36944134018176361</v>
      </c>
      <c r="AA109" s="10">
        <v>0.5</v>
      </c>
      <c r="AB109" s="6">
        <f t="shared" si="32"/>
        <v>100</v>
      </c>
      <c r="AC109" s="6">
        <f t="shared" si="33"/>
        <v>5</v>
      </c>
      <c r="AD109" s="9">
        <v>25</v>
      </c>
      <c r="AE109" s="9">
        <v>7</v>
      </c>
      <c r="AF109" s="5">
        <f t="shared" si="34"/>
        <v>85</v>
      </c>
      <c r="AG109" s="7">
        <f t="shared" si="35"/>
        <v>0.15865525393145699</v>
      </c>
      <c r="AH109" s="10">
        <v>0.5</v>
      </c>
      <c r="AI109" s="6">
        <f t="shared" si="36"/>
        <v>100</v>
      </c>
      <c r="AJ109" s="6">
        <f t="shared" si="37"/>
        <v>15</v>
      </c>
    </row>
    <row r="110" spans="1:36" x14ac:dyDescent="0.25">
      <c r="A110" s="4" t="s">
        <v>145</v>
      </c>
      <c r="B110" s="4">
        <v>20</v>
      </c>
      <c r="C110" s="4" t="s">
        <v>3</v>
      </c>
      <c r="D110" s="11">
        <v>2.6</v>
      </c>
      <c r="E110" s="14">
        <v>0.19</v>
      </c>
      <c r="F110" s="5">
        <f t="shared" si="19"/>
        <v>105</v>
      </c>
      <c r="G110" s="6">
        <f t="shared" si="20"/>
        <v>92.277628069793337</v>
      </c>
      <c r="H110" s="19">
        <f t="shared" si="21"/>
        <v>-12.722371930206656</v>
      </c>
      <c r="I110" s="4">
        <v>28</v>
      </c>
      <c r="J110" s="4">
        <v>11</v>
      </c>
      <c r="K110" s="5">
        <f t="shared" si="22"/>
        <v>105</v>
      </c>
      <c r="L110" s="7">
        <f t="shared" si="23"/>
        <v>0.63055865981823644</v>
      </c>
      <c r="M110" s="8">
        <v>0.3</v>
      </c>
      <c r="N110" s="6">
        <f t="shared" si="24"/>
        <v>92.13399230937938</v>
      </c>
      <c r="O110" s="6">
        <f t="shared" si="25"/>
        <v>-12.86600769062062</v>
      </c>
      <c r="P110" s="4">
        <v>12</v>
      </c>
      <c r="Q110" s="4">
        <v>9</v>
      </c>
      <c r="R110" s="5">
        <f t="shared" si="26"/>
        <v>95</v>
      </c>
      <c r="S110" s="7">
        <f t="shared" si="27"/>
        <v>0.36944134018176361</v>
      </c>
      <c r="T110" s="8">
        <v>0.1</v>
      </c>
      <c r="U110" s="6">
        <f t="shared" si="28"/>
        <v>80.77672651683099</v>
      </c>
      <c r="V110" s="6">
        <f t="shared" si="29"/>
        <v>-14.22327348316901</v>
      </c>
      <c r="W110" s="9">
        <v>65</v>
      </c>
      <c r="X110" s="9">
        <v>10</v>
      </c>
      <c r="Y110" s="5">
        <f t="shared" si="30"/>
        <v>100</v>
      </c>
      <c r="Z110" s="7">
        <f t="shared" si="31"/>
        <v>0.5</v>
      </c>
      <c r="AA110" s="10">
        <v>0.4</v>
      </c>
      <c r="AB110" s="6">
        <f t="shared" si="32"/>
        <v>96.199793452963007</v>
      </c>
      <c r="AC110" s="6">
        <f t="shared" si="33"/>
        <v>-3.8002065470369928</v>
      </c>
      <c r="AD110" s="9">
        <v>43</v>
      </c>
      <c r="AE110" s="9">
        <v>14</v>
      </c>
      <c r="AF110" s="5">
        <f t="shared" si="34"/>
        <v>120</v>
      </c>
      <c r="AG110" s="7">
        <f t="shared" si="35"/>
        <v>0.90878878027413212</v>
      </c>
      <c r="AH110" s="10">
        <v>0.5</v>
      </c>
      <c r="AI110" s="6">
        <f t="shared" si="36"/>
        <v>100</v>
      </c>
      <c r="AJ110" s="6">
        <f t="shared" si="37"/>
        <v>-20</v>
      </c>
    </row>
    <row r="111" spans="1:36" x14ac:dyDescent="0.25">
      <c r="A111" s="4" t="s">
        <v>146</v>
      </c>
      <c r="B111" s="4">
        <v>26</v>
      </c>
      <c r="C111" s="4" t="s">
        <v>3</v>
      </c>
      <c r="D111" s="11">
        <v>3</v>
      </c>
      <c r="E111" s="14">
        <v>0.25</v>
      </c>
      <c r="F111" s="5">
        <f t="shared" si="19"/>
        <v>101.25</v>
      </c>
      <c r="G111" s="6">
        <f t="shared" si="20"/>
        <v>100</v>
      </c>
      <c r="H111" s="19">
        <f t="shared" si="21"/>
        <v>-1.2500000000000036</v>
      </c>
      <c r="I111" s="4">
        <v>29</v>
      </c>
      <c r="J111" s="4">
        <v>12</v>
      </c>
      <c r="K111" s="5">
        <f t="shared" si="22"/>
        <v>110</v>
      </c>
      <c r="L111" s="7">
        <f t="shared" si="23"/>
        <v>0.74750746245307709</v>
      </c>
      <c r="M111" s="8">
        <v>0.6</v>
      </c>
      <c r="N111" s="6">
        <f t="shared" si="24"/>
        <v>103.80020654703699</v>
      </c>
      <c r="O111" s="6">
        <f t="shared" si="25"/>
        <v>-6.1997934529630072</v>
      </c>
      <c r="P111" s="4">
        <v>9</v>
      </c>
      <c r="Q111" s="4">
        <v>6</v>
      </c>
      <c r="R111" s="5">
        <f t="shared" si="26"/>
        <v>80</v>
      </c>
      <c r="S111" s="7">
        <f t="shared" si="27"/>
        <v>9.1211219725867876E-2</v>
      </c>
      <c r="T111" s="8">
        <v>0.4</v>
      </c>
      <c r="U111" s="6">
        <f t="shared" si="28"/>
        <v>96.199793452963007</v>
      </c>
      <c r="V111" s="6">
        <f t="shared" si="29"/>
        <v>16.199793452963007</v>
      </c>
      <c r="W111" s="9">
        <v>88</v>
      </c>
      <c r="X111" s="9">
        <v>14</v>
      </c>
      <c r="Y111" s="5">
        <f t="shared" si="30"/>
        <v>120</v>
      </c>
      <c r="Z111" s="7">
        <f t="shared" si="31"/>
        <v>0.90878878027413212</v>
      </c>
      <c r="AA111" s="10">
        <v>0.3</v>
      </c>
      <c r="AB111" s="6">
        <f t="shared" si="32"/>
        <v>92.13399230937938</v>
      </c>
      <c r="AC111" s="6">
        <f t="shared" si="33"/>
        <v>-27.86600769062062</v>
      </c>
      <c r="AD111" s="9">
        <v>30</v>
      </c>
      <c r="AE111" s="9">
        <v>9</v>
      </c>
      <c r="AF111" s="5">
        <f t="shared" si="34"/>
        <v>95</v>
      </c>
      <c r="AG111" s="7">
        <f t="shared" si="35"/>
        <v>0.36944134018176361</v>
      </c>
      <c r="AH111" s="10">
        <v>0.7</v>
      </c>
      <c r="AI111" s="6">
        <f t="shared" si="36"/>
        <v>107.86600769062061</v>
      </c>
      <c r="AJ111" s="6">
        <f t="shared" si="37"/>
        <v>12.866007690620606</v>
      </c>
    </row>
    <row r="112" spans="1:36" x14ac:dyDescent="0.25">
      <c r="A112" s="4" t="s">
        <v>147</v>
      </c>
      <c r="B112" s="4">
        <v>22</v>
      </c>
      <c r="C112" s="4" t="s">
        <v>3</v>
      </c>
      <c r="D112" s="11">
        <v>2.5</v>
      </c>
      <c r="E112" s="14">
        <v>0.19</v>
      </c>
      <c r="F112" s="5">
        <f t="shared" si="19"/>
        <v>105</v>
      </c>
      <c r="G112" s="6">
        <f t="shared" si="20"/>
        <v>99.049948363240759</v>
      </c>
      <c r="H112" s="19">
        <f t="shared" si="21"/>
        <v>-5.9500516367592482</v>
      </c>
      <c r="I112" s="4">
        <v>32</v>
      </c>
      <c r="J112" s="4">
        <v>13</v>
      </c>
      <c r="K112" s="5">
        <f t="shared" si="22"/>
        <v>115</v>
      </c>
      <c r="L112" s="7">
        <f t="shared" si="23"/>
        <v>0.84134474606854304</v>
      </c>
      <c r="M112" s="8">
        <v>0.4</v>
      </c>
      <c r="N112" s="6">
        <f t="shared" si="24"/>
        <v>96.199793452963007</v>
      </c>
      <c r="O112" s="6">
        <f t="shared" si="25"/>
        <v>-18.800206547036993</v>
      </c>
      <c r="P112" s="4">
        <v>12</v>
      </c>
      <c r="Q112" s="4">
        <v>9</v>
      </c>
      <c r="R112" s="5">
        <f t="shared" si="26"/>
        <v>95</v>
      </c>
      <c r="S112" s="7">
        <f t="shared" si="27"/>
        <v>0.36944134018176361</v>
      </c>
      <c r="T112" s="8">
        <v>0.4</v>
      </c>
      <c r="U112" s="6">
        <f t="shared" si="28"/>
        <v>96.199793452963007</v>
      </c>
      <c r="V112" s="6">
        <f t="shared" si="29"/>
        <v>1.1997934529630072</v>
      </c>
      <c r="W112" s="9">
        <v>69</v>
      </c>
      <c r="X112" s="9">
        <v>10</v>
      </c>
      <c r="Y112" s="5">
        <f t="shared" si="30"/>
        <v>100</v>
      </c>
      <c r="Z112" s="7">
        <f t="shared" si="31"/>
        <v>0.5</v>
      </c>
      <c r="AA112" s="10">
        <v>0.6</v>
      </c>
      <c r="AB112" s="6">
        <f t="shared" si="32"/>
        <v>103.80020654703699</v>
      </c>
      <c r="AC112" s="6">
        <f t="shared" si="33"/>
        <v>3.8002065470369928</v>
      </c>
      <c r="AD112" s="9">
        <v>39</v>
      </c>
      <c r="AE112" s="9">
        <v>12</v>
      </c>
      <c r="AF112" s="5">
        <f t="shared" si="34"/>
        <v>110</v>
      </c>
      <c r="AG112" s="7">
        <f t="shared" si="35"/>
        <v>0.74750746245307709</v>
      </c>
      <c r="AH112" s="10">
        <v>0.5</v>
      </c>
      <c r="AI112" s="6">
        <f t="shared" si="36"/>
        <v>100</v>
      </c>
      <c r="AJ112" s="6">
        <f t="shared" si="37"/>
        <v>-10</v>
      </c>
    </row>
    <row r="113" spans="1:36" x14ac:dyDescent="0.25">
      <c r="A113" s="4" t="s">
        <v>148</v>
      </c>
      <c r="B113" s="4">
        <v>23</v>
      </c>
      <c r="C113" s="4" t="s">
        <v>3</v>
      </c>
      <c r="D113" s="11">
        <v>2.9</v>
      </c>
      <c r="E113" s="14">
        <v>0.13</v>
      </c>
      <c r="F113" s="5">
        <f t="shared" si="19"/>
        <v>106.25</v>
      </c>
      <c r="G113" s="6">
        <f t="shared" si="20"/>
        <v>102.9165535594144</v>
      </c>
      <c r="H113" s="19">
        <f t="shared" si="21"/>
        <v>-3.3334464405856004</v>
      </c>
      <c r="I113" s="4">
        <v>26</v>
      </c>
      <c r="J113" s="4">
        <v>10</v>
      </c>
      <c r="K113" s="5">
        <f t="shared" si="22"/>
        <v>100</v>
      </c>
      <c r="L113" s="7">
        <f t="shared" si="23"/>
        <v>0.5</v>
      </c>
      <c r="M113" s="8">
        <v>0.6</v>
      </c>
      <c r="N113" s="6">
        <f t="shared" si="24"/>
        <v>103.80020654703699</v>
      </c>
      <c r="O113" s="6">
        <f t="shared" si="25"/>
        <v>3.8002065470369928</v>
      </c>
      <c r="P113" s="4">
        <v>17</v>
      </c>
      <c r="Q113" s="4">
        <v>12</v>
      </c>
      <c r="R113" s="5">
        <f t="shared" si="26"/>
        <v>110</v>
      </c>
      <c r="S113" s="7">
        <f t="shared" si="27"/>
        <v>0.74750746245307709</v>
      </c>
      <c r="T113" s="8">
        <v>0.5</v>
      </c>
      <c r="U113" s="6">
        <f t="shared" si="28"/>
        <v>100</v>
      </c>
      <c r="V113" s="6">
        <f t="shared" si="29"/>
        <v>-10</v>
      </c>
      <c r="W113" s="9">
        <v>73</v>
      </c>
      <c r="X113" s="9">
        <v>11</v>
      </c>
      <c r="Y113" s="5">
        <f t="shared" si="30"/>
        <v>105</v>
      </c>
      <c r="Z113" s="7">
        <f t="shared" si="31"/>
        <v>0.63055865981823644</v>
      </c>
      <c r="AA113" s="10">
        <v>0.5</v>
      </c>
      <c r="AB113" s="6">
        <f t="shared" si="32"/>
        <v>100</v>
      </c>
      <c r="AC113" s="6">
        <f t="shared" si="33"/>
        <v>-5</v>
      </c>
      <c r="AD113" s="9">
        <v>39</v>
      </c>
      <c r="AE113" s="9">
        <v>12</v>
      </c>
      <c r="AF113" s="5">
        <f t="shared" si="34"/>
        <v>110</v>
      </c>
      <c r="AG113" s="7">
        <f t="shared" si="35"/>
        <v>0.74750746245307709</v>
      </c>
      <c r="AH113" s="10">
        <v>0.7</v>
      </c>
      <c r="AI113" s="6">
        <f t="shared" si="36"/>
        <v>107.86600769062061</v>
      </c>
      <c r="AJ113" s="6">
        <f t="shared" si="37"/>
        <v>-2.1339923093793942</v>
      </c>
    </row>
    <row r="114" spans="1:36" x14ac:dyDescent="0.25">
      <c r="A114" s="4" t="s">
        <v>149</v>
      </c>
      <c r="B114" s="4">
        <v>27</v>
      </c>
      <c r="C114" s="4" t="s">
        <v>3</v>
      </c>
      <c r="D114" s="11">
        <v>2.6</v>
      </c>
      <c r="E114" s="14">
        <v>0.5</v>
      </c>
      <c r="F114" s="5">
        <f t="shared" si="19"/>
        <v>107.5</v>
      </c>
      <c r="G114" s="6">
        <f t="shared" si="20"/>
        <v>102.85015491027775</v>
      </c>
      <c r="H114" s="19">
        <f t="shared" si="21"/>
        <v>-4.6498450897222554</v>
      </c>
      <c r="I114" s="4">
        <v>29</v>
      </c>
      <c r="J114" s="4">
        <v>12</v>
      </c>
      <c r="K114" s="5">
        <f t="shared" si="22"/>
        <v>110</v>
      </c>
      <c r="L114" s="7">
        <f t="shared" si="23"/>
        <v>0.74750746245307709</v>
      </c>
      <c r="M114" s="8">
        <v>0.5</v>
      </c>
      <c r="N114" s="6">
        <f t="shared" si="24"/>
        <v>100</v>
      </c>
      <c r="O114" s="6">
        <f t="shared" si="25"/>
        <v>-10</v>
      </c>
      <c r="P114" s="4">
        <v>15</v>
      </c>
      <c r="Q114" s="4">
        <v>11</v>
      </c>
      <c r="R114" s="5">
        <f t="shared" si="26"/>
        <v>105</v>
      </c>
      <c r="S114" s="7">
        <f t="shared" si="27"/>
        <v>0.63055865981823644</v>
      </c>
      <c r="T114" s="8">
        <v>0.6</v>
      </c>
      <c r="U114" s="6">
        <f t="shared" si="28"/>
        <v>103.80020654703699</v>
      </c>
      <c r="V114" s="6">
        <f t="shared" si="29"/>
        <v>-1.1997934529630072</v>
      </c>
      <c r="W114" s="9">
        <v>85</v>
      </c>
      <c r="X114" s="9">
        <v>14</v>
      </c>
      <c r="Y114" s="5">
        <f t="shared" si="30"/>
        <v>120</v>
      </c>
      <c r="Z114" s="7">
        <f t="shared" si="31"/>
        <v>0.90878878027413212</v>
      </c>
      <c r="AA114" s="10">
        <v>0.6</v>
      </c>
      <c r="AB114" s="6">
        <f t="shared" si="32"/>
        <v>103.80020654703699</v>
      </c>
      <c r="AC114" s="6">
        <f t="shared" si="33"/>
        <v>-16.199793452963007</v>
      </c>
      <c r="AD114" s="9">
        <v>32</v>
      </c>
      <c r="AE114" s="9">
        <v>9</v>
      </c>
      <c r="AF114" s="5">
        <f t="shared" si="34"/>
        <v>95</v>
      </c>
      <c r="AG114" s="7">
        <f t="shared" si="35"/>
        <v>0.36944134018176361</v>
      </c>
      <c r="AH114" s="10">
        <v>0.6</v>
      </c>
      <c r="AI114" s="6">
        <f t="shared" si="36"/>
        <v>103.80020654703699</v>
      </c>
      <c r="AJ114" s="6">
        <f t="shared" si="37"/>
        <v>8.8002065470369928</v>
      </c>
    </row>
    <row r="115" spans="1:36" x14ac:dyDescent="0.25">
      <c r="A115" s="4" t="s">
        <v>150</v>
      </c>
      <c r="B115" s="4">
        <v>25</v>
      </c>
      <c r="C115" s="4" t="s">
        <v>3</v>
      </c>
      <c r="D115" s="11">
        <v>2.9</v>
      </c>
      <c r="E115" s="14">
        <v>0.06</v>
      </c>
      <c r="F115" s="5">
        <f t="shared" si="19"/>
        <v>108.75</v>
      </c>
      <c r="G115" s="6">
        <f t="shared" si="20"/>
        <v>96.133394803826349</v>
      </c>
      <c r="H115" s="19">
        <f t="shared" si="21"/>
        <v>-12.616605196173651</v>
      </c>
      <c r="I115" s="4">
        <v>29</v>
      </c>
      <c r="J115" s="4">
        <v>12</v>
      </c>
      <c r="K115" s="5">
        <f t="shared" si="22"/>
        <v>110</v>
      </c>
      <c r="L115" s="7">
        <f t="shared" si="23"/>
        <v>0.74750746245307709</v>
      </c>
      <c r="M115" s="8">
        <v>0.4</v>
      </c>
      <c r="N115" s="6">
        <f t="shared" si="24"/>
        <v>96.199793452963007</v>
      </c>
      <c r="O115" s="6">
        <f t="shared" si="25"/>
        <v>-13.800206547036993</v>
      </c>
      <c r="P115" s="4">
        <v>12</v>
      </c>
      <c r="Q115" s="4">
        <v>9</v>
      </c>
      <c r="R115" s="5">
        <f t="shared" si="26"/>
        <v>95</v>
      </c>
      <c r="S115" s="7">
        <f t="shared" si="27"/>
        <v>0.36944134018176361</v>
      </c>
      <c r="T115" s="8">
        <v>0.3</v>
      </c>
      <c r="U115" s="6">
        <f t="shared" si="28"/>
        <v>92.13399230937938</v>
      </c>
      <c r="V115" s="6">
        <f t="shared" si="29"/>
        <v>-2.86600769062062</v>
      </c>
      <c r="W115" s="9">
        <v>85</v>
      </c>
      <c r="X115" s="9">
        <v>14</v>
      </c>
      <c r="Y115" s="5">
        <f t="shared" si="30"/>
        <v>120</v>
      </c>
      <c r="Z115" s="7">
        <f t="shared" si="31"/>
        <v>0.90878878027413212</v>
      </c>
      <c r="AA115" s="10">
        <v>0.5</v>
      </c>
      <c r="AB115" s="6">
        <f t="shared" si="32"/>
        <v>100</v>
      </c>
      <c r="AC115" s="6">
        <f t="shared" si="33"/>
        <v>-20</v>
      </c>
      <c r="AD115" s="9">
        <v>39</v>
      </c>
      <c r="AE115" s="9">
        <v>12</v>
      </c>
      <c r="AF115" s="5">
        <f t="shared" si="34"/>
        <v>110</v>
      </c>
      <c r="AG115" s="7">
        <f t="shared" si="35"/>
        <v>0.74750746245307709</v>
      </c>
      <c r="AH115" s="10">
        <v>0.4</v>
      </c>
      <c r="AI115" s="6">
        <f t="shared" si="36"/>
        <v>96.199793452963007</v>
      </c>
      <c r="AJ115" s="6">
        <f t="shared" si="37"/>
        <v>-13.800206547036993</v>
      </c>
    </row>
    <row r="116" spans="1:36" x14ac:dyDescent="0.25">
      <c r="A116" s="4" t="s">
        <v>151</v>
      </c>
      <c r="B116" s="4">
        <v>31</v>
      </c>
      <c r="C116" s="4" t="s">
        <v>3</v>
      </c>
      <c r="D116" s="11">
        <v>2.6</v>
      </c>
      <c r="E116" s="14">
        <v>0.06</v>
      </c>
      <c r="F116" s="5">
        <f t="shared" si="19"/>
        <v>111.25</v>
      </c>
      <c r="G116" s="6">
        <f t="shared" si="20"/>
        <v>99.933601350863341</v>
      </c>
      <c r="H116" s="19">
        <f t="shared" si="21"/>
        <v>-11.316398649136659</v>
      </c>
      <c r="I116" s="4">
        <v>28</v>
      </c>
      <c r="J116" s="4">
        <v>12</v>
      </c>
      <c r="K116" s="5">
        <f t="shared" si="22"/>
        <v>110</v>
      </c>
      <c r="L116" s="7">
        <f t="shared" si="23"/>
        <v>0.74750746245307709</v>
      </c>
      <c r="M116" s="8">
        <v>0.5</v>
      </c>
      <c r="N116" s="6">
        <f t="shared" si="24"/>
        <v>100</v>
      </c>
      <c r="O116" s="6">
        <f t="shared" si="25"/>
        <v>-10</v>
      </c>
      <c r="P116" s="4">
        <v>15</v>
      </c>
      <c r="Q116" s="4">
        <v>11</v>
      </c>
      <c r="R116" s="5">
        <f t="shared" si="26"/>
        <v>105</v>
      </c>
      <c r="S116" s="7">
        <f t="shared" si="27"/>
        <v>0.63055865981823644</v>
      </c>
      <c r="T116" s="8">
        <v>0.3</v>
      </c>
      <c r="U116" s="6">
        <f t="shared" si="28"/>
        <v>92.13399230937938</v>
      </c>
      <c r="V116" s="6">
        <f t="shared" si="29"/>
        <v>-12.86600769062062</v>
      </c>
      <c r="W116" s="9">
        <v>73</v>
      </c>
      <c r="X116" s="9">
        <v>11</v>
      </c>
      <c r="Y116" s="5">
        <f t="shared" si="30"/>
        <v>105</v>
      </c>
      <c r="Z116" s="7">
        <f t="shared" si="31"/>
        <v>0.63055865981823644</v>
      </c>
      <c r="AA116" s="10">
        <v>0.6</v>
      </c>
      <c r="AB116" s="6">
        <f t="shared" si="32"/>
        <v>103.80020654703699</v>
      </c>
      <c r="AC116" s="6">
        <f t="shared" si="33"/>
        <v>-1.1997934529630072</v>
      </c>
      <c r="AD116" s="9">
        <v>46</v>
      </c>
      <c r="AE116" s="9">
        <v>15</v>
      </c>
      <c r="AF116" s="5">
        <f t="shared" si="34"/>
        <v>125</v>
      </c>
      <c r="AG116" s="7">
        <f t="shared" si="35"/>
        <v>0.9522096477271853</v>
      </c>
      <c r="AH116" s="10">
        <v>0.6</v>
      </c>
      <c r="AI116" s="6">
        <f t="shared" si="36"/>
        <v>103.80020654703699</v>
      </c>
      <c r="AJ116" s="6">
        <f t="shared" si="37"/>
        <v>-21.199793452963007</v>
      </c>
    </row>
    <row r="117" spans="1:36" x14ac:dyDescent="0.25">
      <c r="A117" s="4" t="s">
        <v>152</v>
      </c>
      <c r="B117" s="4">
        <v>35</v>
      </c>
      <c r="C117" s="4" t="s">
        <v>2</v>
      </c>
      <c r="D117" s="11">
        <v>3.8</v>
      </c>
      <c r="E117" s="14">
        <v>0.69</v>
      </c>
      <c r="F117" s="5">
        <f t="shared" si="19"/>
        <v>122.5</v>
      </c>
      <c r="G117" s="6">
        <f t="shared" si="20"/>
        <v>114.27405724848754</v>
      </c>
      <c r="H117" s="19">
        <f t="shared" si="21"/>
        <v>-8.2259427515124628</v>
      </c>
      <c r="I117" s="4">
        <v>28</v>
      </c>
      <c r="J117" s="4">
        <v>12</v>
      </c>
      <c r="K117" s="5">
        <f t="shared" si="22"/>
        <v>110</v>
      </c>
      <c r="L117" s="7">
        <f t="shared" si="23"/>
        <v>0.74750746245307709</v>
      </c>
      <c r="M117" s="8">
        <v>0.8</v>
      </c>
      <c r="N117" s="6">
        <f t="shared" si="24"/>
        <v>112.62431850359371</v>
      </c>
      <c r="O117" s="6">
        <f t="shared" si="25"/>
        <v>2.6243185035937131</v>
      </c>
      <c r="P117" s="20">
        <v>21</v>
      </c>
      <c r="Q117" s="4">
        <v>17</v>
      </c>
      <c r="R117" s="5">
        <f t="shared" si="26"/>
        <v>135</v>
      </c>
      <c r="S117" s="7">
        <f t="shared" si="27"/>
        <v>0.99018467137135469</v>
      </c>
      <c r="T117" s="8">
        <v>0.9</v>
      </c>
      <c r="U117" s="6">
        <f t="shared" si="28"/>
        <v>119.22327348316901</v>
      </c>
      <c r="V117" s="6">
        <f t="shared" si="29"/>
        <v>-15.77672651683099</v>
      </c>
      <c r="W117" s="9">
        <v>90</v>
      </c>
      <c r="X117" s="9">
        <v>15</v>
      </c>
      <c r="Y117" s="5">
        <f t="shared" si="30"/>
        <v>125</v>
      </c>
      <c r="Z117" s="7">
        <f t="shared" si="31"/>
        <v>0.9522096477271853</v>
      </c>
      <c r="AA117" s="10">
        <v>0.8</v>
      </c>
      <c r="AB117" s="6">
        <f t="shared" si="32"/>
        <v>112.62431850359371</v>
      </c>
      <c r="AC117" s="6">
        <f t="shared" si="33"/>
        <v>-12.375681496406287</v>
      </c>
      <c r="AD117" s="9">
        <v>41</v>
      </c>
      <c r="AE117" s="9">
        <v>14</v>
      </c>
      <c r="AF117" s="5">
        <f t="shared" si="34"/>
        <v>120</v>
      </c>
      <c r="AG117" s="7">
        <f t="shared" si="35"/>
        <v>0.90878878027413212</v>
      </c>
      <c r="AH117" s="10">
        <v>0.8</v>
      </c>
      <c r="AI117" s="6">
        <f t="shared" si="36"/>
        <v>112.62431850359371</v>
      </c>
      <c r="AJ117" s="6">
        <f t="shared" si="37"/>
        <v>-7.3756814964062869</v>
      </c>
    </row>
    <row r="118" spans="1:36" x14ac:dyDescent="0.25">
      <c r="A118" s="4" t="s">
        <v>153</v>
      </c>
      <c r="B118" s="4">
        <v>22</v>
      </c>
      <c r="C118" s="4" t="s">
        <v>3</v>
      </c>
      <c r="D118" s="11">
        <v>3.2</v>
      </c>
      <c r="E118" s="14">
        <v>0.19</v>
      </c>
      <c r="F118" s="5">
        <f t="shared" si="19"/>
        <v>91.25</v>
      </c>
      <c r="G118" s="6">
        <f t="shared" si="20"/>
        <v>90.071600080654164</v>
      </c>
      <c r="H118" s="19">
        <f t="shared" si="21"/>
        <v>-1.1783999193458357</v>
      </c>
      <c r="I118" s="4">
        <v>21</v>
      </c>
      <c r="J118" s="4">
        <v>7</v>
      </c>
      <c r="K118" s="5">
        <f t="shared" si="22"/>
        <v>85</v>
      </c>
      <c r="L118" s="7">
        <f t="shared" si="23"/>
        <v>0.15865525393145699</v>
      </c>
      <c r="M118" s="8">
        <v>0.1</v>
      </c>
      <c r="N118" s="6">
        <f t="shared" si="24"/>
        <v>80.77672651683099</v>
      </c>
      <c r="O118" s="6">
        <f t="shared" si="25"/>
        <v>-4.2232734831690095</v>
      </c>
      <c r="P118" s="4">
        <v>11</v>
      </c>
      <c r="Q118" s="4">
        <v>8</v>
      </c>
      <c r="R118" s="5">
        <f t="shared" si="26"/>
        <v>90</v>
      </c>
      <c r="S118" s="7">
        <f t="shared" si="27"/>
        <v>0.25249253754692291</v>
      </c>
      <c r="T118" s="8">
        <v>0.5</v>
      </c>
      <c r="U118" s="6">
        <f t="shared" si="28"/>
        <v>100</v>
      </c>
      <c r="V118" s="6">
        <f t="shared" si="29"/>
        <v>10</v>
      </c>
      <c r="W118" s="9">
        <v>60</v>
      </c>
      <c r="X118" s="9">
        <v>9</v>
      </c>
      <c r="Y118" s="5">
        <f t="shared" si="30"/>
        <v>95</v>
      </c>
      <c r="Z118" s="7">
        <f t="shared" si="31"/>
        <v>0.36944134018176361</v>
      </c>
      <c r="AA118" s="10">
        <v>0.2</v>
      </c>
      <c r="AB118" s="6">
        <f t="shared" si="32"/>
        <v>87.375681496406287</v>
      </c>
      <c r="AC118" s="6">
        <f t="shared" si="33"/>
        <v>-7.6243185035937131</v>
      </c>
      <c r="AD118" s="9">
        <v>31</v>
      </c>
      <c r="AE118" s="9">
        <v>9</v>
      </c>
      <c r="AF118" s="5">
        <f t="shared" si="34"/>
        <v>95</v>
      </c>
      <c r="AG118" s="7">
        <f t="shared" si="35"/>
        <v>0.36944134018176361</v>
      </c>
      <c r="AH118" s="10">
        <v>0.3</v>
      </c>
      <c r="AI118" s="6">
        <f t="shared" si="36"/>
        <v>92.13399230937938</v>
      </c>
      <c r="AJ118" s="6">
        <f t="shared" si="37"/>
        <v>-2.86600769062062</v>
      </c>
    </row>
    <row r="119" spans="1:36" x14ac:dyDescent="0.25">
      <c r="A119" s="4" t="s">
        <v>154</v>
      </c>
      <c r="B119" s="4">
        <v>34</v>
      </c>
      <c r="C119" s="4" t="s">
        <v>3</v>
      </c>
      <c r="D119" s="11">
        <v>3.3</v>
      </c>
      <c r="E119" s="14">
        <v>0.25</v>
      </c>
      <c r="F119" s="5">
        <f t="shared" si="19"/>
        <v>100</v>
      </c>
      <c r="G119" s="6">
        <f t="shared" si="20"/>
        <v>111.54365025815196</v>
      </c>
      <c r="H119" s="19">
        <f t="shared" si="21"/>
        <v>11.54365025815197</v>
      </c>
      <c r="I119" s="4">
        <v>24</v>
      </c>
      <c r="J119" s="4">
        <v>10</v>
      </c>
      <c r="K119" s="5">
        <f t="shared" si="22"/>
        <v>100</v>
      </c>
      <c r="L119" s="7">
        <f t="shared" si="23"/>
        <v>0.5</v>
      </c>
      <c r="M119" s="8">
        <v>0.5</v>
      </c>
      <c r="N119" s="6">
        <f t="shared" si="24"/>
        <v>100</v>
      </c>
      <c r="O119" s="6">
        <f t="shared" si="25"/>
        <v>0</v>
      </c>
      <c r="P119" s="4">
        <v>10</v>
      </c>
      <c r="Q119" s="4">
        <v>7</v>
      </c>
      <c r="R119" s="5">
        <f t="shared" si="26"/>
        <v>85</v>
      </c>
      <c r="S119" s="7">
        <f t="shared" si="27"/>
        <v>0.15865525393145699</v>
      </c>
      <c r="T119" s="8">
        <v>0.2</v>
      </c>
      <c r="U119" s="6">
        <f t="shared" si="28"/>
        <v>87.375681496406287</v>
      </c>
      <c r="V119" s="6">
        <f t="shared" si="29"/>
        <v>2.3756814964062869</v>
      </c>
      <c r="W119" s="9">
        <v>70</v>
      </c>
      <c r="X119" s="9">
        <v>11</v>
      </c>
      <c r="Y119" s="5">
        <f t="shared" si="30"/>
        <v>105</v>
      </c>
      <c r="Z119" s="7">
        <f t="shared" si="31"/>
        <v>0.63055865981823644</v>
      </c>
      <c r="AA119" s="10">
        <v>0.97499999999999998</v>
      </c>
      <c r="AB119" s="6">
        <f t="shared" si="32"/>
        <v>129.3994597681008</v>
      </c>
      <c r="AC119" s="6">
        <f t="shared" si="33"/>
        <v>24.399459768100797</v>
      </c>
      <c r="AD119" s="9">
        <v>39</v>
      </c>
      <c r="AE119" s="9">
        <v>12</v>
      </c>
      <c r="AF119" s="5">
        <f t="shared" si="34"/>
        <v>110</v>
      </c>
      <c r="AG119" s="7">
        <f t="shared" si="35"/>
        <v>0.74750746245307709</v>
      </c>
      <c r="AH119" s="10">
        <v>0.97499999999999998</v>
      </c>
      <c r="AI119" s="6">
        <f t="shared" si="36"/>
        <v>129.3994597681008</v>
      </c>
      <c r="AJ119" s="6">
        <f t="shared" si="37"/>
        <v>19.399459768100797</v>
      </c>
    </row>
    <row r="120" spans="1:36" x14ac:dyDescent="0.25">
      <c r="A120" s="4" t="s">
        <v>155</v>
      </c>
      <c r="B120" s="4">
        <v>59</v>
      </c>
      <c r="C120" s="4" t="s">
        <v>3</v>
      </c>
      <c r="D120" s="11">
        <v>3.3</v>
      </c>
      <c r="E120" s="14">
        <v>0.19</v>
      </c>
      <c r="F120" s="5">
        <f t="shared" si="19"/>
        <v>117.5</v>
      </c>
      <c r="G120" s="6">
        <f t="shared" si="20"/>
        <v>102.9165535594144</v>
      </c>
      <c r="H120" s="19">
        <f t="shared" si="21"/>
        <v>-14.5834464405856</v>
      </c>
      <c r="I120" s="4">
        <v>32</v>
      </c>
      <c r="J120" s="4">
        <v>13</v>
      </c>
      <c r="K120" s="5">
        <f t="shared" si="22"/>
        <v>115</v>
      </c>
      <c r="L120" s="7">
        <f t="shared" si="23"/>
        <v>0.84134474606854304</v>
      </c>
      <c r="M120" s="8">
        <v>0.7</v>
      </c>
      <c r="N120" s="6">
        <f t="shared" si="24"/>
        <v>107.86600769062061</v>
      </c>
      <c r="O120" s="6">
        <f t="shared" si="25"/>
        <v>-7.1339923093793942</v>
      </c>
      <c r="P120" s="4">
        <v>18</v>
      </c>
      <c r="Q120" s="4">
        <v>13</v>
      </c>
      <c r="R120" s="5">
        <f t="shared" si="26"/>
        <v>115</v>
      </c>
      <c r="S120" s="7">
        <f t="shared" si="27"/>
        <v>0.84134474606854304</v>
      </c>
      <c r="T120" s="8">
        <v>0.6</v>
      </c>
      <c r="U120" s="6">
        <f t="shared" si="28"/>
        <v>103.80020654703699</v>
      </c>
      <c r="V120" s="6">
        <f t="shared" si="29"/>
        <v>-11.199793452963007</v>
      </c>
      <c r="W120" s="9">
        <v>78</v>
      </c>
      <c r="X120" s="9">
        <v>15</v>
      </c>
      <c r="Y120" s="5">
        <f t="shared" si="30"/>
        <v>125</v>
      </c>
      <c r="Z120" s="7">
        <f t="shared" si="31"/>
        <v>0.9522096477271853</v>
      </c>
      <c r="AA120" s="10">
        <v>0.5</v>
      </c>
      <c r="AB120" s="6">
        <f t="shared" si="32"/>
        <v>100</v>
      </c>
      <c r="AC120" s="6">
        <f t="shared" si="33"/>
        <v>-25</v>
      </c>
      <c r="AD120" s="9">
        <v>34</v>
      </c>
      <c r="AE120" s="9">
        <v>13</v>
      </c>
      <c r="AF120" s="5">
        <f t="shared" si="34"/>
        <v>115</v>
      </c>
      <c r="AG120" s="7">
        <f t="shared" si="35"/>
        <v>0.84134474606854304</v>
      </c>
      <c r="AH120" s="10">
        <v>0.5</v>
      </c>
      <c r="AI120" s="6">
        <f t="shared" si="36"/>
        <v>100</v>
      </c>
      <c r="AJ120" s="6">
        <f t="shared" si="37"/>
        <v>-15</v>
      </c>
    </row>
    <row r="121" spans="1:36" x14ac:dyDescent="0.25">
      <c r="A121" s="4" t="s">
        <v>156</v>
      </c>
      <c r="B121" s="4">
        <v>22</v>
      </c>
      <c r="C121" s="4" t="s">
        <v>3</v>
      </c>
      <c r="D121" s="11">
        <v>3</v>
      </c>
      <c r="E121" s="14">
        <v>0.06</v>
      </c>
      <c r="F121" s="5">
        <f t="shared" si="19"/>
        <v>102.5</v>
      </c>
      <c r="G121" s="6">
        <f t="shared" si="20"/>
        <v>99.049948363240759</v>
      </c>
      <c r="H121" s="19">
        <f t="shared" si="21"/>
        <v>-3.4500516367592482</v>
      </c>
      <c r="I121" s="4">
        <v>23</v>
      </c>
      <c r="J121" s="4">
        <v>8</v>
      </c>
      <c r="K121" s="5">
        <f t="shared" si="22"/>
        <v>90</v>
      </c>
      <c r="L121" s="7">
        <f t="shared" si="23"/>
        <v>0.25249253754692291</v>
      </c>
      <c r="M121" s="8">
        <v>0.4</v>
      </c>
      <c r="N121" s="6">
        <f t="shared" si="24"/>
        <v>96.199793452963007</v>
      </c>
      <c r="O121" s="6">
        <f t="shared" si="25"/>
        <v>6.1997934529630072</v>
      </c>
      <c r="P121" s="4">
        <v>12</v>
      </c>
      <c r="Q121" s="4">
        <v>9</v>
      </c>
      <c r="R121" s="5">
        <f t="shared" si="26"/>
        <v>95</v>
      </c>
      <c r="S121" s="7">
        <f t="shared" si="27"/>
        <v>0.36944134018176361</v>
      </c>
      <c r="T121" s="8">
        <v>0.5</v>
      </c>
      <c r="U121" s="6">
        <f t="shared" si="28"/>
        <v>100</v>
      </c>
      <c r="V121" s="6">
        <f t="shared" si="29"/>
        <v>5</v>
      </c>
      <c r="W121" s="9">
        <v>90</v>
      </c>
      <c r="X121" s="9">
        <v>14</v>
      </c>
      <c r="Y121" s="5">
        <f t="shared" si="30"/>
        <v>120</v>
      </c>
      <c r="Z121" s="7">
        <f t="shared" si="31"/>
        <v>0.90878878027413212</v>
      </c>
      <c r="AA121" s="10">
        <v>0.5</v>
      </c>
      <c r="AB121" s="6">
        <f t="shared" si="32"/>
        <v>100</v>
      </c>
      <c r="AC121" s="6">
        <f t="shared" si="33"/>
        <v>-20</v>
      </c>
      <c r="AD121" s="9">
        <v>37</v>
      </c>
      <c r="AE121" s="9">
        <v>11</v>
      </c>
      <c r="AF121" s="5">
        <f t="shared" si="34"/>
        <v>105</v>
      </c>
      <c r="AG121" s="7">
        <f t="shared" si="35"/>
        <v>0.63055865981823644</v>
      </c>
      <c r="AH121" s="10">
        <v>0.5</v>
      </c>
      <c r="AI121" s="6">
        <f t="shared" si="36"/>
        <v>100</v>
      </c>
      <c r="AJ121" s="6">
        <f t="shared" si="37"/>
        <v>-5</v>
      </c>
    </row>
    <row r="122" spans="1:36" x14ac:dyDescent="0.25">
      <c r="A122" s="4" t="s">
        <v>157</v>
      </c>
      <c r="B122" s="4">
        <v>20</v>
      </c>
      <c r="C122" s="4" t="s">
        <v>3</v>
      </c>
      <c r="D122" s="11">
        <v>3.3</v>
      </c>
      <c r="E122" s="14">
        <v>0.19</v>
      </c>
      <c r="F122" s="5">
        <f t="shared" si="19"/>
        <v>97.5</v>
      </c>
      <c r="G122" s="6">
        <f t="shared" si="20"/>
        <v>100</v>
      </c>
      <c r="H122" s="19">
        <f t="shared" si="21"/>
        <v>2.5</v>
      </c>
      <c r="I122" s="4">
        <v>21</v>
      </c>
      <c r="J122" s="4">
        <v>7</v>
      </c>
      <c r="K122" s="5">
        <f t="shared" si="22"/>
        <v>85</v>
      </c>
      <c r="L122" s="7">
        <f t="shared" si="23"/>
        <v>0.15865525393145699</v>
      </c>
      <c r="M122" s="8">
        <v>0.4</v>
      </c>
      <c r="N122" s="6">
        <f t="shared" si="24"/>
        <v>96.199793452963007</v>
      </c>
      <c r="O122" s="6">
        <f t="shared" si="25"/>
        <v>11.199793452963007</v>
      </c>
      <c r="P122" s="4">
        <v>13</v>
      </c>
      <c r="Q122" s="4">
        <v>9</v>
      </c>
      <c r="R122" s="5">
        <f t="shared" si="26"/>
        <v>95</v>
      </c>
      <c r="S122" s="7">
        <f t="shared" si="27"/>
        <v>0.36944134018176361</v>
      </c>
      <c r="T122" s="8">
        <v>0.4</v>
      </c>
      <c r="U122" s="6">
        <f t="shared" si="28"/>
        <v>96.199793452963007</v>
      </c>
      <c r="V122" s="6">
        <f t="shared" si="29"/>
        <v>1.1997934529630072</v>
      </c>
      <c r="W122" s="9">
        <v>90</v>
      </c>
      <c r="X122" s="9">
        <v>14</v>
      </c>
      <c r="Y122" s="5">
        <f t="shared" si="30"/>
        <v>120</v>
      </c>
      <c r="Z122" s="7">
        <f t="shared" si="31"/>
        <v>0.90878878027413212</v>
      </c>
      <c r="AA122" s="10">
        <v>0.6</v>
      </c>
      <c r="AB122" s="6">
        <f t="shared" si="32"/>
        <v>103.80020654703699</v>
      </c>
      <c r="AC122" s="6">
        <f t="shared" si="33"/>
        <v>-16.199793452963007</v>
      </c>
      <c r="AD122" s="9">
        <v>29</v>
      </c>
      <c r="AE122" s="9">
        <v>8</v>
      </c>
      <c r="AF122" s="5">
        <f t="shared" si="34"/>
        <v>90</v>
      </c>
      <c r="AG122" s="7">
        <f t="shared" si="35"/>
        <v>0.25249253754692291</v>
      </c>
      <c r="AH122" s="10">
        <v>0.6</v>
      </c>
      <c r="AI122" s="6">
        <f t="shared" si="36"/>
        <v>103.80020654703699</v>
      </c>
      <c r="AJ122" s="6">
        <f t="shared" si="37"/>
        <v>13.800206547036993</v>
      </c>
    </row>
    <row r="123" spans="1:36" x14ac:dyDescent="0.25">
      <c r="A123" s="4" t="s">
        <v>158</v>
      </c>
      <c r="B123" s="4">
        <v>44</v>
      </c>
      <c r="C123" s="4" t="s">
        <v>3</v>
      </c>
      <c r="D123" s="11">
        <v>2.4</v>
      </c>
      <c r="E123" s="14">
        <v>0.06</v>
      </c>
      <c r="F123" s="5">
        <f t="shared" si="19"/>
        <v>92.5</v>
      </c>
      <c r="G123" s="6">
        <f t="shared" si="20"/>
        <v>98.744023647620054</v>
      </c>
      <c r="H123" s="19">
        <f t="shared" si="21"/>
        <v>6.2440236476200681</v>
      </c>
      <c r="I123" s="4">
        <v>20</v>
      </c>
      <c r="J123" s="4">
        <v>7</v>
      </c>
      <c r="K123" s="5">
        <f t="shared" si="22"/>
        <v>85</v>
      </c>
      <c r="L123" s="7">
        <f t="shared" si="23"/>
        <v>0.15865525393145699</v>
      </c>
      <c r="M123" s="8">
        <v>0.5</v>
      </c>
      <c r="N123" s="6">
        <f t="shared" si="24"/>
        <v>100</v>
      </c>
      <c r="O123" s="6">
        <f t="shared" si="25"/>
        <v>15</v>
      </c>
      <c r="P123" s="4">
        <v>12</v>
      </c>
      <c r="Q123" s="4">
        <v>8</v>
      </c>
      <c r="R123" s="5">
        <f t="shared" si="26"/>
        <v>90</v>
      </c>
      <c r="S123" s="7">
        <f t="shared" si="27"/>
        <v>0.25249253754692291</v>
      </c>
      <c r="T123" s="8">
        <v>0.2</v>
      </c>
      <c r="U123" s="6">
        <f t="shared" si="28"/>
        <v>87.375681496406287</v>
      </c>
      <c r="V123" s="6">
        <f t="shared" si="29"/>
        <v>-2.6243185035937131</v>
      </c>
      <c r="W123" s="9">
        <v>73</v>
      </c>
      <c r="X123" s="9">
        <v>11</v>
      </c>
      <c r="Y123" s="5">
        <f t="shared" si="30"/>
        <v>105</v>
      </c>
      <c r="Z123" s="7">
        <f t="shared" si="31"/>
        <v>0.63055865981823644</v>
      </c>
      <c r="AA123" s="10">
        <v>0.6</v>
      </c>
      <c r="AB123" s="6">
        <f t="shared" si="32"/>
        <v>103.80020654703699</v>
      </c>
      <c r="AC123" s="6">
        <f t="shared" si="33"/>
        <v>-1.1997934529630072</v>
      </c>
      <c r="AD123" s="9">
        <v>28</v>
      </c>
      <c r="AE123" s="9">
        <v>8</v>
      </c>
      <c r="AF123" s="5">
        <f t="shared" si="34"/>
        <v>90</v>
      </c>
      <c r="AG123" s="7">
        <f t="shared" si="35"/>
        <v>0.25249253754692291</v>
      </c>
      <c r="AH123" s="10">
        <v>0.6</v>
      </c>
      <c r="AI123" s="6">
        <f t="shared" si="36"/>
        <v>103.80020654703699</v>
      </c>
      <c r="AJ123" s="6">
        <f t="shared" si="37"/>
        <v>13.800206547036993</v>
      </c>
    </row>
    <row r="124" spans="1:36" x14ac:dyDescent="0.25">
      <c r="A124" s="4" t="s">
        <v>160</v>
      </c>
      <c r="B124" s="4">
        <v>23</v>
      </c>
      <c r="C124" s="4" t="s">
        <v>3</v>
      </c>
      <c r="D124" s="11">
        <v>2.8</v>
      </c>
      <c r="E124" s="14">
        <v>0.25</v>
      </c>
      <c r="F124" s="5">
        <f t="shared" si="19"/>
        <v>110</v>
      </c>
      <c r="G124" s="6">
        <f t="shared" si="20"/>
        <v>99.049948363240759</v>
      </c>
      <c r="H124" s="19">
        <f t="shared" si="21"/>
        <v>-10.950051636759248</v>
      </c>
      <c r="I124" s="4">
        <v>33</v>
      </c>
      <c r="J124" s="4">
        <v>14</v>
      </c>
      <c r="K124" s="5">
        <f t="shared" si="22"/>
        <v>120</v>
      </c>
      <c r="L124" s="7">
        <f t="shared" si="23"/>
        <v>0.90878878027413212</v>
      </c>
      <c r="M124" s="8">
        <v>0.5</v>
      </c>
      <c r="N124" s="6">
        <f t="shared" si="24"/>
        <v>100</v>
      </c>
      <c r="O124" s="6">
        <f t="shared" si="25"/>
        <v>-20</v>
      </c>
      <c r="P124" s="4">
        <v>13</v>
      </c>
      <c r="Q124" s="4">
        <v>9</v>
      </c>
      <c r="R124" s="5">
        <f t="shared" si="26"/>
        <v>95</v>
      </c>
      <c r="S124" s="7">
        <f t="shared" si="27"/>
        <v>0.36944134018176361</v>
      </c>
      <c r="T124" s="8">
        <v>0.5</v>
      </c>
      <c r="U124" s="6">
        <f t="shared" si="28"/>
        <v>100</v>
      </c>
      <c r="V124" s="6">
        <f t="shared" si="29"/>
        <v>5</v>
      </c>
      <c r="W124" s="9">
        <v>88</v>
      </c>
      <c r="X124" s="9">
        <v>14</v>
      </c>
      <c r="Y124" s="5">
        <f t="shared" si="30"/>
        <v>120</v>
      </c>
      <c r="Z124" s="7">
        <f t="shared" si="31"/>
        <v>0.90878878027413212</v>
      </c>
      <c r="AA124" s="10">
        <v>0.5</v>
      </c>
      <c r="AB124" s="6">
        <f t="shared" si="32"/>
        <v>100</v>
      </c>
      <c r="AC124" s="6">
        <f t="shared" si="33"/>
        <v>-20</v>
      </c>
      <c r="AD124" s="9">
        <v>35</v>
      </c>
      <c r="AE124" s="9">
        <v>11</v>
      </c>
      <c r="AF124" s="5">
        <f t="shared" si="34"/>
        <v>105</v>
      </c>
      <c r="AG124" s="7">
        <f t="shared" si="35"/>
        <v>0.63055865981823644</v>
      </c>
      <c r="AH124" s="10">
        <v>0.4</v>
      </c>
      <c r="AI124" s="6">
        <f t="shared" si="36"/>
        <v>96.199793452963007</v>
      </c>
      <c r="AJ124" s="6">
        <f t="shared" si="37"/>
        <v>-8.8002065470369928</v>
      </c>
    </row>
    <row r="125" spans="1:36" x14ac:dyDescent="0.25">
      <c r="A125" s="4" t="s">
        <v>161</v>
      </c>
      <c r="B125" s="4">
        <v>33</v>
      </c>
      <c r="C125" s="4" t="s">
        <v>2</v>
      </c>
      <c r="D125" s="11">
        <v>3.4</v>
      </c>
      <c r="E125" s="14">
        <v>0.31</v>
      </c>
      <c r="F125" s="5">
        <f t="shared" si="19"/>
        <v>102.5</v>
      </c>
      <c r="G125" s="6">
        <f t="shared" si="20"/>
        <v>104.17252991179433</v>
      </c>
      <c r="H125" s="19">
        <f t="shared" si="21"/>
        <v>1.6725299117943315</v>
      </c>
      <c r="I125" s="4">
        <v>28</v>
      </c>
      <c r="J125" s="4">
        <v>12</v>
      </c>
      <c r="K125" s="5">
        <f t="shared" si="22"/>
        <v>110</v>
      </c>
      <c r="L125" s="7">
        <f t="shared" si="23"/>
        <v>0.74750746245307709</v>
      </c>
      <c r="M125" s="8">
        <v>0.5</v>
      </c>
      <c r="N125" s="6">
        <f t="shared" si="24"/>
        <v>100</v>
      </c>
      <c r="O125" s="6">
        <f t="shared" si="25"/>
        <v>-10</v>
      </c>
      <c r="P125" s="4">
        <v>14</v>
      </c>
      <c r="Q125" s="4">
        <v>10</v>
      </c>
      <c r="R125" s="5">
        <f t="shared" si="26"/>
        <v>100</v>
      </c>
      <c r="S125" s="7">
        <f t="shared" si="27"/>
        <v>0.5</v>
      </c>
      <c r="T125" s="8">
        <v>0.4</v>
      </c>
      <c r="U125" s="6">
        <f t="shared" si="28"/>
        <v>96.199793452963007</v>
      </c>
      <c r="V125" s="6">
        <f t="shared" si="29"/>
        <v>-3.8002065470369928</v>
      </c>
      <c r="W125" s="9">
        <v>67</v>
      </c>
      <c r="X125" s="9">
        <v>10</v>
      </c>
      <c r="Y125" s="5">
        <f t="shared" si="30"/>
        <v>100</v>
      </c>
      <c r="Z125" s="7">
        <f t="shared" si="31"/>
        <v>0.5</v>
      </c>
      <c r="AA125" s="10">
        <v>0.7</v>
      </c>
      <c r="AB125" s="6">
        <f t="shared" si="32"/>
        <v>107.86600769062061</v>
      </c>
      <c r="AC125" s="6">
        <f t="shared" si="33"/>
        <v>7.8660076906206058</v>
      </c>
      <c r="AD125" s="9">
        <v>33</v>
      </c>
      <c r="AE125" s="9">
        <v>10</v>
      </c>
      <c r="AF125" s="5">
        <f t="shared" si="34"/>
        <v>100</v>
      </c>
      <c r="AG125" s="7">
        <f t="shared" si="35"/>
        <v>0.5</v>
      </c>
      <c r="AH125" s="10">
        <v>0.8</v>
      </c>
      <c r="AI125" s="6">
        <f t="shared" si="36"/>
        <v>112.62431850359371</v>
      </c>
      <c r="AJ125" s="6">
        <f t="shared" si="37"/>
        <v>12.624318503593713</v>
      </c>
    </row>
    <row r="126" spans="1:36" x14ac:dyDescent="0.25">
      <c r="A126" s="4" t="s">
        <v>162</v>
      </c>
      <c r="B126" s="4">
        <v>54</v>
      </c>
      <c r="C126" s="4" t="s">
        <v>3</v>
      </c>
      <c r="D126" s="11">
        <v>2.7</v>
      </c>
      <c r="E126" s="14">
        <v>0.06</v>
      </c>
      <c r="F126" s="5">
        <f t="shared" si="19"/>
        <v>86.25</v>
      </c>
      <c r="G126" s="6">
        <f t="shared" si="20"/>
        <v>96.843920374101572</v>
      </c>
      <c r="H126" s="19">
        <f t="shared" si="21"/>
        <v>10.593920374101572</v>
      </c>
      <c r="I126" s="4">
        <v>17</v>
      </c>
      <c r="J126" s="4">
        <v>6</v>
      </c>
      <c r="K126" s="5">
        <f t="shared" si="22"/>
        <v>80</v>
      </c>
      <c r="L126" s="7">
        <f t="shared" si="23"/>
        <v>9.1211219725867876E-2</v>
      </c>
      <c r="M126" s="8">
        <v>0.5</v>
      </c>
      <c r="N126" s="6">
        <f t="shared" si="24"/>
        <v>100</v>
      </c>
      <c r="O126" s="6">
        <f t="shared" si="25"/>
        <v>20</v>
      </c>
      <c r="P126" s="4">
        <v>12</v>
      </c>
      <c r="Q126" s="4">
        <v>8</v>
      </c>
      <c r="R126" s="5">
        <f t="shared" si="26"/>
        <v>90</v>
      </c>
      <c r="S126" s="7">
        <f t="shared" si="27"/>
        <v>0.25249253754692291</v>
      </c>
      <c r="T126" s="8">
        <v>0.2</v>
      </c>
      <c r="U126" s="6">
        <f t="shared" si="28"/>
        <v>87.375681496406287</v>
      </c>
      <c r="V126" s="6">
        <f t="shared" si="29"/>
        <v>-2.6243185035937131</v>
      </c>
      <c r="W126" s="9">
        <v>64</v>
      </c>
      <c r="X126" s="9">
        <v>10</v>
      </c>
      <c r="Y126" s="5">
        <f t="shared" si="30"/>
        <v>100</v>
      </c>
      <c r="Z126" s="7">
        <f t="shared" si="31"/>
        <v>0.5</v>
      </c>
      <c r="AA126" s="10">
        <v>0.5</v>
      </c>
      <c r="AB126" s="6">
        <f t="shared" si="32"/>
        <v>100</v>
      </c>
      <c r="AC126" s="6">
        <f t="shared" si="33"/>
        <v>0</v>
      </c>
      <c r="AD126" s="9">
        <v>18</v>
      </c>
      <c r="AE126" s="9">
        <v>5</v>
      </c>
      <c r="AF126" s="5">
        <f t="shared" si="34"/>
        <v>75</v>
      </c>
      <c r="AG126" s="7">
        <f t="shared" si="35"/>
        <v>4.7790352272814703E-2</v>
      </c>
      <c r="AH126" s="10">
        <v>0.5</v>
      </c>
      <c r="AI126" s="6">
        <f t="shared" si="36"/>
        <v>100</v>
      </c>
      <c r="AJ126" s="6">
        <f t="shared" si="37"/>
        <v>25</v>
      </c>
    </row>
    <row r="127" spans="1:36" x14ac:dyDescent="0.25">
      <c r="F127" s="5" t="str">
        <f t="shared" si="19"/>
        <v/>
      </c>
      <c r="G127" s="6" t="str">
        <f t="shared" si="20"/>
        <v/>
      </c>
      <c r="H127" s="19" t="str">
        <f t="shared" si="21"/>
        <v/>
      </c>
      <c r="K127" s="5" t="str">
        <f t="shared" si="22"/>
        <v/>
      </c>
      <c r="L127" s="7" t="str">
        <f t="shared" si="23"/>
        <v/>
      </c>
      <c r="N127" s="6" t="str">
        <f t="shared" si="24"/>
        <v/>
      </c>
      <c r="O127" s="6" t="str">
        <f t="shared" si="25"/>
        <v/>
      </c>
      <c r="R127" s="5" t="str">
        <f t="shared" si="26"/>
        <v/>
      </c>
      <c r="S127" s="7" t="str">
        <f t="shared" si="27"/>
        <v/>
      </c>
      <c r="U127" s="6" t="str">
        <f t="shared" si="28"/>
        <v/>
      </c>
      <c r="V127" s="6" t="str">
        <f t="shared" si="29"/>
        <v/>
      </c>
      <c r="Y127" s="5" t="str">
        <f t="shared" si="30"/>
        <v/>
      </c>
      <c r="Z127" s="7" t="str">
        <f t="shared" si="31"/>
        <v/>
      </c>
      <c r="AB127" s="6" t="str">
        <f t="shared" si="32"/>
        <v/>
      </c>
      <c r="AC127" s="6" t="str">
        <f t="shared" si="33"/>
        <v/>
      </c>
      <c r="AF127" s="5" t="str">
        <f t="shared" si="34"/>
        <v/>
      </c>
      <c r="AG127" s="7" t="str">
        <f t="shared" si="35"/>
        <v/>
      </c>
      <c r="AI127" s="6" t="str">
        <f t="shared" si="36"/>
        <v/>
      </c>
      <c r="AJ127" s="6" t="str">
        <f t="shared" si="37"/>
        <v/>
      </c>
    </row>
    <row r="128" spans="1:36" x14ac:dyDescent="0.25">
      <c r="F128" s="5" t="str">
        <f t="shared" si="19"/>
        <v/>
      </c>
      <c r="G128" s="6" t="str">
        <f t="shared" si="20"/>
        <v/>
      </c>
      <c r="H128" s="19" t="str">
        <f t="shared" si="21"/>
        <v/>
      </c>
      <c r="K128" s="5" t="str">
        <f t="shared" si="22"/>
        <v/>
      </c>
      <c r="L128" s="7" t="str">
        <f t="shared" si="23"/>
        <v/>
      </c>
      <c r="N128" s="6" t="str">
        <f t="shared" si="24"/>
        <v/>
      </c>
      <c r="O128" s="6" t="str">
        <f t="shared" si="25"/>
        <v/>
      </c>
      <c r="R128" s="5" t="str">
        <f t="shared" si="26"/>
        <v/>
      </c>
      <c r="S128" s="7" t="str">
        <f t="shared" si="27"/>
        <v/>
      </c>
      <c r="U128" s="6" t="str">
        <f t="shared" si="28"/>
        <v/>
      </c>
      <c r="V128" s="6" t="str">
        <f t="shared" si="29"/>
        <v/>
      </c>
      <c r="Y128" s="5" t="str">
        <f t="shared" si="30"/>
        <v/>
      </c>
      <c r="Z128" s="7" t="str">
        <f t="shared" si="31"/>
        <v/>
      </c>
      <c r="AB128" s="6" t="str">
        <f t="shared" si="32"/>
        <v/>
      </c>
      <c r="AC128" s="6" t="str">
        <f t="shared" si="33"/>
        <v/>
      </c>
      <c r="AF128" s="5" t="str">
        <f t="shared" si="34"/>
        <v/>
      </c>
      <c r="AG128" s="7" t="str">
        <f t="shared" si="35"/>
        <v/>
      </c>
      <c r="AI128" s="6" t="str">
        <f t="shared" si="36"/>
        <v/>
      </c>
      <c r="AJ128" s="6" t="str">
        <f t="shared" si="37"/>
        <v/>
      </c>
    </row>
    <row r="129" spans="6:36" x14ac:dyDescent="0.25">
      <c r="F129" s="5" t="str">
        <f t="shared" si="19"/>
        <v/>
      </c>
      <c r="G129" s="6" t="str">
        <f t="shared" si="20"/>
        <v/>
      </c>
      <c r="H129" s="19" t="str">
        <f t="shared" si="21"/>
        <v/>
      </c>
      <c r="K129" s="5" t="str">
        <f t="shared" si="22"/>
        <v/>
      </c>
      <c r="L129" s="7" t="str">
        <f t="shared" si="23"/>
        <v/>
      </c>
      <c r="N129" s="6" t="str">
        <f t="shared" si="24"/>
        <v/>
      </c>
      <c r="O129" s="6" t="str">
        <f t="shared" si="25"/>
        <v/>
      </c>
      <c r="R129" s="5" t="str">
        <f t="shared" si="26"/>
        <v/>
      </c>
      <c r="S129" s="7" t="str">
        <f t="shared" si="27"/>
        <v/>
      </c>
      <c r="U129" s="6" t="str">
        <f t="shared" si="28"/>
        <v/>
      </c>
      <c r="V129" s="6" t="str">
        <f t="shared" si="29"/>
        <v/>
      </c>
      <c r="Y129" s="5" t="str">
        <f t="shared" si="30"/>
        <v/>
      </c>
      <c r="Z129" s="7" t="str">
        <f t="shared" si="31"/>
        <v/>
      </c>
      <c r="AB129" s="6" t="str">
        <f t="shared" si="32"/>
        <v/>
      </c>
      <c r="AC129" s="6" t="str">
        <f t="shared" si="33"/>
        <v/>
      </c>
      <c r="AF129" s="5" t="str">
        <f t="shared" si="34"/>
        <v/>
      </c>
      <c r="AG129" s="7" t="str">
        <f t="shared" si="35"/>
        <v/>
      </c>
      <c r="AI129" s="6" t="str">
        <f t="shared" si="36"/>
        <v/>
      </c>
      <c r="AJ129" s="6" t="str">
        <f t="shared" si="37"/>
        <v/>
      </c>
    </row>
    <row r="130" spans="6:36" x14ac:dyDescent="0.25">
      <c r="F130" s="5" t="str">
        <f t="shared" si="19"/>
        <v/>
      </c>
      <c r="G130" s="6" t="str">
        <f t="shared" si="20"/>
        <v/>
      </c>
      <c r="H130" s="19" t="str">
        <f t="shared" si="21"/>
        <v/>
      </c>
      <c r="K130" s="5" t="str">
        <f t="shared" si="22"/>
        <v/>
      </c>
      <c r="L130" s="7" t="str">
        <f t="shared" si="23"/>
        <v/>
      </c>
      <c r="N130" s="6" t="str">
        <f t="shared" si="24"/>
        <v/>
      </c>
      <c r="O130" s="6" t="str">
        <f t="shared" si="25"/>
        <v/>
      </c>
      <c r="R130" s="5" t="str">
        <f t="shared" si="26"/>
        <v/>
      </c>
      <c r="S130" s="7" t="str">
        <f t="shared" si="27"/>
        <v/>
      </c>
      <c r="U130" s="6" t="str">
        <f t="shared" si="28"/>
        <v/>
      </c>
      <c r="V130" s="6" t="str">
        <f t="shared" si="29"/>
        <v/>
      </c>
      <c r="Y130" s="5" t="str">
        <f t="shared" si="30"/>
        <v/>
      </c>
      <c r="Z130" s="7" t="str">
        <f t="shared" si="31"/>
        <v/>
      </c>
      <c r="AB130" s="6" t="str">
        <f t="shared" si="32"/>
        <v/>
      </c>
      <c r="AC130" s="6" t="str">
        <f t="shared" si="33"/>
        <v/>
      </c>
      <c r="AF130" s="5" t="str">
        <f t="shared" si="34"/>
        <v/>
      </c>
      <c r="AG130" s="7" t="str">
        <f t="shared" si="35"/>
        <v/>
      </c>
      <c r="AI130" s="6" t="str">
        <f t="shared" si="36"/>
        <v/>
      </c>
      <c r="AJ130" s="6" t="str">
        <f t="shared" si="37"/>
        <v/>
      </c>
    </row>
    <row r="131" spans="6:36" x14ac:dyDescent="0.25">
      <c r="F131" s="5" t="str">
        <f t="shared" ref="F131:F187" si="38">IF(ISNUMBER(AF131),AVERAGE(K131,R131,Y131,AF131),"")</f>
        <v/>
      </c>
      <c r="G131" s="6" t="str">
        <f t="shared" ref="G131:G187" si="39">IF(ISNUMBER(AI131),AVERAGE(N131,U131,AB131,AI131),"")</f>
        <v/>
      </c>
      <c r="H131" s="19" t="str">
        <f t="shared" ref="H131:H187" si="40">IF(ISNUMBER(AJ131),AVERAGE(O131,V131,AC131,AJ131), "")</f>
        <v/>
      </c>
      <c r="K131" s="5" t="str">
        <f t="shared" ref="K131:K162" si="41">IF(ISNUMBER(J131), J131*5 + 50, "")</f>
        <v/>
      </c>
      <c r="L131" s="7" t="str">
        <f t="shared" ref="L131:L162" si="42">IF(ISNUMBER(K131), _xlfn.NORM.DIST(K131, 100, 15, TRUE), "")</f>
        <v/>
      </c>
      <c r="N131" s="6" t="str">
        <f t="shared" ref="N131:N191" si="43">IF(ISNUMBER(M131),_xlfn.NORM.INV(M131, 100, 15), "")</f>
        <v/>
      </c>
      <c r="O131" s="6" t="str">
        <f t="shared" ref="O131:O191" si="44">IF(ISNUMBER(N131),N131-K131,"")</f>
        <v/>
      </c>
      <c r="R131" s="5" t="str">
        <f t="shared" ref="R131:R175" si="45">IF(ISNUMBER(Q131), Q131*5 + 50, "")</f>
        <v/>
      </c>
      <c r="S131" s="7" t="str">
        <f t="shared" ref="S131:S175" si="46">IF(ISNUMBER(R131), _xlfn.NORM.DIST(R131, 100, 15, TRUE), "")</f>
        <v/>
      </c>
      <c r="U131" s="6" t="str">
        <f t="shared" ref="U131:U188" si="47">IF(ISNUMBER(T131),_xlfn.NORM.INV(T131, 100, 15), "")</f>
        <v/>
      </c>
      <c r="V131" s="6" t="str">
        <f t="shared" ref="V131:V188" si="48">IF(ISNUMBER(U131),U131-R131,"")</f>
        <v/>
      </c>
      <c r="Y131" s="5" t="str">
        <f t="shared" ref="Y131:Y191" si="49">IF(ISNUMBER(X131), X131*5 + 50, "")</f>
        <v/>
      </c>
      <c r="Z131" s="7" t="str">
        <f t="shared" ref="Z131:Z191" si="50">IF(ISNUMBER(Y131), _xlfn.NORM.DIST(Y131, 100, 15, TRUE), "")</f>
        <v/>
      </c>
      <c r="AB131" s="6" t="str">
        <f t="shared" ref="AB131:AB185" si="51">IF(ISNUMBER(AA131),_xlfn.NORM.INV(AA131, 100, 15), "")</f>
        <v/>
      </c>
      <c r="AC131" s="6" t="str">
        <f t="shared" ref="AC131:AC185" si="52">IF(ISNUMBER(AB131),AB131-Y131,"")</f>
        <v/>
      </c>
      <c r="AF131" s="5" t="str">
        <f t="shared" ref="AF131:AF185" si="53">IF(ISNUMBER(AE131), AE131*5 + 50, "")</f>
        <v/>
      </c>
      <c r="AG131" s="7" t="str">
        <f t="shared" ref="AG131:AG185" si="54">IF(ISNUMBER(AF131), _xlfn.NORM.DIST(AF131, 100, 15, TRUE), "")</f>
        <v/>
      </c>
      <c r="AI131" s="6" t="str">
        <f t="shared" ref="AI131:AI189" si="55">IF(ISNUMBER(AH131),_xlfn.NORM.INV(AH131, 100, 15), "")</f>
        <v/>
      </c>
      <c r="AJ131" s="6" t="str">
        <f t="shared" ref="AJ131:AJ189" si="56">IF(ISNUMBER(AI131),AI131-AF131,"")</f>
        <v/>
      </c>
    </row>
    <row r="132" spans="6:36" x14ac:dyDescent="0.25">
      <c r="F132" s="5" t="str">
        <f t="shared" si="38"/>
        <v/>
      </c>
      <c r="G132" s="6" t="str">
        <f t="shared" si="39"/>
        <v/>
      </c>
      <c r="H132" s="19" t="str">
        <f t="shared" si="40"/>
        <v/>
      </c>
      <c r="K132" s="5" t="str">
        <f t="shared" si="41"/>
        <v/>
      </c>
      <c r="L132" s="7" t="str">
        <f t="shared" si="42"/>
        <v/>
      </c>
      <c r="N132" s="6" t="str">
        <f t="shared" si="43"/>
        <v/>
      </c>
      <c r="O132" s="6" t="str">
        <f t="shared" si="44"/>
        <v/>
      </c>
      <c r="R132" s="5" t="str">
        <f t="shared" si="45"/>
        <v/>
      </c>
      <c r="S132" s="7" t="str">
        <f t="shared" si="46"/>
        <v/>
      </c>
      <c r="U132" s="6" t="str">
        <f t="shared" si="47"/>
        <v/>
      </c>
      <c r="V132" s="6" t="str">
        <f t="shared" si="48"/>
        <v/>
      </c>
      <c r="Y132" s="5" t="str">
        <f t="shared" si="49"/>
        <v/>
      </c>
      <c r="Z132" s="7" t="str">
        <f t="shared" si="50"/>
        <v/>
      </c>
      <c r="AB132" s="6" t="str">
        <f t="shared" si="51"/>
        <v/>
      </c>
      <c r="AC132" s="6" t="str">
        <f t="shared" si="52"/>
        <v/>
      </c>
      <c r="AF132" s="5" t="str">
        <f t="shared" si="53"/>
        <v/>
      </c>
      <c r="AG132" s="7" t="str">
        <f t="shared" si="54"/>
        <v/>
      </c>
      <c r="AI132" s="6" t="str">
        <f t="shared" si="55"/>
        <v/>
      </c>
      <c r="AJ132" s="6" t="str">
        <f t="shared" si="56"/>
        <v/>
      </c>
    </row>
    <row r="133" spans="6:36" x14ac:dyDescent="0.25">
      <c r="F133" s="5" t="str">
        <f t="shared" si="38"/>
        <v/>
      </c>
      <c r="G133" s="6" t="str">
        <f t="shared" si="39"/>
        <v/>
      </c>
      <c r="H133" s="19" t="str">
        <f t="shared" si="40"/>
        <v/>
      </c>
      <c r="K133" s="5" t="str">
        <f t="shared" si="41"/>
        <v/>
      </c>
      <c r="L133" s="7" t="str">
        <f t="shared" si="42"/>
        <v/>
      </c>
      <c r="N133" s="6" t="str">
        <f t="shared" si="43"/>
        <v/>
      </c>
      <c r="O133" s="6" t="str">
        <f t="shared" si="44"/>
        <v/>
      </c>
      <c r="R133" s="5" t="str">
        <f t="shared" si="45"/>
        <v/>
      </c>
      <c r="S133" s="7" t="str">
        <f t="shared" si="46"/>
        <v/>
      </c>
      <c r="U133" s="6" t="str">
        <f t="shared" si="47"/>
        <v/>
      </c>
      <c r="V133" s="6" t="str">
        <f t="shared" si="48"/>
        <v/>
      </c>
      <c r="Y133" s="5" t="str">
        <f t="shared" si="49"/>
        <v/>
      </c>
      <c r="Z133" s="7" t="str">
        <f t="shared" si="50"/>
        <v/>
      </c>
      <c r="AB133" s="6" t="str">
        <f t="shared" si="51"/>
        <v/>
      </c>
      <c r="AC133" s="6" t="str">
        <f t="shared" si="52"/>
        <v/>
      </c>
      <c r="AF133" s="5" t="str">
        <f t="shared" si="53"/>
        <v/>
      </c>
      <c r="AG133" s="7" t="str">
        <f t="shared" si="54"/>
        <v/>
      </c>
      <c r="AI133" s="6" t="str">
        <f t="shared" si="55"/>
        <v/>
      </c>
      <c r="AJ133" s="6" t="str">
        <f t="shared" si="56"/>
        <v/>
      </c>
    </row>
    <row r="134" spans="6:36" x14ac:dyDescent="0.25">
      <c r="F134" s="5" t="str">
        <f t="shared" si="38"/>
        <v/>
      </c>
      <c r="G134" s="6" t="str">
        <f t="shared" si="39"/>
        <v/>
      </c>
      <c r="H134" s="19" t="str">
        <f t="shared" si="40"/>
        <v/>
      </c>
      <c r="K134" s="5" t="str">
        <f t="shared" si="41"/>
        <v/>
      </c>
      <c r="L134" s="7" t="str">
        <f t="shared" si="42"/>
        <v/>
      </c>
      <c r="N134" s="6" t="str">
        <f t="shared" si="43"/>
        <v/>
      </c>
      <c r="O134" s="6" t="str">
        <f t="shared" si="44"/>
        <v/>
      </c>
      <c r="R134" s="5" t="str">
        <f t="shared" si="45"/>
        <v/>
      </c>
      <c r="S134" s="7" t="str">
        <f t="shared" si="46"/>
        <v/>
      </c>
      <c r="U134" s="6" t="str">
        <f t="shared" si="47"/>
        <v/>
      </c>
      <c r="V134" s="6" t="str">
        <f t="shared" si="48"/>
        <v/>
      </c>
      <c r="Y134" s="5" t="str">
        <f t="shared" si="49"/>
        <v/>
      </c>
      <c r="Z134" s="7" t="str">
        <f t="shared" si="50"/>
        <v/>
      </c>
      <c r="AB134" s="6" t="str">
        <f t="shared" si="51"/>
        <v/>
      </c>
      <c r="AC134" s="6" t="str">
        <f t="shared" si="52"/>
        <v/>
      </c>
      <c r="AF134" s="5" t="str">
        <f t="shared" si="53"/>
        <v/>
      </c>
      <c r="AG134" s="7" t="str">
        <f t="shared" si="54"/>
        <v/>
      </c>
      <c r="AI134" s="6" t="str">
        <f t="shared" si="55"/>
        <v/>
      </c>
      <c r="AJ134" s="6" t="str">
        <f t="shared" si="56"/>
        <v/>
      </c>
    </row>
    <row r="135" spans="6:36" x14ac:dyDescent="0.25">
      <c r="F135" s="5" t="str">
        <f t="shared" si="38"/>
        <v/>
      </c>
      <c r="G135" s="6" t="str">
        <f t="shared" si="39"/>
        <v/>
      </c>
      <c r="H135" s="19" t="str">
        <f t="shared" si="40"/>
        <v/>
      </c>
      <c r="K135" s="5" t="str">
        <f t="shared" si="41"/>
        <v/>
      </c>
      <c r="L135" s="7" t="str">
        <f t="shared" si="42"/>
        <v/>
      </c>
      <c r="N135" s="6" t="str">
        <f t="shared" si="43"/>
        <v/>
      </c>
      <c r="O135" s="6" t="str">
        <f t="shared" si="44"/>
        <v/>
      </c>
      <c r="R135" s="5" t="str">
        <f t="shared" si="45"/>
        <v/>
      </c>
      <c r="S135" s="7" t="str">
        <f t="shared" si="46"/>
        <v/>
      </c>
      <c r="U135" s="6" t="str">
        <f t="shared" si="47"/>
        <v/>
      </c>
      <c r="V135" s="6" t="str">
        <f t="shared" si="48"/>
        <v/>
      </c>
      <c r="Y135" s="5" t="str">
        <f t="shared" si="49"/>
        <v/>
      </c>
      <c r="Z135" s="7" t="str">
        <f t="shared" si="50"/>
        <v/>
      </c>
      <c r="AB135" s="6" t="str">
        <f t="shared" si="51"/>
        <v/>
      </c>
      <c r="AC135" s="6" t="str">
        <f t="shared" si="52"/>
        <v/>
      </c>
      <c r="AF135" s="5" t="str">
        <f t="shared" si="53"/>
        <v/>
      </c>
      <c r="AG135" s="7" t="str">
        <f t="shared" si="54"/>
        <v/>
      </c>
      <c r="AI135" s="6" t="str">
        <f t="shared" si="55"/>
        <v/>
      </c>
      <c r="AJ135" s="6" t="str">
        <f t="shared" si="56"/>
        <v/>
      </c>
    </row>
    <row r="136" spans="6:36" x14ac:dyDescent="0.25">
      <c r="F136" s="5" t="str">
        <f t="shared" si="38"/>
        <v/>
      </c>
      <c r="G136" s="6" t="str">
        <f t="shared" si="39"/>
        <v/>
      </c>
      <c r="H136" s="19" t="str">
        <f t="shared" si="40"/>
        <v/>
      </c>
      <c r="K136" s="5" t="str">
        <f t="shared" si="41"/>
        <v/>
      </c>
      <c r="L136" s="7" t="str">
        <f t="shared" si="42"/>
        <v/>
      </c>
      <c r="N136" s="6" t="str">
        <f t="shared" si="43"/>
        <v/>
      </c>
      <c r="O136" s="6" t="str">
        <f t="shared" si="44"/>
        <v/>
      </c>
      <c r="R136" s="5" t="str">
        <f t="shared" si="45"/>
        <v/>
      </c>
      <c r="S136" s="7" t="str">
        <f t="shared" si="46"/>
        <v/>
      </c>
      <c r="U136" s="6" t="str">
        <f t="shared" si="47"/>
        <v/>
      </c>
      <c r="V136" s="6" t="str">
        <f t="shared" si="48"/>
        <v/>
      </c>
      <c r="Y136" s="5" t="str">
        <f t="shared" si="49"/>
        <v/>
      </c>
      <c r="Z136" s="7" t="str">
        <f t="shared" si="50"/>
        <v/>
      </c>
      <c r="AB136" s="6" t="str">
        <f t="shared" si="51"/>
        <v/>
      </c>
      <c r="AC136" s="6" t="str">
        <f t="shared" si="52"/>
        <v/>
      </c>
      <c r="AF136" s="5" t="str">
        <f t="shared" si="53"/>
        <v/>
      </c>
      <c r="AG136" s="7" t="str">
        <f t="shared" si="54"/>
        <v/>
      </c>
      <c r="AI136" s="6" t="str">
        <f t="shared" si="55"/>
        <v/>
      </c>
      <c r="AJ136" s="6" t="str">
        <f t="shared" si="56"/>
        <v/>
      </c>
    </row>
    <row r="137" spans="6:36" x14ac:dyDescent="0.25">
      <c r="F137" s="5" t="str">
        <f t="shared" si="38"/>
        <v/>
      </c>
      <c r="G137" s="6" t="str">
        <f t="shared" si="39"/>
        <v/>
      </c>
      <c r="H137" s="19" t="str">
        <f t="shared" si="40"/>
        <v/>
      </c>
      <c r="K137" s="5" t="str">
        <f t="shared" si="41"/>
        <v/>
      </c>
      <c r="L137" s="7" t="str">
        <f t="shared" si="42"/>
        <v/>
      </c>
      <c r="N137" s="6" t="str">
        <f t="shared" si="43"/>
        <v/>
      </c>
      <c r="O137" s="6" t="str">
        <f t="shared" si="44"/>
        <v/>
      </c>
      <c r="R137" s="5" t="str">
        <f t="shared" si="45"/>
        <v/>
      </c>
      <c r="S137" s="7" t="str">
        <f t="shared" si="46"/>
        <v/>
      </c>
      <c r="U137" s="6" t="str">
        <f t="shared" si="47"/>
        <v/>
      </c>
      <c r="V137" s="6" t="str">
        <f t="shared" si="48"/>
        <v/>
      </c>
      <c r="Y137" s="5" t="str">
        <f t="shared" si="49"/>
        <v/>
      </c>
      <c r="Z137" s="7" t="str">
        <f t="shared" si="50"/>
        <v/>
      </c>
      <c r="AB137" s="6" t="str">
        <f t="shared" si="51"/>
        <v/>
      </c>
      <c r="AC137" s="6" t="str">
        <f t="shared" si="52"/>
        <v/>
      </c>
      <c r="AF137" s="5" t="str">
        <f t="shared" si="53"/>
        <v/>
      </c>
      <c r="AG137" s="7" t="str">
        <f t="shared" si="54"/>
        <v/>
      </c>
      <c r="AI137" s="6" t="str">
        <f t="shared" si="55"/>
        <v/>
      </c>
      <c r="AJ137" s="6" t="str">
        <f t="shared" si="56"/>
        <v/>
      </c>
    </row>
    <row r="138" spans="6:36" x14ac:dyDescent="0.25">
      <c r="F138" s="5" t="str">
        <f t="shared" si="38"/>
        <v/>
      </c>
      <c r="G138" s="6" t="str">
        <f t="shared" si="39"/>
        <v/>
      </c>
      <c r="H138" s="19" t="str">
        <f t="shared" si="40"/>
        <v/>
      </c>
      <c r="K138" s="5" t="str">
        <f t="shared" si="41"/>
        <v/>
      </c>
      <c r="L138" s="7" t="str">
        <f t="shared" si="42"/>
        <v/>
      </c>
      <c r="N138" s="6" t="str">
        <f t="shared" si="43"/>
        <v/>
      </c>
      <c r="O138" s="6" t="str">
        <f t="shared" si="44"/>
        <v/>
      </c>
      <c r="R138" s="5" t="str">
        <f t="shared" si="45"/>
        <v/>
      </c>
      <c r="S138" s="7" t="str">
        <f t="shared" si="46"/>
        <v/>
      </c>
      <c r="U138" s="6" t="str">
        <f t="shared" si="47"/>
        <v/>
      </c>
      <c r="V138" s="6" t="str">
        <f t="shared" si="48"/>
        <v/>
      </c>
      <c r="Y138" s="5" t="str">
        <f t="shared" si="49"/>
        <v/>
      </c>
      <c r="Z138" s="7" t="str">
        <f t="shared" si="50"/>
        <v/>
      </c>
      <c r="AB138" s="6" t="str">
        <f t="shared" si="51"/>
        <v/>
      </c>
      <c r="AC138" s="6" t="str">
        <f t="shared" si="52"/>
        <v/>
      </c>
      <c r="AF138" s="5" t="str">
        <f t="shared" si="53"/>
        <v/>
      </c>
      <c r="AG138" s="7" t="str">
        <f t="shared" si="54"/>
        <v/>
      </c>
      <c r="AI138" s="6" t="str">
        <f t="shared" si="55"/>
        <v/>
      </c>
      <c r="AJ138" s="6" t="str">
        <f t="shared" si="56"/>
        <v/>
      </c>
    </row>
    <row r="139" spans="6:36" x14ac:dyDescent="0.25">
      <c r="F139" s="5" t="str">
        <f t="shared" si="38"/>
        <v/>
      </c>
      <c r="G139" s="6" t="str">
        <f t="shared" si="39"/>
        <v/>
      </c>
      <c r="H139" s="19" t="str">
        <f t="shared" si="40"/>
        <v/>
      </c>
      <c r="K139" s="5" t="str">
        <f t="shared" si="41"/>
        <v/>
      </c>
      <c r="L139" s="7" t="str">
        <f t="shared" si="42"/>
        <v/>
      </c>
      <c r="N139" s="6" t="str">
        <f t="shared" si="43"/>
        <v/>
      </c>
      <c r="O139" s="6" t="str">
        <f t="shared" si="44"/>
        <v/>
      </c>
      <c r="R139" s="5" t="str">
        <f t="shared" si="45"/>
        <v/>
      </c>
      <c r="S139" s="7" t="str">
        <f t="shared" si="46"/>
        <v/>
      </c>
      <c r="U139" s="6" t="str">
        <f t="shared" si="47"/>
        <v/>
      </c>
      <c r="V139" s="6" t="str">
        <f t="shared" si="48"/>
        <v/>
      </c>
      <c r="Y139" s="5" t="str">
        <f t="shared" si="49"/>
        <v/>
      </c>
      <c r="Z139" s="7" t="str">
        <f t="shared" si="50"/>
        <v/>
      </c>
      <c r="AB139" s="6" t="str">
        <f t="shared" si="51"/>
        <v/>
      </c>
      <c r="AC139" s="6" t="str">
        <f t="shared" si="52"/>
        <v/>
      </c>
      <c r="AF139" s="5" t="str">
        <f t="shared" si="53"/>
        <v/>
      </c>
      <c r="AG139" s="7" t="str">
        <f t="shared" si="54"/>
        <v/>
      </c>
      <c r="AI139" s="6" t="str">
        <f t="shared" si="55"/>
        <v/>
      </c>
      <c r="AJ139" s="6" t="str">
        <f t="shared" si="56"/>
        <v/>
      </c>
    </row>
    <row r="140" spans="6:36" x14ac:dyDescent="0.25">
      <c r="F140" s="5" t="str">
        <f t="shared" si="38"/>
        <v/>
      </c>
      <c r="G140" s="6" t="str">
        <f t="shared" si="39"/>
        <v/>
      </c>
      <c r="H140" s="19" t="str">
        <f t="shared" si="40"/>
        <v/>
      </c>
      <c r="K140" s="5" t="str">
        <f t="shared" si="41"/>
        <v/>
      </c>
      <c r="L140" s="7" t="str">
        <f t="shared" si="42"/>
        <v/>
      </c>
      <c r="N140" s="6" t="str">
        <f t="shared" si="43"/>
        <v/>
      </c>
      <c r="O140" s="6" t="str">
        <f t="shared" si="44"/>
        <v/>
      </c>
      <c r="R140" s="5" t="str">
        <f t="shared" si="45"/>
        <v/>
      </c>
      <c r="S140" s="7" t="str">
        <f t="shared" si="46"/>
        <v/>
      </c>
      <c r="U140" s="6" t="str">
        <f t="shared" si="47"/>
        <v/>
      </c>
      <c r="V140" s="6" t="str">
        <f t="shared" si="48"/>
        <v/>
      </c>
      <c r="Y140" s="5" t="str">
        <f t="shared" si="49"/>
        <v/>
      </c>
      <c r="Z140" s="7" t="str">
        <f t="shared" si="50"/>
        <v/>
      </c>
      <c r="AB140" s="6" t="str">
        <f t="shared" si="51"/>
        <v/>
      </c>
      <c r="AC140" s="6" t="str">
        <f t="shared" si="52"/>
        <v/>
      </c>
      <c r="AF140" s="5" t="str">
        <f t="shared" si="53"/>
        <v/>
      </c>
      <c r="AG140" s="7" t="str">
        <f t="shared" si="54"/>
        <v/>
      </c>
      <c r="AI140" s="6" t="str">
        <f t="shared" si="55"/>
        <v/>
      </c>
      <c r="AJ140" s="6" t="str">
        <f t="shared" si="56"/>
        <v/>
      </c>
    </row>
    <row r="141" spans="6:36" x14ac:dyDescent="0.25">
      <c r="F141" s="5" t="str">
        <f t="shared" si="38"/>
        <v/>
      </c>
      <c r="G141" s="6" t="str">
        <f t="shared" si="39"/>
        <v/>
      </c>
      <c r="H141" s="19" t="str">
        <f t="shared" si="40"/>
        <v/>
      </c>
      <c r="K141" s="5" t="str">
        <f t="shared" si="41"/>
        <v/>
      </c>
      <c r="L141" s="7" t="str">
        <f t="shared" si="42"/>
        <v/>
      </c>
      <c r="N141" s="6" t="str">
        <f t="shared" si="43"/>
        <v/>
      </c>
      <c r="O141" s="6" t="str">
        <f t="shared" si="44"/>
        <v/>
      </c>
      <c r="R141" s="5" t="str">
        <f t="shared" si="45"/>
        <v/>
      </c>
      <c r="S141" s="7" t="str">
        <f t="shared" si="46"/>
        <v/>
      </c>
      <c r="U141" s="6" t="str">
        <f t="shared" si="47"/>
        <v/>
      </c>
      <c r="V141" s="6" t="str">
        <f t="shared" si="48"/>
        <v/>
      </c>
      <c r="Y141" s="5" t="str">
        <f t="shared" si="49"/>
        <v/>
      </c>
      <c r="Z141" s="7" t="str">
        <f t="shared" si="50"/>
        <v/>
      </c>
      <c r="AB141" s="6" t="str">
        <f t="shared" si="51"/>
        <v/>
      </c>
      <c r="AC141" s="6" t="str">
        <f t="shared" si="52"/>
        <v/>
      </c>
      <c r="AF141" s="5" t="str">
        <f t="shared" si="53"/>
        <v/>
      </c>
      <c r="AG141" s="7" t="str">
        <f t="shared" si="54"/>
        <v/>
      </c>
      <c r="AI141" s="6" t="str">
        <f t="shared" si="55"/>
        <v/>
      </c>
      <c r="AJ141" s="6" t="str">
        <f t="shared" si="56"/>
        <v/>
      </c>
    </row>
    <row r="142" spans="6:36" x14ac:dyDescent="0.25">
      <c r="F142" s="5" t="str">
        <f t="shared" si="38"/>
        <v/>
      </c>
      <c r="G142" s="6" t="str">
        <f t="shared" si="39"/>
        <v/>
      </c>
      <c r="H142" s="19" t="str">
        <f t="shared" si="40"/>
        <v/>
      </c>
      <c r="K142" s="5" t="str">
        <f t="shared" si="41"/>
        <v/>
      </c>
      <c r="L142" s="7" t="str">
        <f t="shared" si="42"/>
        <v/>
      </c>
      <c r="N142" s="6" t="str">
        <f t="shared" si="43"/>
        <v/>
      </c>
      <c r="O142" s="6" t="str">
        <f t="shared" si="44"/>
        <v/>
      </c>
      <c r="R142" s="5" t="str">
        <f t="shared" si="45"/>
        <v/>
      </c>
      <c r="S142" s="7" t="str">
        <f t="shared" si="46"/>
        <v/>
      </c>
      <c r="U142" s="6" t="str">
        <f t="shared" si="47"/>
        <v/>
      </c>
      <c r="V142" s="6" t="str">
        <f t="shared" si="48"/>
        <v/>
      </c>
      <c r="Y142" s="5" t="str">
        <f t="shared" si="49"/>
        <v/>
      </c>
      <c r="Z142" s="7" t="str">
        <f t="shared" si="50"/>
        <v/>
      </c>
      <c r="AB142" s="6" t="str">
        <f t="shared" si="51"/>
        <v/>
      </c>
      <c r="AC142" s="6" t="str">
        <f t="shared" si="52"/>
        <v/>
      </c>
      <c r="AF142" s="5" t="str">
        <f t="shared" si="53"/>
        <v/>
      </c>
      <c r="AG142" s="7" t="str">
        <f t="shared" si="54"/>
        <v/>
      </c>
      <c r="AI142" s="6" t="str">
        <f t="shared" si="55"/>
        <v/>
      </c>
      <c r="AJ142" s="6" t="str">
        <f t="shared" si="56"/>
        <v/>
      </c>
    </row>
    <row r="143" spans="6:36" x14ac:dyDescent="0.25">
      <c r="F143" s="5" t="str">
        <f t="shared" si="38"/>
        <v/>
      </c>
      <c r="G143" s="6" t="str">
        <f t="shared" si="39"/>
        <v/>
      </c>
      <c r="H143" s="19" t="str">
        <f t="shared" si="40"/>
        <v/>
      </c>
      <c r="K143" s="5" t="str">
        <f t="shared" si="41"/>
        <v/>
      </c>
      <c r="L143" s="7" t="str">
        <f t="shared" si="42"/>
        <v/>
      </c>
      <c r="N143" s="6" t="str">
        <f t="shared" si="43"/>
        <v/>
      </c>
      <c r="O143" s="6" t="str">
        <f t="shared" si="44"/>
        <v/>
      </c>
      <c r="R143" s="5" t="str">
        <f t="shared" si="45"/>
        <v/>
      </c>
      <c r="S143" s="7" t="str">
        <f t="shared" si="46"/>
        <v/>
      </c>
      <c r="U143" s="6" t="str">
        <f t="shared" si="47"/>
        <v/>
      </c>
      <c r="V143" s="6" t="str">
        <f t="shared" si="48"/>
        <v/>
      </c>
      <c r="Y143" s="5" t="str">
        <f t="shared" si="49"/>
        <v/>
      </c>
      <c r="Z143" s="7" t="str">
        <f t="shared" si="50"/>
        <v/>
      </c>
      <c r="AB143" s="6" t="str">
        <f t="shared" si="51"/>
        <v/>
      </c>
      <c r="AC143" s="6" t="str">
        <f t="shared" si="52"/>
        <v/>
      </c>
      <c r="AF143" s="5" t="str">
        <f t="shared" si="53"/>
        <v/>
      </c>
      <c r="AG143" s="7" t="str">
        <f t="shared" si="54"/>
        <v/>
      </c>
      <c r="AI143" s="6" t="str">
        <f t="shared" si="55"/>
        <v/>
      </c>
      <c r="AJ143" s="6" t="str">
        <f t="shared" si="56"/>
        <v/>
      </c>
    </row>
    <row r="144" spans="6:36" x14ac:dyDescent="0.25">
      <c r="F144" s="5" t="str">
        <f t="shared" si="38"/>
        <v/>
      </c>
      <c r="G144" s="6" t="str">
        <f t="shared" si="39"/>
        <v/>
      </c>
      <c r="H144" s="19" t="str">
        <f t="shared" si="40"/>
        <v/>
      </c>
      <c r="K144" s="5" t="str">
        <f t="shared" si="41"/>
        <v/>
      </c>
      <c r="L144" s="7" t="str">
        <f t="shared" si="42"/>
        <v/>
      </c>
      <c r="N144" s="6" t="str">
        <f t="shared" si="43"/>
        <v/>
      </c>
      <c r="O144" s="6" t="str">
        <f t="shared" si="44"/>
        <v/>
      </c>
      <c r="R144" s="5" t="str">
        <f t="shared" si="45"/>
        <v/>
      </c>
      <c r="S144" s="7" t="str">
        <f t="shared" si="46"/>
        <v/>
      </c>
      <c r="U144" s="6" t="str">
        <f t="shared" si="47"/>
        <v/>
      </c>
      <c r="V144" s="6" t="str">
        <f t="shared" si="48"/>
        <v/>
      </c>
      <c r="Y144" s="5" t="str">
        <f t="shared" si="49"/>
        <v/>
      </c>
      <c r="Z144" s="7" t="str">
        <f t="shared" si="50"/>
        <v/>
      </c>
      <c r="AB144" s="6" t="str">
        <f t="shared" si="51"/>
        <v/>
      </c>
      <c r="AC144" s="6" t="str">
        <f t="shared" si="52"/>
        <v/>
      </c>
      <c r="AF144" s="5" t="str">
        <f t="shared" si="53"/>
        <v/>
      </c>
      <c r="AG144" s="7" t="str">
        <f t="shared" si="54"/>
        <v/>
      </c>
      <c r="AI144" s="6" t="str">
        <f t="shared" si="55"/>
        <v/>
      </c>
      <c r="AJ144" s="6" t="str">
        <f t="shared" si="56"/>
        <v/>
      </c>
    </row>
    <row r="145" spans="6:36" x14ac:dyDescent="0.25">
      <c r="F145" s="5" t="str">
        <f t="shared" si="38"/>
        <v/>
      </c>
      <c r="G145" s="6" t="str">
        <f t="shared" si="39"/>
        <v/>
      </c>
      <c r="H145" s="19" t="str">
        <f t="shared" si="40"/>
        <v/>
      </c>
      <c r="K145" s="5" t="str">
        <f t="shared" si="41"/>
        <v/>
      </c>
      <c r="L145" s="7" t="str">
        <f t="shared" si="42"/>
        <v/>
      </c>
      <c r="N145" s="6" t="str">
        <f t="shared" si="43"/>
        <v/>
      </c>
      <c r="O145" s="6" t="str">
        <f t="shared" si="44"/>
        <v/>
      </c>
      <c r="R145" s="5" t="str">
        <f t="shared" si="45"/>
        <v/>
      </c>
      <c r="S145" s="7" t="str">
        <f t="shared" si="46"/>
        <v/>
      </c>
      <c r="U145" s="6" t="str">
        <f t="shared" si="47"/>
        <v/>
      </c>
      <c r="V145" s="6" t="str">
        <f t="shared" si="48"/>
        <v/>
      </c>
      <c r="Y145" s="5" t="str">
        <f t="shared" si="49"/>
        <v/>
      </c>
      <c r="Z145" s="7" t="str">
        <f t="shared" si="50"/>
        <v/>
      </c>
      <c r="AB145" s="6" t="str">
        <f t="shared" si="51"/>
        <v/>
      </c>
      <c r="AC145" s="6" t="str">
        <f t="shared" si="52"/>
        <v/>
      </c>
      <c r="AF145" s="5" t="str">
        <f t="shared" si="53"/>
        <v/>
      </c>
      <c r="AG145" s="7" t="str">
        <f t="shared" si="54"/>
        <v/>
      </c>
      <c r="AI145" s="6" t="str">
        <f t="shared" si="55"/>
        <v/>
      </c>
      <c r="AJ145" s="6" t="str">
        <f t="shared" si="56"/>
        <v/>
      </c>
    </row>
    <row r="146" spans="6:36" x14ac:dyDescent="0.25">
      <c r="F146" s="5" t="str">
        <f t="shared" si="38"/>
        <v/>
      </c>
      <c r="G146" s="6" t="str">
        <f t="shared" si="39"/>
        <v/>
      </c>
      <c r="H146" s="19" t="str">
        <f t="shared" si="40"/>
        <v/>
      </c>
      <c r="K146" s="5" t="str">
        <f t="shared" si="41"/>
        <v/>
      </c>
      <c r="L146" s="7" t="str">
        <f t="shared" si="42"/>
        <v/>
      </c>
      <c r="N146" s="6" t="str">
        <f t="shared" si="43"/>
        <v/>
      </c>
      <c r="O146" s="6" t="str">
        <f t="shared" si="44"/>
        <v/>
      </c>
      <c r="R146" s="5" t="str">
        <f t="shared" si="45"/>
        <v/>
      </c>
      <c r="S146" s="7" t="str">
        <f t="shared" si="46"/>
        <v/>
      </c>
      <c r="U146" s="6" t="str">
        <f t="shared" si="47"/>
        <v/>
      </c>
      <c r="V146" s="6" t="str">
        <f t="shared" si="48"/>
        <v/>
      </c>
      <c r="Y146" s="5" t="str">
        <f t="shared" si="49"/>
        <v/>
      </c>
      <c r="Z146" s="7" t="str">
        <f t="shared" si="50"/>
        <v/>
      </c>
      <c r="AB146" s="6" t="str">
        <f t="shared" si="51"/>
        <v/>
      </c>
      <c r="AC146" s="6" t="str">
        <f t="shared" si="52"/>
        <v/>
      </c>
      <c r="AF146" s="5" t="str">
        <f t="shared" si="53"/>
        <v/>
      </c>
      <c r="AG146" s="7" t="str">
        <f t="shared" si="54"/>
        <v/>
      </c>
      <c r="AI146" s="6" t="str">
        <f t="shared" si="55"/>
        <v/>
      </c>
      <c r="AJ146" s="6" t="str">
        <f t="shared" si="56"/>
        <v/>
      </c>
    </row>
    <row r="147" spans="6:36" x14ac:dyDescent="0.25">
      <c r="F147" s="5" t="str">
        <f t="shared" si="38"/>
        <v/>
      </c>
      <c r="G147" s="6" t="str">
        <f t="shared" si="39"/>
        <v/>
      </c>
      <c r="H147" s="19" t="str">
        <f t="shared" si="40"/>
        <v/>
      </c>
      <c r="K147" s="5" t="str">
        <f t="shared" si="41"/>
        <v/>
      </c>
      <c r="L147" s="7" t="str">
        <f t="shared" si="42"/>
        <v/>
      </c>
      <c r="N147" s="6" t="str">
        <f t="shared" si="43"/>
        <v/>
      </c>
      <c r="O147" s="6" t="str">
        <f t="shared" si="44"/>
        <v/>
      </c>
      <c r="R147" s="5" t="str">
        <f t="shared" si="45"/>
        <v/>
      </c>
      <c r="S147" s="7" t="str">
        <f t="shared" si="46"/>
        <v/>
      </c>
      <c r="U147" s="6" t="str">
        <f t="shared" si="47"/>
        <v/>
      </c>
      <c r="V147" s="6" t="str">
        <f t="shared" si="48"/>
        <v/>
      </c>
      <c r="Y147" s="5" t="str">
        <f t="shared" si="49"/>
        <v/>
      </c>
      <c r="Z147" s="7" t="str">
        <f t="shared" si="50"/>
        <v/>
      </c>
      <c r="AB147" s="6" t="str">
        <f t="shared" si="51"/>
        <v/>
      </c>
      <c r="AC147" s="6" t="str">
        <f t="shared" si="52"/>
        <v/>
      </c>
      <c r="AF147" s="5" t="str">
        <f t="shared" si="53"/>
        <v/>
      </c>
      <c r="AG147" s="7" t="str">
        <f t="shared" si="54"/>
        <v/>
      </c>
      <c r="AI147" s="6" t="str">
        <f t="shared" si="55"/>
        <v/>
      </c>
      <c r="AJ147" s="6" t="str">
        <f t="shared" si="56"/>
        <v/>
      </c>
    </row>
    <row r="148" spans="6:36" x14ac:dyDescent="0.25">
      <c r="F148" s="5" t="str">
        <f t="shared" si="38"/>
        <v/>
      </c>
      <c r="G148" s="6" t="str">
        <f t="shared" si="39"/>
        <v/>
      </c>
      <c r="H148" s="19" t="str">
        <f t="shared" si="40"/>
        <v/>
      </c>
      <c r="K148" s="5" t="str">
        <f t="shared" si="41"/>
        <v/>
      </c>
      <c r="L148" s="7" t="str">
        <f t="shared" si="42"/>
        <v/>
      </c>
      <c r="N148" s="6" t="str">
        <f t="shared" si="43"/>
        <v/>
      </c>
      <c r="O148" s="6" t="str">
        <f t="shared" si="44"/>
        <v/>
      </c>
      <c r="R148" s="5" t="str">
        <f t="shared" si="45"/>
        <v/>
      </c>
      <c r="S148" s="7" t="str">
        <f t="shared" si="46"/>
        <v/>
      </c>
      <c r="U148" s="6" t="str">
        <f t="shared" si="47"/>
        <v/>
      </c>
      <c r="V148" s="6" t="str">
        <f t="shared" si="48"/>
        <v/>
      </c>
      <c r="Y148" s="5" t="str">
        <f t="shared" si="49"/>
        <v/>
      </c>
      <c r="Z148" s="7" t="str">
        <f t="shared" si="50"/>
        <v/>
      </c>
      <c r="AB148" s="6" t="str">
        <f t="shared" si="51"/>
        <v/>
      </c>
      <c r="AC148" s="6" t="str">
        <f t="shared" si="52"/>
        <v/>
      </c>
      <c r="AF148" s="5" t="str">
        <f t="shared" si="53"/>
        <v/>
      </c>
      <c r="AG148" s="7" t="str">
        <f t="shared" si="54"/>
        <v/>
      </c>
      <c r="AI148" s="6" t="str">
        <f t="shared" si="55"/>
        <v/>
      </c>
      <c r="AJ148" s="6" t="str">
        <f t="shared" si="56"/>
        <v/>
      </c>
    </row>
    <row r="149" spans="6:36" x14ac:dyDescent="0.25">
      <c r="F149" s="5" t="str">
        <f t="shared" si="38"/>
        <v/>
      </c>
      <c r="G149" s="6" t="str">
        <f t="shared" si="39"/>
        <v/>
      </c>
      <c r="H149" s="19" t="str">
        <f t="shared" si="40"/>
        <v/>
      </c>
      <c r="K149" s="5" t="str">
        <f t="shared" si="41"/>
        <v/>
      </c>
      <c r="L149" s="7" t="str">
        <f t="shared" si="42"/>
        <v/>
      </c>
      <c r="N149" s="6" t="str">
        <f t="shared" si="43"/>
        <v/>
      </c>
      <c r="O149" s="6" t="str">
        <f t="shared" si="44"/>
        <v/>
      </c>
      <c r="R149" s="5" t="str">
        <f t="shared" si="45"/>
        <v/>
      </c>
      <c r="S149" s="7" t="str">
        <f t="shared" si="46"/>
        <v/>
      </c>
      <c r="U149" s="6" t="str">
        <f t="shared" si="47"/>
        <v/>
      </c>
      <c r="V149" s="6" t="str">
        <f t="shared" si="48"/>
        <v/>
      </c>
      <c r="Y149" s="5" t="str">
        <f t="shared" si="49"/>
        <v/>
      </c>
      <c r="Z149" s="7" t="str">
        <f t="shared" si="50"/>
        <v/>
      </c>
      <c r="AB149" s="6" t="str">
        <f t="shared" si="51"/>
        <v/>
      </c>
      <c r="AC149" s="6" t="str">
        <f t="shared" si="52"/>
        <v/>
      </c>
      <c r="AF149" s="5" t="str">
        <f t="shared" si="53"/>
        <v/>
      </c>
      <c r="AG149" s="7" t="str">
        <f t="shared" si="54"/>
        <v/>
      </c>
      <c r="AI149" s="6" t="str">
        <f t="shared" si="55"/>
        <v/>
      </c>
      <c r="AJ149" s="6" t="str">
        <f t="shared" si="56"/>
        <v/>
      </c>
    </row>
    <row r="150" spans="6:36" x14ac:dyDescent="0.25">
      <c r="F150" s="5" t="str">
        <f t="shared" si="38"/>
        <v/>
      </c>
      <c r="G150" s="6" t="str">
        <f t="shared" si="39"/>
        <v/>
      </c>
      <c r="H150" s="19" t="str">
        <f t="shared" si="40"/>
        <v/>
      </c>
      <c r="K150" s="5" t="str">
        <f t="shared" si="41"/>
        <v/>
      </c>
      <c r="L150" s="7" t="str">
        <f t="shared" si="42"/>
        <v/>
      </c>
      <c r="N150" s="6" t="str">
        <f t="shared" si="43"/>
        <v/>
      </c>
      <c r="O150" s="6" t="str">
        <f t="shared" si="44"/>
        <v/>
      </c>
      <c r="R150" s="5" t="str">
        <f t="shared" si="45"/>
        <v/>
      </c>
      <c r="S150" s="7" t="str">
        <f t="shared" si="46"/>
        <v/>
      </c>
      <c r="U150" s="6" t="str">
        <f t="shared" si="47"/>
        <v/>
      </c>
      <c r="V150" s="6" t="str">
        <f t="shared" si="48"/>
        <v/>
      </c>
      <c r="Y150" s="5" t="str">
        <f t="shared" si="49"/>
        <v/>
      </c>
      <c r="Z150" s="7" t="str">
        <f t="shared" si="50"/>
        <v/>
      </c>
      <c r="AB150" s="6" t="str">
        <f t="shared" si="51"/>
        <v/>
      </c>
      <c r="AC150" s="6" t="str">
        <f t="shared" si="52"/>
        <v/>
      </c>
      <c r="AF150" s="5" t="str">
        <f t="shared" si="53"/>
        <v/>
      </c>
      <c r="AG150" s="7" t="str">
        <f t="shared" si="54"/>
        <v/>
      </c>
      <c r="AI150" s="6" t="str">
        <f t="shared" si="55"/>
        <v/>
      </c>
      <c r="AJ150" s="6" t="str">
        <f t="shared" si="56"/>
        <v/>
      </c>
    </row>
    <row r="151" spans="6:36" x14ac:dyDescent="0.25">
      <c r="F151" s="5" t="str">
        <f t="shared" si="38"/>
        <v/>
      </c>
      <c r="G151" s="6" t="str">
        <f t="shared" si="39"/>
        <v/>
      </c>
      <c r="H151" s="19" t="str">
        <f t="shared" si="40"/>
        <v/>
      </c>
      <c r="K151" s="5" t="str">
        <f t="shared" si="41"/>
        <v/>
      </c>
      <c r="L151" s="7" t="str">
        <f t="shared" si="42"/>
        <v/>
      </c>
      <c r="N151" s="6" t="str">
        <f t="shared" si="43"/>
        <v/>
      </c>
      <c r="O151" s="6" t="str">
        <f t="shared" si="44"/>
        <v/>
      </c>
      <c r="R151" s="5" t="str">
        <f t="shared" si="45"/>
        <v/>
      </c>
      <c r="S151" s="7" t="str">
        <f t="shared" si="46"/>
        <v/>
      </c>
      <c r="U151" s="6" t="str">
        <f t="shared" si="47"/>
        <v/>
      </c>
      <c r="V151" s="6" t="str">
        <f t="shared" si="48"/>
        <v/>
      </c>
      <c r="Y151" s="5" t="str">
        <f t="shared" si="49"/>
        <v/>
      </c>
      <c r="Z151" s="7" t="str">
        <f t="shared" si="50"/>
        <v/>
      </c>
      <c r="AB151" s="6" t="str">
        <f t="shared" si="51"/>
        <v/>
      </c>
      <c r="AC151" s="6" t="str">
        <f t="shared" si="52"/>
        <v/>
      </c>
      <c r="AF151" s="5" t="str">
        <f t="shared" si="53"/>
        <v/>
      </c>
      <c r="AG151" s="7" t="str">
        <f t="shared" si="54"/>
        <v/>
      </c>
      <c r="AI151" s="6" t="str">
        <f t="shared" si="55"/>
        <v/>
      </c>
      <c r="AJ151" s="6" t="str">
        <f t="shared" si="56"/>
        <v/>
      </c>
    </row>
    <row r="152" spans="6:36" x14ac:dyDescent="0.25">
      <c r="F152" s="5" t="str">
        <f t="shared" si="38"/>
        <v/>
      </c>
      <c r="G152" s="6" t="str">
        <f t="shared" si="39"/>
        <v/>
      </c>
      <c r="H152" s="19" t="str">
        <f t="shared" si="40"/>
        <v/>
      </c>
      <c r="K152" s="5" t="str">
        <f t="shared" si="41"/>
        <v/>
      </c>
      <c r="L152" s="7" t="str">
        <f t="shared" si="42"/>
        <v/>
      </c>
      <c r="N152" s="6" t="str">
        <f t="shared" si="43"/>
        <v/>
      </c>
      <c r="O152" s="6" t="str">
        <f t="shared" si="44"/>
        <v/>
      </c>
      <c r="R152" s="5" t="str">
        <f t="shared" si="45"/>
        <v/>
      </c>
      <c r="S152" s="7" t="str">
        <f t="shared" si="46"/>
        <v/>
      </c>
      <c r="U152" s="6" t="str">
        <f t="shared" si="47"/>
        <v/>
      </c>
      <c r="V152" s="6" t="str">
        <f t="shared" si="48"/>
        <v/>
      </c>
      <c r="Y152" s="5" t="str">
        <f t="shared" si="49"/>
        <v/>
      </c>
      <c r="Z152" s="7" t="str">
        <f t="shared" si="50"/>
        <v/>
      </c>
      <c r="AB152" s="6" t="str">
        <f t="shared" si="51"/>
        <v/>
      </c>
      <c r="AC152" s="6" t="str">
        <f t="shared" si="52"/>
        <v/>
      </c>
      <c r="AF152" s="5" t="str">
        <f t="shared" si="53"/>
        <v/>
      </c>
      <c r="AG152" s="7" t="str">
        <f t="shared" si="54"/>
        <v/>
      </c>
      <c r="AI152" s="6" t="str">
        <f t="shared" si="55"/>
        <v/>
      </c>
      <c r="AJ152" s="6" t="str">
        <f t="shared" si="56"/>
        <v/>
      </c>
    </row>
    <row r="153" spans="6:36" x14ac:dyDescent="0.25">
      <c r="F153" s="5" t="str">
        <f t="shared" si="38"/>
        <v/>
      </c>
      <c r="G153" s="6" t="str">
        <f t="shared" si="39"/>
        <v/>
      </c>
      <c r="H153" s="19" t="str">
        <f t="shared" si="40"/>
        <v/>
      </c>
      <c r="K153" s="5" t="str">
        <f t="shared" si="41"/>
        <v/>
      </c>
      <c r="L153" s="7" t="str">
        <f t="shared" si="42"/>
        <v/>
      </c>
      <c r="N153" s="6" t="str">
        <f t="shared" si="43"/>
        <v/>
      </c>
      <c r="O153" s="6" t="str">
        <f t="shared" si="44"/>
        <v/>
      </c>
      <c r="R153" s="5" t="str">
        <f t="shared" si="45"/>
        <v/>
      </c>
      <c r="S153" s="7" t="str">
        <f t="shared" si="46"/>
        <v/>
      </c>
      <c r="U153" s="6" t="str">
        <f t="shared" si="47"/>
        <v/>
      </c>
      <c r="V153" s="6" t="str">
        <f t="shared" si="48"/>
        <v/>
      </c>
      <c r="Y153" s="5" t="str">
        <f t="shared" si="49"/>
        <v/>
      </c>
      <c r="Z153" s="7" t="str">
        <f t="shared" si="50"/>
        <v/>
      </c>
      <c r="AB153" s="6" t="str">
        <f t="shared" si="51"/>
        <v/>
      </c>
      <c r="AC153" s="6" t="str">
        <f t="shared" si="52"/>
        <v/>
      </c>
      <c r="AF153" s="5" t="str">
        <f t="shared" si="53"/>
        <v/>
      </c>
      <c r="AG153" s="7" t="str">
        <f t="shared" si="54"/>
        <v/>
      </c>
      <c r="AI153" s="6" t="str">
        <f t="shared" si="55"/>
        <v/>
      </c>
      <c r="AJ153" s="6" t="str">
        <f t="shared" si="56"/>
        <v/>
      </c>
    </row>
    <row r="154" spans="6:36" x14ac:dyDescent="0.25">
      <c r="F154" s="5" t="str">
        <f t="shared" si="38"/>
        <v/>
      </c>
      <c r="G154" s="6" t="str">
        <f t="shared" si="39"/>
        <v/>
      </c>
      <c r="H154" s="19" t="str">
        <f t="shared" si="40"/>
        <v/>
      </c>
      <c r="K154" s="5" t="str">
        <f t="shared" si="41"/>
        <v/>
      </c>
      <c r="L154" s="7" t="str">
        <f t="shared" si="42"/>
        <v/>
      </c>
      <c r="N154" s="6" t="str">
        <f t="shared" si="43"/>
        <v/>
      </c>
      <c r="O154" s="6" t="str">
        <f t="shared" si="44"/>
        <v/>
      </c>
      <c r="R154" s="5" t="str">
        <f t="shared" si="45"/>
        <v/>
      </c>
      <c r="S154" s="7" t="str">
        <f t="shared" si="46"/>
        <v/>
      </c>
      <c r="U154" s="6" t="str">
        <f t="shared" si="47"/>
        <v/>
      </c>
      <c r="V154" s="6" t="str">
        <f t="shared" si="48"/>
        <v/>
      </c>
      <c r="Y154" s="5" t="str">
        <f t="shared" si="49"/>
        <v/>
      </c>
      <c r="Z154" s="7" t="str">
        <f t="shared" si="50"/>
        <v/>
      </c>
      <c r="AB154" s="6" t="str">
        <f t="shared" si="51"/>
        <v/>
      </c>
      <c r="AC154" s="6" t="str">
        <f t="shared" si="52"/>
        <v/>
      </c>
      <c r="AF154" s="5" t="str">
        <f t="shared" si="53"/>
        <v/>
      </c>
      <c r="AG154" s="7" t="str">
        <f t="shared" si="54"/>
        <v/>
      </c>
      <c r="AI154" s="6" t="str">
        <f t="shared" si="55"/>
        <v/>
      </c>
      <c r="AJ154" s="6" t="str">
        <f t="shared" si="56"/>
        <v/>
      </c>
    </row>
    <row r="155" spans="6:36" x14ac:dyDescent="0.25">
      <c r="F155" s="5" t="str">
        <f t="shared" si="38"/>
        <v/>
      </c>
      <c r="G155" s="6" t="str">
        <f t="shared" si="39"/>
        <v/>
      </c>
      <c r="H155" s="19" t="str">
        <f t="shared" si="40"/>
        <v/>
      </c>
      <c r="K155" s="5" t="str">
        <f t="shared" si="41"/>
        <v/>
      </c>
      <c r="L155" s="7" t="str">
        <f t="shared" si="42"/>
        <v/>
      </c>
      <c r="N155" s="6" t="str">
        <f t="shared" si="43"/>
        <v/>
      </c>
      <c r="O155" s="6" t="str">
        <f t="shared" si="44"/>
        <v/>
      </c>
      <c r="R155" s="5" t="str">
        <f t="shared" si="45"/>
        <v/>
      </c>
      <c r="S155" s="7" t="str">
        <f t="shared" si="46"/>
        <v/>
      </c>
      <c r="U155" s="6" t="str">
        <f t="shared" si="47"/>
        <v/>
      </c>
      <c r="V155" s="6" t="str">
        <f t="shared" si="48"/>
        <v/>
      </c>
      <c r="Y155" s="5" t="str">
        <f t="shared" si="49"/>
        <v/>
      </c>
      <c r="Z155" s="7" t="str">
        <f t="shared" si="50"/>
        <v/>
      </c>
      <c r="AB155" s="6" t="str">
        <f t="shared" si="51"/>
        <v/>
      </c>
      <c r="AC155" s="6" t="str">
        <f t="shared" si="52"/>
        <v/>
      </c>
      <c r="AF155" s="5" t="str">
        <f t="shared" si="53"/>
        <v/>
      </c>
      <c r="AG155" s="7" t="str">
        <f t="shared" si="54"/>
        <v/>
      </c>
      <c r="AI155" s="6" t="str">
        <f t="shared" si="55"/>
        <v/>
      </c>
      <c r="AJ155" s="6" t="str">
        <f t="shared" si="56"/>
        <v/>
      </c>
    </row>
    <row r="156" spans="6:36" x14ac:dyDescent="0.25">
      <c r="F156" s="5" t="str">
        <f t="shared" si="38"/>
        <v/>
      </c>
      <c r="G156" s="6" t="str">
        <f t="shared" si="39"/>
        <v/>
      </c>
      <c r="H156" s="19" t="str">
        <f t="shared" si="40"/>
        <v/>
      </c>
      <c r="K156" s="5" t="str">
        <f t="shared" si="41"/>
        <v/>
      </c>
      <c r="L156" s="7" t="str">
        <f t="shared" si="42"/>
        <v/>
      </c>
      <c r="N156" s="6" t="str">
        <f t="shared" si="43"/>
        <v/>
      </c>
      <c r="O156" s="6" t="str">
        <f t="shared" si="44"/>
        <v/>
      </c>
      <c r="R156" s="5" t="str">
        <f t="shared" si="45"/>
        <v/>
      </c>
      <c r="S156" s="7" t="str">
        <f t="shared" si="46"/>
        <v/>
      </c>
      <c r="U156" s="6" t="str">
        <f t="shared" si="47"/>
        <v/>
      </c>
      <c r="V156" s="6" t="str">
        <f t="shared" si="48"/>
        <v/>
      </c>
      <c r="Y156" s="5" t="str">
        <f t="shared" si="49"/>
        <v/>
      </c>
      <c r="Z156" s="7" t="str">
        <f t="shared" si="50"/>
        <v/>
      </c>
      <c r="AB156" s="6" t="str">
        <f t="shared" si="51"/>
        <v/>
      </c>
      <c r="AC156" s="6" t="str">
        <f t="shared" si="52"/>
        <v/>
      </c>
      <c r="AF156" s="5" t="str">
        <f t="shared" si="53"/>
        <v/>
      </c>
      <c r="AG156" s="7" t="str">
        <f t="shared" si="54"/>
        <v/>
      </c>
      <c r="AI156" s="6" t="str">
        <f t="shared" si="55"/>
        <v/>
      </c>
      <c r="AJ156" s="6" t="str">
        <f t="shared" si="56"/>
        <v/>
      </c>
    </row>
    <row r="157" spans="6:36" x14ac:dyDescent="0.25">
      <c r="F157" s="5" t="str">
        <f t="shared" si="38"/>
        <v/>
      </c>
      <c r="G157" s="6" t="str">
        <f t="shared" si="39"/>
        <v/>
      </c>
      <c r="H157" s="19" t="str">
        <f t="shared" si="40"/>
        <v/>
      </c>
      <c r="K157" s="5" t="str">
        <f t="shared" si="41"/>
        <v/>
      </c>
      <c r="L157" s="7" t="str">
        <f t="shared" si="42"/>
        <v/>
      </c>
      <c r="N157" s="6" t="str">
        <f t="shared" si="43"/>
        <v/>
      </c>
      <c r="O157" s="6" t="str">
        <f t="shared" si="44"/>
        <v/>
      </c>
      <c r="R157" s="5" t="str">
        <f t="shared" si="45"/>
        <v/>
      </c>
      <c r="S157" s="7" t="str">
        <f t="shared" si="46"/>
        <v/>
      </c>
      <c r="U157" s="6" t="str">
        <f t="shared" si="47"/>
        <v/>
      </c>
      <c r="V157" s="6" t="str">
        <f t="shared" si="48"/>
        <v/>
      </c>
      <c r="Y157" s="5" t="str">
        <f t="shared" si="49"/>
        <v/>
      </c>
      <c r="Z157" s="7" t="str">
        <f t="shared" si="50"/>
        <v/>
      </c>
      <c r="AB157" s="6" t="str">
        <f t="shared" si="51"/>
        <v/>
      </c>
      <c r="AC157" s="6" t="str">
        <f t="shared" si="52"/>
        <v/>
      </c>
      <c r="AF157" s="5" t="str">
        <f t="shared" si="53"/>
        <v/>
      </c>
      <c r="AG157" s="7" t="str">
        <f t="shared" si="54"/>
        <v/>
      </c>
      <c r="AI157" s="6" t="str">
        <f t="shared" si="55"/>
        <v/>
      </c>
      <c r="AJ157" s="6" t="str">
        <f t="shared" si="56"/>
        <v/>
      </c>
    </row>
    <row r="158" spans="6:36" x14ac:dyDescent="0.25">
      <c r="F158" s="5" t="str">
        <f t="shared" si="38"/>
        <v/>
      </c>
      <c r="G158" s="6" t="str">
        <f t="shared" si="39"/>
        <v/>
      </c>
      <c r="H158" s="19" t="str">
        <f t="shared" si="40"/>
        <v/>
      </c>
      <c r="K158" s="5" t="str">
        <f t="shared" si="41"/>
        <v/>
      </c>
      <c r="L158" s="7" t="str">
        <f t="shared" si="42"/>
        <v/>
      </c>
      <c r="N158" s="6" t="str">
        <f t="shared" si="43"/>
        <v/>
      </c>
      <c r="O158" s="6" t="str">
        <f t="shared" si="44"/>
        <v/>
      </c>
      <c r="R158" s="5" t="str">
        <f t="shared" si="45"/>
        <v/>
      </c>
      <c r="S158" s="7" t="str">
        <f t="shared" si="46"/>
        <v/>
      </c>
      <c r="U158" s="6" t="str">
        <f t="shared" si="47"/>
        <v/>
      </c>
      <c r="V158" s="6" t="str">
        <f t="shared" si="48"/>
        <v/>
      </c>
      <c r="Y158" s="5" t="str">
        <f t="shared" si="49"/>
        <v/>
      </c>
      <c r="Z158" s="7" t="str">
        <f t="shared" si="50"/>
        <v/>
      </c>
      <c r="AB158" s="6" t="str">
        <f t="shared" si="51"/>
        <v/>
      </c>
      <c r="AC158" s="6" t="str">
        <f t="shared" si="52"/>
        <v/>
      </c>
      <c r="AF158" s="5" t="str">
        <f t="shared" si="53"/>
        <v/>
      </c>
      <c r="AG158" s="7" t="str">
        <f t="shared" si="54"/>
        <v/>
      </c>
      <c r="AI158" s="6" t="str">
        <f t="shared" si="55"/>
        <v/>
      </c>
      <c r="AJ158" s="6" t="str">
        <f t="shared" si="56"/>
        <v/>
      </c>
    </row>
    <row r="159" spans="6:36" x14ac:dyDescent="0.25">
      <c r="F159" s="5" t="str">
        <f t="shared" si="38"/>
        <v/>
      </c>
      <c r="G159" s="6" t="str">
        <f t="shared" si="39"/>
        <v/>
      </c>
      <c r="H159" s="19" t="str">
        <f t="shared" si="40"/>
        <v/>
      </c>
      <c r="K159" s="5" t="str">
        <f t="shared" si="41"/>
        <v/>
      </c>
      <c r="L159" s="7" t="str">
        <f t="shared" si="42"/>
        <v/>
      </c>
      <c r="N159" s="6" t="str">
        <f t="shared" si="43"/>
        <v/>
      </c>
      <c r="O159" s="6" t="str">
        <f t="shared" si="44"/>
        <v/>
      </c>
      <c r="R159" s="5" t="str">
        <f t="shared" si="45"/>
        <v/>
      </c>
      <c r="S159" s="7" t="str">
        <f t="shared" si="46"/>
        <v/>
      </c>
      <c r="U159" s="6" t="str">
        <f t="shared" si="47"/>
        <v/>
      </c>
      <c r="V159" s="6" t="str">
        <f t="shared" si="48"/>
        <v/>
      </c>
      <c r="Y159" s="5" t="str">
        <f t="shared" si="49"/>
        <v/>
      </c>
      <c r="Z159" s="7" t="str">
        <f t="shared" si="50"/>
        <v/>
      </c>
      <c r="AB159" s="6" t="str">
        <f t="shared" si="51"/>
        <v/>
      </c>
      <c r="AC159" s="6" t="str">
        <f t="shared" si="52"/>
        <v/>
      </c>
      <c r="AF159" s="5" t="str">
        <f t="shared" si="53"/>
        <v/>
      </c>
      <c r="AG159" s="7" t="str">
        <f t="shared" si="54"/>
        <v/>
      </c>
      <c r="AI159" s="6" t="str">
        <f t="shared" si="55"/>
        <v/>
      </c>
      <c r="AJ159" s="6" t="str">
        <f t="shared" si="56"/>
        <v/>
      </c>
    </row>
    <row r="160" spans="6:36" x14ac:dyDescent="0.25">
      <c r="F160" s="5" t="str">
        <f t="shared" si="38"/>
        <v/>
      </c>
      <c r="G160" s="6" t="str">
        <f t="shared" si="39"/>
        <v/>
      </c>
      <c r="H160" s="19" t="str">
        <f t="shared" si="40"/>
        <v/>
      </c>
      <c r="K160" s="5" t="str">
        <f t="shared" si="41"/>
        <v/>
      </c>
      <c r="L160" s="7" t="str">
        <f t="shared" si="42"/>
        <v/>
      </c>
      <c r="N160" s="6" t="str">
        <f t="shared" si="43"/>
        <v/>
      </c>
      <c r="O160" s="6" t="str">
        <f t="shared" si="44"/>
        <v/>
      </c>
      <c r="R160" s="5" t="str">
        <f t="shared" si="45"/>
        <v/>
      </c>
      <c r="S160" s="7" t="str">
        <f t="shared" si="46"/>
        <v/>
      </c>
      <c r="U160" s="6" t="str">
        <f t="shared" si="47"/>
        <v/>
      </c>
      <c r="V160" s="6" t="str">
        <f t="shared" si="48"/>
        <v/>
      </c>
      <c r="Y160" s="5" t="str">
        <f t="shared" si="49"/>
        <v/>
      </c>
      <c r="Z160" s="7" t="str">
        <f t="shared" si="50"/>
        <v/>
      </c>
      <c r="AB160" s="6" t="str">
        <f t="shared" si="51"/>
        <v/>
      </c>
      <c r="AC160" s="6" t="str">
        <f t="shared" si="52"/>
        <v/>
      </c>
      <c r="AF160" s="5" t="str">
        <f t="shared" si="53"/>
        <v/>
      </c>
      <c r="AG160" s="7" t="str">
        <f t="shared" si="54"/>
        <v/>
      </c>
      <c r="AI160" s="6" t="str">
        <f t="shared" si="55"/>
        <v/>
      </c>
      <c r="AJ160" s="6" t="str">
        <f t="shared" si="56"/>
        <v/>
      </c>
    </row>
    <row r="161" spans="6:36" x14ac:dyDescent="0.25">
      <c r="F161" s="5" t="str">
        <f t="shared" si="38"/>
        <v/>
      </c>
      <c r="G161" s="6" t="str">
        <f t="shared" si="39"/>
        <v/>
      </c>
      <c r="H161" s="19" t="str">
        <f t="shared" si="40"/>
        <v/>
      </c>
      <c r="K161" s="5" t="str">
        <f t="shared" si="41"/>
        <v/>
      </c>
      <c r="L161" s="7" t="str">
        <f t="shared" si="42"/>
        <v/>
      </c>
      <c r="N161" s="6" t="str">
        <f t="shared" si="43"/>
        <v/>
      </c>
      <c r="O161" s="6" t="str">
        <f t="shared" si="44"/>
        <v/>
      </c>
      <c r="R161" s="5" t="str">
        <f t="shared" si="45"/>
        <v/>
      </c>
      <c r="S161" s="7" t="str">
        <f t="shared" si="46"/>
        <v/>
      </c>
      <c r="U161" s="6" t="str">
        <f t="shared" si="47"/>
        <v/>
      </c>
      <c r="V161" s="6" t="str">
        <f t="shared" si="48"/>
        <v/>
      </c>
      <c r="Y161" s="5" t="str">
        <f t="shared" si="49"/>
        <v/>
      </c>
      <c r="Z161" s="7" t="str">
        <f t="shared" si="50"/>
        <v/>
      </c>
      <c r="AB161" s="6" t="str">
        <f t="shared" si="51"/>
        <v/>
      </c>
      <c r="AC161" s="6" t="str">
        <f t="shared" si="52"/>
        <v/>
      </c>
      <c r="AF161" s="5" t="str">
        <f t="shared" si="53"/>
        <v/>
      </c>
      <c r="AG161" s="7" t="str">
        <f t="shared" si="54"/>
        <v/>
      </c>
      <c r="AI161" s="6" t="str">
        <f t="shared" si="55"/>
        <v/>
      </c>
      <c r="AJ161" s="6" t="str">
        <f t="shared" si="56"/>
        <v/>
      </c>
    </row>
    <row r="162" spans="6:36" x14ac:dyDescent="0.25">
      <c r="F162" s="5" t="str">
        <f t="shared" si="38"/>
        <v/>
      </c>
      <c r="G162" s="6" t="str">
        <f t="shared" si="39"/>
        <v/>
      </c>
      <c r="H162" s="19" t="str">
        <f t="shared" si="40"/>
        <v/>
      </c>
      <c r="K162" s="5" t="str">
        <f t="shared" si="41"/>
        <v/>
      </c>
      <c r="L162" s="7" t="str">
        <f t="shared" si="42"/>
        <v/>
      </c>
      <c r="N162" s="6" t="str">
        <f t="shared" si="43"/>
        <v/>
      </c>
      <c r="O162" s="6" t="str">
        <f t="shared" si="44"/>
        <v/>
      </c>
      <c r="R162" s="5" t="str">
        <f t="shared" si="45"/>
        <v/>
      </c>
      <c r="S162" s="7" t="str">
        <f t="shared" si="46"/>
        <v/>
      </c>
      <c r="U162" s="6" t="str">
        <f t="shared" si="47"/>
        <v/>
      </c>
      <c r="V162" s="6" t="str">
        <f t="shared" si="48"/>
        <v/>
      </c>
      <c r="Y162" s="5" t="str">
        <f t="shared" si="49"/>
        <v/>
      </c>
      <c r="Z162" s="7" t="str">
        <f t="shared" si="50"/>
        <v/>
      </c>
      <c r="AB162" s="6" t="str">
        <f t="shared" si="51"/>
        <v/>
      </c>
      <c r="AC162" s="6" t="str">
        <f t="shared" si="52"/>
        <v/>
      </c>
      <c r="AF162" s="5" t="str">
        <f t="shared" si="53"/>
        <v/>
      </c>
      <c r="AG162" s="7" t="str">
        <f t="shared" si="54"/>
        <v/>
      </c>
      <c r="AI162" s="6" t="str">
        <f t="shared" si="55"/>
        <v/>
      </c>
      <c r="AJ162" s="6" t="str">
        <f t="shared" si="56"/>
        <v/>
      </c>
    </row>
    <row r="163" spans="6:36" x14ac:dyDescent="0.25">
      <c r="F163" s="5" t="str">
        <f t="shared" si="38"/>
        <v/>
      </c>
      <c r="G163" s="6" t="str">
        <f t="shared" si="39"/>
        <v/>
      </c>
      <c r="H163" s="19" t="str">
        <f t="shared" si="40"/>
        <v/>
      </c>
      <c r="K163" s="5" t="str">
        <f t="shared" ref="K163:K194" si="57">IF(ISNUMBER(J163), J163*5 + 50, "")</f>
        <v/>
      </c>
      <c r="L163" s="7" t="str">
        <f t="shared" ref="L163:L188" si="58">IF(ISNUMBER(K163), _xlfn.NORM.DIST(K163, 100, 15, TRUE), "")</f>
        <v/>
      </c>
      <c r="N163" s="6" t="str">
        <f t="shared" si="43"/>
        <v/>
      </c>
      <c r="O163" s="6" t="str">
        <f t="shared" si="44"/>
        <v/>
      </c>
      <c r="R163" s="5" t="str">
        <f t="shared" si="45"/>
        <v/>
      </c>
      <c r="S163" s="7" t="str">
        <f t="shared" si="46"/>
        <v/>
      </c>
      <c r="U163" s="6" t="str">
        <f t="shared" si="47"/>
        <v/>
      </c>
      <c r="V163" s="6" t="str">
        <f t="shared" si="48"/>
        <v/>
      </c>
      <c r="Y163" s="5" t="str">
        <f t="shared" si="49"/>
        <v/>
      </c>
      <c r="Z163" s="7" t="str">
        <f t="shared" si="50"/>
        <v/>
      </c>
      <c r="AB163" s="6" t="str">
        <f t="shared" si="51"/>
        <v/>
      </c>
      <c r="AC163" s="6" t="str">
        <f t="shared" si="52"/>
        <v/>
      </c>
      <c r="AF163" s="5" t="str">
        <f t="shared" si="53"/>
        <v/>
      </c>
      <c r="AG163" s="7" t="str">
        <f t="shared" si="54"/>
        <v/>
      </c>
      <c r="AI163" s="6" t="str">
        <f t="shared" si="55"/>
        <v/>
      </c>
      <c r="AJ163" s="6" t="str">
        <f t="shared" si="56"/>
        <v/>
      </c>
    </row>
    <row r="164" spans="6:36" x14ac:dyDescent="0.25">
      <c r="F164" s="5" t="str">
        <f t="shared" si="38"/>
        <v/>
      </c>
      <c r="G164" s="6" t="str">
        <f t="shared" si="39"/>
        <v/>
      </c>
      <c r="H164" s="19" t="str">
        <f t="shared" si="40"/>
        <v/>
      </c>
      <c r="K164" s="5" t="str">
        <f t="shared" si="57"/>
        <v/>
      </c>
      <c r="L164" s="7" t="str">
        <f t="shared" si="58"/>
        <v/>
      </c>
      <c r="N164" s="6" t="str">
        <f t="shared" si="43"/>
        <v/>
      </c>
      <c r="O164" s="6" t="str">
        <f t="shared" si="44"/>
        <v/>
      </c>
      <c r="R164" s="5" t="str">
        <f t="shared" si="45"/>
        <v/>
      </c>
      <c r="S164" s="7" t="str">
        <f t="shared" si="46"/>
        <v/>
      </c>
      <c r="U164" s="6" t="str">
        <f t="shared" si="47"/>
        <v/>
      </c>
      <c r="V164" s="6" t="str">
        <f t="shared" si="48"/>
        <v/>
      </c>
      <c r="Y164" s="5" t="str">
        <f t="shared" si="49"/>
        <v/>
      </c>
      <c r="Z164" s="7" t="str">
        <f t="shared" si="50"/>
        <v/>
      </c>
      <c r="AB164" s="6" t="str">
        <f t="shared" si="51"/>
        <v/>
      </c>
      <c r="AC164" s="6" t="str">
        <f t="shared" si="52"/>
        <v/>
      </c>
      <c r="AF164" s="5" t="str">
        <f t="shared" si="53"/>
        <v/>
      </c>
      <c r="AG164" s="7" t="str">
        <f t="shared" si="54"/>
        <v/>
      </c>
      <c r="AI164" s="6" t="str">
        <f t="shared" si="55"/>
        <v/>
      </c>
      <c r="AJ164" s="6" t="str">
        <f t="shared" si="56"/>
        <v/>
      </c>
    </row>
    <row r="165" spans="6:36" x14ac:dyDescent="0.25">
      <c r="F165" s="5" t="str">
        <f t="shared" si="38"/>
        <v/>
      </c>
      <c r="G165" s="6" t="str">
        <f t="shared" si="39"/>
        <v/>
      </c>
      <c r="H165" s="19" t="str">
        <f t="shared" si="40"/>
        <v/>
      </c>
      <c r="K165" s="5" t="str">
        <f t="shared" si="57"/>
        <v/>
      </c>
      <c r="L165" s="7" t="str">
        <f t="shared" si="58"/>
        <v/>
      </c>
      <c r="N165" s="6" t="str">
        <f t="shared" si="43"/>
        <v/>
      </c>
      <c r="O165" s="6" t="str">
        <f t="shared" si="44"/>
        <v/>
      </c>
      <c r="R165" s="5" t="str">
        <f t="shared" si="45"/>
        <v/>
      </c>
      <c r="S165" s="7" t="str">
        <f t="shared" si="46"/>
        <v/>
      </c>
      <c r="U165" s="6" t="str">
        <f t="shared" si="47"/>
        <v/>
      </c>
      <c r="V165" s="6" t="str">
        <f t="shared" si="48"/>
        <v/>
      </c>
      <c r="Y165" s="5" t="str">
        <f t="shared" si="49"/>
        <v/>
      </c>
      <c r="Z165" s="7" t="str">
        <f t="shared" si="50"/>
        <v/>
      </c>
      <c r="AB165" s="6" t="str">
        <f t="shared" si="51"/>
        <v/>
      </c>
      <c r="AC165" s="6" t="str">
        <f t="shared" si="52"/>
        <v/>
      </c>
      <c r="AF165" s="5" t="str">
        <f t="shared" si="53"/>
        <v/>
      </c>
      <c r="AG165" s="7" t="str">
        <f t="shared" si="54"/>
        <v/>
      </c>
      <c r="AI165" s="6" t="str">
        <f t="shared" si="55"/>
        <v/>
      </c>
      <c r="AJ165" s="6" t="str">
        <f t="shared" si="56"/>
        <v/>
      </c>
    </row>
    <row r="166" spans="6:36" x14ac:dyDescent="0.25">
      <c r="F166" s="5" t="str">
        <f t="shared" si="38"/>
        <v/>
      </c>
      <c r="G166" s="6" t="str">
        <f t="shared" si="39"/>
        <v/>
      </c>
      <c r="H166" s="19" t="str">
        <f t="shared" si="40"/>
        <v/>
      </c>
      <c r="K166" s="5" t="str">
        <f t="shared" si="57"/>
        <v/>
      </c>
      <c r="L166" s="7" t="str">
        <f t="shared" si="58"/>
        <v/>
      </c>
      <c r="N166" s="6" t="str">
        <f t="shared" si="43"/>
        <v/>
      </c>
      <c r="O166" s="6" t="str">
        <f t="shared" si="44"/>
        <v/>
      </c>
      <c r="R166" s="5" t="str">
        <f t="shared" si="45"/>
        <v/>
      </c>
      <c r="S166" s="7" t="str">
        <f t="shared" si="46"/>
        <v/>
      </c>
      <c r="U166" s="6" t="str">
        <f t="shared" si="47"/>
        <v/>
      </c>
      <c r="V166" s="6" t="str">
        <f t="shared" si="48"/>
        <v/>
      </c>
      <c r="Y166" s="5" t="str">
        <f t="shared" si="49"/>
        <v/>
      </c>
      <c r="Z166" s="7" t="str">
        <f t="shared" si="50"/>
        <v/>
      </c>
      <c r="AB166" s="6" t="str">
        <f t="shared" si="51"/>
        <v/>
      </c>
      <c r="AC166" s="6" t="str">
        <f t="shared" si="52"/>
        <v/>
      </c>
      <c r="AF166" s="5" t="str">
        <f t="shared" si="53"/>
        <v/>
      </c>
      <c r="AG166" s="7" t="str">
        <f t="shared" si="54"/>
        <v/>
      </c>
      <c r="AI166" s="6" t="str">
        <f t="shared" si="55"/>
        <v/>
      </c>
      <c r="AJ166" s="6" t="str">
        <f t="shared" si="56"/>
        <v/>
      </c>
    </row>
    <row r="167" spans="6:36" x14ac:dyDescent="0.25">
      <c r="F167" s="5" t="str">
        <f t="shared" si="38"/>
        <v/>
      </c>
      <c r="G167" s="6" t="str">
        <f t="shared" si="39"/>
        <v/>
      </c>
      <c r="H167" s="19" t="str">
        <f t="shared" si="40"/>
        <v/>
      </c>
      <c r="K167" s="5" t="str">
        <f t="shared" si="57"/>
        <v/>
      </c>
      <c r="L167" s="7" t="str">
        <f t="shared" si="58"/>
        <v/>
      </c>
      <c r="N167" s="6" t="str">
        <f t="shared" si="43"/>
        <v/>
      </c>
      <c r="O167" s="6" t="str">
        <f t="shared" si="44"/>
        <v/>
      </c>
      <c r="R167" s="5" t="str">
        <f t="shared" si="45"/>
        <v/>
      </c>
      <c r="S167" s="7" t="str">
        <f t="shared" si="46"/>
        <v/>
      </c>
      <c r="U167" s="6" t="str">
        <f t="shared" si="47"/>
        <v/>
      </c>
      <c r="V167" s="6" t="str">
        <f t="shared" si="48"/>
        <v/>
      </c>
      <c r="Y167" s="5" t="str">
        <f t="shared" si="49"/>
        <v/>
      </c>
      <c r="Z167" s="7" t="str">
        <f t="shared" si="50"/>
        <v/>
      </c>
      <c r="AB167" s="6" t="str">
        <f t="shared" si="51"/>
        <v/>
      </c>
      <c r="AC167" s="6" t="str">
        <f t="shared" si="52"/>
        <v/>
      </c>
      <c r="AF167" s="5" t="str">
        <f t="shared" si="53"/>
        <v/>
      </c>
      <c r="AG167" s="7" t="str">
        <f t="shared" si="54"/>
        <v/>
      </c>
      <c r="AI167" s="6" t="str">
        <f t="shared" si="55"/>
        <v/>
      </c>
      <c r="AJ167" s="6" t="str">
        <f t="shared" si="56"/>
        <v/>
      </c>
    </row>
    <row r="168" spans="6:36" x14ac:dyDescent="0.25">
      <c r="F168" s="5" t="str">
        <f t="shared" si="38"/>
        <v/>
      </c>
      <c r="G168" s="6" t="str">
        <f t="shared" si="39"/>
        <v/>
      </c>
      <c r="H168" s="19" t="str">
        <f t="shared" si="40"/>
        <v/>
      </c>
      <c r="K168" s="5" t="str">
        <f t="shared" si="57"/>
        <v/>
      </c>
      <c r="L168" s="7" t="str">
        <f t="shared" si="58"/>
        <v/>
      </c>
      <c r="N168" s="6" t="str">
        <f t="shared" si="43"/>
        <v/>
      </c>
      <c r="O168" s="6" t="str">
        <f t="shared" si="44"/>
        <v/>
      </c>
      <c r="R168" s="5" t="str">
        <f t="shared" si="45"/>
        <v/>
      </c>
      <c r="S168" s="7" t="str">
        <f t="shared" si="46"/>
        <v/>
      </c>
      <c r="U168" s="6" t="str">
        <f t="shared" si="47"/>
        <v/>
      </c>
      <c r="V168" s="6" t="str">
        <f t="shared" si="48"/>
        <v/>
      </c>
      <c r="Y168" s="5" t="str">
        <f t="shared" si="49"/>
        <v/>
      </c>
      <c r="Z168" s="7" t="str">
        <f t="shared" si="50"/>
        <v/>
      </c>
      <c r="AB168" s="6" t="str">
        <f t="shared" si="51"/>
        <v/>
      </c>
      <c r="AC168" s="6" t="str">
        <f t="shared" si="52"/>
        <v/>
      </c>
      <c r="AF168" s="5" t="str">
        <f t="shared" si="53"/>
        <v/>
      </c>
      <c r="AG168" s="7" t="str">
        <f t="shared" si="54"/>
        <v/>
      </c>
      <c r="AI168" s="6" t="str">
        <f t="shared" si="55"/>
        <v/>
      </c>
      <c r="AJ168" s="6" t="str">
        <f t="shared" si="56"/>
        <v/>
      </c>
    </row>
    <row r="169" spans="6:36" x14ac:dyDescent="0.25">
      <c r="F169" s="5" t="str">
        <f t="shared" si="38"/>
        <v/>
      </c>
      <c r="G169" s="6" t="str">
        <f t="shared" si="39"/>
        <v/>
      </c>
      <c r="H169" s="19" t="str">
        <f t="shared" si="40"/>
        <v/>
      </c>
      <c r="K169" s="5" t="str">
        <f t="shared" si="57"/>
        <v/>
      </c>
      <c r="L169" s="7" t="str">
        <f t="shared" si="58"/>
        <v/>
      </c>
      <c r="N169" s="6" t="str">
        <f t="shared" si="43"/>
        <v/>
      </c>
      <c r="O169" s="6" t="str">
        <f t="shared" si="44"/>
        <v/>
      </c>
      <c r="R169" s="5" t="str">
        <f t="shared" si="45"/>
        <v/>
      </c>
      <c r="S169" s="7" t="str">
        <f t="shared" si="46"/>
        <v/>
      </c>
      <c r="U169" s="6" t="str">
        <f t="shared" si="47"/>
        <v/>
      </c>
      <c r="V169" s="6" t="str">
        <f t="shared" si="48"/>
        <v/>
      </c>
      <c r="Y169" s="5" t="str">
        <f t="shared" si="49"/>
        <v/>
      </c>
      <c r="Z169" s="7" t="str">
        <f t="shared" si="50"/>
        <v/>
      </c>
      <c r="AB169" s="6" t="str">
        <f t="shared" si="51"/>
        <v/>
      </c>
      <c r="AC169" s="6" t="str">
        <f t="shared" si="52"/>
        <v/>
      </c>
      <c r="AF169" s="5" t="str">
        <f t="shared" si="53"/>
        <v/>
      </c>
      <c r="AG169" s="7" t="str">
        <f t="shared" si="54"/>
        <v/>
      </c>
      <c r="AI169" s="6" t="str">
        <f t="shared" si="55"/>
        <v/>
      </c>
      <c r="AJ169" s="6" t="str">
        <f t="shared" si="56"/>
        <v/>
      </c>
    </row>
    <row r="170" spans="6:36" x14ac:dyDescent="0.25">
      <c r="F170" s="5" t="str">
        <f t="shared" si="38"/>
        <v/>
      </c>
      <c r="G170" s="6" t="str">
        <f t="shared" si="39"/>
        <v/>
      </c>
      <c r="H170" s="19" t="str">
        <f t="shared" si="40"/>
        <v/>
      </c>
      <c r="K170" s="5" t="str">
        <f t="shared" si="57"/>
        <v/>
      </c>
      <c r="L170" s="7" t="str">
        <f t="shared" si="58"/>
        <v/>
      </c>
      <c r="N170" s="6" t="str">
        <f t="shared" si="43"/>
        <v/>
      </c>
      <c r="O170" s="6" t="str">
        <f t="shared" si="44"/>
        <v/>
      </c>
      <c r="R170" s="5" t="str">
        <f t="shared" si="45"/>
        <v/>
      </c>
      <c r="S170" s="7" t="str">
        <f t="shared" si="46"/>
        <v/>
      </c>
      <c r="U170" s="6" t="str">
        <f t="shared" si="47"/>
        <v/>
      </c>
      <c r="V170" s="6" t="str">
        <f t="shared" si="48"/>
        <v/>
      </c>
      <c r="Y170" s="5" t="str">
        <f t="shared" si="49"/>
        <v/>
      </c>
      <c r="Z170" s="7" t="str">
        <f t="shared" si="50"/>
        <v/>
      </c>
      <c r="AB170" s="6" t="str">
        <f t="shared" si="51"/>
        <v/>
      </c>
      <c r="AC170" s="6" t="str">
        <f t="shared" si="52"/>
        <v/>
      </c>
      <c r="AF170" s="5" t="str">
        <f t="shared" si="53"/>
        <v/>
      </c>
      <c r="AG170" s="7" t="str">
        <f t="shared" si="54"/>
        <v/>
      </c>
      <c r="AI170" s="6" t="str">
        <f t="shared" si="55"/>
        <v/>
      </c>
      <c r="AJ170" s="6" t="str">
        <f t="shared" si="56"/>
        <v/>
      </c>
    </row>
    <row r="171" spans="6:36" x14ac:dyDescent="0.25">
      <c r="F171" s="5" t="str">
        <f t="shared" si="38"/>
        <v/>
      </c>
      <c r="G171" s="6" t="str">
        <f t="shared" si="39"/>
        <v/>
      </c>
      <c r="H171" s="19" t="str">
        <f t="shared" si="40"/>
        <v/>
      </c>
      <c r="K171" s="5" t="str">
        <f t="shared" si="57"/>
        <v/>
      </c>
      <c r="L171" s="7" t="str">
        <f t="shared" si="58"/>
        <v/>
      </c>
      <c r="N171" s="6" t="str">
        <f t="shared" si="43"/>
        <v/>
      </c>
      <c r="O171" s="6" t="str">
        <f t="shared" si="44"/>
        <v/>
      </c>
      <c r="R171" s="5" t="str">
        <f t="shared" si="45"/>
        <v/>
      </c>
      <c r="S171" s="7" t="str">
        <f t="shared" si="46"/>
        <v/>
      </c>
      <c r="U171" s="6" t="str">
        <f t="shared" si="47"/>
        <v/>
      </c>
      <c r="V171" s="6" t="str">
        <f t="shared" si="48"/>
        <v/>
      </c>
      <c r="Y171" s="5" t="str">
        <f t="shared" si="49"/>
        <v/>
      </c>
      <c r="Z171" s="7" t="str">
        <f t="shared" si="50"/>
        <v/>
      </c>
      <c r="AB171" s="6" t="str">
        <f t="shared" si="51"/>
        <v/>
      </c>
      <c r="AC171" s="6" t="str">
        <f t="shared" si="52"/>
        <v/>
      </c>
      <c r="AF171" s="5" t="str">
        <f t="shared" si="53"/>
        <v/>
      </c>
      <c r="AG171" s="7" t="str">
        <f t="shared" si="54"/>
        <v/>
      </c>
      <c r="AI171" s="6" t="str">
        <f t="shared" si="55"/>
        <v/>
      </c>
      <c r="AJ171" s="6" t="str">
        <f t="shared" si="56"/>
        <v/>
      </c>
    </row>
    <row r="172" spans="6:36" x14ac:dyDescent="0.25">
      <c r="F172" s="5" t="str">
        <f t="shared" si="38"/>
        <v/>
      </c>
      <c r="G172" s="6" t="str">
        <f t="shared" si="39"/>
        <v/>
      </c>
      <c r="H172" s="19" t="str">
        <f t="shared" si="40"/>
        <v/>
      </c>
      <c r="K172" s="5" t="str">
        <f t="shared" si="57"/>
        <v/>
      </c>
      <c r="L172" s="7" t="str">
        <f t="shared" si="58"/>
        <v/>
      </c>
      <c r="N172" s="6" t="str">
        <f t="shared" si="43"/>
        <v/>
      </c>
      <c r="O172" s="6" t="str">
        <f t="shared" si="44"/>
        <v/>
      </c>
      <c r="R172" s="5" t="str">
        <f t="shared" si="45"/>
        <v/>
      </c>
      <c r="S172" s="7" t="str">
        <f t="shared" si="46"/>
        <v/>
      </c>
      <c r="U172" s="6" t="str">
        <f t="shared" si="47"/>
        <v/>
      </c>
      <c r="V172" s="6" t="str">
        <f t="shared" si="48"/>
        <v/>
      </c>
      <c r="Y172" s="5" t="str">
        <f t="shared" si="49"/>
        <v/>
      </c>
      <c r="Z172" s="7" t="str">
        <f t="shared" si="50"/>
        <v/>
      </c>
      <c r="AB172" s="6" t="str">
        <f t="shared" si="51"/>
        <v/>
      </c>
      <c r="AC172" s="6" t="str">
        <f t="shared" si="52"/>
        <v/>
      </c>
      <c r="AF172" s="5" t="str">
        <f t="shared" si="53"/>
        <v/>
      </c>
      <c r="AG172" s="7" t="str">
        <f t="shared" si="54"/>
        <v/>
      </c>
      <c r="AI172" s="6" t="str">
        <f t="shared" si="55"/>
        <v/>
      </c>
      <c r="AJ172" s="6" t="str">
        <f t="shared" si="56"/>
        <v/>
      </c>
    </row>
    <row r="173" spans="6:36" x14ac:dyDescent="0.25">
      <c r="F173" s="5" t="str">
        <f t="shared" si="38"/>
        <v/>
      </c>
      <c r="G173" s="6" t="str">
        <f t="shared" si="39"/>
        <v/>
      </c>
      <c r="H173" s="19" t="str">
        <f t="shared" si="40"/>
        <v/>
      </c>
      <c r="K173" s="5" t="str">
        <f t="shared" si="57"/>
        <v/>
      </c>
      <c r="L173" s="7" t="str">
        <f t="shared" si="58"/>
        <v/>
      </c>
      <c r="N173" s="6" t="str">
        <f t="shared" si="43"/>
        <v/>
      </c>
      <c r="O173" s="6" t="str">
        <f t="shared" si="44"/>
        <v/>
      </c>
      <c r="R173" s="5" t="str">
        <f t="shared" si="45"/>
        <v/>
      </c>
      <c r="S173" s="7" t="str">
        <f t="shared" si="46"/>
        <v/>
      </c>
      <c r="U173" s="6" t="str">
        <f t="shared" si="47"/>
        <v/>
      </c>
      <c r="V173" s="6" t="str">
        <f t="shared" si="48"/>
        <v/>
      </c>
      <c r="Y173" s="5" t="str">
        <f t="shared" si="49"/>
        <v/>
      </c>
      <c r="Z173" s="7" t="str">
        <f t="shared" si="50"/>
        <v/>
      </c>
      <c r="AB173" s="6" t="str">
        <f t="shared" si="51"/>
        <v/>
      </c>
      <c r="AC173" s="6" t="str">
        <f t="shared" si="52"/>
        <v/>
      </c>
      <c r="AF173" s="5" t="str">
        <f t="shared" si="53"/>
        <v/>
      </c>
      <c r="AG173" s="7" t="str">
        <f t="shared" si="54"/>
        <v/>
      </c>
      <c r="AI173" s="6" t="str">
        <f t="shared" si="55"/>
        <v/>
      </c>
      <c r="AJ173" s="6" t="str">
        <f t="shared" si="56"/>
        <v/>
      </c>
    </row>
    <row r="174" spans="6:36" x14ac:dyDescent="0.25">
      <c r="F174" s="5" t="str">
        <f t="shared" si="38"/>
        <v/>
      </c>
      <c r="G174" s="6" t="str">
        <f t="shared" si="39"/>
        <v/>
      </c>
      <c r="H174" s="19" t="str">
        <f t="shared" si="40"/>
        <v/>
      </c>
      <c r="K174" s="5" t="str">
        <f t="shared" si="57"/>
        <v/>
      </c>
      <c r="L174" s="7" t="str">
        <f t="shared" si="58"/>
        <v/>
      </c>
      <c r="N174" s="6" t="str">
        <f t="shared" si="43"/>
        <v/>
      </c>
      <c r="O174" s="6" t="str">
        <f t="shared" si="44"/>
        <v/>
      </c>
      <c r="R174" s="5" t="str">
        <f t="shared" si="45"/>
        <v/>
      </c>
      <c r="S174" s="7" t="str">
        <f t="shared" si="46"/>
        <v/>
      </c>
      <c r="U174" s="6" t="str">
        <f t="shared" si="47"/>
        <v/>
      </c>
      <c r="V174" s="6" t="str">
        <f t="shared" si="48"/>
        <v/>
      </c>
      <c r="Y174" s="5" t="str">
        <f t="shared" si="49"/>
        <v/>
      </c>
      <c r="Z174" s="7" t="str">
        <f t="shared" si="50"/>
        <v/>
      </c>
      <c r="AB174" s="6" t="str">
        <f t="shared" si="51"/>
        <v/>
      </c>
      <c r="AC174" s="6" t="str">
        <f t="shared" si="52"/>
        <v/>
      </c>
      <c r="AF174" s="5" t="str">
        <f t="shared" si="53"/>
        <v/>
      </c>
      <c r="AG174" s="7" t="str">
        <f t="shared" si="54"/>
        <v/>
      </c>
      <c r="AI174" s="6" t="str">
        <f t="shared" si="55"/>
        <v/>
      </c>
      <c r="AJ174" s="6" t="str">
        <f t="shared" si="56"/>
        <v/>
      </c>
    </row>
    <row r="175" spans="6:36" x14ac:dyDescent="0.25">
      <c r="F175" s="5" t="str">
        <f t="shared" si="38"/>
        <v/>
      </c>
      <c r="G175" s="6" t="str">
        <f t="shared" si="39"/>
        <v/>
      </c>
      <c r="H175" s="19" t="str">
        <f t="shared" si="40"/>
        <v/>
      </c>
      <c r="K175" s="5" t="str">
        <f t="shared" si="57"/>
        <v/>
      </c>
      <c r="L175" s="7" t="str">
        <f t="shared" si="58"/>
        <v/>
      </c>
      <c r="N175" s="6" t="str">
        <f t="shared" si="43"/>
        <v/>
      </c>
      <c r="O175" s="6" t="str">
        <f t="shared" si="44"/>
        <v/>
      </c>
      <c r="R175" s="5" t="str">
        <f t="shared" si="45"/>
        <v/>
      </c>
      <c r="S175" s="7" t="str">
        <f t="shared" si="46"/>
        <v/>
      </c>
      <c r="U175" s="6" t="str">
        <f t="shared" si="47"/>
        <v/>
      </c>
      <c r="V175" s="6" t="str">
        <f t="shared" si="48"/>
        <v/>
      </c>
      <c r="Y175" s="5" t="str">
        <f t="shared" si="49"/>
        <v/>
      </c>
      <c r="Z175" s="7" t="str">
        <f t="shared" si="50"/>
        <v/>
      </c>
      <c r="AB175" s="6" t="str">
        <f t="shared" si="51"/>
        <v/>
      </c>
      <c r="AC175" s="6" t="str">
        <f t="shared" si="52"/>
        <v/>
      </c>
      <c r="AF175" s="5" t="str">
        <f t="shared" si="53"/>
        <v/>
      </c>
      <c r="AG175" s="7" t="str">
        <f t="shared" si="54"/>
        <v/>
      </c>
      <c r="AI175" s="6" t="str">
        <f t="shared" si="55"/>
        <v/>
      </c>
      <c r="AJ175" s="6" t="str">
        <f t="shared" si="56"/>
        <v/>
      </c>
    </row>
    <row r="176" spans="6:36" x14ac:dyDescent="0.25">
      <c r="F176" s="5" t="str">
        <f t="shared" si="38"/>
        <v/>
      </c>
      <c r="G176" s="6" t="str">
        <f t="shared" si="39"/>
        <v/>
      </c>
      <c r="H176" s="19" t="str">
        <f t="shared" si="40"/>
        <v/>
      </c>
      <c r="K176" s="5" t="str">
        <f t="shared" si="57"/>
        <v/>
      </c>
      <c r="L176" s="7" t="str">
        <f t="shared" si="58"/>
        <v/>
      </c>
      <c r="N176" s="6" t="str">
        <f t="shared" si="43"/>
        <v/>
      </c>
      <c r="O176" s="6" t="str">
        <f t="shared" si="44"/>
        <v/>
      </c>
      <c r="U176" s="6" t="str">
        <f t="shared" si="47"/>
        <v/>
      </c>
      <c r="V176" s="6" t="str">
        <f t="shared" si="48"/>
        <v/>
      </c>
      <c r="Y176" s="5" t="str">
        <f t="shared" si="49"/>
        <v/>
      </c>
      <c r="Z176" s="7" t="str">
        <f t="shared" si="50"/>
        <v/>
      </c>
      <c r="AB176" s="6" t="str">
        <f t="shared" si="51"/>
        <v/>
      </c>
      <c r="AC176" s="6" t="str">
        <f t="shared" si="52"/>
        <v/>
      </c>
      <c r="AF176" s="5" t="str">
        <f t="shared" si="53"/>
        <v/>
      </c>
      <c r="AG176" s="7" t="str">
        <f t="shared" si="54"/>
        <v/>
      </c>
      <c r="AI176" s="6" t="str">
        <f t="shared" si="55"/>
        <v/>
      </c>
      <c r="AJ176" s="6" t="str">
        <f t="shared" si="56"/>
        <v/>
      </c>
    </row>
    <row r="177" spans="6:36" x14ac:dyDescent="0.25">
      <c r="F177" s="5" t="str">
        <f t="shared" si="38"/>
        <v/>
      </c>
      <c r="G177" s="6" t="str">
        <f t="shared" si="39"/>
        <v/>
      </c>
      <c r="H177" s="19" t="str">
        <f t="shared" si="40"/>
        <v/>
      </c>
      <c r="K177" s="5" t="str">
        <f t="shared" si="57"/>
        <v/>
      </c>
      <c r="L177" s="7" t="str">
        <f t="shared" si="58"/>
        <v/>
      </c>
      <c r="N177" s="6" t="str">
        <f t="shared" si="43"/>
        <v/>
      </c>
      <c r="O177" s="6" t="str">
        <f t="shared" si="44"/>
        <v/>
      </c>
      <c r="U177" s="6" t="str">
        <f t="shared" si="47"/>
        <v/>
      </c>
      <c r="V177" s="6" t="str">
        <f t="shared" si="48"/>
        <v/>
      </c>
      <c r="Y177" s="5" t="str">
        <f t="shared" si="49"/>
        <v/>
      </c>
      <c r="Z177" s="7" t="str">
        <f t="shared" si="50"/>
        <v/>
      </c>
      <c r="AB177" s="6" t="str">
        <f t="shared" si="51"/>
        <v/>
      </c>
      <c r="AC177" s="6" t="str">
        <f t="shared" si="52"/>
        <v/>
      </c>
      <c r="AF177" s="5" t="str">
        <f t="shared" si="53"/>
        <v/>
      </c>
      <c r="AG177" s="7" t="str">
        <f t="shared" si="54"/>
        <v/>
      </c>
      <c r="AI177" s="6" t="str">
        <f t="shared" si="55"/>
        <v/>
      </c>
      <c r="AJ177" s="6" t="str">
        <f t="shared" si="56"/>
        <v/>
      </c>
    </row>
    <row r="178" spans="6:36" x14ac:dyDescent="0.25">
      <c r="F178" s="5" t="str">
        <f t="shared" si="38"/>
        <v/>
      </c>
      <c r="G178" s="6" t="str">
        <f t="shared" si="39"/>
        <v/>
      </c>
      <c r="H178" s="19" t="str">
        <f t="shared" si="40"/>
        <v/>
      </c>
      <c r="K178" s="5" t="str">
        <f t="shared" si="57"/>
        <v/>
      </c>
      <c r="L178" s="7" t="str">
        <f t="shared" si="58"/>
        <v/>
      </c>
      <c r="N178" s="6" t="str">
        <f t="shared" si="43"/>
        <v/>
      </c>
      <c r="O178" s="6" t="str">
        <f t="shared" si="44"/>
        <v/>
      </c>
      <c r="U178" s="6" t="str">
        <f t="shared" si="47"/>
        <v/>
      </c>
      <c r="V178" s="6" t="str">
        <f t="shared" si="48"/>
        <v/>
      </c>
      <c r="Y178" s="5" t="str">
        <f t="shared" si="49"/>
        <v/>
      </c>
      <c r="Z178" s="7" t="str">
        <f t="shared" si="50"/>
        <v/>
      </c>
      <c r="AB178" s="6" t="str">
        <f t="shared" si="51"/>
        <v/>
      </c>
      <c r="AC178" s="6" t="str">
        <f t="shared" si="52"/>
        <v/>
      </c>
      <c r="AF178" s="5" t="str">
        <f t="shared" si="53"/>
        <v/>
      </c>
      <c r="AG178" s="7" t="str">
        <f t="shared" si="54"/>
        <v/>
      </c>
      <c r="AI178" s="6" t="str">
        <f t="shared" si="55"/>
        <v/>
      </c>
      <c r="AJ178" s="6" t="str">
        <f t="shared" si="56"/>
        <v/>
      </c>
    </row>
    <row r="179" spans="6:36" x14ac:dyDescent="0.25">
      <c r="F179" s="5" t="str">
        <f t="shared" si="38"/>
        <v/>
      </c>
      <c r="G179" s="6" t="str">
        <f t="shared" si="39"/>
        <v/>
      </c>
      <c r="H179" s="19" t="str">
        <f t="shared" si="40"/>
        <v/>
      </c>
      <c r="K179" s="5" t="str">
        <f t="shared" si="57"/>
        <v/>
      </c>
      <c r="L179" s="7" t="str">
        <f t="shared" si="58"/>
        <v/>
      </c>
      <c r="N179" s="6" t="str">
        <f t="shared" si="43"/>
        <v/>
      </c>
      <c r="O179" s="6" t="str">
        <f t="shared" si="44"/>
        <v/>
      </c>
      <c r="U179" s="6" t="str">
        <f t="shared" si="47"/>
        <v/>
      </c>
      <c r="V179" s="6" t="str">
        <f t="shared" si="48"/>
        <v/>
      </c>
      <c r="Y179" s="5" t="str">
        <f t="shared" si="49"/>
        <v/>
      </c>
      <c r="Z179" s="7" t="str">
        <f t="shared" si="50"/>
        <v/>
      </c>
      <c r="AB179" s="6" t="str">
        <f t="shared" si="51"/>
        <v/>
      </c>
      <c r="AC179" s="6" t="str">
        <f t="shared" si="52"/>
        <v/>
      </c>
      <c r="AF179" s="5" t="str">
        <f t="shared" si="53"/>
        <v/>
      </c>
      <c r="AG179" s="7" t="str">
        <f t="shared" si="54"/>
        <v/>
      </c>
      <c r="AI179" s="6" t="str">
        <f t="shared" si="55"/>
        <v/>
      </c>
      <c r="AJ179" s="6" t="str">
        <f t="shared" si="56"/>
        <v/>
      </c>
    </row>
    <row r="180" spans="6:36" x14ac:dyDescent="0.25">
      <c r="F180" s="5" t="str">
        <f t="shared" si="38"/>
        <v/>
      </c>
      <c r="G180" s="6" t="str">
        <f t="shared" si="39"/>
        <v/>
      </c>
      <c r="H180" s="19" t="str">
        <f t="shared" si="40"/>
        <v/>
      </c>
      <c r="K180" s="5" t="str">
        <f t="shared" si="57"/>
        <v/>
      </c>
      <c r="L180" s="7" t="str">
        <f t="shared" si="58"/>
        <v/>
      </c>
      <c r="N180" s="6" t="str">
        <f t="shared" si="43"/>
        <v/>
      </c>
      <c r="O180" s="6" t="str">
        <f t="shared" si="44"/>
        <v/>
      </c>
      <c r="U180" s="6" t="str">
        <f t="shared" si="47"/>
        <v/>
      </c>
      <c r="V180" s="6" t="str">
        <f t="shared" si="48"/>
        <v/>
      </c>
      <c r="Y180" s="5" t="str">
        <f t="shared" si="49"/>
        <v/>
      </c>
      <c r="Z180" s="7" t="str">
        <f t="shared" si="50"/>
        <v/>
      </c>
      <c r="AB180" s="6" t="str">
        <f t="shared" si="51"/>
        <v/>
      </c>
      <c r="AC180" s="6" t="str">
        <f t="shared" si="52"/>
        <v/>
      </c>
      <c r="AF180" s="5" t="str">
        <f t="shared" si="53"/>
        <v/>
      </c>
      <c r="AG180" s="7" t="str">
        <f t="shared" si="54"/>
        <v/>
      </c>
      <c r="AI180" s="6" t="str">
        <f t="shared" si="55"/>
        <v/>
      </c>
      <c r="AJ180" s="6" t="str">
        <f t="shared" si="56"/>
        <v/>
      </c>
    </row>
    <row r="181" spans="6:36" x14ac:dyDescent="0.25">
      <c r="F181" s="5" t="str">
        <f t="shared" si="38"/>
        <v/>
      </c>
      <c r="G181" s="6" t="str">
        <f t="shared" si="39"/>
        <v/>
      </c>
      <c r="H181" s="19" t="str">
        <f t="shared" si="40"/>
        <v/>
      </c>
      <c r="K181" s="5" t="str">
        <f t="shared" si="57"/>
        <v/>
      </c>
      <c r="L181" s="7" t="str">
        <f t="shared" si="58"/>
        <v/>
      </c>
      <c r="N181" s="6" t="str">
        <f t="shared" si="43"/>
        <v/>
      </c>
      <c r="O181" s="6" t="str">
        <f t="shared" si="44"/>
        <v/>
      </c>
      <c r="U181" s="6" t="str">
        <f t="shared" si="47"/>
        <v/>
      </c>
      <c r="V181" s="6" t="str">
        <f t="shared" si="48"/>
        <v/>
      </c>
      <c r="Y181" s="5" t="str">
        <f t="shared" si="49"/>
        <v/>
      </c>
      <c r="Z181" s="7" t="str">
        <f t="shared" si="50"/>
        <v/>
      </c>
      <c r="AB181" s="6" t="str">
        <f t="shared" si="51"/>
        <v/>
      </c>
      <c r="AC181" s="6" t="str">
        <f t="shared" si="52"/>
        <v/>
      </c>
      <c r="AF181" s="5" t="str">
        <f t="shared" si="53"/>
        <v/>
      </c>
      <c r="AG181" s="7" t="str">
        <f t="shared" si="54"/>
        <v/>
      </c>
      <c r="AI181" s="6" t="str">
        <f t="shared" si="55"/>
        <v/>
      </c>
      <c r="AJ181" s="6" t="str">
        <f t="shared" si="56"/>
        <v/>
      </c>
    </row>
    <row r="182" spans="6:36" x14ac:dyDescent="0.25">
      <c r="F182" s="5" t="str">
        <f t="shared" si="38"/>
        <v/>
      </c>
      <c r="G182" s="6" t="str">
        <f t="shared" si="39"/>
        <v/>
      </c>
      <c r="H182" s="19" t="str">
        <f t="shared" si="40"/>
        <v/>
      </c>
      <c r="K182" s="5" t="str">
        <f t="shared" si="57"/>
        <v/>
      </c>
      <c r="L182" s="7" t="str">
        <f t="shared" si="58"/>
        <v/>
      </c>
      <c r="N182" s="6" t="str">
        <f t="shared" si="43"/>
        <v/>
      </c>
      <c r="O182" s="6" t="str">
        <f t="shared" si="44"/>
        <v/>
      </c>
      <c r="U182" s="6" t="str">
        <f t="shared" si="47"/>
        <v/>
      </c>
      <c r="V182" s="6" t="str">
        <f t="shared" si="48"/>
        <v/>
      </c>
      <c r="Y182" s="5" t="str">
        <f t="shared" si="49"/>
        <v/>
      </c>
      <c r="Z182" s="7" t="str">
        <f t="shared" si="50"/>
        <v/>
      </c>
      <c r="AB182" s="6" t="str">
        <f t="shared" si="51"/>
        <v/>
      </c>
      <c r="AC182" s="6" t="str">
        <f t="shared" si="52"/>
        <v/>
      </c>
      <c r="AF182" s="5" t="str">
        <f t="shared" si="53"/>
        <v/>
      </c>
      <c r="AG182" s="7" t="str">
        <f t="shared" si="54"/>
        <v/>
      </c>
      <c r="AI182" s="6" t="str">
        <f t="shared" si="55"/>
        <v/>
      </c>
      <c r="AJ182" s="6" t="str">
        <f t="shared" si="56"/>
        <v/>
      </c>
    </row>
    <row r="183" spans="6:36" x14ac:dyDescent="0.25">
      <c r="F183" s="5" t="str">
        <f t="shared" si="38"/>
        <v/>
      </c>
      <c r="G183" s="6" t="str">
        <f t="shared" si="39"/>
        <v/>
      </c>
      <c r="H183" s="19" t="str">
        <f t="shared" si="40"/>
        <v/>
      </c>
      <c r="K183" s="5" t="str">
        <f t="shared" si="57"/>
        <v/>
      </c>
      <c r="L183" s="7" t="str">
        <f t="shared" si="58"/>
        <v/>
      </c>
      <c r="N183" s="6" t="str">
        <f t="shared" si="43"/>
        <v/>
      </c>
      <c r="O183" s="6" t="str">
        <f t="shared" si="44"/>
        <v/>
      </c>
      <c r="U183" s="6" t="str">
        <f t="shared" si="47"/>
        <v/>
      </c>
      <c r="V183" s="6" t="str">
        <f t="shared" si="48"/>
        <v/>
      </c>
      <c r="Y183" s="5" t="str">
        <f t="shared" si="49"/>
        <v/>
      </c>
      <c r="Z183" s="7" t="str">
        <f t="shared" si="50"/>
        <v/>
      </c>
      <c r="AB183" s="6" t="str">
        <f t="shared" si="51"/>
        <v/>
      </c>
      <c r="AC183" s="6" t="str">
        <f t="shared" si="52"/>
        <v/>
      </c>
      <c r="AF183" s="5" t="str">
        <f t="shared" si="53"/>
        <v/>
      </c>
      <c r="AG183" s="7" t="str">
        <f t="shared" si="54"/>
        <v/>
      </c>
      <c r="AI183" s="6" t="str">
        <f t="shared" si="55"/>
        <v/>
      </c>
      <c r="AJ183" s="6" t="str">
        <f t="shared" si="56"/>
        <v/>
      </c>
    </row>
    <row r="184" spans="6:36" x14ac:dyDescent="0.25">
      <c r="F184" s="5" t="str">
        <f t="shared" si="38"/>
        <v/>
      </c>
      <c r="G184" s="6" t="str">
        <f t="shared" si="39"/>
        <v/>
      </c>
      <c r="H184" s="19" t="str">
        <f t="shared" si="40"/>
        <v/>
      </c>
      <c r="K184" s="5" t="str">
        <f t="shared" si="57"/>
        <v/>
      </c>
      <c r="L184" s="7" t="str">
        <f t="shared" si="58"/>
        <v/>
      </c>
      <c r="N184" s="6" t="str">
        <f t="shared" si="43"/>
        <v/>
      </c>
      <c r="O184" s="6" t="str">
        <f t="shared" si="44"/>
        <v/>
      </c>
      <c r="U184" s="6" t="str">
        <f t="shared" si="47"/>
        <v/>
      </c>
      <c r="V184" s="6" t="str">
        <f t="shared" si="48"/>
        <v/>
      </c>
      <c r="Y184" s="5" t="str">
        <f t="shared" si="49"/>
        <v/>
      </c>
      <c r="Z184" s="7" t="str">
        <f t="shared" si="50"/>
        <v/>
      </c>
      <c r="AB184" s="6" t="str">
        <f t="shared" si="51"/>
        <v/>
      </c>
      <c r="AC184" s="6" t="str">
        <f t="shared" si="52"/>
        <v/>
      </c>
      <c r="AF184" s="5" t="str">
        <f t="shared" si="53"/>
        <v/>
      </c>
      <c r="AG184" s="7" t="str">
        <f t="shared" si="54"/>
        <v/>
      </c>
      <c r="AI184" s="6" t="str">
        <f t="shared" si="55"/>
        <v/>
      </c>
      <c r="AJ184" s="6" t="str">
        <f t="shared" si="56"/>
        <v/>
      </c>
    </row>
    <row r="185" spans="6:36" x14ac:dyDescent="0.25">
      <c r="F185" s="5" t="str">
        <f t="shared" si="38"/>
        <v/>
      </c>
      <c r="G185" s="6" t="str">
        <f t="shared" si="39"/>
        <v/>
      </c>
      <c r="H185" s="19" t="str">
        <f t="shared" si="40"/>
        <v/>
      </c>
      <c r="K185" s="5" t="str">
        <f t="shared" si="57"/>
        <v/>
      </c>
      <c r="L185" s="7" t="str">
        <f t="shared" si="58"/>
        <v/>
      </c>
      <c r="N185" s="6" t="str">
        <f t="shared" si="43"/>
        <v/>
      </c>
      <c r="O185" s="6" t="str">
        <f t="shared" si="44"/>
        <v/>
      </c>
      <c r="U185" s="6" t="str">
        <f t="shared" si="47"/>
        <v/>
      </c>
      <c r="V185" s="6" t="str">
        <f t="shared" si="48"/>
        <v/>
      </c>
      <c r="Y185" s="5" t="str">
        <f t="shared" si="49"/>
        <v/>
      </c>
      <c r="Z185" s="7" t="str">
        <f t="shared" si="50"/>
        <v/>
      </c>
      <c r="AB185" s="6" t="str">
        <f t="shared" si="51"/>
        <v/>
      </c>
      <c r="AC185" s="6" t="str">
        <f t="shared" si="52"/>
        <v/>
      </c>
      <c r="AF185" s="5" t="str">
        <f t="shared" si="53"/>
        <v/>
      </c>
      <c r="AG185" s="7" t="str">
        <f t="shared" si="54"/>
        <v/>
      </c>
      <c r="AI185" s="6" t="str">
        <f t="shared" si="55"/>
        <v/>
      </c>
      <c r="AJ185" s="6" t="str">
        <f t="shared" si="56"/>
        <v/>
      </c>
    </row>
    <row r="186" spans="6:36" x14ac:dyDescent="0.25">
      <c r="F186" s="5" t="str">
        <f t="shared" si="38"/>
        <v/>
      </c>
      <c r="G186" s="6" t="str">
        <f t="shared" si="39"/>
        <v/>
      </c>
      <c r="H186" s="19" t="str">
        <f t="shared" si="40"/>
        <v/>
      </c>
      <c r="K186" s="5" t="str">
        <f t="shared" si="57"/>
        <v/>
      </c>
      <c r="L186" s="7" t="str">
        <f t="shared" si="58"/>
        <v/>
      </c>
      <c r="N186" s="6" t="str">
        <f t="shared" si="43"/>
        <v/>
      </c>
      <c r="O186" s="6" t="str">
        <f t="shared" si="44"/>
        <v/>
      </c>
      <c r="U186" s="6" t="str">
        <f t="shared" si="47"/>
        <v/>
      </c>
      <c r="V186" s="6" t="str">
        <f t="shared" si="48"/>
        <v/>
      </c>
      <c r="Y186" s="5" t="str">
        <f t="shared" si="49"/>
        <v/>
      </c>
      <c r="Z186" s="7" t="str">
        <f t="shared" si="50"/>
        <v/>
      </c>
      <c r="AI186" s="6" t="str">
        <f t="shared" si="55"/>
        <v/>
      </c>
      <c r="AJ186" s="6" t="str">
        <f t="shared" si="56"/>
        <v/>
      </c>
    </row>
    <row r="187" spans="6:36" x14ac:dyDescent="0.25">
      <c r="F187" s="5" t="str">
        <f t="shared" si="38"/>
        <v/>
      </c>
      <c r="G187" s="6" t="str">
        <f t="shared" si="39"/>
        <v/>
      </c>
      <c r="H187" s="19" t="str">
        <f t="shared" si="40"/>
        <v/>
      </c>
      <c r="K187" s="5" t="str">
        <f t="shared" si="57"/>
        <v/>
      </c>
      <c r="L187" s="7" t="str">
        <f t="shared" si="58"/>
        <v/>
      </c>
      <c r="N187" s="6" t="str">
        <f t="shared" si="43"/>
        <v/>
      </c>
      <c r="O187" s="6" t="str">
        <f t="shared" si="44"/>
        <v/>
      </c>
      <c r="U187" s="6" t="str">
        <f t="shared" si="47"/>
        <v/>
      </c>
      <c r="V187" s="6" t="str">
        <f t="shared" si="48"/>
        <v/>
      </c>
      <c r="Y187" s="5" t="str">
        <f t="shared" si="49"/>
        <v/>
      </c>
      <c r="Z187" s="7" t="str">
        <f t="shared" si="50"/>
        <v/>
      </c>
      <c r="AI187" s="6" t="str">
        <f t="shared" si="55"/>
        <v/>
      </c>
      <c r="AJ187" s="6" t="str">
        <f t="shared" si="56"/>
        <v/>
      </c>
    </row>
    <row r="188" spans="6:36" x14ac:dyDescent="0.25">
      <c r="K188" s="5" t="str">
        <f t="shared" si="57"/>
        <v/>
      </c>
      <c r="L188" s="7" t="str">
        <f t="shared" si="58"/>
        <v/>
      </c>
      <c r="N188" s="6" t="str">
        <f t="shared" si="43"/>
        <v/>
      </c>
      <c r="O188" s="6" t="str">
        <f t="shared" si="44"/>
        <v/>
      </c>
      <c r="U188" s="6" t="str">
        <f t="shared" si="47"/>
        <v/>
      </c>
      <c r="V188" s="6" t="str">
        <f t="shared" si="48"/>
        <v/>
      </c>
      <c r="Y188" s="5" t="str">
        <f t="shared" si="49"/>
        <v/>
      </c>
      <c r="Z188" s="7" t="str">
        <f t="shared" si="50"/>
        <v/>
      </c>
      <c r="AI188" s="6" t="str">
        <f t="shared" si="55"/>
        <v/>
      </c>
      <c r="AJ188" s="6" t="str">
        <f t="shared" si="56"/>
        <v/>
      </c>
    </row>
    <row r="189" spans="6:36" x14ac:dyDescent="0.25">
      <c r="K189" s="5" t="str">
        <f t="shared" si="57"/>
        <v/>
      </c>
      <c r="N189" s="6" t="str">
        <f t="shared" si="43"/>
        <v/>
      </c>
      <c r="O189" s="6" t="str">
        <f t="shared" si="44"/>
        <v/>
      </c>
      <c r="Y189" s="5" t="str">
        <f t="shared" si="49"/>
        <v/>
      </c>
      <c r="Z189" s="7" t="str">
        <f t="shared" si="50"/>
        <v/>
      </c>
      <c r="AI189" s="6" t="str">
        <f t="shared" si="55"/>
        <v/>
      </c>
      <c r="AJ189" s="6" t="str">
        <f t="shared" si="56"/>
        <v/>
      </c>
    </row>
    <row r="190" spans="6:36" x14ac:dyDescent="0.25">
      <c r="K190" s="5" t="str">
        <f t="shared" si="57"/>
        <v/>
      </c>
      <c r="N190" s="6" t="str">
        <f t="shared" si="43"/>
        <v/>
      </c>
      <c r="O190" s="6" t="str">
        <f t="shared" si="44"/>
        <v/>
      </c>
      <c r="Y190" s="5" t="str">
        <f t="shared" si="49"/>
        <v/>
      </c>
      <c r="Z190" s="7" t="str">
        <f t="shared" si="50"/>
        <v/>
      </c>
    </row>
    <row r="191" spans="6:36" x14ac:dyDescent="0.25">
      <c r="K191" s="5" t="str">
        <f t="shared" si="57"/>
        <v/>
      </c>
      <c r="N191" s="6" t="str">
        <f t="shared" si="43"/>
        <v/>
      </c>
      <c r="O191" s="6" t="str">
        <f t="shared" si="44"/>
        <v/>
      </c>
      <c r="Y191" s="5" t="str">
        <f t="shared" si="49"/>
        <v/>
      </c>
      <c r="Z191" s="7" t="str">
        <f t="shared" si="50"/>
        <v/>
      </c>
    </row>
    <row r="192" spans="6:36" x14ac:dyDescent="0.25">
      <c r="K192" s="5" t="str">
        <f t="shared" si="57"/>
        <v/>
      </c>
      <c r="O192" s="6" t="str">
        <f t="shared" ref="O192" si="59">IF(ISNUMBER(N192),N192-K192,"")</f>
        <v/>
      </c>
    </row>
    <row r="193" spans="11:11" x14ac:dyDescent="0.25">
      <c r="K193" s="5" t="str">
        <f t="shared" si="57"/>
        <v/>
      </c>
    </row>
    <row r="194" spans="11:11" x14ac:dyDescent="0.25">
      <c r="K194" s="5" t="str">
        <f t="shared" si="57"/>
        <v/>
      </c>
    </row>
    <row r="195" spans="11:11" x14ac:dyDescent="0.25">
      <c r="K195" s="5" t="str">
        <f t="shared" ref="K195:K199" si="60">IF(ISNUMBER(J195), J195*5 + 50, "")</f>
        <v/>
      </c>
    </row>
    <row r="196" spans="11:11" x14ac:dyDescent="0.25">
      <c r="K196" s="5" t="str">
        <f t="shared" si="60"/>
        <v/>
      </c>
    </row>
    <row r="197" spans="11:11" x14ac:dyDescent="0.25">
      <c r="K197" s="5" t="str">
        <f t="shared" si="60"/>
        <v/>
      </c>
    </row>
    <row r="198" spans="11:11" x14ac:dyDescent="0.25">
      <c r="K198" s="5" t="str">
        <f t="shared" si="60"/>
        <v/>
      </c>
    </row>
    <row r="199" spans="11:11" x14ac:dyDescent="0.25">
      <c r="K199" s="5" t="str">
        <f t="shared" si="60"/>
        <v/>
      </c>
    </row>
  </sheetData>
  <pageMargins left="0.7" right="0.7" top="0.75" bottom="0.75" header="0.3" footer="0.3"/>
  <pageSetup paperSize="9" orientation="portrait" r:id="rId1"/>
  <ignoredErrors>
    <ignoredError sqref="D6 E9:E10 D12 D21 E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Kristoffer Lindeløv</dc:creator>
  <cp:lastModifiedBy>Selina</cp:lastModifiedBy>
  <dcterms:created xsi:type="dcterms:W3CDTF">2019-04-16T08:01:02Z</dcterms:created>
  <dcterms:modified xsi:type="dcterms:W3CDTF">2019-05-11T10:14:24Z</dcterms:modified>
</cp:coreProperties>
</file>