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<sst xmlns="http://schemas.openxmlformats.org/spreadsheetml/2006/main" count="2636" uniqueCount="1556">
  <si>
    <t>name</t>
  </si>
  <si>
    <t>patched_cell_container</t>
  </si>
  <si>
    <t>date</t>
  </si>
  <si>
    <t>rna_qc</t>
  </si>
  <si>
    <t>go_no_go_63x</t>
  </si>
  <si>
    <t>link_20x</t>
  </si>
  <si>
    <t>H17.03.010.11.14.02</t>
  </si>
  <si>
    <t>H17.03.010.11.14.03</t>
  </si>
  <si>
    <t>H17.03.010.11.14.04</t>
  </si>
  <si>
    <t>H17.03.010.11.14.05</t>
  </si>
  <si>
    <t>H17.03.010.11.14.06</t>
  </si>
  <si>
    <t>H17.03.010.11.14.07</t>
  </si>
  <si>
    <t>H17.03.010.11.14.08</t>
  </si>
  <si>
    <t>H17.03.010.11.14.09</t>
  </si>
  <si>
    <t>Oxtr-T2A-Cre;Ai14-351467.05.02.01</t>
  </si>
  <si>
    <t>Oxtr-T2A-Cre;Ai14-351467.05.02.02</t>
  </si>
  <si>
    <t>Oxtr-T2A-Cre;Ai14-351467.05.02.03</t>
  </si>
  <si>
    <t>Chrna2-Cre_OE25;Ai14-351067.04.02.01</t>
  </si>
  <si>
    <t>Chrna2-Cre_OE25;Ai14-351067.04.02.02</t>
  </si>
  <si>
    <t>Chrna2-Cre_OE25;Ai14-351067.03.02.01</t>
  </si>
  <si>
    <t>Chrna2-Cre_OE25;Ai14-351067.03.02.02</t>
  </si>
  <si>
    <t>Gad2-IRES-Cre;Ai14-350674.04.02.01</t>
  </si>
  <si>
    <t>Gad2-IRES-Cre;Ai14-350674.04.02.02</t>
  </si>
  <si>
    <t>Chrna2-Cre_OE25;Ai14-351070.04.02.01</t>
  </si>
  <si>
    <t>Oxtr-T2A-Cre;Ai14-351470.04.02.01</t>
  </si>
  <si>
    <t>Oxtr-T2A-Cre;Ai14-351470.04.02.02</t>
  </si>
  <si>
    <t>Nr5a1-Cre;Ai14-350880.05.02.01</t>
  </si>
  <si>
    <t>Oxtr-T2A-Cre;Ai14-351470.05.01.01</t>
  </si>
  <si>
    <t>Oxtr-T2A-Cre;Ai14-351471.04.02.01</t>
  </si>
  <si>
    <t>Oxtr-T2A-Cre;Ai14-351471.04.02.02</t>
  </si>
  <si>
    <t>Oxtr-T2A-Cre;Ai14-351471.04.02.03</t>
  </si>
  <si>
    <t>Nos1-CreERT2;Sst-IRES-FlpO;Ai65-350938.05.02.01</t>
  </si>
  <si>
    <t>Nr5a1-Cre;Ai14-350881.04.02.01</t>
  </si>
  <si>
    <t>Nr5a1-Cre;Ai14-350881.04.02.02</t>
  </si>
  <si>
    <t>Gad2-IRES-Cre;Ai14-350675.05.01.01</t>
  </si>
  <si>
    <t>Gad2-IRES-Cre;Ai14-350675.05.01.02</t>
  </si>
  <si>
    <t>Gad2-IRES-Cre;Ai14-350675.05.01.03</t>
  </si>
  <si>
    <t>Gad2-IRES-Cre;Ai14-350676.04.02.01</t>
  </si>
  <si>
    <t>Gad2-IRES-Cre;Ai14-350676.03.02.01</t>
  </si>
  <si>
    <t>Gad2-IRES-Cre;Ai14-350676.03.02.02</t>
  </si>
  <si>
    <t>Oxtr-T2A-Cre;Ai14-351473.04.02.01</t>
  </si>
  <si>
    <t>Oxtr-T2A-Cre;Ai14-351473.04.02.02</t>
  </si>
  <si>
    <t>Chrna2-Cre_OE25;Ai14-351080.04.02.01</t>
  </si>
  <si>
    <t>Chrna2-Cre_OE25;Ai14-351080.04.02.02</t>
  </si>
  <si>
    <t>Gad2-IRES-Cre;Ai14-351990.04.02.01</t>
  </si>
  <si>
    <t>Gad2-IRES-Cre;Ai14-351990.04.02.02</t>
  </si>
  <si>
    <t>Gad2-IRES-Cre;Ai14-351990.04.02.03</t>
  </si>
  <si>
    <t>Gad2-IRES-Cre;Ai14-351990.03.02.01</t>
  </si>
  <si>
    <t>Ndnf-IRES2-dgCre;Ai14-353735.04.02.01</t>
  </si>
  <si>
    <t>Ndnf-IRES2-dgCre;Ai14-353735.04.02.02</t>
  </si>
  <si>
    <t>Gad2-IRES-Cre;Ai14-352686.05.02.01</t>
  </si>
  <si>
    <t>Gad2-IRES-Cre;Ai14-352686.05.02.02</t>
  </si>
  <si>
    <t>Gad2-IRES-Cre;Ai14-352686.04.02.01</t>
  </si>
  <si>
    <t>Gad2-IRES-Cre;Ai14-352686.04.02.02</t>
  </si>
  <si>
    <t>Vip-IRES-Cre;Ai14-354376.04.02.01</t>
  </si>
  <si>
    <t>Vip-IRES-Cre;Ai14-354376.04.02.02</t>
  </si>
  <si>
    <t>Scnn1a-Tg3-Cre;Ai14-353198.03.02.01</t>
  </si>
  <si>
    <t>Scnn1a-Tg3-Cre;Ai14-353198.03.02.02</t>
  </si>
  <si>
    <t>Scnn1a-Tg3-Cre;Ai14-353198.03.02.03</t>
  </si>
  <si>
    <t>Gad2-IRES-Cre;Ai14-352688.04.02.01</t>
  </si>
  <si>
    <t>Gad2-IRES-Cre;Ai14-352688.04.02.02</t>
  </si>
  <si>
    <t>Gad2-IRES-Cre;Ai14-352688.04.02.03</t>
  </si>
  <si>
    <t>Ndnf-IRES2-dgCre;Ai14-353737.04.02.01</t>
  </si>
  <si>
    <t>H17.03.014.11.09.01</t>
  </si>
  <si>
    <t>H17.03.014.11.09.02</t>
  </si>
  <si>
    <t>H17.03.014.11.09.03</t>
  </si>
  <si>
    <t>H17.03.014.11.09.04</t>
  </si>
  <si>
    <t>H17.03.014.11.14.01</t>
  </si>
  <si>
    <t>Sim1-Cre_KJ18;Ai14-350522.03.02.01</t>
  </si>
  <si>
    <t>Sim1-Cre_KJ18;Ai14-350522.03.02.02</t>
  </si>
  <si>
    <t>Sim1-Cre_KJ18;Ai14-350522.03.02.03</t>
  </si>
  <si>
    <t>Vip-IRES-Cre;Ai14-355068.05.02.01</t>
  </si>
  <si>
    <t>Vip-IRES-Cre;Ai14-355068.05.02.02</t>
  </si>
  <si>
    <t>Vipr2-IRES2-Cre;Slc32a1-T2A-FlpO;Ai65-352134.04.02.01</t>
  </si>
  <si>
    <t>Vipr2-IRES2-Cre;Slc32a1-T2A-FlpO;Ai65-352134.04.01.01</t>
  </si>
  <si>
    <t>Vipr2-IRES2-Cre;Pvalb-T2A-FlpO;Ai65-349552.05.02.01</t>
  </si>
  <si>
    <t>Gad2-IRES-Cre;Ai14-352690.05.02.01</t>
  </si>
  <si>
    <t>Gad2-IRES-Cre;Ai14-352690.05.02.02</t>
  </si>
  <si>
    <t>Vipr2-IRES2-Cre;Pvalb-T2A-FlpO;Ai65-349547.05.02.01</t>
  </si>
  <si>
    <t>H17.26.002.11.05.01</t>
  </si>
  <si>
    <t>Pdyn-T2A-CreERT2;Ai14-353427.05.02.01</t>
  </si>
  <si>
    <t>Pdyn-T2A-CreERT2;Ai14-353427.05.02.02</t>
  </si>
  <si>
    <t>Chrna2-Cre_OE25;Ai14-355016.04.02.01</t>
  </si>
  <si>
    <t>Chrna2-Cre_OE25;Ai14-355016.04.02.02</t>
  </si>
  <si>
    <t>Chrna2-Cre_OE25;Ai14-355016.05.02.01</t>
  </si>
  <si>
    <t>Chrna2-Cre_OE25;Ai14-355016.05.02.02</t>
  </si>
  <si>
    <t>H17.06.013.21.10.01</t>
  </si>
  <si>
    <t>H17.06.013.21.10.02</t>
  </si>
  <si>
    <t>Chrna2-Cre_OE25;Ai14-355017.05.02.01</t>
  </si>
  <si>
    <t>Chrna2-Cre_OE25;Ai14-355017.05.02.02</t>
  </si>
  <si>
    <t>Pdyn-T2A-CreERT2;Ai14-353887.05.02.01</t>
  </si>
  <si>
    <t>Pdyn-T2A-CreERT2;Ai14-353887.03.02.01</t>
  </si>
  <si>
    <t>Pdyn-T2A-CreERT2;Ai14-353430.04.02.01</t>
  </si>
  <si>
    <t>Pdyn-T2A-CreERT2;Ai14-353430.04.02.02</t>
  </si>
  <si>
    <t>Nos1-CreERT2;Sst-IRES-FlpO;Ai65-353543.04.02.01</t>
  </si>
  <si>
    <t>Nos1-CreERT2;Sst-IRES-FlpO;Ai65-353543.04.02.02</t>
  </si>
  <si>
    <t>Nos1-CreERT2;Sst-IRES-FlpO;Ai65-353543.06.02.01</t>
  </si>
  <si>
    <t>Nr5a1-Cre;Ai14-355060.04.02.01</t>
  </si>
  <si>
    <t>Nr5a1-Cre;Ai14-355060.04.02.02</t>
  </si>
  <si>
    <t>Pdyn-T2A-CreERT2;Ai14-353884.04.02.01</t>
  </si>
  <si>
    <t>Nos1-CreERT2;Sst-IRES-FlpO;Ai65-353653.05.01.01</t>
  </si>
  <si>
    <t>Pdyn-T2A-CreERT2;Ai14-353885.04.02.01</t>
  </si>
  <si>
    <t>Chrna2-Cre_OE25;Ai14-355477.04.01.01</t>
  </si>
  <si>
    <t>Chrna2-Cre_OE25;Ai14-355477.04.01.02</t>
  </si>
  <si>
    <t>Chrna2-Cre_OE25;Ai14-355477.04.02.01</t>
  </si>
  <si>
    <t>Chrna2-Cre_OE25;Ai14-355477.04.02.02</t>
  </si>
  <si>
    <t>Chrna2-Cre_OE25;Ai14-355478.04.02.01</t>
  </si>
  <si>
    <t>Chrna2-Cre_OE25;Ai14-355478.04.02.02</t>
  </si>
  <si>
    <t>Chrna2-Cre_OE25;Ai14-355478.02.01.01</t>
  </si>
  <si>
    <t>Rbp4-Cre_KL100;Ai14-356489.03.02.01</t>
  </si>
  <si>
    <t>Rbp4-Cre_KL100;Ai14-356489.03.02.02</t>
  </si>
  <si>
    <t>Rbp4-Cre_KL100;Ai14-356489.03.02.03</t>
  </si>
  <si>
    <t>Ndnf-IRES2-dgCre;Ai14-355222.05.01.01</t>
  </si>
  <si>
    <t>Ndnf-IRES2-dgCre;Ai14-355222.05.01.02</t>
  </si>
  <si>
    <t>Rorb-IRES2-Cre;Ai14-355893.04.02.01</t>
  </si>
  <si>
    <t>Rorb-IRES2-Cre;Ai14-355893.04.02.02</t>
  </si>
  <si>
    <t>Ndnf-IRES2-dgCre;Ai14-355223.04.02.01</t>
  </si>
  <si>
    <t>Ndnf-IRES2-dgCre;Ai14-355223.04.02.02</t>
  </si>
  <si>
    <t>Oxtr-T2A-Cre;Ai14-355295.04.02.01</t>
  </si>
  <si>
    <t>Oxtr-T2A-Cre;Ai14-355295.04.02.02</t>
  </si>
  <si>
    <t>Slc32a1-IRES-Cre;Ai14-354958.04.02.01</t>
  </si>
  <si>
    <t>Slc32a1-IRES-Cre;Ai14-354958.04.02.02</t>
  </si>
  <si>
    <t>Ndnf-IRES2-dgCre;Ai14-355230.03.02.01</t>
  </si>
  <si>
    <t>Rorb-IRES2-Cre;Ai14-355894.04.02.01</t>
  </si>
  <si>
    <t>Rorb-IRES2-Cre;Ai14-355894.04.02.02</t>
  </si>
  <si>
    <t>Rorb-IRES2-Cre;Ai14-355894.04.02.03</t>
  </si>
  <si>
    <t>Htr3a-Cre_NO152;Ai14-355585.04.01.01</t>
  </si>
  <si>
    <t>Slc32a1-IRES-Cre;Ai14-354959.04.02.01</t>
  </si>
  <si>
    <t>Slc32a1-IRES-Cre;Ai14-354959.04.02.02</t>
  </si>
  <si>
    <t>Slc32a1-IRES-Cre;Ai14-354959.05.02.01</t>
  </si>
  <si>
    <t>Slc32a1-IRES-Cre;Ai14-354959.05.02.02</t>
  </si>
  <si>
    <t>Htr3a-Cre_NO152;Ai14-355586.04.02.01</t>
  </si>
  <si>
    <t>Oxtr-T2A-Cre;Ai14-355298.04.02.01</t>
  </si>
  <si>
    <t>Oxtr-T2A-Cre;Ai14-355298.04.02.02</t>
  </si>
  <si>
    <t>Rorb-IRES2-Cre;Ai14-355888.04.02.01</t>
  </si>
  <si>
    <t>Rorb-IRES2-Cre;Ai14-355888.04.02.02</t>
  </si>
  <si>
    <t>Htr3a-Cre_NO152;Ai14-355591.04.01.01</t>
  </si>
  <si>
    <t>Htr3a-Cre_NO152;Ai14-355591.04.01.02</t>
  </si>
  <si>
    <t>Slc17a8-IRES2-Cre;Slc32a1-IRES2-FlpO;Ai65-354751.04.02.01</t>
  </si>
  <si>
    <t>Rbp4-Cre_KL100;Ai14-357010.05.02.01</t>
  </si>
  <si>
    <t>Rbp4-Cre_KL100;Ai14-357010.05.02.02</t>
  </si>
  <si>
    <t>Rbp4-Cre_KL100;Ai14-357010.05.01.01</t>
  </si>
  <si>
    <t>Rbp4-Cre_KL100;Ai14-357010.05.01.02</t>
  </si>
  <si>
    <t>Sim1-Cre_KJ18;Ai14-354911.06.02.01</t>
  </si>
  <si>
    <t>Chrna2-Cre_OE25;Ai14-356149.05.02.01</t>
  </si>
  <si>
    <t>Chrna2-Cre_OE25;Ai14-356149.05.02.02</t>
  </si>
  <si>
    <t>Sim1-Cre_KJ18;Ai14-354917.05.02.01</t>
  </si>
  <si>
    <t>Rbp4-Cre_KL100;Ai14-357009.04.02.01</t>
  </si>
  <si>
    <t>Rbp4-Cre_KL100;Ai14-357009.05.02.01</t>
  </si>
  <si>
    <t>Rbp4-Cre_KL100;Ai14-357009.05.02.02</t>
  </si>
  <si>
    <t>Tlx3-Cre_PL56;Ai14-353876.04.02.01</t>
  </si>
  <si>
    <t>Tlx3-Cre_PL56;Ai14-353876.04.02.02</t>
  </si>
  <si>
    <t>Rorb-IRES2-Cre;Ai14-357463.04.02.01</t>
  </si>
  <si>
    <t>Rorb-IRES2-Cre;Ai14-357463.04.02.02</t>
  </si>
  <si>
    <t>Rorb-IRES2-Cre;Ai14-357463.06.02.01</t>
  </si>
  <si>
    <t>Rorb-IRES2-Cre;Ai14-357463.06.02.02</t>
  </si>
  <si>
    <t>Rbp4-Cre_KL100;Ai14-357013.04.02.01</t>
  </si>
  <si>
    <t>Rbp4-Cre_KL100;Ai14-357013.05.02.01</t>
  </si>
  <si>
    <t>Rbp4-Cre_KL100;Ai14-357013.05.02.02</t>
  </si>
  <si>
    <t>Rbp4-Cre_KL100;Ai14-357013.05.02.03</t>
  </si>
  <si>
    <t>Tlx3-Cre_PL56;Ai14-353877.03.02.01</t>
  </si>
  <si>
    <t>Tlx3-Cre_PL56;Ai14-353877.03.02.02</t>
  </si>
  <si>
    <t>Slc17a8-iCre;Ai14-356688.04.02.01</t>
  </si>
  <si>
    <t>Slc17a8-iCre;Ai14-356688.03.02.01</t>
  </si>
  <si>
    <t>Nos1-CreERT2;Sst-IRES-FlpO;Ai65-357668.04.02.01</t>
  </si>
  <si>
    <t>Nos1-CreERT2;Sst-IRES-FlpO;Ai65-357668.04.02.02</t>
  </si>
  <si>
    <t>Pvalb-IRES-Cre;Ai14-357944.04.02.01</t>
  </si>
  <si>
    <t>Pvalb-IRES-Cre;Ai14-357944.04.02.02</t>
  </si>
  <si>
    <t>Ntsr1-Cre_GN220;Ai14-357982.03.02.01</t>
  </si>
  <si>
    <t>Ntsr1-Cre_GN220;Ai14-357982.02.02.01</t>
  </si>
  <si>
    <t>Pvalb-IRES-Cre;Ai14-357945.04.02.01</t>
  </si>
  <si>
    <t>Pvalb-IRES-Cre;Ai14-357945.04.02.02</t>
  </si>
  <si>
    <t>Ntsr1-Cre_GN220;Ai14-357985.04.02.01</t>
  </si>
  <si>
    <t>Ntsr1-Cre_GN220;Ai14-357985.03.02.01</t>
  </si>
  <si>
    <t>Ntsr1-Cre_GN220;Ai14-357985.03.02.02</t>
  </si>
  <si>
    <t>Nos1-CreERT2;Sst-IRES-FlpO;Ai65-357671.04.02.01</t>
  </si>
  <si>
    <t>Nos1-CreERT2;Sst-IRES-FlpO;Ai65-357671.04.02.02</t>
  </si>
  <si>
    <t>Sst-IRES-Cre;Ai14-357930.04.02.01</t>
  </si>
  <si>
    <t>Pvalb-IRES-Cre;Ai14-357946.04.02.01</t>
  </si>
  <si>
    <t>Pvalb-IRES-Cre;Ai14-357946.04.01.01</t>
  </si>
  <si>
    <t>Pvalb-IRES-Cre;Ai14-357946.04.01.02</t>
  </si>
  <si>
    <t>Ntsr1-Cre_GN220;Ai14-357981.04.02.01</t>
  </si>
  <si>
    <t>Ntsr1-Cre_GN220;Ai14-357981.03.02.01</t>
  </si>
  <si>
    <t>Nkx2-1-CreERT2;Ai14-357183.04.02.01</t>
  </si>
  <si>
    <t>Nos1-CreERT2;Sst-IRES-FlpO;Ai65-357672.03.02.01</t>
  </si>
  <si>
    <t>Nos1-CreERT2;Sst-IRES-FlpO;Ai65-357672.04.01.01</t>
  </si>
  <si>
    <t>Sst-IRES-Cre;Ai14-357932.03.02.01</t>
  </si>
  <si>
    <t>Sst-IRES-Cre;Ai14-357932.03.02.02</t>
  </si>
  <si>
    <t>Sst-IRES-Cre;Ai14-357932.04.02.01</t>
  </si>
  <si>
    <t>Sst-IRES-Cre;Ai14-357932.04.02.02</t>
  </si>
  <si>
    <t>Vip-IRES-Cre;Ai14-358733.04.02.01</t>
  </si>
  <si>
    <t>Vip-IRES-Cre;Ai14-358733.04.02.02</t>
  </si>
  <si>
    <t>Vip-IRES-Cre;Ai14-358733.04.02.03</t>
  </si>
  <si>
    <t>Vip-IRES-Cre;Ai14-358735.04.02.01</t>
  </si>
  <si>
    <t>Vip-IRES-Cre;Ai14-358735.04.02.02</t>
  </si>
  <si>
    <t>Vip-IRES-Cre;Ai14-358735.06.01.01</t>
  </si>
  <si>
    <t>Vip-IRES-Cre;Ai14-358735.06.01.02</t>
  </si>
  <si>
    <t>Vip-IRES-Cre;Ai14-358736.04.02.01</t>
  </si>
  <si>
    <t>Vip-IRES-Cre;Ai14-358736.05.02.01</t>
  </si>
  <si>
    <t>Vip-IRES-Cre;Ai14-358736.05.02.02</t>
  </si>
  <si>
    <t>Scnn1a-Tg2-Cre;Ai14-358947.04.02.01</t>
  </si>
  <si>
    <t>Vip-IRES-Cre;Ai14-360215.06.02.01</t>
  </si>
  <si>
    <t>Vip-IRES-Cre;Ai14-360215.06.02.02</t>
  </si>
  <si>
    <t>Pvalb-IRES-Cre;Ai14-359332.04.02.01</t>
  </si>
  <si>
    <t>Pvalb-IRES-Cre;Ai14-359332.02.02.01</t>
  </si>
  <si>
    <t>Ndnf-IRES2-dgCre;Slc32a1-IRES2-FlpO;Ai65-358898.04.02.01</t>
  </si>
  <si>
    <t>Ndnf-IRES2-dgCre;Slc32a1-IRES2-FlpO;Ai65-358898.04.02.02</t>
  </si>
  <si>
    <t>Pvalb-IRES-Cre;Ai14-359335.04.02.01</t>
  </si>
  <si>
    <t>Ndnf-IRES2-dgCre;Slc32a1-IRES2-FlpO;Ai65-358898.05.02.01</t>
  </si>
  <si>
    <t>Vip-IRES-Cre;Ai14-359503.04.02.01</t>
  </si>
  <si>
    <t>Vip-IRES-Cre;Ai14-359503.04.02.02</t>
  </si>
  <si>
    <t>Vip-IRES-Cre;Ai14-359503.03.02.01</t>
  </si>
  <si>
    <t>Vip-IRES-Cre;Ai14-359503.03.02.02</t>
  </si>
  <si>
    <t>Vip-IRES-Cre;Ai14-359504.04.02.01</t>
  </si>
  <si>
    <t>Oxtr-T2A-Cre;Ai14-359343.05.02.01</t>
  </si>
  <si>
    <t>Oxtr-T2A-Cre;Ai14-359343.05.01.01</t>
  </si>
  <si>
    <t>Oxtr-T2A-Cre;Ai14-359343.05.01.02</t>
  </si>
  <si>
    <t>Oxtr-T2A-Cre;Ai14-359342.04.02.01</t>
  </si>
  <si>
    <t>Oxtr-T2A-Cre;Ai14-359342.04.02.02</t>
  </si>
  <si>
    <t>Oxtr-T2A-Cre;Ai14-359342.05.02.01</t>
  </si>
  <si>
    <t>Oxtr-T2A-Cre;Ai14-359342.05.02.02</t>
  </si>
  <si>
    <t>Oxtr-T2A-Cre;Ai14-359344.05.02.01</t>
  </si>
  <si>
    <t>Vip-IRES-Cre;Ai14-359507.04.02.01</t>
  </si>
  <si>
    <t>Vip-IRES-Cre;Ai14-359509.04.02.01</t>
  </si>
  <si>
    <t>Vip-IRES-Cre;Ai14-359509.04.02.02</t>
  </si>
  <si>
    <t>Oxtr-T2A-Cre;Pvalb-T2A-FlpO;Ai65-360187.04.02.01</t>
  </si>
  <si>
    <t>H17.26.003.11.16.01</t>
  </si>
  <si>
    <t>H17.26.003.11.16.02</t>
  </si>
  <si>
    <t>H17.26.003.11.16.03</t>
  </si>
  <si>
    <t>H17.26.003.11.16.04</t>
  </si>
  <si>
    <t>Pvalb-IRES-Cre;Ai14-359337.04.02.01</t>
  </si>
  <si>
    <t>Pvalb-IRES-Cre;Ai14-359337.04.02.02</t>
  </si>
  <si>
    <t>Pvalb-IRES-Cre;Ai14-359337.03.02.01</t>
  </si>
  <si>
    <t>Pvalb-IRES-Cre;Ai14-359337.03.02.02</t>
  </si>
  <si>
    <t>Ndnf-IRES2-dgCre;Ai14-361705.04.02.01</t>
  </si>
  <si>
    <t>Ndnf-IRES2-dgCre;Ai14-361705.04.02.02</t>
  </si>
  <si>
    <t>Ndnf-IRES2-dgCre;Ai14-361705.05.02.01</t>
  </si>
  <si>
    <t>Ndnf-IRES2-dgCre;Ai14-361705.05.02.02</t>
  </si>
  <si>
    <t>Crh-IRES-Cre_ZJH;Sst-IRES-FlpO;Ai65-362360.05.02.01</t>
  </si>
  <si>
    <t>Ctgf-T2A-dgCre;Ai14-362002.04.02.01</t>
  </si>
  <si>
    <t>Ctgf-T2A-dgCre;Ai14-362002.04.02.02</t>
  </si>
  <si>
    <t>Crh-IRES-Cre_ZJH;Sst-IRES-FlpO;Ai65-362355.04.02.01</t>
  </si>
  <si>
    <t>Crh-IRES-Cre_ZJH;Sst-IRES-FlpO;Ai65-362355.03.02.01</t>
  </si>
  <si>
    <t>Crh-IRES-Cre_ZJH;Sst-IRES-FlpO;Ai65-362357.04.02.01</t>
  </si>
  <si>
    <t>Crh-IRES-Cre_ZJH;Sst-IRES-FlpO;Ai65-362357.03.02.01</t>
  </si>
  <si>
    <t>Crh-IRES-Cre_ZJH;Sst-IRES-FlpO;Ai65-362357.03.02.02</t>
  </si>
  <si>
    <t>H17.06.015.13.08.01</t>
  </si>
  <si>
    <t>H17.06.015.13.08.02</t>
  </si>
  <si>
    <t>H17.06.015.13.08.03</t>
  </si>
  <si>
    <t>H17.06.015.13.08.04</t>
  </si>
  <si>
    <t>H17.06.015.13.08.05</t>
  </si>
  <si>
    <t>H17.06.015.13.08.06</t>
  </si>
  <si>
    <t>H17.06.015.13.08.07</t>
  </si>
  <si>
    <t>H17.06.015.13.08.08</t>
  </si>
  <si>
    <t>Chrna2-Cre_OE25;Ai14-362810.04.02.01</t>
  </si>
  <si>
    <t>Chrna2-Cre_OE25;Ai14-362810.03.02.01</t>
  </si>
  <si>
    <t>Cux2-CreERT2;Ai14-362878.04.02.01</t>
  </si>
  <si>
    <t>Cux2-CreERT2;Ai14-362878.04.02.02</t>
  </si>
  <si>
    <t>Chrna2-Cre_OE25;Ai14-362806.04.02.01</t>
  </si>
  <si>
    <t>Chrna2-Cre_OE25;Ai14-362806.04.02.02</t>
  </si>
  <si>
    <t>Ndnf-IRES2-dgCre;Ai14-363973.04.02.01</t>
  </si>
  <si>
    <t>Ndnf-IRES2-dgCre;Ai14-363973.04.02.02</t>
  </si>
  <si>
    <t>Rbp4-Cre_KL100;Ai14-366313.04.02.01</t>
  </si>
  <si>
    <t>Rbp4-Cre_KL100;Ai14-366313.04.02.02</t>
  </si>
  <si>
    <t>Rbp4-Cre_KL100;Ai14-366313.03.02.01</t>
  </si>
  <si>
    <t>Slc32a1-IRES2-FlpO;Ai65F-363949.03.02.01</t>
  </si>
  <si>
    <t>Slc32a1-IRES2-FlpO;Ai65F-363949.03.02.02</t>
  </si>
  <si>
    <t>Pdyn-T2A-CreERT2;Ai14-363956.04.02.01</t>
  </si>
  <si>
    <t>H17.26.005.11.07.01</t>
  </si>
  <si>
    <t>H17.26.005.11.07.02</t>
  </si>
  <si>
    <t>H17.26.005.11.07.03</t>
  </si>
  <si>
    <t>H17.26.005.11.07.04</t>
  </si>
  <si>
    <t>H17.26.005.11.07.05</t>
  </si>
  <si>
    <t>H17.26.005.11.07.06</t>
  </si>
  <si>
    <t>H17.26.005.11.07.07</t>
  </si>
  <si>
    <t>Ntsr1-Cre_GN220;Ai14-361815.03.02.01</t>
  </si>
  <si>
    <t>Ntsr1-Cre_GN220;Ai14-361815.03.02.02</t>
  </si>
  <si>
    <t>Ntsr1-Cre_GN220;Ai14-361815.03.02.03</t>
  </si>
  <si>
    <t>Ntsr1-Cre_GN220;Ai14-361815.04.01.01</t>
  </si>
  <si>
    <t>Ndnf-IRES2-dgCre;Ai14-363969.03.02.01</t>
  </si>
  <si>
    <t>Slc17a8-IRES2-Cre;Slc32a1-IRES2-FlpO;Ai65-363788.04.02.01</t>
  </si>
  <si>
    <t>Slc17a8-IRES2-Cre;Slc32a1-IRES2-FlpO;Ai65-363788.04.02.02</t>
  </si>
  <si>
    <t>Slc17a8-IRES2-Cre;Slc32a1-IRES2-FlpO;Ai65-363788.03.02.01</t>
  </si>
  <si>
    <t>Slc17a8-IRES2-Cre;Slc32a1-IRES2-FlpO;Ai65-363788.05.02.01</t>
  </si>
  <si>
    <t>Slc32a1-IRES2-FlpO;Ai65F-363946.04.02.01</t>
  </si>
  <si>
    <t>Slc32a1-IRES2-FlpO;Ai65F-363946.04.02.02</t>
  </si>
  <si>
    <t>H17.03.016.11.15.01</t>
  </si>
  <si>
    <t>H17.03.016.11.15.02</t>
  </si>
  <si>
    <t>H17.03.016.11.15.03</t>
  </si>
  <si>
    <t>H17.03.016.11.15.04</t>
  </si>
  <si>
    <t>H17.03.016.11.15.05</t>
  </si>
  <si>
    <t>H17.03.016.11.15.06</t>
  </si>
  <si>
    <t>H17.03.016.11.15.07</t>
  </si>
  <si>
    <t>H17.03.016.11.09.01</t>
  </si>
  <si>
    <t>H17.03.016.11.09.02</t>
  </si>
  <si>
    <t>H17.03.016.11.09.03</t>
  </si>
  <si>
    <t>H17.03.016.11.09.04</t>
  </si>
  <si>
    <t>H17.03.016.11.09.05</t>
  </si>
  <si>
    <t>H17.03.016.11.09.06</t>
  </si>
  <si>
    <t>H17.03.016.11.09.07</t>
  </si>
  <si>
    <t>Chat-IRES-Cre-neo;Ai14-365769.04.02.01</t>
  </si>
  <si>
    <t>Chat-IRES-Cre-neo;Ai14-365769.04.02.02</t>
  </si>
  <si>
    <t>Chat-IRES-Cre-neo;Ai14-365769.05.02.01</t>
  </si>
  <si>
    <t>Calb2-IRES-Cre;Sst-IRES-FlpO;Ai65-366183.04.02.01</t>
  </si>
  <si>
    <t>Calb2-IRES-Cre;Sst-IRES-FlpO;Ai65-366183.04.02.02</t>
  </si>
  <si>
    <t>Crh-IRES-Cre_ZJH;Sst-IRES-FlpO;Ai65-366034.04.02.01</t>
  </si>
  <si>
    <t>Chrna2-Cre_OE25;Ai14-367169.04.02.01</t>
  </si>
  <si>
    <t>Chrna2-Cre_OE25;Ai14-367169.04.02.02</t>
  </si>
  <si>
    <t>Vipr2-IRES2-Cre;Pvalb-T2A-FlpO;Ai65-367940.02.02.01</t>
  </si>
  <si>
    <t>Chrna2-Cre_OE25;Ai14-367169.03.02.01</t>
  </si>
  <si>
    <t>Chat-IRES-Cre-neo;Ai14-367631.04.02.01</t>
  </si>
  <si>
    <t>Vip-IRES-Cre;Ai14-366688.04.02.01</t>
  </si>
  <si>
    <t>Vip-IRES-Cre;Ai14-366688.04.02.02</t>
  </si>
  <si>
    <t>Vip-IRES-Cre;Ai14-366688.04.02.03</t>
  </si>
  <si>
    <t>Vip-IRES-Cre;Ai14-366688.05.02.01</t>
  </si>
  <si>
    <t>Vip-IRES-Cre;Ai14-366688.05.02.02</t>
  </si>
  <si>
    <t>H18.03.002.11.06.01</t>
  </si>
  <si>
    <t>H18.03.002.11.06.02</t>
  </si>
  <si>
    <t>H18.03.002.11.06.03</t>
  </si>
  <si>
    <t>H18.03.002.11.06.04</t>
  </si>
  <si>
    <t>Vip-IRES-Cre;Ai14-366689.03.02.01</t>
  </si>
  <si>
    <t>Vip-IRES-Cre;Ai14-366689.03.02.02</t>
  </si>
  <si>
    <t>Vipr2-IRES2-Cre;Slc32a1-T2A-FlpO;Ai65-368792.04.02.01</t>
  </si>
  <si>
    <t>Vipr2-IRES2-Cre;Slc32a1-T2A-FlpO;Ai65-368792.04.02.02</t>
  </si>
  <si>
    <t>Chat-IRES-Cre-neo;Ai14-367632.04.02.01</t>
  </si>
  <si>
    <t>Chat-IRES-Cre-neo;Ai14-367632.05.02.01</t>
  </si>
  <si>
    <t>Chat-IRES-Cre-neo;Ai14-367632.05.02.02</t>
  </si>
  <si>
    <t>Chrna2-Cre_OE25;Ai14-367172.04.02.01</t>
  </si>
  <si>
    <t>Chrna2-Cre_OE25;Ai14-367172.04.02.02</t>
  </si>
  <si>
    <t>Chrna2-Cre_OE25;Ai14-367172.05.02.01</t>
  </si>
  <si>
    <t>Chrna2-Cre_OE25;Ai14-367172.05.02.02</t>
  </si>
  <si>
    <t>Nos1-CreERT2;Ai14-367208.04.02.01</t>
  </si>
  <si>
    <t>Vip-IRES-Cre;Ai14-368556.04.02.01</t>
  </si>
  <si>
    <t>Vip-IRES-Cre;Ai14-368556.03.02.01</t>
  </si>
  <si>
    <t>Sst-IRES-Cre;Ai14-370041.04.02.01</t>
  </si>
  <si>
    <t>Sst-IRES-Cre;Ai14-370041.04.02.02</t>
  </si>
  <si>
    <t>Sst-IRES-Cre;Ai14-370041.05.02.01</t>
  </si>
  <si>
    <t>Sst-IRES-Cre;Ai14-368545.04.02.01</t>
  </si>
  <si>
    <t>Sst-IRES-Cre;Ai14-368545.04.02.02</t>
  </si>
  <si>
    <t>Sst-IRES-Cre;Ai14-368545.03.02.01</t>
  </si>
  <si>
    <t>Sst-IRES-Cre;Ai14-368545.03.02.02</t>
  </si>
  <si>
    <t>Th-Cre_FI172;Ai14-363501.04.02.01</t>
  </si>
  <si>
    <t>Slc17a8-IRES2-Cre;Slc32a1-IRES2-FlpO;Ai65-365757.04.02.01</t>
  </si>
  <si>
    <t>Slc17a8-IRES2-Cre;Slc32a1-IRES2-FlpO;Ai65-365757.04.02.02</t>
  </si>
  <si>
    <t>Htr3a-Cre_NO152;Ai14-368860.04.02.01</t>
  </si>
  <si>
    <t>Htr3a-Cre_NO152;Ai14-368860.04.02.02</t>
  </si>
  <si>
    <t>Tac1-IRES2-Cre;Sst-IRES-FlpO;Ai65-370362.04.02.01</t>
  </si>
  <si>
    <t>Tac1-IRES2-Cre;Sst-IRES-FlpO;Ai65-370362.03.02.01</t>
  </si>
  <si>
    <t>Sst-IRES-Cre;Ai14-368549.04.02.01</t>
  </si>
  <si>
    <t>Ndnf-IRES2-dgCre;Slc32a1-IRES2-FlpO;Ai65-368761.04.02.01</t>
  </si>
  <si>
    <t>Ndnf-IRES2-dgCre;Slc32a1-IRES2-FlpO;Ai65-368761.03.02.01</t>
  </si>
  <si>
    <t>Oxtr-T2A-Cre;Pvalb-T2A-FlpO;Ai65-370680.04.02.01</t>
  </si>
  <si>
    <t>Pvalb-IRES-Cre;Ai14-370501.04.02.01</t>
  </si>
  <si>
    <t>Pvalb-IRES-Cre;Ai14-370501.04.02.02</t>
  </si>
  <si>
    <t>Htr3a-Cre_NO152;Ai14-368863.05.02.01</t>
  </si>
  <si>
    <t>Htr3a-Cre_NO152;Ai14-368863.05.02.02</t>
  </si>
  <si>
    <t>Htr3a-Cre_NO152;Ai14-368863.04.02.01</t>
  </si>
  <si>
    <t>Htr3a-Cre_NO152;Ai14-368863.04.02.02</t>
  </si>
  <si>
    <t>Oxtr-T2A-Cre;Pvalb-T2A-FlpO;Ai65-370683.04.02.01</t>
  </si>
  <si>
    <t>Oxtr-T2A-Cre;Pvalb-T2A-FlpO;Ai65-370683.04.02.02</t>
  </si>
  <si>
    <t>Sst-IRES-Cre;Ai14-372546.04.02.01</t>
  </si>
  <si>
    <t>Sst-IRES-Cre;Ai14-372546.05.02.01</t>
  </si>
  <si>
    <t>Htr3a-Cre_NO152;Ai14-372795.04.02.01</t>
  </si>
  <si>
    <t>Chat-IRES-Cre-neo;Ai14-372435.04.02.01</t>
  </si>
  <si>
    <t>Sst-IRES-Cre;Ai14-372548.04.02.01</t>
  </si>
  <si>
    <t>Sst-IRES-Cre;Ai14-372548.04.02.02</t>
  </si>
  <si>
    <t>Sst-IRES-Cre;Ai14-372548.05.02.01</t>
  </si>
  <si>
    <t>Pdyn-T2A-CreERT2;Ai14-373524.04.02.01</t>
  </si>
  <si>
    <t>Pdyn-T2A-CreERT2;Ai14-373524.05.02.01</t>
  </si>
  <si>
    <t>Chat-IRES-Cre-neo;Ai14-372437.05.02.01</t>
  </si>
  <si>
    <t>Chat-IRES-Cre-neo;Ai14-372437.04.02.01</t>
  </si>
  <si>
    <t>H18.06.001.11.11.01</t>
  </si>
  <si>
    <t>H18.06.001.11.11.02</t>
  </si>
  <si>
    <t>H18.06.001.11.11.03</t>
  </si>
  <si>
    <t>H18.06.001.11.11.04</t>
  </si>
  <si>
    <t>Sst-IRES-Cre;Ai14-372549.04.02.01</t>
  </si>
  <si>
    <t>Sst-IRES-Cre;Ai14-372549.05.02.01</t>
  </si>
  <si>
    <t>Sst-IRES-Cre;Ai14-372549.05.02.02</t>
  </si>
  <si>
    <t>Chrna2-Cre_OE25;Ai14-372685.03.02.01</t>
  </si>
  <si>
    <t>Crh-IRES-Cre_ZJH;Sst-IRES-FlpO;Ai65-374736.05.02.01</t>
  </si>
  <si>
    <t>Vip-IRES-Cre;Ai14-373812.04.02.01</t>
  </si>
  <si>
    <t>Vip-IRES-Cre;Ai14-373812.05.02.01</t>
  </si>
  <si>
    <t>Vip-IRES-Cre;Ai14-373812.05.02.02</t>
  </si>
  <si>
    <t>Chat-IRES-Cre-neo;Ai14-373623.05.02.01</t>
  </si>
  <si>
    <t>Crh-IRES-Cre_ZJH;Sst-IRES-FlpO;Ai65-374738.04.02.01</t>
  </si>
  <si>
    <t>Crh-IRES-Cre_ZJH;Sst-IRES-FlpO;Ai65-374738.03.01.01</t>
  </si>
  <si>
    <t>Oxtr-T2A-Cre;Ai14-374536.04.02.01</t>
  </si>
  <si>
    <t>Oxtr-T2A-Cre;Ai14-374536.05.02.01</t>
  </si>
  <si>
    <t>Oxtr-T2A-Cre;Ai14-374536.05.02.02</t>
  </si>
  <si>
    <t>Chat-IRES-Cre-neo;Ai14-374836.04.02.01</t>
  </si>
  <si>
    <t>Oxtr-T2A-Cre;Ai14-374537.04.02.01</t>
  </si>
  <si>
    <t>Oxtr-T2A-Cre;Ai14-374537.04.02.02</t>
  </si>
  <si>
    <t>Chat-IRES-Cre-neo;Ai14-374840.04.02.01</t>
  </si>
  <si>
    <t>Oxtr-T2A-Cre;Ai14-374539.04.02.01</t>
  </si>
  <si>
    <t>Oxtr-T2A-Cre;Ai14-374539.04.02.02</t>
  </si>
  <si>
    <t>Chat-IRES-Cre-neo;Ai14-373625.04.02.01</t>
  </si>
  <si>
    <t>Ctgf-T2A-dgCre;Ai14-374409.07.02.01</t>
  </si>
  <si>
    <t>Ctgf-T2A-dgCre;Ai14-374409.07.02.02</t>
  </si>
  <si>
    <t>Ctgf-T2A-dgCre;Ai14-374409.07.02.03</t>
  </si>
  <si>
    <t>Ctgf-T2A-dgCre;Ai14-374412.06.02.01</t>
  </si>
  <si>
    <t>Ctgf-T2A-dgCre;Ai14-374412.06.02.02</t>
  </si>
  <si>
    <t>Ctgf-T2A-dgCre;Ai14-374412.06.02.03</t>
  </si>
  <si>
    <t>Ctgf-T2A-dgCre;Ai14-374416.07.02.01</t>
  </si>
  <si>
    <t>Ctgf-T2A-dgCre;Ai14-374416.07.02.02</t>
  </si>
  <si>
    <t>Ctgf-T2A-dgCre;Ai14-374416.07.02.03</t>
  </si>
  <si>
    <t>Vipr2-IRES2-Cre;Pvalb-T2A-FlpO;Ai65-375686.06.01.01</t>
  </si>
  <si>
    <t>Vipr2-IRES2-Cre;Pvalb-T2A-FlpO;Ai65-375686.06.01.02</t>
  </si>
  <si>
    <t>Rbp4-Cre_KL100;Ai14-374880.07.02.01</t>
  </si>
  <si>
    <t>Rbp4-Cre_KL100;Ai14-374880.07.02.02</t>
  </si>
  <si>
    <t>Scnn1a-Tg2-Cre;Ai14-375563.07.02.01</t>
  </si>
  <si>
    <t>Vipr2-IRES2-Cre;Pvalb-T2A-FlpO;Ai65-375686.06.02.01</t>
  </si>
  <si>
    <t>Vipr2-IRES2-Cre;Pvalb-T2A-FlpO;Ai65-375688.07.02.01</t>
  </si>
  <si>
    <t>Vipr2-IRES2-Cre;Pvalb-T2A-FlpO;Ai65-375688.07.02.02</t>
  </si>
  <si>
    <t>Vipr2-IRES2-Cre;Pvalb-T2A-FlpO;Ai65-375688.07.02.03</t>
  </si>
  <si>
    <t>Scnn1a-Tg2-Cre;Ai14-375567.06.02.01</t>
  </si>
  <si>
    <t>Scnn1a-Tg2-Cre;Ai14-375567.06.02.02</t>
  </si>
  <si>
    <t>Scnn1a-Tg2-Cre;Ai14-375567.05.02.01</t>
  </si>
  <si>
    <t>Cux2-CreERT2;Ai14-375870.07.01.01</t>
  </si>
  <si>
    <t>Cux2-CreERT2;Ai14-375870.07.01.02</t>
  </si>
  <si>
    <t>Cux2-CreERT2;Ai14-375870.07.01.03</t>
  </si>
  <si>
    <t>Rbp4-Cre_KL100;Ai14-374884.07.02.01</t>
  </si>
  <si>
    <t>Rbp4-Cre_KL100;Ai14-374884.07.02.02</t>
  </si>
  <si>
    <t>Rbp4-Cre_KL100;Ai14-374884.07.02.03</t>
  </si>
  <si>
    <t>Rbp4-Cre_KL100;Ai14-374885.07.02.01</t>
  </si>
  <si>
    <t>Rbp4-Cre_KL100;Ai14-374885.07.02.02</t>
  </si>
  <si>
    <t>Rbp4-Cre_KL100;Ai14-374885.07.02.03</t>
  </si>
  <si>
    <t>Rbp4-Cre_KL100;Ai14-374885.07.02.04</t>
  </si>
  <si>
    <t>Cux2-CreERT2;Ai14-375864.06.02.01</t>
  </si>
  <si>
    <t>Cux2-CreERT2;Ai14-375864.06.02.02</t>
  </si>
  <si>
    <t>Cux2-CreERT2;Ai14-375864.06.02.03</t>
  </si>
  <si>
    <t>Sst-IRES-Cre;Ai14-376198.04.02.01</t>
  </si>
  <si>
    <t>Sst-IRES-Cre;Ai14-376198.04.02.02</t>
  </si>
  <si>
    <t>Htr3a-Cre_NO152;Ai14-376066.04.02.01</t>
  </si>
  <si>
    <t>Htr3a-Cre_NO152;Ai14-376066.04.02.02</t>
  </si>
  <si>
    <t>Htr3a-Cre_NO152;Ai14-376066.03.02.01</t>
  </si>
  <si>
    <t>Pvalb-IRES-Cre;Ai14-375847.03.02.01</t>
  </si>
  <si>
    <t>Sst-IRES-Cre;Ai14-376201.04.02.01</t>
  </si>
  <si>
    <t>Htr3a-Cre_NO152;Ai14-376069.08.02.01</t>
  </si>
  <si>
    <t>Ntsr1-Cre_GN220;Ai14-376627.07.02.01</t>
  </si>
  <si>
    <t>Ntsr1-Cre_GN220;Ai14-376627.07.02.02</t>
  </si>
  <si>
    <t>Ntsr1-Cre_GN220;Ai14-376627.07.02.03</t>
  </si>
  <si>
    <t>Ntsr1-Cre_GN220;Ai14-376627.07.02.04</t>
  </si>
  <si>
    <t>H18.03.003.11.05.01</t>
  </si>
  <si>
    <t>H18.03.003.11.05.02</t>
  </si>
  <si>
    <t>H18.03.003.11.05.03</t>
  </si>
  <si>
    <t>Pvalb-IRES-Cre;Ai14-376967.03.02.01</t>
  </si>
  <si>
    <t>Sst-IRES-Cre;Ai14-376203.03.02.01</t>
  </si>
  <si>
    <t>Sst-IRES-Cre;Ai14-376203.03.02.02</t>
  </si>
  <si>
    <t>Pvalb-IRES-Cre;Ai14-376970.04.02.01</t>
  </si>
  <si>
    <t>Pvalb-IRES-Cre;Ai14-376970.04.02.02</t>
  </si>
  <si>
    <t>Cux2-CreERT2;Ai14-376045.07.02.01</t>
  </si>
  <si>
    <t>Cux2-CreERT2;Ai14-376045.07.02.02</t>
  </si>
  <si>
    <t>Cux2-CreERT2;Ai14-376045.07.02.03</t>
  </si>
  <si>
    <t>Cux2-CreERT2;Ai14-376047.06.01.01</t>
  </si>
  <si>
    <t>Cux2-CreERT2;Ai14-376047.06.01.02</t>
  </si>
  <si>
    <t>Cux2-CreERT2;Ai14-376048.07.02.01</t>
  </si>
  <si>
    <t>Cux2-CreERT2;Ai14-376048.07.02.02</t>
  </si>
  <si>
    <t>Cux2-CreERT2;Ai14-376048.07.02.03</t>
  </si>
  <si>
    <t>Tlx3-Cre_PL56;Ai14-375777.06.01.01</t>
  </si>
  <si>
    <t>Sst-IRES-Cre;Ai14-376202.03.02.01</t>
  </si>
  <si>
    <t>Sst-IRES-Cre;Ai14-376202.03.02.02</t>
  </si>
  <si>
    <t>Ndnf-IRES2-dgCre;Ai14-377309.05.02.01</t>
  </si>
  <si>
    <t>Ndnf-IRES2-dgCre;Ai14-377309.05.02.02</t>
  </si>
  <si>
    <t>Sst-IRES-Cre;Ai14-376204.03.02.01</t>
  </si>
  <si>
    <t>Sst-IRES-Cre;Ai14-376204.03.02.02</t>
  </si>
  <si>
    <t>Sst-IRES-Cre;Ai14-376204.03.02.03</t>
  </si>
  <si>
    <t>Ndnf-IRES2-dgCre;Ai14-377313.04.02.01</t>
  </si>
  <si>
    <t>Ndnf-IRES2-dgCre;Ai14-377313.04.02.02</t>
  </si>
  <si>
    <t>Ndnf-IRES2-dgCre;Ai14-377313.05.02.01</t>
  </si>
  <si>
    <t>Sst-IRES-Cre;Ai14-376205.04.02.01</t>
  </si>
  <si>
    <t>Sst-IRES-Cre;Ai14-376205.04.02.02</t>
  </si>
  <si>
    <t>Ndnf-IRES2-dgCre;Ai14-377316.04.02.01</t>
  </si>
  <si>
    <t>Vip-IRES-Cre;Ai14-377300.03.02.01</t>
  </si>
  <si>
    <t>Vip-IRES-Cre;Ai14-377300.03.02.02</t>
  </si>
  <si>
    <t>Vip-IRES-Cre;Ai14-377300.03.02.03</t>
  </si>
  <si>
    <t>Sst-IRES-Cre;Ai14-376206.04.02.01</t>
  </si>
  <si>
    <t>Sst-IRES-Cre;Ai14-376206.04.02.02</t>
  </si>
  <si>
    <t>Sst-IRES-Cre;Ai14-376206.04.02.03</t>
  </si>
  <si>
    <t>Sst-IRES-Cre;Ai14-376837.04.02.01</t>
  </si>
  <si>
    <t>Sst-IRES-Cre;Ai14-376837.04.02.02</t>
  </si>
  <si>
    <t>Sst-IRES-Cre;Ai14-376837.04.02.03</t>
  </si>
  <si>
    <t>Ndnf-IRES2-dgCre;Slc32a1-IRES2-FlpO;Ai65-378110.04.02.01</t>
  </si>
  <si>
    <t>Ndnf-IRES2-dgCre;Slc32a1-IRES2-FlpO;Ai65-378110.04.02.02</t>
  </si>
  <si>
    <t>Nos1-CreERT2;Sst-IRES-FlpO;Ai65-377369.04.02.01</t>
  </si>
  <si>
    <t>Nos1-CreERT2;Sst-IRES-FlpO;Ai65-377369.05.02.01</t>
  </si>
  <si>
    <t>Nos1-CreERT2;Sst-IRES-FlpO;Ai65-377369.05.02.02</t>
  </si>
  <si>
    <t>Nos1-CreERT2;Sst-IRES-FlpO;Ai65-377369.06.02.01</t>
  </si>
  <si>
    <t>Nos1-CreERT2;Sst-IRES-FlpO;Ai65-377369.02.02.01</t>
  </si>
  <si>
    <t>Pvalb-IRES-Cre;Ai14-378386.04.02.01</t>
  </si>
  <si>
    <t>Pvalb-IRES-Cre;Ai14-378386.04.02.02</t>
  </si>
  <si>
    <t>Nos1-CreERT2;Sst-IRES-FlpO;Ai65-377372.05.02.01</t>
  </si>
  <si>
    <t>Nos1-CreERT2;Sst-IRES-FlpO;Ai65-377372.02.02.01</t>
  </si>
  <si>
    <t>Nos1-CreERT2;Sst-IRES-FlpO;Ai65-377372.02.01.01</t>
  </si>
  <si>
    <t>Nos1-CreERT2;Sst-IRES-FlpO;Ai65-377372.06.02.01</t>
  </si>
  <si>
    <t>Ndnf-IRES2-dgCre;Slc32a1-IRES2-FlpO;Ai65-378108.04.02.01</t>
  </si>
  <si>
    <t>Ndnf-IRES2-dgCre;Slc32a1-IRES2-FlpO;Ai65-378108.04.02.02</t>
  </si>
  <si>
    <t>Ndnf-IRES2-dgCre;Slc32a1-IRES2-FlpO;Ai65-378108.02.02.01</t>
  </si>
  <si>
    <t>Crh-IRES-Cre_ZJH;Sst-IRES-FlpO;Ai65-378262.05.02.01</t>
  </si>
  <si>
    <t>Crh-IRES-Cre_ZJH;Sst-IRES-FlpO;Ai65-378262.05.02.02</t>
  </si>
  <si>
    <t>Crh-IRES-Cre_ZJH;Sst-IRES-FlpO;Ai65-378262.04.01.01</t>
  </si>
  <si>
    <t>Crh-IRES-Cre_ZJH;Sst-IRES-FlpO;Ai65-378262.06.02.01</t>
  </si>
  <si>
    <t>Pvalb-IRES-Cre;Ai14-378388.04.02.01</t>
  </si>
  <si>
    <t>Pvalb-IRES-Cre;Ai14-378388.04.02.02</t>
  </si>
  <si>
    <t>Pvalb-IRES-Cre;Ai14-378388.03.02.01</t>
  </si>
  <si>
    <t>Pvalb-IRES-Cre;Ai14-378388.03.02.02</t>
  </si>
  <si>
    <t>Chrna2-Cre_OE25;Ai14-379134.03.02.01</t>
  </si>
  <si>
    <t>Ndnf-IRES2-dgCre;Ai14-379873.04.02.01</t>
  </si>
  <si>
    <t>H18.06.004.11.02.01</t>
  </si>
  <si>
    <t>H18.06.004.11.02.02</t>
  </si>
  <si>
    <t>H18.06.004.11.02.03</t>
  </si>
  <si>
    <t>Npr3-IRES2-Cre;Sst-IRES-FlpO;Ai65-379882.04.02.02</t>
  </si>
  <si>
    <t>Npr3-IRES2-Cre;Sst-IRES-FlpO;Ai65-379882.04.02.01</t>
  </si>
  <si>
    <t>Npr3-IRES2-Cre;Sst-IRES-FlpO;Ai65-379882.03.02.01</t>
  </si>
  <si>
    <t>Nr5a1-Cre;Ai14-380238.04.02.01</t>
  </si>
  <si>
    <t>H18.03.004.11.13.01</t>
  </si>
  <si>
    <t>H18.03.004.11.13.02</t>
  </si>
  <si>
    <t>H18.03.004.11.13.03</t>
  </si>
  <si>
    <t>H18.03.004.11.13.04</t>
  </si>
  <si>
    <t>H18.03.004.11.13.05</t>
  </si>
  <si>
    <t>H18.03.004.11.13.06</t>
  </si>
  <si>
    <t>Chrna2-Cre_OE25;Ai14-379136.04.02.01</t>
  </si>
  <si>
    <t>Chrna2-Cre_OE25;Ai14-379136.04.02.02</t>
  </si>
  <si>
    <t>Chrna2-Cre_OE25;Ai14-379136.05.01.01</t>
  </si>
  <si>
    <t>Ndnf-IRES2-dgCre;Ai14-379874.04.02.01</t>
  </si>
  <si>
    <t>Slc32a1-IRES-Cre;Ai14-379844.04.02.01</t>
  </si>
  <si>
    <t>Slc32a1-IRES-Cre;Ai14-379844.03.01.01</t>
  </si>
  <si>
    <t>Slc32a1-IRES-Cre;Ai14-379844.03.01.02</t>
  </si>
  <si>
    <t>Chrna2-Cre_OE25;Ai14-379153.04.02.01</t>
  </si>
  <si>
    <t>Chrna2-Cre_OE25;Ai14-379153.04.02.02</t>
  </si>
  <si>
    <t>Chrna2-Cre_OE25;Ai14-379153.05.01.01</t>
  </si>
  <si>
    <t>Chrna2-Cre_OE25;Ai14-379153.05.01.02</t>
  </si>
  <si>
    <t>Slc32a1-IRES-Cre;Ai14-379843.03.02.01</t>
  </si>
  <si>
    <t>Slc32a1-IRES-Cre;Ai14-379843.03.02.02</t>
  </si>
  <si>
    <t>Ndnf-IRES2-dgCre;Ai14-379866.03.02.01</t>
  </si>
  <si>
    <t>Sst-IRES-Cre;Ai14-381578.04.02.01</t>
  </si>
  <si>
    <t>Sst-IRES-Cre;Ai14-381578.04.02.02</t>
  </si>
  <si>
    <t>Pvalb-IRES-Cre;Ai14-380351.05.01.01</t>
  </si>
  <si>
    <t>Ndnf-IRES2-dgCre;Slc32a1-IRES2-FlpO;Ai65-380156.04.02.01</t>
  </si>
  <si>
    <t>Ndnf-IRES2-dgCre;Slc32a1-IRES2-FlpO;Ai65-380156.02.02.01</t>
  </si>
  <si>
    <t>Ndnf-IRES2-dgCre;Slc32a1-IRES2-FlpO;Ai65-380156.02.01.01</t>
  </si>
  <si>
    <t>Htr3a-Cre_NO152;Ai14-381042.03.02.01</t>
  </si>
  <si>
    <t>Htr3a-Cre_NO152;Ai14-381042.03.02.02</t>
  </si>
  <si>
    <t>Sst-IRES-Cre;Ai14-381580.04.02.01</t>
  </si>
  <si>
    <t>Sst-IRES-Cre;Ai14-381580.04.02.02</t>
  </si>
  <si>
    <t>Sst-IRES-Cre;Ai14-381580.06.01.01</t>
  </si>
  <si>
    <t>Ndnf-IRES2-dgCre;Slc32a1-IRES2-FlpO;Ai65-380160.03.02.01</t>
  </si>
  <si>
    <t>Ndnf-IRES2-dgCre;Slc32a1-IRES2-FlpO;Ai65-380160.05.01.01</t>
  </si>
  <si>
    <t>Htr3a-Cre_NO152;Ai14-381045.04.02.01</t>
  </si>
  <si>
    <t>H18.03.005.11.12.01</t>
  </si>
  <si>
    <t>H18.03.005.11.12.02</t>
  </si>
  <si>
    <t>H18.03.005.11.12.03</t>
  </si>
  <si>
    <t>H18.03.005.11.12.04</t>
  </si>
  <si>
    <t>H18.03.005.11.12.05</t>
  </si>
  <si>
    <t>H18.03.005.11.12.06</t>
  </si>
  <si>
    <t>Ndnf-IRES2-dgCre;Slc32a1-IRES2-FlpO;Ai65-380161.03.02.01</t>
  </si>
  <si>
    <t>Ndnf-IRES2-dgCre;Slc32a1-IRES2-FlpO;Ai65-380161.04.02.01</t>
  </si>
  <si>
    <t>Ndnf-IRES2-dgCre;Slc32a1-IRES2-FlpO;Ai65-380161.02.02.01</t>
  </si>
  <si>
    <t>Htr3a-Cre_NO152;Ai14-381047.04.02.01</t>
  </si>
  <si>
    <t>Htr3a-Cre_NO152;Ai14-381047.03.02.01</t>
  </si>
  <si>
    <t>Gad2-IRES-Cre;Ai14-380655.02.02.01</t>
  </si>
  <si>
    <t>Gad2-IRES-Cre;Ai14-380655.02.02.02</t>
  </si>
  <si>
    <t>Gad2-IRES-Cre;Ai14-380655.02.02.03</t>
  </si>
  <si>
    <t>H18.03.006.11.04.01</t>
  </si>
  <si>
    <t>H18.03.006.11.04.02</t>
  </si>
  <si>
    <t>H18.03.006.11.04.03</t>
  </si>
  <si>
    <t>H18.03.006.11.04.04</t>
  </si>
  <si>
    <t>H18.03.006.11.04.05</t>
  </si>
  <si>
    <t>Vip-IRES-Cre;Ai14-381889.04.02.01</t>
  </si>
  <si>
    <t>Vip-IRES-Cre;Ai14-381890.04.02.01</t>
  </si>
  <si>
    <t>Ndnf-IRES2-dgCre;Slc32a1-IRES2-FlpO;Ai65-381812.04.02.01</t>
  </si>
  <si>
    <t>Oxtr-T2A-Cre;Ai14-381904.04.02.01</t>
  </si>
  <si>
    <t>Oxtr-T2A-Cre;Ai14-381904.04.02.02</t>
  </si>
  <si>
    <t>Vip-IRES-Cre;Ai14-381891.04.02.01</t>
  </si>
  <si>
    <t>Vip-IRES-Cre;Ai14-381891.04.02.02</t>
  </si>
  <si>
    <t>Vip-IRES-Cre;Ai14-381891.05.02.01</t>
  </si>
  <si>
    <t>Vip-IRES-Cre;Ai14-382260.03.02.01</t>
  </si>
  <si>
    <t>Vip-IRES-Cre;Ai14-382260.03.02.02</t>
  </si>
  <si>
    <t>Vip-IRES-Cre;Ai14-382260.04.02.01</t>
  </si>
  <si>
    <t>Vip-IRES-Cre;Ai14-382260.04.02.02</t>
  </si>
  <si>
    <t>Sst-IRES-Cre;Ai14-382539.04.02.01</t>
  </si>
  <si>
    <t>Sst-IRES-Cre;Ai14-382539.04.02.02</t>
  </si>
  <si>
    <t>Rbp4-Cre_KL100;Ai14-382104.02.02.01</t>
  </si>
  <si>
    <t>Rbp4-Cre_KL100;Ai14-382104.02.02.02</t>
  </si>
  <si>
    <t>Vip-IRES-Cre;Ai14-382261.04.02.01</t>
  </si>
  <si>
    <t>Vip-IRES-Cre;Ai14-382261.03.02.01</t>
  </si>
  <si>
    <t>Sst-IRES-Cre;Ai14-382542.04.02.01</t>
  </si>
  <si>
    <t>Sst-IRES-Cre;Ai14-382542.04.02.02</t>
  </si>
  <si>
    <t>Slc17a7-IRES2-Cre;Ai14-382512.01.01.01</t>
  </si>
  <si>
    <t>Th-Cre_FI172;Ai14-382500.04.02.01</t>
  </si>
  <si>
    <t>Vip-IRES-Cre;Ai14-382262.04.02.01</t>
  </si>
  <si>
    <t>Vip-IRES-Cre;Ai14-382262.05.01.01</t>
  </si>
  <si>
    <t>Sst-IRES-Cre;Ai14-382543.04.02.01</t>
  </si>
  <si>
    <t>Sst-IRES-Cre;Ai14-382543.04.02.02</t>
  </si>
  <si>
    <t>Slc32a1-IRES-Cre;Ai14-382769.04.02.01</t>
  </si>
  <si>
    <t>Slc32a1-IRES-Cre;Ai14-382769.04.02.02</t>
  </si>
  <si>
    <t>Th-Cre_FI172;Ai14-382501.04.02.01</t>
  </si>
  <si>
    <t>Th-Cre_FI172;Ai14-382501.04.02.02</t>
  </si>
  <si>
    <t>Th-Cre_FI172;Ai14-382501.03.02.01</t>
  </si>
  <si>
    <t>Vip-IRES-Cre;Ai14-382264.04.02.01</t>
  </si>
  <si>
    <t>Sst-IRES-Cre;Ai14-382544.04.02.01</t>
  </si>
  <si>
    <t>Sst-IRES-Cre;Ai14-382544.04.02.02</t>
  </si>
  <si>
    <t>Slc32a1-IRES-Cre;Ai14-382770.04.02.01</t>
  </si>
  <si>
    <t>Slc17a7-IRES2-Cre;Ai14-382513.04.02.01</t>
  </si>
  <si>
    <t>Slc17a7-IRES2-Cre;Ai14-382513.04.02.02</t>
  </si>
  <si>
    <t>Slc17a7-IRES2-Cre;Ai14-382513.04.02.03</t>
  </si>
  <si>
    <t>Slc17a7-IRES2-Cre;Ai14-382513.04.02.04</t>
  </si>
  <si>
    <t>Gad2-IRES-Cre;Ai14-382695.05.01.01</t>
  </si>
  <si>
    <t>Vip-IRES-Cre;Ai14-383084.04.02.01</t>
  </si>
  <si>
    <t>Vip-IRES-Cre;Ai14-383084.04.02.02</t>
  </si>
  <si>
    <t>Rbp4-Cre_KL100;Ai14-383389.04.02.01</t>
  </si>
  <si>
    <t>Rbp4-Cre_KL100;Ai14-383389.04.02.02</t>
  </si>
  <si>
    <t>Vip-IRES-Cre;Ai14-383358.04.02.01</t>
  </si>
  <si>
    <t>Vip-IRES-Cre;Ai14-383358.04.02.02</t>
  </si>
  <si>
    <t>Vip-IRES-Cre;Ai14-383358.03.02.01</t>
  </si>
  <si>
    <t>Pvalb-IRES-Cre;Ai14-383626.05.02.01</t>
  </si>
  <si>
    <t>Pvalb-IRES-Cre;Ai14-383626.05.02.02</t>
  </si>
  <si>
    <t>Vip-IRES-Cre;Ai14-383085.04.02.01</t>
  </si>
  <si>
    <t>Vip-IRES-Cre;Ai14-383085.04.02.02</t>
  </si>
  <si>
    <t>Slc32a1-IRES-Cre;Ai14-384210.04.02.01</t>
  </si>
  <si>
    <t>Rbp4-Cre_KL100;Ai14-383392.04.02.01</t>
  </si>
  <si>
    <t>Rbp4-Cre_KL100;Ai14-383392.04.02.02</t>
  </si>
  <si>
    <t>Rbp4-Cre_KL100;Ai14-383392.04.02.03</t>
  </si>
  <si>
    <t>Rbp4-Cre_KL100;Ai14-383392.04.02.04</t>
  </si>
  <si>
    <t>Vip-IRES-Cre;Ai14-383086.04.02.01</t>
  </si>
  <si>
    <t>Vip-IRES-Cre;Ai14-383086.04.02.02</t>
  </si>
  <si>
    <t>Slc32a1-IRES-Cre;Ai14-384211.04.02.01</t>
  </si>
  <si>
    <t>Slc32a1-IRES-Cre;Ai14-384211.04.02.02</t>
  </si>
  <si>
    <t>Slc32a1-IRES-Cre;Ai14-384211.04.02.03</t>
  </si>
  <si>
    <t>Slc32a1-IRES-Cre;Ai14-384211.06.02.01</t>
  </si>
  <si>
    <t>Slc32a1-IRES-Cre;Ai14-384211.06.02.02</t>
  </si>
  <si>
    <t>Slc32a1-IRES-Cre;Ai14-384211.06.02.03</t>
  </si>
  <si>
    <t>Vip-IRES-Cre;Ai14-383357.03.02.01</t>
  </si>
  <si>
    <t>Gad2-IRES-Cre;Ai14-383745.04.02.01</t>
  </si>
  <si>
    <t>Gad2-IRES-Cre;Ai14-383745.04.02.02</t>
  </si>
  <si>
    <t>Gad2-IRES-Cre;Ai14-383745.04.02.03</t>
  </si>
  <si>
    <t>Gad2-IRES-Cre;Ai14-383745.04.02.04</t>
  </si>
  <si>
    <t>Gad2-IRES-Cre;Ai14-383745.05.01.01</t>
  </si>
  <si>
    <t>Gad2-IRES-Cre;Ai14-383745.05.01.02</t>
  </si>
  <si>
    <t>Gad2-IRES-Cre;Ai14-383745.05.01.03</t>
  </si>
  <si>
    <t>Sst-IRES-Cre;Ai14-385815.04.02.01</t>
  </si>
  <si>
    <t>Sst-IRES-Cre;Ai14-385815.04.02.02</t>
  </si>
  <si>
    <t>Sst-IRES-Cre;Ai14-385815.04.02.03</t>
  </si>
  <si>
    <t>Sst-IRES-Cre;Ai14-385815.04.02.04</t>
  </si>
  <si>
    <t>Glt25d2-Cre_NF107;Ai14-385550.04.02.01</t>
  </si>
  <si>
    <t>Glt25d2-Cre_NF107;Ai14-385550.04.02.02</t>
  </si>
  <si>
    <t>Gad2-IRES-Cre;Ai14-384861.04.02.01</t>
  </si>
  <si>
    <t>Gad2-IRES-Cre;Ai14-384861.04.02.02</t>
  </si>
  <si>
    <t>H18.03.008.11.12.01</t>
  </si>
  <si>
    <t>H18.03.008.11.12.02</t>
  </si>
  <si>
    <t>H18.03.008.11.12.03</t>
  </si>
  <si>
    <t>H18.03.008.11.12.04</t>
  </si>
  <si>
    <t>H18.03.008.11.12.05</t>
  </si>
  <si>
    <t>H18.03.008.11.12.06</t>
  </si>
  <si>
    <t>H18.03.008.11.12.07</t>
  </si>
  <si>
    <t>H18.03.008.11.12.08</t>
  </si>
  <si>
    <t>H18.03.008.11.12.09</t>
  </si>
  <si>
    <t>Sst-IRES-Cre;Ai14-385817.04.01.01</t>
  </si>
  <si>
    <t>Sst-IRES-Cre;Ai14-385817.04.01.02</t>
  </si>
  <si>
    <t>Th-P2A-FlpO;Ai65F-384570.05.02.01</t>
  </si>
  <si>
    <t>Th-P2A-FlpO;Ai65F-384570.05.02.02</t>
  </si>
  <si>
    <t>Ndnf-IRES2-dgCre;Ai14-384591.03.02.01</t>
  </si>
  <si>
    <t>Ndnf-IRES2-dgCre;Ai14-384591.03.02.02</t>
  </si>
  <si>
    <t>Sst-IRES-Cre;Ai14-386474.04.02.01</t>
  </si>
  <si>
    <t>Sst-IRES-Cre;Ai14-386474.04.02.02</t>
  </si>
  <si>
    <t>Sst-IRES-Cre;Ai14-386474.04.02.03</t>
  </si>
  <si>
    <t>Th-P2A-FlpO;Ai65F-385997.04.01.01</t>
  </si>
  <si>
    <t>Th-P2A-FlpO;Ai65F-385997.04.01.02</t>
  </si>
  <si>
    <t>Th-P2A-FlpO;Ai65F-385997.05.01.01</t>
  </si>
  <si>
    <t>Th-P2A-FlpO;Ai65F-385997.05.01.02</t>
  </si>
  <si>
    <t>Th-P2A-FlpO;Ai65F-385997.05.01.03</t>
  </si>
  <si>
    <t>Sst-IRES-Cre;Ai14-386476.04.02.01</t>
  </si>
  <si>
    <t>Sst-IRES-Cre;Ai14-386476.04.02.02</t>
  </si>
  <si>
    <t>Sst-IRES-Cre;Ai14-386476.04.02.03</t>
  </si>
  <si>
    <t>Th-P2A-FlpO;Ai65F-385998.04.02.01</t>
  </si>
  <si>
    <t>Th-P2A-FlpO;Ai65F-385998.04.02.02</t>
  </si>
  <si>
    <t>Th-P2A-FlpO;Ai65F-385998.04.02.03</t>
  </si>
  <si>
    <t>H18.03.009.11.16.01</t>
  </si>
  <si>
    <t>H18.03.009.11.16.02</t>
  </si>
  <si>
    <t>H18.03.009.11.16.03</t>
  </si>
  <si>
    <t>H18.03.009.11.16.04</t>
  </si>
  <si>
    <t>H18.03.009.11.16.05</t>
  </si>
  <si>
    <t>H18.03.009.11.16.06</t>
  </si>
  <si>
    <t>H18.03.009.11.16.07</t>
  </si>
  <si>
    <t>H18.03.009.11.16.08</t>
  </si>
  <si>
    <t>H18.03.009.11.16.09</t>
  </si>
  <si>
    <t>H18.03.009.11.16.10</t>
  </si>
  <si>
    <t>Sst-IRES-Cre;Ai14-386478.03.02.01</t>
  </si>
  <si>
    <t>Sst-IRES-Cre;Ai14-386478.03.02.02</t>
  </si>
  <si>
    <t>Sst-IRES-Cre;Ai14-386478.03.02.03</t>
  </si>
  <si>
    <t>Th-P2A-FlpO;Ai65F-385999.04.02.01</t>
  </si>
  <si>
    <t>Th-P2A-FlpO;Ai65F-385999.04.02.02</t>
  </si>
  <si>
    <t>Nos1-CreERT2;Ai14-386169.04.02.01</t>
  </si>
  <si>
    <t>Chat-IRES-Cre-neo;Ai14-386651.04.02.01</t>
  </si>
  <si>
    <t>Chat-IRES-Cre-neo;Ai14-386651.05.02.01</t>
  </si>
  <si>
    <t>Gad2-IRES-Cre;Ai14-386058.04.02.01</t>
  </si>
  <si>
    <t>Gad2-IRES-Cre;Ai14-386058.04.02.02</t>
  </si>
  <si>
    <t>Gad2-IRES-Cre;Ai14-386058.04.02.03</t>
  </si>
  <si>
    <t>Gad2-IRES-Cre;Ai14-386058.03.01.01</t>
  </si>
  <si>
    <t>Gad2-IRES-Cre;Ai14-386058.03.01.02</t>
  </si>
  <si>
    <t>Sst-IRES-Cre;Ai14-387577.04.02.01</t>
  </si>
  <si>
    <t>Sst-IRES-Cre;Ai14-387577.04.02.02</t>
  </si>
  <si>
    <t>Sst-IRES-Cre;Ai14-387577.04.02.03</t>
  </si>
  <si>
    <t>Vip-IRES-Cre;Ai14-387600.04.02.01</t>
  </si>
  <si>
    <t>Vip-IRES-Cre;Ai14-387600.04.02.02</t>
  </si>
  <si>
    <t>Vip-IRES-Cre;Ai14-387600.04.02.03</t>
  </si>
  <si>
    <t>Vip-IRES-Cre;Ai14-387600.04.01.01</t>
  </si>
  <si>
    <t>Vip-IRES-Cre;Ai14-387600.04.01.02</t>
  </si>
  <si>
    <t>Sst-IRES-Cre;Ai14-387578.03.02.01</t>
  </si>
  <si>
    <t>Sst-IRES-Cre;Ai14-387578.03.02.02</t>
  </si>
  <si>
    <t>Sst-IRES-Cre;Ai14-387578.03.02.03</t>
  </si>
  <si>
    <t>Sst-IRES-Cre;Ai14-387578.03.02.04</t>
  </si>
  <si>
    <t>Pvalb-IRES-Cre;Ai14-388062.04.02.01</t>
  </si>
  <si>
    <t>Pvalb-IRES-Cre;Ai14-388062.04.02.02</t>
  </si>
  <si>
    <t>Pvalb-IRES-Cre;Ai14-388062.03.01.01</t>
  </si>
  <si>
    <t>Pvalb-IRES-Cre;Ai14-388062.03.01.02</t>
  </si>
  <si>
    <t>Sst-IRES-Cre;Ai14-387579.04.02.01</t>
  </si>
  <si>
    <t>Sst-IRES-Cre;Ai14-387579.04.02.02</t>
  </si>
  <si>
    <t>Sst-IRES-Cre;Ai14-387579.04.02.03</t>
  </si>
  <si>
    <t>Sst-IRES-Cre;Ai14-387579.04.02.04</t>
  </si>
  <si>
    <t>Vip-IRES-Cre;Ai14-387602.04.02.01</t>
  </si>
  <si>
    <t>Vip-IRES-Cre;Ai14-387602.04.02.02</t>
  </si>
  <si>
    <t>Vip-IRES-Cre;Ai14-387602.04.02.03</t>
  </si>
  <si>
    <t>Slc17a6-IRES-Cre;Ai14-386824.04.02.01</t>
  </si>
  <si>
    <t>Slc17a6-IRES-Cre;Ai14-386824.04.02.02</t>
  </si>
  <si>
    <t>Vip-IRES-Cre;Ai14-387150.05.02.01</t>
  </si>
  <si>
    <t>Vip-IRES-Cre;Ai14-387150.05.02.02</t>
  </si>
  <si>
    <t>Vip-IRES-Cre;Ai14-387150.05.02.03</t>
  </si>
  <si>
    <t>Th-P2A-FlpO;Ai65F-389710.04.02.01</t>
  </si>
  <si>
    <t>Th-P2A-FlpO;Ai65F-389709.05.02.01</t>
  </si>
  <si>
    <t>Th-P2A-FlpO;Ai65F-389709.05.02.02</t>
  </si>
  <si>
    <t>Vip-IRES-Cre;Ai14-390084.04.02.01</t>
  </si>
  <si>
    <t>Vip-IRES-Cre;Ai14-390084.04.02.02</t>
  </si>
  <si>
    <t>Vip-IRES-Cre;Ai14-390084.04.02.03</t>
  </si>
  <si>
    <t>Rbp4-Cre_KL100;Ai14-388821.03.02.01</t>
  </si>
  <si>
    <t>Rbp4-Cre_KL100;Ai14-388821.03.02.02</t>
  </si>
  <si>
    <t>Vip-IRES-Cre;Ai14-388042.04.02.01</t>
  </si>
  <si>
    <t>Vip-IRES-Cre;Ai14-388042.04.02.02</t>
  </si>
  <si>
    <t>Vipr2-IRES2-Cre;Slc32a1-T2A-FlpO;Ai65-388176.03.02.01</t>
  </si>
  <si>
    <t>Vip-IRES-Cre;Ai14-390085.03.02.01</t>
  </si>
  <si>
    <t>Vip-IRES-Cre;Ai14-390085.03.02.02</t>
  </si>
  <si>
    <t>Vip-IRES-Cre;Ai14-390085.03.02.03</t>
  </si>
  <si>
    <t>Rbp4-Cre_KL100;Ai14-388823.04.02.01</t>
  </si>
  <si>
    <t>Rbp4-Cre_KL100;Ai14-388823.04.02.02</t>
  </si>
  <si>
    <t>Rbp4-Cre_KL100;Ai14-388823.04.02.03</t>
  </si>
  <si>
    <t>H18.03.010.11.14.01</t>
  </si>
  <si>
    <t>H18.03.010.11.14.02</t>
  </si>
  <si>
    <t>H18.03.010.11.14.03</t>
  </si>
  <si>
    <t>H18.03.010.11.14.04</t>
  </si>
  <si>
    <t>H18.03.010.11.14.05</t>
  </si>
  <si>
    <t>H18.03.010.11.14.06</t>
  </si>
  <si>
    <t>H18.03.010.11.14.07</t>
  </si>
  <si>
    <t>H18.03.010.11.14.08</t>
  </si>
  <si>
    <t>H18.03.010.11.14.09</t>
  </si>
  <si>
    <t>H18.03.010.11.14.10</t>
  </si>
  <si>
    <t>H18.03.010.11.14.11</t>
  </si>
  <si>
    <t>Sst-IRES-Cre;Ai14-387691.03.02.01</t>
  </si>
  <si>
    <t>Sst-IRES-Cre;Ai14-387691.03.02.02</t>
  </si>
  <si>
    <t>Htr3a-Cre_NO152;Sst-IRES-FlpO;Ai65-388546.04.02.01</t>
  </si>
  <si>
    <t>Htr3a-Cre_NO152;Sst-IRES-FlpO;Ai65-388546.04.02.02</t>
  </si>
  <si>
    <t>Vip-IRES-Cre;Ai14-390091.03.02.01</t>
  </si>
  <si>
    <t>Vip-IRES-Cre;Ai14-390091.03.02.02</t>
  </si>
  <si>
    <t>Slc17a8-IRES2-Cre;Ai14-390755.04.02.01</t>
  </si>
  <si>
    <t>Slc17a8-IRES2-Cre;Ai14-390755.04.02.02</t>
  </si>
  <si>
    <t>Slc17a8-IRES2-Cre;Ai14-390755.04.02.03</t>
  </si>
  <si>
    <t>Pvalb-IRES-Cre;Ai14-389352.03.02.01</t>
  </si>
  <si>
    <t>Pvalb-IRES-Cre;Ai14-389352.03.02.02</t>
  </si>
  <si>
    <t>Pvalb-IRES-Cre;Ai14-389352.03.02.03</t>
  </si>
  <si>
    <t>Htr3a-Cre_NO152;Ai14-389956.04.02.01</t>
  </si>
  <si>
    <t>Vipr2-IRES2-Cre;Slc32a1-T2A-FlpO;Ai65-389210.03.02.01</t>
  </si>
  <si>
    <t>Pvalb-IRES-Cre;Ai14-389353.04.02.01</t>
  </si>
  <si>
    <t>Pvalb-IRES-Cre;Ai14-389353.04.02.02</t>
  </si>
  <si>
    <t>Pvalb-IRES-Cre;Ai14-389356.03.02.01</t>
  </si>
  <si>
    <t>Pvalb-IRES-Cre;Ai14-389356.03.02.02</t>
  </si>
  <si>
    <t>Pvalb-IRES-Cre;Ai14-389356.03.02.03</t>
  </si>
  <si>
    <t>Pvalb-IRES-Cre;Ai14-389356.03.02.04</t>
  </si>
  <si>
    <t>Slc17a8-iCre;Ai14-387906.04.02.01</t>
  </si>
  <si>
    <t>Slc17a8-iCre;Ai14-387906.04.02.02</t>
  </si>
  <si>
    <t>Slc17a8-iCre;Ai14-387906.04.02.03</t>
  </si>
  <si>
    <t>Slc17a8-iCre;Ai14-387906.04.02.04</t>
  </si>
  <si>
    <t>P8S4_170711_352_A01</t>
  </si>
  <si>
    <t>P8S4_170711_353_A01</t>
  </si>
  <si>
    <t>P8S4_170711_354_A01</t>
  </si>
  <si>
    <t>P8S4_170711_355_A01</t>
  </si>
  <si>
    <t>P8S4_170711_356_A01</t>
  </si>
  <si>
    <t>P8S4_170711_357_A01</t>
  </si>
  <si>
    <t>P8S4_170711_358_A01</t>
  </si>
  <si>
    <t>P8S4_170711_359_A01</t>
  </si>
  <si>
    <t>P8S4_171002_351_A01</t>
  </si>
  <si>
    <t>P8S4_171002_352_A01</t>
  </si>
  <si>
    <t>P8S4_171002_353_A01</t>
  </si>
  <si>
    <t>P8S4_171002_354_A01</t>
  </si>
  <si>
    <t>P8S4_171002_355_A01</t>
  </si>
  <si>
    <t>P8S4_171002_356_A01</t>
  </si>
  <si>
    <t>P8S4_171002_357_A01</t>
  </si>
  <si>
    <t>P8S4_171003_351_A01</t>
  </si>
  <si>
    <t>P8S4_171003_352_A01</t>
  </si>
  <si>
    <t>P8S4_171003_353_A01</t>
  </si>
  <si>
    <t>P8S4_171003_354_A01</t>
  </si>
  <si>
    <t>P8S4_171003_355_A01</t>
  </si>
  <si>
    <t>P8S4_171003_356_A01</t>
  </si>
  <si>
    <t>P8S4_171003_357_A01</t>
  </si>
  <si>
    <t>P8S4_171004_351_A01</t>
  </si>
  <si>
    <t>P8S4_171004_352_A01</t>
  </si>
  <si>
    <t>P8S4_171004_353_A01</t>
  </si>
  <si>
    <t>P8S4_171004_354_A01</t>
  </si>
  <si>
    <t>P8S4_171004_355_A01</t>
  </si>
  <si>
    <t>P8S4_171004_356_A01</t>
  </si>
  <si>
    <t>P8S4_171004_357_A01</t>
  </si>
  <si>
    <t>P8S4_171004_358_A01</t>
  </si>
  <si>
    <t>P8S4_171004_359_A01</t>
  </si>
  <si>
    <t>P8S4_171005_351_A01</t>
  </si>
  <si>
    <t>P8S4_171005_352_A01</t>
  </si>
  <si>
    <t>P8S4_171005_353_A01</t>
  </si>
  <si>
    <t>P8S4_171006_351_A01</t>
  </si>
  <si>
    <t>P8S4_171006_352_A01</t>
  </si>
  <si>
    <t>P8S4_171006_353_A01</t>
  </si>
  <si>
    <t>P8S4_171006_354_A01</t>
  </si>
  <si>
    <t>P8S4_171006_355_A01</t>
  </si>
  <si>
    <t>P8S4_171006_356_A01</t>
  </si>
  <si>
    <t>P8S4_171006_357_A01</t>
  </si>
  <si>
    <t>P8S4_171006_358_A01</t>
  </si>
  <si>
    <t>P8S4_171009_351_A01</t>
  </si>
  <si>
    <t>P8S4_171009_352_A01</t>
  </si>
  <si>
    <t>P8S4_171009_353_A01</t>
  </si>
  <si>
    <t>P8S4_171009_354_A01</t>
  </si>
  <si>
    <t>P8S4_171009_355_A01</t>
  </si>
  <si>
    <t>P8S4_171009_356_A01</t>
  </si>
  <si>
    <t>P8S4_171009_357_A01</t>
  </si>
  <si>
    <t>P8S4_171009_358_A01</t>
  </si>
  <si>
    <t>P8S4_171010_351_A01</t>
  </si>
  <si>
    <t>P8S4_171010_352_A01</t>
  </si>
  <si>
    <t>P8S4_171010_353_A01</t>
  </si>
  <si>
    <t>P8S4_171010_354_A01</t>
  </si>
  <si>
    <t>P8S4_171010_355_A01</t>
  </si>
  <si>
    <t>P8S4_171010_356_A01</t>
  </si>
  <si>
    <t>P8S4_171010_357_A01</t>
  </si>
  <si>
    <t>P8S4_171010_358_A01</t>
  </si>
  <si>
    <t>P8S4_171010_359_A01</t>
  </si>
  <si>
    <t>P8S4_171010_360_A01</t>
  </si>
  <si>
    <t>P8S4_171010_361_A01</t>
  </si>
  <si>
    <t>P8S4_171011_351_A01</t>
  </si>
  <si>
    <t>P8S4_171011_352_A01</t>
  </si>
  <si>
    <t>P8S4_171011_353_A01</t>
  </si>
  <si>
    <t>P8S4_171011_354_A01</t>
  </si>
  <si>
    <t>P8S4_171011_355_A01</t>
  </si>
  <si>
    <t>P8S4_171011_356_A01</t>
  </si>
  <si>
    <t>P8S4_171012_351_A01</t>
  </si>
  <si>
    <t>P8S4_171012_352_A01</t>
  </si>
  <si>
    <t>P8S4_171013_351_A01</t>
  </si>
  <si>
    <t>P8S4_171013_352_A01</t>
  </si>
  <si>
    <t>P8S4_171013_353_A01</t>
  </si>
  <si>
    <t>P8S4_171013_354_A01</t>
  </si>
  <si>
    <t>P8S4_171013_355_A01</t>
  </si>
  <si>
    <t>P8S4_171016_351_A01</t>
  </si>
  <si>
    <t>P8S4_171016_352_A01</t>
  </si>
  <si>
    <t>P8S4_171016_353_A01</t>
  </si>
  <si>
    <t>P8S4_171016_354_A01</t>
  </si>
  <si>
    <t>P8S4_171016_355_A01</t>
  </si>
  <si>
    <t>P8S4_171016_356_A01</t>
  </si>
  <si>
    <t>P8S4_171017_351_A01</t>
  </si>
  <si>
    <t>P8S4_171017_352_A01</t>
  </si>
  <si>
    <t>P8S4_171017_353_A01</t>
  </si>
  <si>
    <t>P8S4_171017_354_A01</t>
  </si>
  <si>
    <t>P8S4_171017_355_A01</t>
  </si>
  <si>
    <t>P8S4_171017_356_A01</t>
  </si>
  <si>
    <t>P8S4_171018_351_A01</t>
  </si>
  <si>
    <t>P8S4_171018_352_A01</t>
  </si>
  <si>
    <t>P8S4_171018_353_A01</t>
  </si>
  <si>
    <t>P8S4_171018_354_A01</t>
  </si>
  <si>
    <t>P8S4_171018_355_A01</t>
  </si>
  <si>
    <t>P8S4_171018_356_A01</t>
  </si>
  <si>
    <t>P8S4_171018_357_A01</t>
  </si>
  <si>
    <t>P8S4_171019_351_A01</t>
  </si>
  <si>
    <t>P8S4_171019_352_A01</t>
  </si>
  <si>
    <t>P8S4_171020_351_A01</t>
  </si>
  <si>
    <t>P8S4_171020_352_A01</t>
  </si>
  <si>
    <t>P8S4_171020_353_A01</t>
  </si>
  <si>
    <t>P8S4_171020_354_A01</t>
  </si>
  <si>
    <t>P8S4_171020_355_A01</t>
  </si>
  <si>
    <t>P8S4_171020_356_A01</t>
  </si>
  <si>
    <t>P8S4_171020_357_A01</t>
  </si>
  <si>
    <t>P8S4_171020_358_A01</t>
  </si>
  <si>
    <t>P8S4_171023_351_A01</t>
  </si>
  <si>
    <t>P8S4_171023_352_A01</t>
  </si>
  <si>
    <t>P8S4_171023_353_A01</t>
  </si>
  <si>
    <t>P8S4_171023_354_A01</t>
  </si>
  <si>
    <t>P8S4_171023_355_A01</t>
  </si>
  <si>
    <t>P8S4_171023_356_A01</t>
  </si>
  <si>
    <t>P8S4_171023_357_A01</t>
  </si>
  <si>
    <t>P8S4_171024_351_A01</t>
  </si>
  <si>
    <t>P8S4_171024_352_A01</t>
  </si>
  <si>
    <t>P8S4_171024_353_A01</t>
  </si>
  <si>
    <t>P8S4_171024_354_A01</t>
  </si>
  <si>
    <t>P8S4_171024_355_A01</t>
  </si>
  <si>
    <t>P8S4_171024_356_A01</t>
  </si>
  <si>
    <t>P8S4_171024_357_A01</t>
  </si>
  <si>
    <t>P8S4_171025_351_A01</t>
  </si>
  <si>
    <t>P8S4_171025_352_A01</t>
  </si>
  <si>
    <t>P8S4_171025_353_A01</t>
  </si>
  <si>
    <t>P8S4_171025_354_A01</t>
  </si>
  <si>
    <t>P8S4_171025_355_A01</t>
  </si>
  <si>
    <t>P8S4_171025_356_A01</t>
  </si>
  <si>
    <t>P8S4_171025_357_A01</t>
  </si>
  <si>
    <t>P8S4_171025_358_A01</t>
  </si>
  <si>
    <t>P8S4_171026_351_A01</t>
  </si>
  <si>
    <t>P8S4_171026_352_A01</t>
  </si>
  <si>
    <t>P8S4_171026_353_A01</t>
  </si>
  <si>
    <t>P8S4_171027_351_A01</t>
  </si>
  <si>
    <t>P8S4_171027_352_A01</t>
  </si>
  <si>
    <t>P8S4_171027_353_A01</t>
  </si>
  <si>
    <t>P8S4_171027_354_A01</t>
  </si>
  <si>
    <t>P8S4_171030_351_A01</t>
  </si>
  <si>
    <t>P8S4_171030_352_A01</t>
  </si>
  <si>
    <t>P8S4_171030_353_A01</t>
  </si>
  <si>
    <t>P8S4_171030_354_A01</t>
  </si>
  <si>
    <t>P8S4_171030_355_A01</t>
  </si>
  <si>
    <t>P8S4_171030_356_A01</t>
  </si>
  <si>
    <t>P8S4_171031_351_A01</t>
  </si>
  <si>
    <t>P8S4_171031_352_A01</t>
  </si>
  <si>
    <t>P8S4_171031_353_A01</t>
  </si>
  <si>
    <t>P8S4_171031_354_A01</t>
  </si>
  <si>
    <t>P8S4_171031_355_A01</t>
  </si>
  <si>
    <t>P8S4_171031_356_A01</t>
  </si>
  <si>
    <t>P8S4_171101_351_A01</t>
  </si>
  <si>
    <t>P8S4_171101_352_A01</t>
  </si>
  <si>
    <t>P8S4_171101_353_A01</t>
  </si>
  <si>
    <t>P8S4_171101_354_A01</t>
  </si>
  <si>
    <t>P8S4_171101_355_A01</t>
  </si>
  <si>
    <t>P8S4_171101_356_A01</t>
  </si>
  <si>
    <t>P8S4_171102_351_A01</t>
  </si>
  <si>
    <t>P8S4_171102_352_A01</t>
  </si>
  <si>
    <t>P8S4_171102_353_A01</t>
  </si>
  <si>
    <t>P8S4_171102_354_A01</t>
  </si>
  <si>
    <t>P8S4_171103_351_A01</t>
  </si>
  <si>
    <t>P8S4_171103_352_A01</t>
  </si>
  <si>
    <t>P8S4_171103_353_A01</t>
  </si>
  <si>
    <t>P8S4_171103_354_A01</t>
  </si>
  <si>
    <t>P8S4_171106_351_A01</t>
  </si>
  <si>
    <t>P8S4_171106_352_A01</t>
  </si>
  <si>
    <t>P8S4_171106_353_A01</t>
  </si>
  <si>
    <t>P8S4_171106_354_A01</t>
  </si>
  <si>
    <t>P8S4_171106_355_A01</t>
  </si>
  <si>
    <t>P8S4_171106_356_A01</t>
  </si>
  <si>
    <t>P8S4_171107_351_A01</t>
  </si>
  <si>
    <t>P8S4_171107_352_A01</t>
  </si>
  <si>
    <t>P8S4_171107_353_A01</t>
  </si>
  <si>
    <t>P8S4_171107_354_A01</t>
  </si>
  <si>
    <t>P8S4_171107_355_A01</t>
  </si>
  <si>
    <t>P8S4_171108_351_A01</t>
  </si>
  <si>
    <t>P8S4_171108_352_A01</t>
  </si>
  <si>
    <t>P8S4_171108_353_A01</t>
  </si>
  <si>
    <t>P8S4_171108_354_A01</t>
  </si>
  <si>
    <t>P8S4_171108_355_A01</t>
  </si>
  <si>
    <t>P8S4_171108_356_A01</t>
  </si>
  <si>
    <t>P8S4_171109_351_A01</t>
  </si>
  <si>
    <t>P8S4_171109_352_A01</t>
  </si>
  <si>
    <t>P8S4_171110_351_A01</t>
  </si>
  <si>
    <t>P8S4_171110_352_A01</t>
  </si>
  <si>
    <t>P8S4_171110_353_A01</t>
  </si>
  <si>
    <t>P8S4_171110_354_A01</t>
  </si>
  <si>
    <t>P8S4_171110_355_A01</t>
  </si>
  <si>
    <t>P8S4_171110_356_A01</t>
  </si>
  <si>
    <t>P8S4_171110_357_A01</t>
  </si>
  <si>
    <t>P8S4_171113_351_A01</t>
  </si>
  <si>
    <t>P8S4_171113_352_A01</t>
  </si>
  <si>
    <t>P8S4_171113_353_A01</t>
  </si>
  <si>
    <t>P8S4_171113_354_A01</t>
  </si>
  <si>
    <t>P8S4_171113_355_A01</t>
  </si>
  <si>
    <t>P8S4_171113_356_A01</t>
  </si>
  <si>
    <t>P8S4_171113_357_A01</t>
  </si>
  <si>
    <t>P8S4_171114_351_A01</t>
  </si>
  <si>
    <t>P8S4_171114_352_A01</t>
  </si>
  <si>
    <t>P8S4_171114_353_A01</t>
  </si>
  <si>
    <t>P8S4_171114_354_A01</t>
  </si>
  <si>
    <t>P8S4_171114_355_A01</t>
  </si>
  <si>
    <t>P8S4_171114_356_A01</t>
  </si>
  <si>
    <t>P8S4_171115_351_A01</t>
  </si>
  <si>
    <t>P8S4_171115_352_A01</t>
  </si>
  <si>
    <t>P8S4_171115_353_A01</t>
  </si>
  <si>
    <t>P8S4_171115_354_A01</t>
  </si>
  <si>
    <t>P8S4_171115_355_A01</t>
  </si>
  <si>
    <t>P8S4_171115_356_A01</t>
  </si>
  <si>
    <t>P8S4_171116_351_A01</t>
  </si>
  <si>
    <t>P8S4_171116_352_A01</t>
  </si>
  <si>
    <t>P8S4_171116_353_A01</t>
  </si>
  <si>
    <t>P8S4_171116_354_A01</t>
  </si>
  <si>
    <t>P8S4_171117_351_A01</t>
  </si>
  <si>
    <t>P8S4_171117_352_A01</t>
  </si>
  <si>
    <t>P8S4_171117_353_A01</t>
  </si>
  <si>
    <t>P8S4_171117_354_A01</t>
  </si>
  <si>
    <t>P8S4_171120_351_A01</t>
  </si>
  <si>
    <t>P8S4_171120_352_A01</t>
  </si>
  <si>
    <t>P8S4_171120_353_A01</t>
  </si>
  <si>
    <t>P8S4_171120_354_A01</t>
  </si>
  <si>
    <t>P8S4_171121_351_A01</t>
  </si>
  <si>
    <t>P8S4_171121_352_A01</t>
  </si>
  <si>
    <t>P8S4_171122_351_A01</t>
  </si>
  <si>
    <t>P8S4_171122_352_A01</t>
  </si>
  <si>
    <t>P8S4_171122_353_A01</t>
  </si>
  <si>
    <t>P8S4_171127_351_A01</t>
  </si>
  <si>
    <t>P8S4_171127_352_A01</t>
  </si>
  <si>
    <t>P8S4_171127_353_A01</t>
  </si>
  <si>
    <t>P8S4_171127_354_A01</t>
  </si>
  <si>
    <t>P8S4_171128_351_A01</t>
  </si>
  <si>
    <t>P8S4_171128_352_A01</t>
  </si>
  <si>
    <t>P8S4_171128_353_A01</t>
  </si>
  <si>
    <t>P8S4_171128_354_A01</t>
  </si>
  <si>
    <t>P8S4_171128_355_A01</t>
  </si>
  <si>
    <t>P8S4_171128_356_A01</t>
  </si>
  <si>
    <t>P8S4_171128_357_A01</t>
  </si>
  <si>
    <t>P8S4_171128_358_A01</t>
  </si>
  <si>
    <t>P8S4_171128_359_A01</t>
  </si>
  <si>
    <t>P8S4_171129_351_A01</t>
  </si>
  <si>
    <t>P8S4_171129_352_A01</t>
  </si>
  <si>
    <t>P8S4_171129_353_A01</t>
  </si>
  <si>
    <t>P8S4_171129_354_A01</t>
  </si>
  <si>
    <t>P8S4_171129_355_A01</t>
  </si>
  <si>
    <t>P8S4_171129_356_A01</t>
  </si>
  <si>
    <t>P8S4_171129_357_A01</t>
  </si>
  <si>
    <t>P8S4_171205_351_A01</t>
  </si>
  <si>
    <t>P8S4_171205_352_A01</t>
  </si>
  <si>
    <t>P8S4_171205_353_A01</t>
  </si>
  <si>
    <t>P8S4_171205_354_A01</t>
  </si>
  <si>
    <t>P8S4_171205_355_A01</t>
  </si>
  <si>
    <t>P8S4_171205_356_A01</t>
  </si>
  <si>
    <t>P8S4_171205_357_A01</t>
  </si>
  <si>
    <t>P8S4_171205_358_A01</t>
  </si>
  <si>
    <t>P8S4_171207_351_A01</t>
  </si>
  <si>
    <t>P8S4_171207_352_A01</t>
  </si>
  <si>
    <t>P8S4_171207_353_A01</t>
  </si>
  <si>
    <t>P8S4_171207_354_A01</t>
  </si>
  <si>
    <t>P8S4_171211_351_A01</t>
  </si>
  <si>
    <t>P8S4_171211_352_A01</t>
  </si>
  <si>
    <t>P8S4_171211_353_A01</t>
  </si>
  <si>
    <t>P8S4_171211_354_A01</t>
  </si>
  <si>
    <t>P8S4_171211_355_A01</t>
  </si>
  <si>
    <t>P8S4_171211_356_A01</t>
  </si>
  <si>
    <t>P8S4_171211_357_A01</t>
  </si>
  <si>
    <t>P8S4_171212_351_A01</t>
  </si>
  <si>
    <t>P8S4_171212_352_A01</t>
  </si>
  <si>
    <t>P8S4_171212_353_A01</t>
  </si>
  <si>
    <t>P8S4_171212_354_A01</t>
  </si>
  <si>
    <t>P8S4_171212_355_A01</t>
  </si>
  <si>
    <t>P8S4_171212_356_A01</t>
  </si>
  <si>
    <t>P8S4_171212_357_A01</t>
  </si>
  <si>
    <t>P8S4_171212_358_A01</t>
  </si>
  <si>
    <t>P8S4_171212_359_A01</t>
  </si>
  <si>
    <t>P8S4_171212_360_A01</t>
  </si>
  <si>
    <t>P8S4_171215_351_A01</t>
  </si>
  <si>
    <t>P8S4_171215_352_A01</t>
  </si>
  <si>
    <t>P8S4_171215_353_A01</t>
  </si>
  <si>
    <t>P8S4_171215_354_A01</t>
  </si>
  <si>
    <t>P8S4_171215_355_A01</t>
  </si>
  <si>
    <t>P8S4_171215_356_A01</t>
  </si>
  <si>
    <t>P8S4_171215_357_A01</t>
  </si>
  <si>
    <t>P8S4_171215_358_A01</t>
  </si>
  <si>
    <t>P8S4_171215_359_A01</t>
  </si>
  <si>
    <t>P8S4_171219_351_A01</t>
  </si>
  <si>
    <t>P8S4_171219_352_A01</t>
  </si>
  <si>
    <t>P8S4_171219_353_A01</t>
  </si>
  <si>
    <t>P8S4_171219_354_A01</t>
  </si>
  <si>
    <t>P8S4_171219_355_A01</t>
  </si>
  <si>
    <t>P8S4_171219_356_A01</t>
  </si>
  <si>
    <t>P8S4_171219_357_A01</t>
  </si>
  <si>
    <t>P8S4_171219_358_A01</t>
  </si>
  <si>
    <t>P8S4_171219_359_A01</t>
  </si>
  <si>
    <t>P8S4_171220_351_A01</t>
  </si>
  <si>
    <t>P8S4_171220_352_A01</t>
  </si>
  <si>
    <t>P8S4_171220_353_A01</t>
  </si>
  <si>
    <t>P8S4_171220_354_A01</t>
  </si>
  <si>
    <t>P8S4_171220_355_A01</t>
  </si>
  <si>
    <t>P8S4_171220_356_A01</t>
  </si>
  <si>
    <t>P8S4_171220_357_A01</t>
  </si>
  <si>
    <t>P8S4_180102_351_A01</t>
  </si>
  <si>
    <t>P8S4_180102_352_A01</t>
  </si>
  <si>
    <t>P8S4_180102_353_A01</t>
  </si>
  <si>
    <t>P8S4_180103_351_A01</t>
  </si>
  <si>
    <t>P8S4_180103_352_A01</t>
  </si>
  <si>
    <t>P8S4_180104_351_A01</t>
  </si>
  <si>
    <t>P8S4_180108_351_A01</t>
  </si>
  <si>
    <t>P8S4_180108_352_A01</t>
  </si>
  <si>
    <t>P8S4_180108_353_A01</t>
  </si>
  <si>
    <t>P8S4_180108_354_A01</t>
  </si>
  <si>
    <t>P8S4_180109_351_A01</t>
  </si>
  <si>
    <t>P8S4_180109_352_A01</t>
  </si>
  <si>
    <t>P8S4_180109_353_A01</t>
  </si>
  <si>
    <t>P8S4_180109_354_A01</t>
  </si>
  <si>
    <t>P8S4_180109_355_A01</t>
  </si>
  <si>
    <t>P8S4_180109_356_A01</t>
  </si>
  <si>
    <t>P8S4_180109_357_A01</t>
  </si>
  <si>
    <t>P8S4_180109_358_A01</t>
  </si>
  <si>
    <t>P8S4_180109_359_A01</t>
  </si>
  <si>
    <t>P8S4_180109_360_A01</t>
  </si>
  <si>
    <t>P8S4_180110_351_A01</t>
  </si>
  <si>
    <t>P8S4_180110_352_A01</t>
  </si>
  <si>
    <t>P8S4_180110_353_A01</t>
  </si>
  <si>
    <t>P8S4_180110_354_A01</t>
  </si>
  <si>
    <t>P8S4_180111_351_A01</t>
  </si>
  <si>
    <t>P8S4_180111_352_A01</t>
  </si>
  <si>
    <t>P8S4_180111_353_A01</t>
  </si>
  <si>
    <t>P8S4_180112_351_A01</t>
  </si>
  <si>
    <t>P8S4_180112_352_A01</t>
  </si>
  <si>
    <t>P8S4_180112_353_A01</t>
  </si>
  <si>
    <t>P8S4_180112_354_A01</t>
  </si>
  <si>
    <t>P8S4_180112_355_A01</t>
  </si>
  <si>
    <t>P8S4_180117_351_A01</t>
  </si>
  <si>
    <t>P8S4_180117_352_A01</t>
  </si>
  <si>
    <t>P8S4_180118_351_A01</t>
  </si>
  <si>
    <t>P8S4_180118_352_A01</t>
  </si>
  <si>
    <t>P8S4_180118_353_A01</t>
  </si>
  <si>
    <t>P8S4_180119_351_A01</t>
  </si>
  <si>
    <t>P8S4_180119_352_A01</t>
  </si>
  <si>
    <t>P8S4_180119_353_A01</t>
  </si>
  <si>
    <t>P8S4_180119_354_A01</t>
  </si>
  <si>
    <t>P8S4_180119_355_A01</t>
  </si>
  <si>
    <t>P8S4_180122_351_A01</t>
  </si>
  <si>
    <t>P8S4_180122_352_A01</t>
  </si>
  <si>
    <t>P8S4_180122_353_A01</t>
  </si>
  <si>
    <t>P8S4_180122_354_A01</t>
  </si>
  <si>
    <t>P8S4_180122_355_A01</t>
  </si>
  <si>
    <t>P8S4_180122_356_A01</t>
  </si>
  <si>
    <t>P8S4_180122_357_A01</t>
  </si>
  <si>
    <t>P8S4_180123_351_A01</t>
  </si>
  <si>
    <t>P8S4_180123_352_A01</t>
  </si>
  <si>
    <t>P8S4_180124_351_A01</t>
  </si>
  <si>
    <t>P8S4_180124_352_A01</t>
  </si>
  <si>
    <t>P8S4_180124_353_A01</t>
  </si>
  <si>
    <t>P8S4_180124_354_A01</t>
  </si>
  <si>
    <t>P8S4_180124_355_A01</t>
  </si>
  <si>
    <t>P8S4_180124_356_A01</t>
  </si>
  <si>
    <t>P8S4_180124_357_A01</t>
  </si>
  <si>
    <t>P8S4_180125_351_A01</t>
  </si>
  <si>
    <t>P8S4_180125_352_A01</t>
  </si>
  <si>
    <t>P8S4_180130_351_A01</t>
  </si>
  <si>
    <t>P8S4_180130_352_A01</t>
  </si>
  <si>
    <t>P8S4_180130_353_A01</t>
  </si>
  <si>
    <t>P8S4_180130_354_A01</t>
  </si>
  <si>
    <t>P8S4_180131_351_A01</t>
  </si>
  <si>
    <t>P8S4_180131_352_A01</t>
  </si>
  <si>
    <t>P8S4_180131_353_A01</t>
  </si>
  <si>
    <t>P8S4_180131_354_A01</t>
  </si>
  <si>
    <t>P8S4_180131_355_A01</t>
  </si>
  <si>
    <t>P8S4_180201_351_A01</t>
  </si>
  <si>
    <t>P8S4_180201_352_A01</t>
  </si>
  <si>
    <t>P8S4_180201_353_A01</t>
  </si>
  <si>
    <t>P8S4_180201_354_A01</t>
  </si>
  <si>
    <t>P8S4_180201_355_A01</t>
  </si>
  <si>
    <t>P8S4_180201_356_A01</t>
  </si>
  <si>
    <t>P8S4_180202_351_A01</t>
  </si>
  <si>
    <t>P8S4_180202_352_A01</t>
  </si>
  <si>
    <t>P8S4_180202_353_A01</t>
  </si>
  <si>
    <t>P8S4_180202_354_A01</t>
  </si>
  <si>
    <t>P8S4_180205_351_A01</t>
  </si>
  <si>
    <t>P8S4_180205_352_A01</t>
  </si>
  <si>
    <t>P8S4_180205_353_A01</t>
  </si>
  <si>
    <t>P8S4_180205_354_A01</t>
  </si>
  <si>
    <t>P8S4_180205_355_A01</t>
  </si>
  <si>
    <t>P8S4_180206_351_A01</t>
  </si>
  <si>
    <t>P8S4_180206_352_A01</t>
  </si>
  <si>
    <t>P8S4_180206_353_A01</t>
  </si>
  <si>
    <t>P8S4_180206_354_A01</t>
  </si>
  <si>
    <t>P8S4_180206_355_A01</t>
  </si>
  <si>
    <t>P8S4_180206_356_A01</t>
  </si>
  <si>
    <t>P8S4_180207_351_A01</t>
  </si>
  <si>
    <t>P8S4_180207_352_A01</t>
  </si>
  <si>
    <t>P8S4_180207_353_A01</t>
  </si>
  <si>
    <t>P8S4_180207_354_A01</t>
  </si>
  <si>
    <t>P8S4_180207_355_A01</t>
  </si>
  <si>
    <t>P8S4_180207_356_A01</t>
  </si>
  <si>
    <t>P8S4_180209_351_A01</t>
  </si>
  <si>
    <t>P8S4_180209_352_A01</t>
  </si>
  <si>
    <t>P8S4_180209_353_A01</t>
  </si>
  <si>
    <t>P8S4_180209_354_A01</t>
  </si>
  <si>
    <t>P8S4_180209_355_A01</t>
  </si>
  <si>
    <t>P8S4_180209_356_A01</t>
  </si>
  <si>
    <t>P8S4_180209_357_A01</t>
  </si>
  <si>
    <t>P8S4_180209_358_A01</t>
  </si>
  <si>
    <t>P8S4_180209_359_A01</t>
  </si>
  <si>
    <t>P8S4_180212_351_A01</t>
  </si>
  <si>
    <t>P8S4_180212_352_A01</t>
  </si>
  <si>
    <t>P8S4_180212_353_A01</t>
  </si>
  <si>
    <t>P8S4_180212_354_A01</t>
  </si>
  <si>
    <t>P8S4_180212_355_A01</t>
  </si>
  <si>
    <t>P8S4_180212_356_A01</t>
  </si>
  <si>
    <t>P8S4_180213_351_A01</t>
  </si>
  <si>
    <t>P8S4_180213_352_A01</t>
  </si>
  <si>
    <t>P8S4_180213_353_A01</t>
  </si>
  <si>
    <t>P8S4_180213_354_A01</t>
  </si>
  <si>
    <t>P8S4_180213_355_A01</t>
  </si>
  <si>
    <t>P8S4_180213_356_A01</t>
  </si>
  <si>
    <t>P8S4_180214_351_A01</t>
  </si>
  <si>
    <t>P8S4_180214_352_A01</t>
  </si>
  <si>
    <t>P8S4_180214_353_A01</t>
  </si>
  <si>
    <t>P8S4_180214_354_A01</t>
  </si>
  <si>
    <t>P8S4_180214_355_A01</t>
  </si>
  <si>
    <t>P8S4_180214_356_A01</t>
  </si>
  <si>
    <t>P8S4_180216_351_A01</t>
  </si>
  <si>
    <t>P8S4_180216_352_A01</t>
  </si>
  <si>
    <t>P8S4_180216_353_A01</t>
  </si>
  <si>
    <t>P8S4_180216_354_A01</t>
  </si>
  <si>
    <t>P8S4_180216_355_A01</t>
  </si>
  <si>
    <t>P8S4_180216_356_A01</t>
  </si>
  <si>
    <t>P8S4_180216_357_A01</t>
  </si>
  <si>
    <t>P8S4_180219_351_A01</t>
  </si>
  <si>
    <t>P8S4_180219_352_A01</t>
  </si>
  <si>
    <t>P8S4_180219_353_A01</t>
  </si>
  <si>
    <t>P8S4_180219_354_A01</t>
  </si>
  <si>
    <t>P8S4_180219_355_A01</t>
  </si>
  <si>
    <t>P8S4_180219_356_A01</t>
  </si>
  <si>
    <t>P8S4_180220_351_A01</t>
  </si>
  <si>
    <t>P8S4_180220_352_A01</t>
  </si>
  <si>
    <t>P8S4_180220_353_A01</t>
  </si>
  <si>
    <t>P8S4_180220_354_A01</t>
  </si>
  <si>
    <t>P8S4_180220_355_A01</t>
  </si>
  <si>
    <t>P8S4_180220_356_A01</t>
  </si>
  <si>
    <t>P8S4_180220_357_A01</t>
  </si>
  <si>
    <t>P8S4_180220_358_A01</t>
  </si>
  <si>
    <t>P8S4_180220_359_A01</t>
  </si>
  <si>
    <t>P8S4_180221_351_A01</t>
  </si>
  <si>
    <t>P8S4_180221_352_A01</t>
  </si>
  <si>
    <t>P8S4_180221_353_A01</t>
  </si>
  <si>
    <t>P8S4_180221_354_A01</t>
  </si>
  <si>
    <t>P8S4_180221_355_A01</t>
  </si>
  <si>
    <t>P8S4_180223_351_A01</t>
  </si>
  <si>
    <t>P8S4_180223_352_A01</t>
  </si>
  <si>
    <t>P8S4_180223_353_A01</t>
  </si>
  <si>
    <t>P8S4_180223_354_A01</t>
  </si>
  <si>
    <t>P8S4_180223_355_A01</t>
  </si>
  <si>
    <t>P8S4_180223_356_A01</t>
  </si>
  <si>
    <t>P8S4_180223_357_A01</t>
  </si>
  <si>
    <t>P8S4_180223_358_A01</t>
  </si>
  <si>
    <t>P8S4_180223_359_A01</t>
  </si>
  <si>
    <t>P8S4_180226_351_A01</t>
  </si>
  <si>
    <t>P8S4_180226_352_A01</t>
  </si>
  <si>
    <t>P8S4_180226_353_A01</t>
  </si>
  <si>
    <t>P8S4_180226_354_A01</t>
  </si>
  <si>
    <t>P8S4_180227_351_A01</t>
  </si>
  <si>
    <t>P8S4_180227_352_A01</t>
  </si>
  <si>
    <t>P8S4_180227_353_A01</t>
  </si>
  <si>
    <t>P8S4_180227_354_A01</t>
  </si>
  <si>
    <t>P8S4_180227_355_A01</t>
  </si>
  <si>
    <t>P8S4_180227_356_A01</t>
  </si>
  <si>
    <t>P8S4_180228_351_A01</t>
  </si>
  <si>
    <t>P8S4_180228_352_A01</t>
  </si>
  <si>
    <t>P8S4_180228_353_A01</t>
  </si>
  <si>
    <t>P8S4_180228_354_A01</t>
  </si>
  <si>
    <t>P8S4_180228_355_A01</t>
  </si>
  <si>
    <t>P8S4_180228_356_A01</t>
  </si>
  <si>
    <t>P8S4_180302_351_A01</t>
  </si>
  <si>
    <t>P8S4_180302_352_A01</t>
  </si>
  <si>
    <t>P8S4_180302_353_A01</t>
  </si>
  <si>
    <t>P8S4_180302_354_A01</t>
  </si>
  <si>
    <t>P8S4_180302_355_A01</t>
  </si>
  <si>
    <t>P8S4_180302_356_A01</t>
  </si>
  <si>
    <t>P8S4_180305_351_A01</t>
  </si>
  <si>
    <t>P8S4_180305_352_A01</t>
  </si>
  <si>
    <t>P8S4_180305_353_A01</t>
  </si>
  <si>
    <t>P8S4_180305_354_A01</t>
  </si>
  <si>
    <t>P8S4_180305_355_A01</t>
  </si>
  <si>
    <t>P8S4_180305_356_A01</t>
  </si>
  <si>
    <t>P8S4_180305_357_A01</t>
  </si>
  <si>
    <t>P8S4_180306_351_A01</t>
  </si>
  <si>
    <t>P8S4_180306_352_A01</t>
  </si>
  <si>
    <t>P8S4_180306_353_A01</t>
  </si>
  <si>
    <t>P8S4_180306_354_A01</t>
  </si>
  <si>
    <t>P8S4_180306_355_A01</t>
  </si>
  <si>
    <t>P8S4_180306_356_A01</t>
  </si>
  <si>
    <t>P8S4_180307_351_A01</t>
  </si>
  <si>
    <t>P8S4_180307_352_A01</t>
  </si>
  <si>
    <t>P8S4_180307_353_A01</t>
  </si>
  <si>
    <t>P8S4_180307_354_A01</t>
  </si>
  <si>
    <t>P8S4_180307_355_A01</t>
  </si>
  <si>
    <t>P8S4_180307_356_A01</t>
  </si>
  <si>
    <t>P8S4_180307_357_A01</t>
  </si>
  <si>
    <t>P8S4_180309_351_A01</t>
  </si>
  <si>
    <t>P8S4_180309_352_A01</t>
  </si>
  <si>
    <t>P8S4_180309_353_A01</t>
  </si>
  <si>
    <t>P8S4_180309_354_A01</t>
  </si>
  <si>
    <t>P8S4_180312_351_A01</t>
  </si>
  <si>
    <t>P8S4_180312_352_A01</t>
  </si>
  <si>
    <t>P8S4_180312_353_A01</t>
  </si>
  <si>
    <t>P8S4_180312_354_A01</t>
  </si>
  <si>
    <t>P8S4_180312_355_A01</t>
  </si>
  <si>
    <t>P8S4_180313_351_A01</t>
  </si>
  <si>
    <t>P8S4_180313_352_A01</t>
  </si>
  <si>
    <t>P8S4_180313_353_A01</t>
  </si>
  <si>
    <t>P8S4_180313_354_A01</t>
  </si>
  <si>
    <t>P8S4_180313_355_A01</t>
  </si>
  <si>
    <t>P8S4_180313_356_A01</t>
  </si>
  <si>
    <t>P8S4_180313_357_A01</t>
  </si>
  <si>
    <t>P8S4_180313_358_A01</t>
  </si>
  <si>
    <t>P8S4_180313_359_A01</t>
  </si>
  <si>
    <t>P8S4_180313_360_A01</t>
  </si>
  <si>
    <t>P8S4_180314_351_A01</t>
  </si>
  <si>
    <t>P8S4_180314_352_A01</t>
  </si>
  <si>
    <t>P8S4_180314_353_A01</t>
  </si>
  <si>
    <t>P8S4_180314_354_A01</t>
  </si>
  <si>
    <t>P8S4_180314_355_A01</t>
  </si>
  <si>
    <t>P8S4_180314_356_A01</t>
  </si>
  <si>
    <t>P8S4_180314_357_A01</t>
  </si>
  <si>
    <t>P8S4_180316_351_A01</t>
  </si>
  <si>
    <t>P8S4_180316_352_A01</t>
  </si>
  <si>
    <t>P8S4_180316_353_A01</t>
  </si>
  <si>
    <t>P8S4_180316_354_A01</t>
  </si>
  <si>
    <t>P8S4_180316_355_A01</t>
  </si>
  <si>
    <t>P8S4_180316_356_A01</t>
  </si>
  <si>
    <t>P8S4_180316_357_A01</t>
  </si>
  <si>
    <t>P8S4_180319_351_A01</t>
  </si>
  <si>
    <t>P8S4_180319_352_A01</t>
  </si>
  <si>
    <t>P8S4_180319_353_A01</t>
  </si>
  <si>
    <t>P8S4_180319_354_A01</t>
  </si>
  <si>
    <t>P8S4_180319_355_A01</t>
  </si>
  <si>
    <t>P8S4_180319_356_A01</t>
  </si>
  <si>
    <t>P8S4_180319_357_A01</t>
  </si>
  <si>
    <t>P8S4_180319_358_A01</t>
  </si>
  <si>
    <t>P8S4_180320_351_A01</t>
  </si>
  <si>
    <t>P8S4_180320_352_A01</t>
  </si>
  <si>
    <t>P8S4_180320_353_A01</t>
  </si>
  <si>
    <t>P8S4_180320_354_A01</t>
  </si>
  <si>
    <t>P8S4_180320_355_A01</t>
  </si>
  <si>
    <t>P8S4_180320_356_A01</t>
  </si>
  <si>
    <t>P8S4_180320_357_A01</t>
  </si>
  <si>
    <t>P8S4_180320_358_A01</t>
  </si>
  <si>
    <t>P8S4_180320_359_A01</t>
  </si>
  <si>
    <t>P8S4_180320_360_A01</t>
  </si>
  <si>
    <t>P8S4_180320_361_A01</t>
  </si>
  <si>
    <t>P8S4_180320_362_A01</t>
  </si>
  <si>
    <t>P8S4_180321_351_A01</t>
  </si>
  <si>
    <t>P8S4_180321_352_A01</t>
  </si>
  <si>
    <t>P8S4_180321_353_A01</t>
  </si>
  <si>
    <t>P8S4_180321_354_A01</t>
  </si>
  <si>
    <t>P8S4_180321_355_A01</t>
  </si>
  <si>
    <t>P8S4_180327_351_A01</t>
  </si>
  <si>
    <t>P8S4_180327_352_A01</t>
  </si>
  <si>
    <t>P8S4_180327_353_A01</t>
  </si>
  <si>
    <t>P8S4_180327_354_A01</t>
  </si>
  <si>
    <t>P8S4_180327_355_A01</t>
  </si>
  <si>
    <t>P8S4_180327_356_A01</t>
  </si>
  <si>
    <t>P8S4_180327_357_A01</t>
  </si>
  <si>
    <t>P8S4_180327_358_A01</t>
  </si>
  <si>
    <t>P8S4_180328_351_A01</t>
  </si>
  <si>
    <t>P8S4_180328_352_A01</t>
  </si>
  <si>
    <t>P8S4_180328_353_A01</t>
  </si>
  <si>
    <t>P8S4_180328_354_A01</t>
  </si>
  <si>
    <t>P8S4_180328_355_A01</t>
  </si>
  <si>
    <t>P8S4_180330_351_A01</t>
  </si>
  <si>
    <t>P8S4_180330_352_A01</t>
  </si>
  <si>
    <t>P8S4_180330_353_A01</t>
  </si>
  <si>
    <t>P8S4_180330_354_A01</t>
  </si>
  <si>
    <t>P8S4_180330_355_A01</t>
  </si>
  <si>
    <t>P8S4_180330_356_A01</t>
  </si>
  <si>
    <t>P8S4_180330_357_A01</t>
  </si>
  <si>
    <t>P8S4_180402_351_A01</t>
  </si>
  <si>
    <t>P8S4_180402_352_A01</t>
  </si>
  <si>
    <t>P8S4_180402_353_A01</t>
  </si>
  <si>
    <t>P8S4_180402_354_A01</t>
  </si>
  <si>
    <t>P8S4_180402_355_A01</t>
  </si>
  <si>
    <t>P8S4_180402_356_A01</t>
  </si>
  <si>
    <t>P8S4_180403_351_A01</t>
  </si>
  <si>
    <t>P8S4_180403_352_A01</t>
  </si>
  <si>
    <t>P8S4_180403_353_A01</t>
  </si>
  <si>
    <t>P8S4_180403_354_A01</t>
  </si>
  <si>
    <t>P8S4_180403_355_A01</t>
  </si>
  <si>
    <t>P8S4_180403_356_A01</t>
  </si>
  <si>
    <t>P8S4_180404_351_A01</t>
  </si>
  <si>
    <t>P8S4_180404_352_A01</t>
  </si>
  <si>
    <t>P8S4_180404_353_A01</t>
  </si>
  <si>
    <t>P8S4_180404_354_A01</t>
  </si>
  <si>
    <t>P8S4_180404_355_A01</t>
  </si>
  <si>
    <t>P8S4_180404_356_A01</t>
  </si>
  <si>
    <t>P8S4_180404_357_A01</t>
  </si>
  <si>
    <t>P8S4_180404_358_A01</t>
  </si>
  <si>
    <t>P8S4_180406_351_A01</t>
  </si>
  <si>
    <t>P8S4_180406_352_A01</t>
  </si>
  <si>
    <t>P8S4_180406_353_A01</t>
  </si>
  <si>
    <t>P8S4_180406_354_A01</t>
  </si>
  <si>
    <t>P8S4_180406_355_A01</t>
  </si>
  <si>
    <t>P8S4_180406_356_A01</t>
  </si>
  <si>
    <t>P8S4_180406_357_A01</t>
  </si>
  <si>
    <t>P8S4_180406_358_A01</t>
  </si>
  <si>
    <t>P8S4_180409_351_A01</t>
  </si>
  <si>
    <t>P8S4_180409_352_A01</t>
  </si>
  <si>
    <t>P8S4_180409_353_A01</t>
  </si>
  <si>
    <t>P8S4_180409_354_A01</t>
  </si>
  <si>
    <t>P8S4_180409_355_A01</t>
  </si>
  <si>
    <t>P8S4_180409_356_A01</t>
  </si>
  <si>
    <t>P8S4_180409_357_A01</t>
  </si>
  <si>
    <t>P8S4_180409_358_A01</t>
  </si>
  <si>
    <t>P8S4_180409_359_A01</t>
  </si>
  <si>
    <t>P8S4_180410_351_A01</t>
  </si>
  <si>
    <t>P8S4_180410_352_A01</t>
  </si>
  <si>
    <t>P8S4_180410_353_A01</t>
  </si>
  <si>
    <t>P8S4_180410_354_A01</t>
  </si>
  <si>
    <t>P8S4_180410_355_A01</t>
  </si>
  <si>
    <t>P8S4_180410_356_A01</t>
  </si>
  <si>
    <t>P8S4_180410_357_A01</t>
  </si>
  <si>
    <t>P8S4_180411_351_A01</t>
  </si>
  <si>
    <t>P8S4_180411_352_A01</t>
  </si>
  <si>
    <t>P8S4_180411_353_A01</t>
  </si>
  <si>
    <t>P8S4_180411_354_A01</t>
  </si>
  <si>
    <t>P8S4_180411_355_A01</t>
  </si>
  <si>
    <t>P8S4_180411_356_A01</t>
  </si>
  <si>
    <t>P8S4_180411_357_A01</t>
  </si>
  <si>
    <t>P8S4_180411_358_A01</t>
  </si>
  <si>
    <t>P8S4_180413_351_A01</t>
  </si>
  <si>
    <t>P8S4_180413_352_A01</t>
  </si>
  <si>
    <t>P8S4_180413_353_A01</t>
  </si>
  <si>
    <t>P8S4_180413_354_A01</t>
  </si>
  <si>
    <t>P8S4_180413_355_A01</t>
  </si>
  <si>
    <t>P8S4_180413_356_A01</t>
  </si>
  <si>
    <t>P8S4_180413_357_A01</t>
  </si>
  <si>
    <t>P8S4_180413_358_A01</t>
  </si>
  <si>
    <t>P8S4_180417_351_A01</t>
  </si>
  <si>
    <t>P8S4_180417_352_A01</t>
  </si>
  <si>
    <t>P8S4_180417_353_A01</t>
  </si>
  <si>
    <t>P8S4_180417_354_A01</t>
  </si>
  <si>
    <t>P8S4_180417_355_A01</t>
  </si>
  <si>
    <t>P8S4_180417_356_A01</t>
  </si>
  <si>
    <t>P8S4_180417_357_A01</t>
  </si>
  <si>
    <t>P8S4_180417_358_A01</t>
  </si>
  <si>
    <t>P8S4_180417_359_A01</t>
  </si>
  <si>
    <t>P8S4_180417_360_A01</t>
  </si>
  <si>
    <t>P8S4_180417_361_A01</t>
  </si>
  <si>
    <t>P8S4_180417_362_A01</t>
  </si>
  <si>
    <t>P8S4_180417_363_A01</t>
  </si>
  <si>
    <t>P8S4_180417_364_A01</t>
  </si>
  <si>
    <t>P8S4_180417_365_A01</t>
  </si>
  <si>
    <t>P8S4_180417_366_A01</t>
  </si>
  <si>
    <t>P8S4_180417_367_A01</t>
  </si>
  <si>
    <t>P8S4_180418_351_A01</t>
  </si>
  <si>
    <t>P8S4_180418_352_A01</t>
  </si>
  <si>
    <t>P8S4_180418_353_A01</t>
  </si>
  <si>
    <t>P8S4_180418_354_A01</t>
  </si>
  <si>
    <t>P8S4_180418_355_A01</t>
  </si>
  <si>
    <t>P8S4_180418_356_A01</t>
  </si>
  <si>
    <t>P8S4_180423_351_A01</t>
  </si>
  <si>
    <t>P8S4_180423_352_A01</t>
  </si>
  <si>
    <t>P8S4_180423_353_A01</t>
  </si>
  <si>
    <t>P8S4_180423_354_A01</t>
  </si>
  <si>
    <t>P8S4_180423_355_A01</t>
  </si>
  <si>
    <t>P8S4_180423_356_A01</t>
  </si>
  <si>
    <t>P8S4_180423_357_A01</t>
  </si>
  <si>
    <t>P8S4_180423_358_A01</t>
  </si>
  <si>
    <t>P8S4_180424_351_A01</t>
  </si>
  <si>
    <t>P8S4_180424_352_A01</t>
  </si>
  <si>
    <t>P8S4_180424_353_A01</t>
  </si>
  <si>
    <t>P8S4_180424_354_A01</t>
  </si>
  <si>
    <t>P8S4_180424_355_A01</t>
  </si>
  <si>
    <t>P8S4_180424_356_A01</t>
  </si>
  <si>
    <t>P8S4_180424_357_A01</t>
  </si>
  <si>
    <t>P8S4_180424_358_A01</t>
  </si>
  <si>
    <t>P8S4_180424_359_A01</t>
  </si>
  <si>
    <t>P8S4_180424_360_A01</t>
  </si>
  <si>
    <t>P8S4_180424_361_A01</t>
  </si>
  <si>
    <t>P8S4_180424_362_A01</t>
  </si>
  <si>
    <t>P8S4_180424_363_A01</t>
  </si>
  <si>
    <t>P8S4_180424_364_A01</t>
  </si>
  <si>
    <t>P8S4_180424_365_A01</t>
  </si>
  <si>
    <t>P8S4_180424_366_A01</t>
  </si>
  <si>
    <t>P8S4_180425_351_A01</t>
  </si>
  <si>
    <t>P8S4_180425_352_A01</t>
  </si>
  <si>
    <t>P8S4_180425_353_A01</t>
  </si>
  <si>
    <t>P8S4_180425_354_A01</t>
  </si>
  <si>
    <t>P8S4_180425_355_A01</t>
  </si>
  <si>
    <t>P8S4_180425_356_A01</t>
  </si>
  <si>
    <t>P8S4_180427_351_A01</t>
  </si>
  <si>
    <t>P8S4_180427_352_A01</t>
  </si>
  <si>
    <t>P8S4_180427_353_A01</t>
  </si>
  <si>
    <t>P8S4_180427_354_A01</t>
  </si>
  <si>
    <t>P8S4_180427_355_A01</t>
  </si>
  <si>
    <t>P8S4_180427_356_A01</t>
  </si>
  <si>
    <t>P8S4_180427_357_A01</t>
  </si>
  <si>
    <t>P8S4_180430_351_A01</t>
  </si>
  <si>
    <t>P8S4_180430_352_A01</t>
  </si>
  <si>
    <t>P8S4_180430_353_A01</t>
  </si>
  <si>
    <t>P8S4_180430_354_A01</t>
  </si>
  <si>
    <t>P8S4_180430_355_A01</t>
  </si>
  <si>
    <t>P8S4_180430_356_A01</t>
  </si>
  <si>
    <t>P8S4_180430_357_A01</t>
  </si>
  <si>
    <t>P8S4_180430_358_A01</t>
  </si>
  <si>
    <t>P8S4_180501_351_A01</t>
  </si>
  <si>
    <t>P8S4_180501_352_A01</t>
  </si>
  <si>
    <t>P8S4_180501_353_A01</t>
  </si>
  <si>
    <t>P8S4_180501_354_A01</t>
  </si>
  <si>
    <t>P8S4_180501_355_A01</t>
  </si>
  <si>
    <t>P8S4_180501_356_A01</t>
  </si>
  <si>
    <t>P8S4_180501_357_A01</t>
  </si>
  <si>
    <t>P8S4_180501_358_A01</t>
  </si>
  <si>
    <t>P8S4_180502_351_A01</t>
  </si>
  <si>
    <t>P8S4_180502_352_A01</t>
  </si>
  <si>
    <t>P8S4_180502_353_A01</t>
  </si>
  <si>
    <t>P8S4_180502_354_A01</t>
  </si>
  <si>
    <t>P8S4_180502_355_A01</t>
  </si>
  <si>
    <t>P8S4_180502_356_A01</t>
  </si>
  <si>
    <t>P8S4_180502_357_A01</t>
  </si>
  <si>
    <t>P8S4_180502_358_A01</t>
  </si>
  <si>
    <t>P8S4_180502_359_A01</t>
  </si>
  <si>
    <t>P8S4_180504_351_A01</t>
  </si>
  <si>
    <t>P8S4_180504_352_A01</t>
  </si>
  <si>
    <t>P8S4_180504_353_A01</t>
  </si>
  <si>
    <t>P8S4_180504_354_A01</t>
  </si>
  <si>
    <t>P8S4_180504_355_A01</t>
  </si>
  <si>
    <t>P8S4_180504_356_A01</t>
  </si>
  <si>
    <t>P8S4_180507_351_A01</t>
  </si>
  <si>
    <t>P8S4_180507_352_A01</t>
  </si>
  <si>
    <t>P8S4_180507_353_A01</t>
  </si>
  <si>
    <t>P8S4_180507_354_A01</t>
  </si>
  <si>
    <t>P8S4_180507_355_A01</t>
  </si>
  <si>
    <t>P8S4_180507_356_A01</t>
  </si>
  <si>
    <t>P8S4_180507_357_A01</t>
  </si>
  <si>
    <t>P8S4_180507_358_A01</t>
  </si>
  <si>
    <t>P8S4_180508_351_A01</t>
  </si>
  <si>
    <t>P8S4_180508_352_A01</t>
  </si>
  <si>
    <t>P8S4_180508_353_A01</t>
  </si>
  <si>
    <t>P8S4_180508_354_A01</t>
  </si>
  <si>
    <t>P8S4_180508_355_A01</t>
  </si>
  <si>
    <t>P8S4_180508_356_A01</t>
  </si>
  <si>
    <t>P8S4_180508_357_A01</t>
  </si>
  <si>
    <t>P8S4_180508_358_A01</t>
  </si>
  <si>
    <t>P8S4_180508_359_A01</t>
  </si>
  <si>
    <t>P8S4_180508_360_A01</t>
  </si>
  <si>
    <t>P8S4_180508_361_A01</t>
  </si>
  <si>
    <t>P8S4_180508_362_A01</t>
  </si>
  <si>
    <t>P8S4_180508_363_A01</t>
  </si>
  <si>
    <t>P8S4_180508_364_A01</t>
  </si>
  <si>
    <t>P8S4_180508_365_A01</t>
  </si>
  <si>
    <t>P8S4_180508_366_A01</t>
  </si>
  <si>
    <t>P8S4_180508_367_A01</t>
  </si>
  <si>
    <t>P8S4_180509_351_A01</t>
  </si>
  <si>
    <t>P8S4_180509_352_A01</t>
  </si>
  <si>
    <t>P8S4_180509_353_A01</t>
  </si>
  <si>
    <t>P8S4_180509_354_A01</t>
  </si>
  <si>
    <t>P8S4_180509_355_A01</t>
  </si>
  <si>
    <t>P8S4_180509_356_A01</t>
  </si>
  <si>
    <t>P8S4_180514_351_A01</t>
  </si>
  <si>
    <t>P8S4_180514_352_A01</t>
  </si>
  <si>
    <t>P8S4_180514_353_A01</t>
  </si>
  <si>
    <t>P8S4_180514_354_A01</t>
  </si>
  <si>
    <t>P8S4_180514_355_A01</t>
  </si>
  <si>
    <t>P8S4_180514_356_A01</t>
  </si>
  <si>
    <t>P8S4_180514_357_A01</t>
  </si>
  <si>
    <t>P8S4_180515_351_A01</t>
  </si>
  <si>
    <t>P8S4_180515_352_A01</t>
  </si>
  <si>
    <t>P8S4_180515_353_A01</t>
  </si>
  <si>
    <t>P8S4_180516_351_A01</t>
  </si>
  <si>
    <t>P8S4_180516_352_A01</t>
  </si>
  <si>
    <t>P8S4_180516_353_A01</t>
  </si>
  <si>
    <t>P8S4_180516_354_A01</t>
  </si>
  <si>
    <t>P8S4_180516_355_A01</t>
  </si>
  <si>
    <t>P8S4_180516_356_A01</t>
  </si>
  <si>
    <t>P8S4_180516_357_A01</t>
  </si>
  <si>
    <t>P8S4_180516_358_A01</t>
  </si>
  <si>
    <t>passed</t>
  </si>
  <si>
    <t>failed</t>
  </si>
  <si>
    <t>63x go</t>
  </si>
  <si>
    <t>63x no go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</si>
</sst>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7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409</v>
      </c>
      <c r="B2" t="s">
        <v>6</v>
      </c>
      <c r="C2" t="s">
        <v>779</v>
      </c>
      <c r="D2" s="2">
        <v>43011.73591073079</v>
      </c>
      <c r="E2" t="s">
        <v>1552</v>
      </c>
      <c r="G2">
        <f>HYPERLINK("http://lims2/focal_plane_image_series?id=603900124")</f>
        <v>0</v>
      </c>
    </row>
    <row r="3" spans="1:7">
      <c r="A3" s="1">
        <v>2182</v>
      </c>
      <c r="B3" t="s">
        <v>7</v>
      </c>
      <c r="C3" t="s">
        <v>780</v>
      </c>
      <c r="D3" s="2">
        <v>43011.73633840993</v>
      </c>
      <c r="E3" t="s">
        <v>1552</v>
      </c>
      <c r="G3">
        <f>HYPERLINK("http://lims2/focal_plane_image_series?id=603900124")</f>
        <v>0</v>
      </c>
    </row>
    <row r="4" spans="1:7">
      <c r="A4" s="1">
        <v>1290</v>
      </c>
      <c r="B4" t="s">
        <v>8</v>
      </c>
      <c r="C4" t="s">
        <v>781</v>
      </c>
      <c r="D4" s="2">
        <v>43011.73670359147</v>
      </c>
      <c r="E4" t="s">
        <v>1552</v>
      </c>
      <c r="G4">
        <f>HYPERLINK("http://lims2/focal_plane_image_series?id=603900124")</f>
        <v>0</v>
      </c>
    </row>
    <row r="5" spans="1:7">
      <c r="A5" s="1">
        <v>2672</v>
      </c>
      <c r="B5" t="s">
        <v>9</v>
      </c>
      <c r="C5" t="s">
        <v>782</v>
      </c>
      <c r="D5" s="2">
        <v>43011.73702910913</v>
      </c>
      <c r="E5" t="s">
        <v>1552</v>
      </c>
      <c r="G5">
        <f>HYPERLINK("http://lims2/focal_plane_image_series?id=603900124")</f>
        <v>0</v>
      </c>
    </row>
    <row r="6" spans="1:7">
      <c r="A6" s="1">
        <v>598</v>
      </c>
      <c r="B6" t="s">
        <v>10</v>
      </c>
      <c r="C6" t="s">
        <v>783</v>
      </c>
      <c r="D6" s="2">
        <v>43011.73746438627</v>
      </c>
      <c r="E6" t="s">
        <v>1552</v>
      </c>
      <c r="G6">
        <f>HYPERLINK("http://lims2/focal_plane_image_series?id=603900124")</f>
        <v>0</v>
      </c>
    </row>
    <row r="7" spans="1:7">
      <c r="A7" s="1">
        <v>1410</v>
      </c>
      <c r="B7" t="s">
        <v>11</v>
      </c>
      <c r="C7" t="s">
        <v>784</v>
      </c>
      <c r="D7" s="2">
        <v>43011.73786424127</v>
      </c>
      <c r="E7" t="s">
        <v>1552</v>
      </c>
      <c r="G7">
        <f>HYPERLINK("http://lims2/focal_plane_image_series?id=603900124")</f>
        <v>0</v>
      </c>
    </row>
    <row r="8" spans="1:7">
      <c r="A8" s="1">
        <v>1710</v>
      </c>
      <c r="B8" t="s">
        <v>12</v>
      </c>
      <c r="C8" t="s">
        <v>785</v>
      </c>
      <c r="D8" s="2">
        <v>43011.7384539987</v>
      </c>
      <c r="E8" t="s">
        <v>1552</v>
      </c>
      <c r="G8">
        <f>HYPERLINK("http://lims2/focal_plane_image_series?id=603900124")</f>
        <v>0</v>
      </c>
    </row>
    <row r="9" spans="1:7">
      <c r="A9" s="1">
        <v>1319</v>
      </c>
      <c r="B9" t="s">
        <v>13</v>
      </c>
      <c r="C9" t="s">
        <v>786</v>
      </c>
      <c r="D9" s="2">
        <v>43011.73872967407</v>
      </c>
      <c r="E9" t="s">
        <v>1552</v>
      </c>
      <c r="G9">
        <f>HYPERLINK("http://lims2/focal_plane_image_series?id=603900124")</f>
        <v>0</v>
      </c>
    </row>
    <row r="10" spans="1:7">
      <c r="A10" s="1">
        <v>697</v>
      </c>
      <c r="B10" t="s">
        <v>14</v>
      </c>
      <c r="C10" t="s">
        <v>787</v>
      </c>
      <c r="D10" s="2">
        <v>43010.76396035221</v>
      </c>
      <c r="E10" t="s">
        <v>1552</v>
      </c>
      <c r="F10" t="s">
        <v>1554</v>
      </c>
      <c r="G10">
        <f>HYPERLINK("http://lims2/focal_plane_image_series?id=643497668")</f>
        <v>0</v>
      </c>
    </row>
    <row r="11" spans="1:7">
      <c r="A11" s="1">
        <v>2615</v>
      </c>
      <c r="B11" t="s">
        <v>15</v>
      </c>
      <c r="C11" t="s">
        <v>788</v>
      </c>
      <c r="D11" s="2">
        <v>43010.78451354299</v>
      </c>
      <c r="E11" t="s">
        <v>1553</v>
      </c>
      <c r="F11" t="s">
        <v>1555</v>
      </c>
      <c r="G11">
        <f>HYPERLINK("http://lims2/focal_plane_image_series?id=643497668")</f>
        <v>0</v>
      </c>
    </row>
    <row r="12" spans="1:7">
      <c r="A12" s="1">
        <v>2633</v>
      </c>
      <c r="B12" t="s">
        <v>16</v>
      </c>
      <c r="C12" t="s">
        <v>789</v>
      </c>
      <c r="D12" s="2">
        <v>43010.80182769238</v>
      </c>
      <c r="E12" t="s">
        <v>1552</v>
      </c>
      <c r="F12" t="s">
        <v>1555</v>
      </c>
      <c r="G12">
        <f>HYPERLINK("http://lims2/focal_plane_image_series?id=643497668")</f>
        <v>0</v>
      </c>
    </row>
    <row r="13" spans="1:7">
      <c r="A13" s="1">
        <v>851</v>
      </c>
      <c r="B13" t="s">
        <v>17</v>
      </c>
      <c r="C13" t="s">
        <v>790</v>
      </c>
      <c r="D13" s="2">
        <v>43010.88530687452</v>
      </c>
      <c r="E13" t="s">
        <v>1552</v>
      </c>
      <c r="F13" t="s">
        <v>1554</v>
      </c>
      <c r="G13">
        <f>HYPERLINK("http://lims2/focal_plane_image_series?id=643498140")</f>
        <v>0</v>
      </c>
    </row>
    <row r="14" spans="1:7">
      <c r="A14" s="1">
        <v>967</v>
      </c>
      <c r="B14" t="s">
        <v>18</v>
      </c>
      <c r="C14" t="s">
        <v>791</v>
      </c>
      <c r="D14" s="2">
        <v>43010.9095601325</v>
      </c>
      <c r="E14" t="s">
        <v>1552</v>
      </c>
      <c r="F14" t="s">
        <v>1554</v>
      </c>
      <c r="G14">
        <f>HYPERLINK("http://lims2/focal_plane_image_series?id=643498140")</f>
        <v>0</v>
      </c>
    </row>
    <row r="15" spans="1:7">
      <c r="A15" s="1">
        <v>2112</v>
      </c>
      <c r="B15" t="s">
        <v>19</v>
      </c>
      <c r="C15" t="s">
        <v>792</v>
      </c>
      <c r="D15" s="2">
        <v>43010.94114725213</v>
      </c>
      <c r="E15" t="s">
        <v>1552</v>
      </c>
      <c r="F15" t="s">
        <v>1554</v>
      </c>
      <c r="G15">
        <f>HYPERLINK("http://lims2/focal_plane_image_series?id=643498214")</f>
        <v>0</v>
      </c>
    </row>
    <row r="16" spans="1:7">
      <c r="A16" s="1">
        <v>1947</v>
      </c>
      <c r="B16" t="s">
        <v>20</v>
      </c>
      <c r="C16" t="s">
        <v>793</v>
      </c>
      <c r="D16" s="2">
        <v>43010.96202796985</v>
      </c>
      <c r="E16" t="s">
        <v>1553</v>
      </c>
      <c r="F16" t="s">
        <v>1555</v>
      </c>
      <c r="G16">
        <f>HYPERLINK("http://lims2/focal_plane_image_series?id=643498214")</f>
        <v>0</v>
      </c>
    </row>
    <row r="17" spans="1:7">
      <c r="A17" s="1">
        <v>156</v>
      </c>
      <c r="B17" t="s">
        <v>21</v>
      </c>
      <c r="C17" t="s">
        <v>794</v>
      </c>
      <c r="D17" s="2">
        <v>43011.71150519849</v>
      </c>
      <c r="E17" t="s">
        <v>1552</v>
      </c>
      <c r="F17" t="s">
        <v>1554</v>
      </c>
      <c r="G17">
        <f>HYPERLINK("http://lims2/focal_plane_image_series?id=643498317")</f>
        <v>0</v>
      </c>
    </row>
    <row r="18" spans="1:7">
      <c r="A18" s="1">
        <v>2779</v>
      </c>
      <c r="B18" t="s">
        <v>22</v>
      </c>
      <c r="C18" t="s">
        <v>795</v>
      </c>
      <c r="D18" s="2">
        <v>43011.72919684521</v>
      </c>
      <c r="E18" t="s">
        <v>1553</v>
      </c>
      <c r="F18" t="s">
        <v>1555</v>
      </c>
      <c r="G18">
        <f>HYPERLINK("http://lims2/focal_plane_image_series?id=643498317")</f>
        <v>0</v>
      </c>
    </row>
    <row r="19" spans="1:7">
      <c r="A19" s="1">
        <v>1995</v>
      </c>
      <c r="B19" t="s">
        <v>23</v>
      </c>
      <c r="C19" t="s">
        <v>796</v>
      </c>
      <c r="D19" s="2">
        <v>43011.77419794309</v>
      </c>
      <c r="E19" t="s">
        <v>1552</v>
      </c>
      <c r="F19" t="s">
        <v>1554</v>
      </c>
      <c r="G19">
        <f>HYPERLINK("http://lims2/focal_plane_image_series?id=643498742")</f>
        <v>0</v>
      </c>
    </row>
    <row r="20" spans="1:7">
      <c r="A20" s="1">
        <v>88</v>
      </c>
      <c r="B20" t="s">
        <v>24</v>
      </c>
      <c r="C20" t="s">
        <v>797</v>
      </c>
      <c r="D20" s="2">
        <v>43011.86819280301</v>
      </c>
      <c r="E20" t="s">
        <v>1553</v>
      </c>
      <c r="F20" t="s">
        <v>1555</v>
      </c>
      <c r="G20">
        <f>HYPERLINK("http://lims2/focal_plane_image_series?id=643498931")</f>
        <v>0</v>
      </c>
    </row>
    <row r="21" spans="1:7">
      <c r="A21" s="1">
        <v>2655</v>
      </c>
      <c r="B21" t="s">
        <v>25</v>
      </c>
      <c r="C21" t="s">
        <v>798</v>
      </c>
      <c r="D21" s="2">
        <v>43011.89254839861</v>
      </c>
      <c r="E21" t="s">
        <v>1552</v>
      </c>
      <c r="F21" t="s">
        <v>1555</v>
      </c>
      <c r="G21">
        <f>HYPERLINK("http://lims2/focal_plane_image_series?id=643498931")</f>
        <v>0</v>
      </c>
    </row>
    <row r="22" spans="1:7">
      <c r="A22" s="1">
        <v>2279</v>
      </c>
      <c r="B22" t="s">
        <v>26</v>
      </c>
      <c r="C22" t="s">
        <v>799</v>
      </c>
      <c r="D22" s="2">
        <v>43011.92369369183</v>
      </c>
      <c r="E22" t="s">
        <v>1553</v>
      </c>
      <c r="F22" t="s">
        <v>1555</v>
      </c>
      <c r="G22">
        <f>HYPERLINK("http://lims2/focal_plane_image_series?id=643499336")</f>
        <v>0</v>
      </c>
    </row>
    <row r="23" spans="1:7">
      <c r="A23" s="1">
        <v>2313</v>
      </c>
      <c r="B23" t="s">
        <v>27</v>
      </c>
      <c r="C23" t="s">
        <v>800</v>
      </c>
      <c r="D23" s="2">
        <v>43011.95455433472</v>
      </c>
      <c r="E23" t="s">
        <v>1552</v>
      </c>
      <c r="F23" t="s">
        <v>1554</v>
      </c>
      <c r="G23">
        <f>HYPERLINK("http://lims2/focal_plane_image_series?id=643499408")</f>
        <v>0</v>
      </c>
    </row>
    <row r="24" spans="1:7">
      <c r="A24" s="1">
        <v>1600</v>
      </c>
      <c r="B24" t="s">
        <v>28</v>
      </c>
      <c r="C24" t="s">
        <v>801</v>
      </c>
      <c r="D24" s="2">
        <v>43012.71829412253</v>
      </c>
      <c r="E24" t="s">
        <v>1552</v>
      </c>
      <c r="F24" t="s">
        <v>1555</v>
      </c>
      <c r="G24">
        <f>HYPERLINK("http://lims2/focal_plane_image_series?id=643500486")</f>
        <v>0</v>
      </c>
    </row>
    <row r="25" spans="1:7">
      <c r="A25" s="1">
        <v>714</v>
      </c>
      <c r="B25" t="s">
        <v>29</v>
      </c>
      <c r="C25" t="s">
        <v>802</v>
      </c>
      <c r="D25" s="2">
        <v>43012.73929334983</v>
      </c>
      <c r="E25" t="s">
        <v>1552</v>
      </c>
      <c r="F25" t="s">
        <v>1554</v>
      </c>
      <c r="G25">
        <f>HYPERLINK("http://lims2/focal_plane_image_series?id=643500486")</f>
        <v>0</v>
      </c>
    </row>
    <row r="26" spans="1:7">
      <c r="A26" s="1">
        <v>601</v>
      </c>
      <c r="B26" t="s">
        <v>30</v>
      </c>
      <c r="C26" t="s">
        <v>803</v>
      </c>
      <c r="D26" s="2">
        <v>43012.75364677052</v>
      </c>
      <c r="E26" t="s">
        <v>1552</v>
      </c>
      <c r="F26" t="s">
        <v>1554</v>
      </c>
      <c r="G26">
        <f>HYPERLINK("http://lims2/focal_plane_image_series?id=643500486")</f>
        <v>0</v>
      </c>
    </row>
    <row r="27" spans="1:7">
      <c r="A27" s="1">
        <v>495</v>
      </c>
      <c r="B27" t="s">
        <v>31</v>
      </c>
      <c r="C27" t="s">
        <v>804</v>
      </c>
      <c r="D27" s="2">
        <v>43012.78136854986</v>
      </c>
      <c r="E27" t="s">
        <v>1552</v>
      </c>
      <c r="F27" t="s">
        <v>1554</v>
      </c>
      <c r="G27">
        <f>HYPERLINK("http://lims2/focal_plane_image_series?id=643500918")</f>
        <v>0</v>
      </c>
    </row>
    <row r="28" spans="1:7">
      <c r="A28" s="1">
        <v>2620</v>
      </c>
      <c r="B28" t="s">
        <v>32</v>
      </c>
      <c r="C28" t="s">
        <v>805</v>
      </c>
      <c r="D28" s="2">
        <v>43012.86799891741</v>
      </c>
      <c r="E28" t="s">
        <v>1553</v>
      </c>
      <c r="F28" t="s">
        <v>1555</v>
      </c>
      <c r="G28">
        <f>HYPERLINK("http://lims2/focal_plane_image_series?id=643502025")</f>
        <v>0</v>
      </c>
    </row>
    <row r="29" spans="1:7">
      <c r="A29" s="1">
        <v>1247</v>
      </c>
      <c r="B29" t="s">
        <v>33</v>
      </c>
      <c r="C29" t="s">
        <v>806</v>
      </c>
      <c r="D29" s="2">
        <v>43012.89569678118</v>
      </c>
      <c r="E29" t="s">
        <v>1552</v>
      </c>
      <c r="F29" t="s">
        <v>1555</v>
      </c>
      <c r="G29">
        <f>HYPERLINK("http://lims2/focal_plane_image_series?id=643502025")</f>
        <v>0</v>
      </c>
    </row>
    <row r="30" spans="1:7">
      <c r="A30" s="1">
        <v>1180</v>
      </c>
      <c r="B30" t="s">
        <v>34</v>
      </c>
      <c r="C30" t="s">
        <v>807</v>
      </c>
      <c r="D30" s="2">
        <v>43012.92015445854</v>
      </c>
      <c r="E30" t="s">
        <v>1552</v>
      </c>
      <c r="F30" t="s">
        <v>1554</v>
      </c>
      <c r="G30">
        <f>HYPERLINK("http://lims2/focal_plane_image_series?id=643502404")</f>
        <v>0</v>
      </c>
    </row>
    <row r="31" spans="1:7">
      <c r="A31" s="1">
        <v>477</v>
      </c>
      <c r="B31" t="s">
        <v>35</v>
      </c>
      <c r="C31" t="s">
        <v>808</v>
      </c>
      <c r="D31" s="2">
        <v>43012.9370184383</v>
      </c>
      <c r="E31" t="s">
        <v>1552</v>
      </c>
      <c r="F31" t="s">
        <v>1554</v>
      </c>
      <c r="G31">
        <f>HYPERLINK("http://lims2/focal_plane_image_series?id=643502404")</f>
        <v>0</v>
      </c>
    </row>
    <row r="32" spans="1:7">
      <c r="A32" s="1">
        <v>2190</v>
      </c>
      <c r="B32" t="s">
        <v>36</v>
      </c>
      <c r="C32" t="s">
        <v>809</v>
      </c>
      <c r="D32" s="2">
        <v>43012.95504097228</v>
      </c>
      <c r="E32" t="s">
        <v>1552</v>
      </c>
      <c r="F32" t="s">
        <v>1555</v>
      </c>
      <c r="G32">
        <f>HYPERLINK("http://lims2/focal_plane_image_series?id=643502404")</f>
        <v>0</v>
      </c>
    </row>
    <row r="33" spans="1:7">
      <c r="A33" s="1">
        <v>325</v>
      </c>
      <c r="B33" t="s">
        <v>37</v>
      </c>
      <c r="C33" t="s">
        <v>810</v>
      </c>
      <c r="D33" s="2">
        <v>43013.73238613632</v>
      </c>
      <c r="E33" t="s">
        <v>1552</v>
      </c>
      <c r="G33">
        <f>HYPERLINK("http://lims2/focal_plane_image_series?id=643502539")</f>
        <v>0</v>
      </c>
    </row>
    <row r="34" spans="1:7">
      <c r="A34" s="1">
        <v>1888</v>
      </c>
      <c r="B34" t="s">
        <v>38</v>
      </c>
      <c r="C34" t="s">
        <v>811</v>
      </c>
      <c r="D34" s="2">
        <v>43013.78103738914</v>
      </c>
      <c r="E34" t="s">
        <v>1552</v>
      </c>
      <c r="F34" t="s">
        <v>1554</v>
      </c>
      <c r="G34">
        <f>HYPERLINK("http://lims2/focal_plane_image_series?id=643502610")</f>
        <v>0</v>
      </c>
    </row>
    <row r="35" spans="1:7">
      <c r="A35" s="1">
        <v>194</v>
      </c>
      <c r="B35" t="s">
        <v>39</v>
      </c>
      <c r="C35" t="s">
        <v>812</v>
      </c>
      <c r="D35" s="2">
        <v>43013.80549973057</v>
      </c>
      <c r="E35" t="s">
        <v>1552</v>
      </c>
      <c r="F35" t="s">
        <v>1554</v>
      </c>
      <c r="G35">
        <f>HYPERLINK("http://lims2/focal_plane_image_series?id=643502610")</f>
        <v>0</v>
      </c>
    </row>
    <row r="36" spans="1:7">
      <c r="A36" s="1">
        <v>1954</v>
      </c>
      <c r="B36" t="s">
        <v>40</v>
      </c>
      <c r="C36" t="s">
        <v>813</v>
      </c>
      <c r="D36" s="2">
        <v>43014.70835876536</v>
      </c>
      <c r="E36" t="s">
        <v>1553</v>
      </c>
      <c r="G36">
        <f>HYPERLINK("http://lims2/focal_plane_image_series?id=643503510")</f>
        <v>0</v>
      </c>
    </row>
    <row r="37" spans="1:7">
      <c r="A37" s="1">
        <v>505</v>
      </c>
      <c r="B37" t="s">
        <v>41</v>
      </c>
      <c r="C37" t="s">
        <v>814</v>
      </c>
      <c r="D37" s="2">
        <v>43014.72574822727</v>
      </c>
      <c r="E37" t="s">
        <v>1553</v>
      </c>
      <c r="G37">
        <f>HYPERLINK("http://lims2/focal_plane_image_series?id=643503510")</f>
        <v>0</v>
      </c>
    </row>
    <row r="38" spans="1:7">
      <c r="A38" s="1">
        <v>1808</v>
      </c>
      <c r="B38" t="s">
        <v>42</v>
      </c>
      <c r="C38" t="s">
        <v>815</v>
      </c>
      <c r="D38" s="2">
        <v>43014.76017915877</v>
      </c>
      <c r="E38" t="s">
        <v>1552</v>
      </c>
      <c r="G38">
        <f>HYPERLINK("http://lims2/focal_plane_image_series?id=643503613")</f>
        <v>0</v>
      </c>
    </row>
    <row r="39" spans="1:7">
      <c r="A39" s="1">
        <v>1788</v>
      </c>
      <c r="B39" t="s">
        <v>43</v>
      </c>
      <c r="C39" t="s">
        <v>816</v>
      </c>
      <c r="D39" s="2">
        <v>43014.78067943668</v>
      </c>
      <c r="E39" t="s">
        <v>1553</v>
      </c>
      <c r="G39">
        <f>HYPERLINK("http://lims2/focal_plane_image_series?id=643503613")</f>
        <v>0</v>
      </c>
    </row>
    <row r="40" spans="1:7">
      <c r="A40" s="1">
        <v>1847</v>
      </c>
      <c r="B40" t="s">
        <v>44</v>
      </c>
      <c r="C40" t="s">
        <v>817</v>
      </c>
      <c r="D40" s="2">
        <v>43014.86081040464</v>
      </c>
      <c r="E40" t="s">
        <v>1552</v>
      </c>
      <c r="G40">
        <f>HYPERLINK("http://lims2/focal_plane_image_series?id=643504048")</f>
        <v>0</v>
      </c>
    </row>
    <row r="41" spans="1:7">
      <c r="A41" s="1">
        <v>3014</v>
      </c>
      <c r="B41" t="s">
        <v>45</v>
      </c>
      <c r="C41" t="s">
        <v>818</v>
      </c>
      <c r="D41" s="2">
        <v>43014.87119005234</v>
      </c>
      <c r="E41" t="s">
        <v>1552</v>
      </c>
      <c r="G41">
        <f>HYPERLINK("http://lims2/focal_plane_image_series?id=643504048")</f>
        <v>0</v>
      </c>
    </row>
    <row r="42" spans="1:7">
      <c r="A42" s="1">
        <v>2104</v>
      </c>
      <c r="B42" t="s">
        <v>46</v>
      </c>
      <c r="C42" t="s">
        <v>819</v>
      </c>
      <c r="D42" s="2">
        <v>43014.89595923853</v>
      </c>
      <c r="E42" t="s">
        <v>1552</v>
      </c>
      <c r="G42">
        <f>HYPERLINK("http://lims2/focal_plane_image_series?id=643504048")</f>
        <v>0</v>
      </c>
    </row>
    <row r="43" spans="1:7">
      <c r="A43" s="1">
        <v>2805</v>
      </c>
      <c r="B43" t="s">
        <v>47</v>
      </c>
      <c r="C43" t="s">
        <v>820</v>
      </c>
      <c r="D43" s="2">
        <v>43014.93380099387</v>
      </c>
      <c r="E43" t="s">
        <v>1552</v>
      </c>
      <c r="F43" t="s">
        <v>1555</v>
      </c>
      <c r="G43">
        <f>HYPERLINK("http://lims2/focal_plane_image_series?id=643504092")</f>
        <v>0</v>
      </c>
    </row>
    <row r="44" spans="1:7">
      <c r="A44" s="1">
        <v>883</v>
      </c>
      <c r="B44" t="s">
        <v>48</v>
      </c>
      <c r="C44" t="s">
        <v>821</v>
      </c>
      <c r="D44" s="2">
        <v>43017.74992311366</v>
      </c>
      <c r="E44" t="s">
        <v>1552</v>
      </c>
      <c r="F44" t="s">
        <v>1555</v>
      </c>
      <c r="G44">
        <f>HYPERLINK("http://lims2/focal_plane_image_series?id=644737898")</f>
        <v>0</v>
      </c>
    </row>
    <row r="45" spans="1:7">
      <c r="A45" s="1">
        <v>2280</v>
      </c>
      <c r="B45" t="s">
        <v>49</v>
      </c>
      <c r="C45" t="s">
        <v>822</v>
      </c>
      <c r="D45" s="2">
        <v>43017.77442232511</v>
      </c>
      <c r="E45" t="s">
        <v>1553</v>
      </c>
      <c r="G45">
        <f>HYPERLINK("http://lims2/focal_plane_image_series?id=644737898")</f>
        <v>0</v>
      </c>
    </row>
    <row r="46" spans="1:7">
      <c r="A46" s="1">
        <v>473</v>
      </c>
      <c r="B46" t="s">
        <v>50</v>
      </c>
      <c r="C46" t="s">
        <v>823</v>
      </c>
      <c r="D46" s="2">
        <v>43017.85045379119</v>
      </c>
      <c r="E46" t="s">
        <v>1552</v>
      </c>
      <c r="F46" t="s">
        <v>1555</v>
      </c>
      <c r="G46">
        <f>HYPERLINK("http://lims2/focal_plane_image_series?id=644738231")</f>
        <v>0</v>
      </c>
    </row>
    <row r="47" spans="1:7">
      <c r="A47" s="1">
        <v>283</v>
      </c>
      <c r="B47" t="s">
        <v>51</v>
      </c>
      <c r="C47" t="s">
        <v>824</v>
      </c>
      <c r="D47" s="2">
        <v>43017.86437362251</v>
      </c>
      <c r="E47" t="s">
        <v>1552</v>
      </c>
      <c r="F47" t="s">
        <v>1554</v>
      </c>
      <c r="G47">
        <f>HYPERLINK("http://lims2/focal_plane_image_series?id=644738231")</f>
        <v>0</v>
      </c>
    </row>
    <row r="48" spans="1:7">
      <c r="A48" s="1">
        <v>822</v>
      </c>
      <c r="B48" t="s">
        <v>52</v>
      </c>
      <c r="C48" t="s">
        <v>825</v>
      </c>
      <c r="D48" s="2">
        <v>43017.89562772264</v>
      </c>
      <c r="E48" t="s">
        <v>1553</v>
      </c>
      <c r="G48">
        <f>HYPERLINK("http://lims2/focal_plane_image_series?id=644738309")</f>
        <v>0</v>
      </c>
    </row>
    <row r="49" spans="1:7">
      <c r="A49" s="1">
        <v>1484</v>
      </c>
      <c r="B49" t="s">
        <v>53</v>
      </c>
      <c r="C49" t="s">
        <v>826</v>
      </c>
      <c r="D49" s="2">
        <v>43017.9163593717</v>
      </c>
      <c r="E49" t="s">
        <v>1553</v>
      </c>
      <c r="G49">
        <f>HYPERLINK("http://lims2/focal_plane_image_series?id=644738309")</f>
        <v>0</v>
      </c>
    </row>
    <row r="50" spans="1:7">
      <c r="A50" s="1">
        <v>6</v>
      </c>
      <c r="B50" t="s">
        <v>54</v>
      </c>
      <c r="C50" t="s">
        <v>827</v>
      </c>
      <c r="D50" s="2">
        <v>43017.95186434906</v>
      </c>
      <c r="E50" t="s">
        <v>1552</v>
      </c>
      <c r="F50" t="s">
        <v>1555</v>
      </c>
      <c r="G50">
        <f>HYPERLINK("http://lims2/focal_plane_image_series?id=644738407")</f>
        <v>0</v>
      </c>
    </row>
    <row r="51" spans="1:7">
      <c r="A51" s="1">
        <v>1656</v>
      </c>
      <c r="B51" t="s">
        <v>55</v>
      </c>
      <c r="C51" t="s">
        <v>828</v>
      </c>
      <c r="D51" s="2">
        <v>43017.98617798089</v>
      </c>
      <c r="E51" t="s">
        <v>1552</v>
      </c>
      <c r="F51" t="s">
        <v>1554</v>
      </c>
      <c r="G51">
        <f>HYPERLINK("http://lims2/focal_plane_image_series?id=644738407")</f>
        <v>0</v>
      </c>
    </row>
    <row r="52" spans="1:7">
      <c r="A52" s="1">
        <v>1854</v>
      </c>
      <c r="B52" t="s">
        <v>56</v>
      </c>
      <c r="C52" t="s">
        <v>829</v>
      </c>
      <c r="D52" s="2">
        <v>43018.77050406893</v>
      </c>
      <c r="E52" t="s">
        <v>1553</v>
      </c>
      <c r="G52">
        <f>HYPERLINK("http://lims2/focal_plane_image_series?id=644738569")</f>
        <v>0</v>
      </c>
    </row>
    <row r="53" spans="1:7">
      <c r="A53" s="1">
        <v>661</v>
      </c>
      <c r="B53" t="s">
        <v>57</v>
      </c>
      <c r="C53" t="s">
        <v>830</v>
      </c>
      <c r="D53" s="2">
        <v>43018.78769225819</v>
      </c>
      <c r="E53" t="s">
        <v>1553</v>
      </c>
      <c r="G53">
        <f>HYPERLINK("http://lims2/focal_plane_image_series?id=644738569")</f>
        <v>0</v>
      </c>
    </row>
    <row r="54" spans="1:7">
      <c r="A54" s="1">
        <v>483</v>
      </c>
      <c r="B54" t="s">
        <v>58</v>
      </c>
      <c r="C54" t="s">
        <v>831</v>
      </c>
      <c r="D54" s="2">
        <v>43018.80164131656</v>
      </c>
      <c r="E54" t="s">
        <v>1552</v>
      </c>
      <c r="F54" t="s">
        <v>1555</v>
      </c>
      <c r="G54">
        <f>HYPERLINK("http://lims2/focal_plane_image_series?id=644738569")</f>
        <v>0</v>
      </c>
    </row>
    <row r="55" spans="1:7">
      <c r="A55" s="1">
        <v>2545</v>
      </c>
      <c r="B55" t="s">
        <v>59</v>
      </c>
      <c r="C55" t="s">
        <v>832</v>
      </c>
      <c r="D55" s="2">
        <v>43018.89221478034</v>
      </c>
      <c r="E55" t="s">
        <v>1553</v>
      </c>
      <c r="G55">
        <f>HYPERLINK("http://lims2/focal_plane_image_series?id=644738679")</f>
        <v>0</v>
      </c>
    </row>
    <row r="56" spans="1:7">
      <c r="A56" s="1">
        <v>807</v>
      </c>
      <c r="B56" t="s">
        <v>60</v>
      </c>
      <c r="C56" t="s">
        <v>833</v>
      </c>
      <c r="D56" s="2">
        <v>43018.90268006119</v>
      </c>
      <c r="E56" t="s">
        <v>1552</v>
      </c>
      <c r="F56" t="s">
        <v>1555</v>
      </c>
      <c r="G56">
        <f>HYPERLINK("http://lims2/focal_plane_image_series?id=644738679")</f>
        <v>0</v>
      </c>
    </row>
    <row r="57" spans="1:7">
      <c r="A57" s="1">
        <v>1852</v>
      </c>
      <c r="B57" t="s">
        <v>61</v>
      </c>
      <c r="C57" t="s">
        <v>834</v>
      </c>
      <c r="D57" s="2">
        <v>43018.91633714904</v>
      </c>
      <c r="E57" t="s">
        <v>1553</v>
      </c>
      <c r="G57">
        <f>HYPERLINK("http://lims2/focal_plane_image_series?id=644738679")</f>
        <v>0</v>
      </c>
    </row>
    <row r="58" spans="1:7">
      <c r="A58" s="1">
        <v>1649</v>
      </c>
      <c r="B58" t="s">
        <v>62</v>
      </c>
      <c r="C58" t="s">
        <v>835</v>
      </c>
      <c r="D58" s="2">
        <v>43018.9545991382</v>
      </c>
      <c r="E58" t="s">
        <v>1552</v>
      </c>
      <c r="F58" t="s">
        <v>1555</v>
      </c>
      <c r="G58">
        <f>HYPERLINK("http://lims2/focal_plane_image_series?id=644738738")</f>
        <v>0</v>
      </c>
    </row>
    <row r="59" spans="1:7">
      <c r="A59" s="1">
        <v>50</v>
      </c>
      <c r="B59" t="s">
        <v>63</v>
      </c>
      <c r="C59" t="s">
        <v>836</v>
      </c>
      <c r="D59" s="2">
        <v>43019.10046990552</v>
      </c>
      <c r="E59" t="s">
        <v>1552</v>
      </c>
      <c r="G59">
        <f>HYPERLINK("http://lims2/focal_plane_image_series?id=644739727")</f>
        <v>0</v>
      </c>
    </row>
    <row r="60" spans="1:7">
      <c r="A60" s="1">
        <v>1725</v>
      </c>
      <c r="B60" t="s">
        <v>64</v>
      </c>
      <c r="C60" t="s">
        <v>837</v>
      </c>
      <c r="D60" s="2">
        <v>43019.12837128344</v>
      </c>
      <c r="E60" t="s">
        <v>1552</v>
      </c>
      <c r="G60">
        <f>HYPERLINK("http://lims2/focal_plane_image_series?id=644739727")</f>
        <v>0</v>
      </c>
    </row>
    <row r="61" spans="1:7">
      <c r="A61" s="1">
        <v>2399</v>
      </c>
      <c r="B61" t="s">
        <v>65</v>
      </c>
      <c r="C61" t="s">
        <v>838</v>
      </c>
      <c r="D61" s="2">
        <v>43019.14866028973</v>
      </c>
      <c r="E61" t="s">
        <v>1552</v>
      </c>
      <c r="G61">
        <f>HYPERLINK("http://lims2/focal_plane_image_series?id=644739727")</f>
        <v>0</v>
      </c>
    </row>
    <row r="62" spans="1:7">
      <c r="A62" s="1">
        <v>866</v>
      </c>
      <c r="B62" t="s">
        <v>66</v>
      </c>
      <c r="C62" t="s">
        <v>839</v>
      </c>
      <c r="D62" s="2">
        <v>43019.17376748275</v>
      </c>
      <c r="E62" t="s">
        <v>1552</v>
      </c>
      <c r="G62">
        <f>HYPERLINK("http://lims2/focal_plane_image_series?id=644739727")</f>
        <v>0</v>
      </c>
    </row>
    <row r="63" spans="1:7">
      <c r="A63" s="1">
        <v>2801</v>
      </c>
      <c r="B63" t="s">
        <v>67</v>
      </c>
      <c r="C63" t="s">
        <v>840</v>
      </c>
      <c r="D63" s="2">
        <v>43019.7743406818</v>
      </c>
      <c r="E63" t="s">
        <v>1553</v>
      </c>
      <c r="G63">
        <f>HYPERLINK("http://lims2/focal_plane_image_series?id=644739836")</f>
        <v>0</v>
      </c>
    </row>
    <row r="64" spans="1:7">
      <c r="A64" s="1">
        <v>2016</v>
      </c>
      <c r="B64" t="s">
        <v>68</v>
      </c>
      <c r="C64" t="s">
        <v>841</v>
      </c>
      <c r="D64" s="2">
        <v>43019.86091750457</v>
      </c>
      <c r="E64" t="s">
        <v>1553</v>
      </c>
      <c r="G64">
        <f>HYPERLINK("http://lims2/focal_plane_image_series?id=644738855")</f>
        <v>0</v>
      </c>
    </row>
    <row r="65" spans="1:7">
      <c r="A65" s="1">
        <v>420</v>
      </c>
      <c r="B65" t="s">
        <v>69</v>
      </c>
      <c r="C65" t="s">
        <v>842</v>
      </c>
      <c r="D65" s="2">
        <v>43019.87811607138</v>
      </c>
      <c r="E65" t="s">
        <v>1552</v>
      </c>
      <c r="F65" t="s">
        <v>1555</v>
      </c>
      <c r="G65">
        <f>HYPERLINK("http://lims2/focal_plane_image_series?id=644738855")</f>
        <v>0</v>
      </c>
    </row>
    <row r="66" spans="1:7">
      <c r="A66" s="1">
        <v>356</v>
      </c>
      <c r="B66" t="s">
        <v>70</v>
      </c>
      <c r="C66" t="s">
        <v>843</v>
      </c>
      <c r="D66" s="2">
        <v>43019.89206095578</v>
      </c>
      <c r="E66" t="s">
        <v>1552</v>
      </c>
      <c r="F66" t="s">
        <v>1555</v>
      </c>
      <c r="G66">
        <f>HYPERLINK("http://lims2/focal_plane_image_series?id=644738855")</f>
        <v>0</v>
      </c>
    </row>
    <row r="67" spans="1:7">
      <c r="A67" s="1">
        <v>413</v>
      </c>
      <c r="B67" t="s">
        <v>71</v>
      </c>
      <c r="C67" t="s">
        <v>844</v>
      </c>
      <c r="D67" s="2">
        <v>43019.94775947576</v>
      </c>
      <c r="E67" t="s">
        <v>1552</v>
      </c>
      <c r="F67" t="s">
        <v>1554</v>
      </c>
      <c r="G67">
        <f>HYPERLINK("http://lims2/focal_plane_image_series?id=644739149")</f>
        <v>0</v>
      </c>
    </row>
    <row r="68" spans="1:7">
      <c r="A68" s="1">
        <v>1657</v>
      </c>
      <c r="B68" t="s">
        <v>72</v>
      </c>
      <c r="C68" t="s">
        <v>845</v>
      </c>
      <c r="D68" s="2">
        <v>43019.97516184238</v>
      </c>
      <c r="E68" t="s">
        <v>1553</v>
      </c>
      <c r="G68">
        <f>HYPERLINK("http://lims2/focal_plane_image_series?id=644739149")</f>
        <v>0</v>
      </c>
    </row>
    <row r="69" spans="1:7">
      <c r="A69" s="1">
        <v>2152</v>
      </c>
      <c r="B69" t="s">
        <v>73</v>
      </c>
      <c r="C69" t="s">
        <v>846</v>
      </c>
      <c r="D69" s="2">
        <v>43020.76375054914</v>
      </c>
      <c r="E69" t="s">
        <v>1553</v>
      </c>
      <c r="G69">
        <f>HYPERLINK("http://lims2/focal_plane_image_series?id=644739228")</f>
        <v>0</v>
      </c>
    </row>
    <row r="70" spans="1:7">
      <c r="A70" s="1">
        <v>1973</v>
      </c>
      <c r="B70" t="s">
        <v>74</v>
      </c>
      <c r="C70" t="s">
        <v>847</v>
      </c>
      <c r="D70" s="2">
        <v>43020.7917504654</v>
      </c>
      <c r="E70" t="s">
        <v>1553</v>
      </c>
      <c r="G70">
        <f>HYPERLINK("http://lims2/focal_plane_image_series?id=644739288")</f>
        <v>0</v>
      </c>
    </row>
    <row r="71" spans="1:7">
      <c r="A71" s="1">
        <v>2334</v>
      </c>
      <c r="B71" t="s">
        <v>75</v>
      </c>
      <c r="C71" t="s">
        <v>848</v>
      </c>
      <c r="D71" s="2">
        <v>43021.7500913758</v>
      </c>
      <c r="E71" t="s">
        <v>1552</v>
      </c>
      <c r="G71">
        <f>HYPERLINK("http://lims2/focal_plane_image_series?id=644739352")</f>
        <v>0</v>
      </c>
    </row>
    <row r="72" spans="1:7">
      <c r="A72" s="1">
        <v>2837</v>
      </c>
      <c r="B72" t="s">
        <v>76</v>
      </c>
      <c r="C72" t="s">
        <v>849</v>
      </c>
      <c r="D72" s="2">
        <v>43021.7709272467</v>
      </c>
      <c r="E72" t="s">
        <v>1552</v>
      </c>
      <c r="F72" t="s">
        <v>1555</v>
      </c>
      <c r="G72">
        <f>HYPERLINK("http://lims2/focal_plane_image_series?id=644739390")</f>
        <v>0</v>
      </c>
    </row>
    <row r="73" spans="1:7">
      <c r="A73" s="1">
        <v>1300</v>
      </c>
      <c r="B73" t="s">
        <v>77</v>
      </c>
      <c r="C73" t="s">
        <v>850</v>
      </c>
      <c r="D73" s="2">
        <v>43021.78757769941</v>
      </c>
      <c r="E73" t="s">
        <v>1552</v>
      </c>
      <c r="F73" t="s">
        <v>1554</v>
      </c>
      <c r="G73">
        <f>HYPERLINK("http://lims2/focal_plane_image_series?id=644739390")</f>
        <v>0</v>
      </c>
    </row>
    <row r="74" spans="1:7">
      <c r="A74" s="1">
        <v>2351</v>
      </c>
      <c r="B74" t="s">
        <v>78</v>
      </c>
      <c r="C74" t="s">
        <v>851</v>
      </c>
      <c r="D74" s="2">
        <v>43021.90222790375</v>
      </c>
      <c r="E74" t="s">
        <v>1553</v>
      </c>
      <c r="G74">
        <f>HYPERLINK("http://lims2/focal_plane_image_series?id=644739428")</f>
        <v>0</v>
      </c>
    </row>
    <row r="75" spans="1:7">
      <c r="A75" s="1">
        <v>1458</v>
      </c>
      <c r="B75" t="s">
        <v>79</v>
      </c>
      <c r="C75" t="s">
        <v>852</v>
      </c>
      <c r="D75" s="2">
        <v>43021.98578009927</v>
      </c>
      <c r="E75" t="s">
        <v>1553</v>
      </c>
      <c r="G75">
        <f>HYPERLINK("http://lims2/focal_plane_image_series?id=644739987")</f>
        <v>0</v>
      </c>
    </row>
    <row r="76" spans="1:7">
      <c r="A76" s="1">
        <v>296</v>
      </c>
      <c r="B76" t="s">
        <v>80</v>
      </c>
      <c r="C76" t="s">
        <v>853</v>
      </c>
      <c r="D76" s="2">
        <v>43024.76745288297</v>
      </c>
      <c r="E76" t="s">
        <v>1552</v>
      </c>
      <c r="F76" t="s">
        <v>1555</v>
      </c>
      <c r="G76">
        <f>HYPERLINK("http://lims2/focal_plane_image_series?id=645325604")</f>
        <v>0</v>
      </c>
    </row>
    <row r="77" spans="1:7">
      <c r="A77" s="1">
        <v>2660</v>
      </c>
      <c r="B77" t="s">
        <v>81</v>
      </c>
      <c r="C77" t="s">
        <v>854</v>
      </c>
      <c r="D77" s="2">
        <v>43024.78462035897</v>
      </c>
      <c r="E77" t="s">
        <v>1552</v>
      </c>
      <c r="F77" t="s">
        <v>1555</v>
      </c>
      <c r="G77">
        <f>HYPERLINK("http://lims2/focal_plane_image_series?id=645325604")</f>
        <v>0</v>
      </c>
    </row>
    <row r="78" spans="1:7">
      <c r="A78" s="1">
        <v>1938</v>
      </c>
      <c r="B78" t="s">
        <v>82</v>
      </c>
      <c r="C78" t="s">
        <v>855</v>
      </c>
      <c r="D78" s="2">
        <v>43024.86106591736</v>
      </c>
      <c r="E78" t="s">
        <v>1552</v>
      </c>
      <c r="F78" t="s">
        <v>1555</v>
      </c>
      <c r="G78">
        <f>HYPERLINK("http://lims2/focal_plane_image_series?id=645325698")</f>
        <v>0</v>
      </c>
    </row>
    <row r="79" spans="1:7">
      <c r="A79" s="1">
        <v>1135</v>
      </c>
      <c r="B79" t="s">
        <v>83</v>
      </c>
      <c r="C79" t="s">
        <v>856</v>
      </c>
      <c r="D79" s="2">
        <v>43024.87837359881</v>
      </c>
      <c r="E79" t="s">
        <v>1552</v>
      </c>
      <c r="F79" t="s">
        <v>1555</v>
      </c>
      <c r="G79">
        <f>HYPERLINK("http://lims2/focal_plane_image_series?id=645325698")</f>
        <v>0</v>
      </c>
    </row>
    <row r="80" spans="1:7">
      <c r="A80" s="1">
        <v>1590</v>
      </c>
      <c r="B80" t="s">
        <v>84</v>
      </c>
      <c r="C80" t="s">
        <v>857</v>
      </c>
      <c r="D80" s="2">
        <v>43024.90250481109</v>
      </c>
      <c r="E80" t="s">
        <v>1552</v>
      </c>
      <c r="F80" t="s">
        <v>1554</v>
      </c>
      <c r="G80">
        <f>HYPERLINK("http://lims2/focal_plane_image_series?id=645325921")</f>
        <v>0</v>
      </c>
    </row>
    <row r="81" spans="1:7">
      <c r="A81" s="1">
        <v>2905</v>
      </c>
      <c r="B81" t="s">
        <v>85</v>
      </c>
      <c r="C81" t="s">
        <v>858</v>
      </c>
      <c r="D81" s="2">
        <v>43024.9305765619</v>
      </c>
      <c r="E81" t="s">
        <v>1552</v>
      </c>
      <c r="F81" t="s">
        <v>1555</v>
      </c>
      <c r="G81">
        <f>HYPERLINK("http://lims2/focal_plane_image_series?id=645325921")</f>
        <v>0</v>
      </c>
    </row>
    <row r="82" spans="1:7">
      <c r="A82" s="1">
        <v>1913</v>
      </c>
      <c r="B82" t="s">
        <v>86</v>
      </c>
      <c r="C82" t="s">
        <v>859</v>
      </c>
      <c r="D82" s="2">
        <v>43025.73609818</v>
      </c>
      <c r="E82" t="s">
        <v>1552</v>
      </c>
      <c r="F82" t="s">
        <v>1555</v>
      </c>
      <c r="G82">
        <f>HYPERLINK("http://lims2/focal_plane_image_series?id=645340279")</f>
        <v>0</v>
      </c>
    </row>
    <row r="83" spans="1:7">
      <c r="A83" s="1">
        <v>2005</v>
      </c>
      <c r="B83" t="s">
        <v>87</v>
      </c>
      <c r="C83" t="s">
        <v>860</v>
      </c>
      <c r="D83" s="2">
        <v>43025.77442518679</v>
      </c>
      <c r="E83" t="s">
        <v>1552</v>
      </c>
      <c r="F83" t="s">
        <v>1555</v>
      </c>
      <c r="G83">
        <f>HYPERLINK("http://lims2/focal_plane_image_series?id=645340279")</f>
        <v>0</v>
      </c>
    </row>
    <row r="84" spans="1:7">
      <c r="A84" s="1">
        <v>1139</v>
      </c>
      <c r="B84" t="s">
        <v>88</v>
      </c>
      <c r="C84" t="s">
        <v>861</v>
      </c>
      <c r="D84" s="2">
        <v>43025.90959684877</v>
      </c>
      <c r="E84" t="s">
        <v>1552</v>
      </c>
      <c r="F84" t="s">
        <v>1555</v>
      </c>
      <c r="G84">
        <f>HYPERLINK("http://lims2/focal_plane_image_series?id=645326043")</f>
        <v>0</v>
      </c>
    </row>
    <row r="85" spans="1:7">
      <c r="A85" s="1">
        <v>916</v>
      </c>
      <c r="B85" t="s">
        <v>89</v>
      </c>
      <c r="C85" t="s">
        <v>862</v>
      </c>
      <c r="D85" s="2">
        <v>43025.93064316973</v>
      </c>
      <c r="E85" t="s">
        <v>1553</v>
      </c>
      <c r="G85">
        <f>HYPERLINK("http://lims2/focal_plane_image_series?id=645326043")</f>
        <v>0</v>
      </c>
    </row>
    <row r="86" spans="1:7">
      <c r="A86" s="1">
        <v>1172</v>
      </c>
      <c r="B86" t="s">
        <v>90</v>
      </c>
      <c r="C86" t="s">
        <v>863</v>
      </c>
      <c r="D86" s="2">
        <v>43025.9584673909</v>
      </c>
      <c r="E86" t="s">
        <v>1552</v>
      </c>
      <c r="F86" t="s">
        <v>1555</v>
      </c>
      <c r="G86">
        <f>HYPERLINK("http://lims2/focal_plane_image_series?id=645326081")</f>
        <v>0</v>
      </c>
    </row>
    <row r="87" spans="1:7">
      <c r="A87" s="1">
        <v>1061</v>
      </c>
      <c r="B87" t="s">
        <v>91</v>
      </c>
      <c r="C87" t="s">
        <v>864</v>
      </c>
      <c r="D87" s="2">
        <v>43025.98272312764</v>
      </c>
      <c r="E87" t="s">
        <v>1552</v>
      </c>
      <c r="F87" t="s">
        <v>1555</v>
      </c>
      <c r="G87">
        <f>HYPERLINK("http://lims2/focal_plane_image_series?id=645339890")</f>
        <v>0</v>
      </c>
    </row>
    <row r="88" spans="1:7">
      <c r="A88" s="1">
        <v>2598</v>
      </c>
      <c r="B88" t="s">
        <v>92</v>
      </c>
      <c r="C88" t="s">
        <v>865</v>
      </c>
      <c r="D88" s="2">
        <v>43026.71537674541</v>
      </c>
      <c r="E88" t="s">
        <v>1553</v>
      </c>
      <c r="G88">
        <f>HYPERLINK("http://lims2/focal_plane_image_series?id=645339914")</f>
        <v>0</v>
      </c>
    </row>
    <row r="89" spans="1:7">
      <c r="A89" s="1">
        <v>174</v>
      </c>
      <c r="B89" t="s">
        <v>93</v>
      </c>
      <c r="C89" t="s">
        <v>866</v>
      </c>
      <c r="D89" s="2">
        <v>43026.72929512013</v>
      </c>
      <c r="E89" t="s">
        <v>1552</v>
      </c>
      <c r="F89" t="s">
        <v>1554</v>
      </c>
      <c r="G89">
        <f>HYPERLINK("http://lims2/focal_plane_image_series?id=645339914")</f>
        <v>0</v>
      </c>
    </row>
    <row r="90" spans="1:7">
      <c r="A90" s="1">
        <v>2300</v>
      </c>
      <c r="B90" t="s">
        <v>94</v>
      </c>
      <c r="C90" t="s">
        <v>867</v>
      </c>
      <c r="D90" s="2">
        <v>43026.76716672657</v>
      </c>
      <c r="E90" t="s">
        <v>1552</v>
      </c>
      <c r="F90" t="s">
        <v>1555</v>
      </c>
      <c r="G90">
        <f>HYPERLINK("http://lims2/focal_plane_image_series?id=645339950")</f>
        <v>0</v>
      </c>
    </row>
    <row r="91" spans="1:7">
      <c r="A91" s="1">
        <v>1993</v>
      </c>
      <c r="B91" t="s">
        <v>95</v>
      </c>
      <c r="C91" t="s">
        <v>868</v>
      </c>
      <c r="D91" s="2">
        <v>43026.78443977859</v>
      </c>
      <c r="E91" t="s">
        <v>1552</v>
      </c>
      <c r="F91" t="s">
        <v>1554</v>
      </c>
      <c r="G91">
        <f>HYPERLINK("http://lims2/focal_plane_image_series?id=645339950")</f>
        <v>0</v>
      </c>
    </row>
    <row r="92" spans="1:7">
      <c r="A92" s="1">
        <v>1384</v>
      </c>
      <c r="B92" t="s">
        <v>96</v>
      </c>
      <c r="C92" t="s">
        <v>869</v>
      </c>
      <c r="D92" s="2">
        <v>43026.88485176831</v>
      </c>
      <c r="E92" t="s">
        <v>1552</v>
      </c>
      <c r="F92" t="s">
        <v>1554</v>
      </c>
      <c r="G92">
        <f>HYPERLINK("http://lims2/focal_plane_image_series?id=645340475")</f>
        <v>0</v>
      </c>
    </row>
    <row r="93" spans="1:7">
      <c r="A93" s="1">
        <v>1346</v>
      </c>
      <c r="B93" t="s">
        <v>97</v>
      </c>
      <c r="C93" t="s">
        <v>870</v>
      </c>
      <c r="D93" s="2">
        <v>43026.90951200938</v>
      </c>
      <c r="E93" t="s">
        <v>1552</v>
      </c>
      <c r="F93" t="s">
        <v>1554</v>
      </c>
      <c r="G93">
        <f>HYPERLINK("http://lims2/focal_plane_image_series?id=645340900")</f>
        <v>0</v>
      </c>
    </row>
    <row r="94" spans="1:7">
      <c r="A94" s="1">
        <v>2326</v>
      </c>
      <c r="B94" t="s">
        <v>98</v>
      </c>
      <c r="C94" t="s">
        <v>871</v>
      </c>
      <c r="D94" s="2">
        <v>43026.92364693241</v>
      </c>
      <c r="E94" t="s">
        <v>1552</v>
      </c>
      <c r="F94" t="s">
        <v>1554</v>
      </c>
      <c r="G94">
        <f>HYPERLINK("http://lims2/focal_plane_image_series?id=645340900")</f>
        <v>0</v>
      </c>
    </row>
    <row r="95" spans="1:7">
      <c r="A95" s="1">
        <v>982</v>
      </c>
      <c r="B95" t="s">
        <v>99</v>
      </c>
      <c r="C95" t="s">
        <v>872</v>
      </c>
      <c r="D95" s="2">
        <v>43027.71878723631</v>
      </c>
      <c r="E95" t="s">
        <v>1552</v>
      </c>
      <c r="F95" t="s">
        <v>1555</v>
      </c>
      <c r="G95">
        <f>HYPERLINK("http://lims2/focal_plane_image_series?id=645345733")</f>
        <v>0</v>
      </c>
    </row>
    <row r="96" spans="1:7">
      <c r="A96" s="1">
        <v>2978</v>
      </c>
      <c r="B96" t="s">
        <v>100</v>
      </c>
      <c r="C96" t="s">
        <v>873</v>
      </c>
      <c r="D96" s="2">
        <v>43027.78115961688</v>
      </c>
      <c r="E96" t="s">
        <v>1552</v>
      </c>
      <c r="F96" t="s">
        <v>1554</v>
      </c>
      <c r="G96">
        <f>HYPERLINK("http://lims2/focal_plane_image_series?id=645345836")</f>
        <v>0</v>
      </c>
    </row>
    <row r="97" spans="1:7">
      <c r="A97" s="1">
        <v>2846</v>
      </c>
      <c r="B97" t="s">
        <v>101</v>
      </c>
      <c r="C97" t="s">
        <v>874</v>
      </c>
      <c r="D97" s="2">
        <v>43028.7152441567</v>
      </c>
      <c r="E97" t="s">
        <v>1553</v>
      </c>
      <c r="G97">
        <f>HYPERLINK("http://lims2/focal_plane_image_series?id=645346544")</f>
        <v>0</v>
      </c>
    </row>
    <row r="98" spans="1:7">
      <c r="A98" s="1">
        <v>2036</v>
      </c>
      <c r="B98" t="s">
        <v>102</v>
      </c>
      <c r="C98" t="s">
        <v>875</v>
      </c>
      <c r="D98" s="2">
        <v>43028.74606841424</v>
      </c>
      <c r="E98" t="s">
        <v>1552</v>
      </c>
      <c r="F98" t="s">
        <v>1555</v>
      </c>
      <c r="G98">
        <f>HYPERLINK("http://lims2/focal_plane_image_series?id=645346804")</f>
        <v>0</v>
      </c>
    </row>
    <row r="99" spans="1:7">
      <c r="A99" s="1">
        <v>1668</v>
      </c>
      <c r="B99" t="s">
        <v>103</v>
      </c>
      <c r="C99" t="s">
        <v>876</v>
      </c>
      <c r="D99" s="2">
        <v>43028.7569513804</v>
      </c>
      <c r="E99" t="s">
        <v>1552</v>
      </c>
      <c r="F99" t="s">
        <v>1555</v>
      </c>
      <c r="G99">
        <f>HYPERLINK("http://lims2/focal_plane_image_series?id=645346804")</f>
        <v>0</v>
      </c>
    </row>
    <row r="100" spans="1:7">
      <c r="A100" s="1">
        <v>2166</v>
      </c>
      <c r="B100" t="s">
        <v>104</v>
      </c>
      <c r="C100" t="s">
        <v>877</v>
      </c>
      <c r="D100" s="2">
        <v>43028.8363762252</v>
      </c>
      <c r="E100" t="s">
        <v>1552</v>
      </c>
      <c r="F100" t="s">
        <v>1555</v>
      </c>
      <c r="G100">
        <f>HYPERLINK("http://lims2/focal_plane_image_series?id=645347132")</f>
        <v>0</v>
      </c>
    </row>
    <row r="101" spans="1:7">
      <c r="A101" s="1">
        <v>1150</v>
      </c>
      <c r="B101" t="s">
        <v>105</v>
      </c>
      <c r="C101" t="s">
        <v>878</v>
      </c>
      <c r="D101" s="2">
        <v>43028.86454499213</v>
      </c>
      <c r="E101" t="s">
        <v>1552</v>
      </c>
      <c r="F101" t="s">
        <v>1554</v>
      </c>
      <c r="G101">
        <f>HYPERLINK("http://lims2/focal_plane_image_series?id=645347132")</f>
        <v>0</v>
      </c>
    </row>
    <row r="102" spans="1:7">
      <c r="A102" s="1">
        <v>719</v>
      </c>
      <c r="B102" t="s">
        <v>106</v>
      </c>
      <c r="C102" t="s">
        <v>879</v>
      </c>
      <c r="D102" s="2">
        <v>43028.88863836252</v>
      </c>
      <c r="E102" t="s">
        <v>1552</v>
      </c>
      <c r="F102" t="s">
        <v>1555</v>
      </c>
      <c r="G102">
        <f>HYPERLINK("http://lims2/focal_plane_image_series?id=645347205")</f>
        <v>0</v>
      </c>
    </row>
    <row r="103" spans="1:7">
      <c r="A103" s="1">
        <v>46</v>
      </c>
      <c r="B103" t="s">
        <v>107</v>
      </c>
      <c r="C103" t="s">
        <v>880</v>
      </c>
      <c r="D103" s="2">
        <v>43028.90602761602</v>
      </c>
      <c r="E103" t="s">
        <v>1552</v>
      </c>
      <c r="F103" t="s">
        <v>1555</v>
      </c>
      <c r="G103">
        <f>HYPERLINK("http://lims2/focal_plane_image_series?id=645347205")</f>
        <v>0</v>
      </c>
    </row>
    <row r="104" spans="1:7">
      <c r="A104" s="1">
        <v>1890</v>
      </c>
      <c r="B104" t="s">
        <v>108</v>
      </c>
      <c r="C104" t="s">
        <v>881</v>
      </c>
      <c r="D104" s="2">
        <v>43028.94091762129</v>
      </c>
      <c r="E104" t="s">
        <v>1552</v>
      </c>
      <c r="F104" t="s">
        <v>1555</v>
      </c>
      <c r="G104">
        <f>HYPERLINK("http://lims2/focal_plane_image_series?id=645347449")</f>
        <v>0</v>
      </c>
    </row>
    <row r="105" spans="1:7">
      <c r="A105" s="1">
        <v>890</v>
      </c>
      <c r="B105" t="s">
        <v>109</v>
      </c>
      <c r="C105" t="s">
        <v>882</v>
      </c>
      <c r="D105" s="2">
        <v>43031.86789559397</v>
      </c>
      <c r="E105" t="s">
        <v>1552</v>
      </c>
      <c r="F105" t="s">
        <v>1554</v>
      </c>
      <c r="G105">
        <f>HYPERLINK("http://lims2/focal_plane_image_series?id=646749712")</f>
        <v>0</v>
      </c>
    </row>
    <row r="106" spans="1:7">
      <c r="A106" s="1">
        <v>1392</v>
      </c>
      <c r="B106" t="s">
        <v>110</v>
      </c>
      <c r="C106" t="s">
        <v>883</v>
      </c>
      <c r="D106" s="2">
        <v>43031.88497278573</v>
      </c>
      <c r="E106" t="s">
        <v>1552</v>
      </c>
      <c r="F106" t="s">
        <v>1554</v>
      </c>
      <c r="G106">
        <f>HYPERLINK("http://lims2/focal_plane_image_series?id=646749712")</f>
        <v>0</v>
      </c>
    </row>
    <row r="107" spans="1:7">
      <c r="A107" s="1">
        <v>1783</v>
      </c>
      <c r="B107" t="s">
        <v>111</v>
      </c>
      <c r="C107" t="s">
        <v>884</v>
      </c>
      <c r="D107" s="2">
        <v>43031.89589589737</v>
      </c>
      <c r="E107" t="s">
        <v>1552</v>
      </c>
      <c r="F107" t="s">
        <v>1554</v>
      </c>
      <c r="G107">
        <f>HYPERLINK("http://lims2/focal_plane_image_series?id=646749712")</f>
        <v>0</v>
      </c>
    </row>
    <row r="108" spans="1:7">
      <c r="A108" s="1">
        <v>1216</v>
      </c>
      <c r="B108" t="s">
        <v>112</v>
      </c>
      <c r="C108" t="s">
        <v>885</v>
      </c>
      <c r="D108" s="2">
        <v>43031.92362960132</v>
      </c>
      <c r="E108" t="s">
        <v>1552</v>
      </c>
      <c r="F108" t="s">
        <v>1554</v>
      </c>
      <c r="G108">
        <f>HYPERLINK("http://lims2/focal_plane_image_series?id=646750037")</f>
        <v>0</v>
      </c>
    </row>
    <row r="109" spans="1:7">
      <c r="A109" s="1">
        <v>1202</v>
      </c>
      <c r="B109" t="s">
        <v>113</v>
      </c>
      <c r="C109" t="s">
        <v>886</v>
      </c>
      <c r="D109" s="2">
        <v>43031.93735192184</v>
      </c>
      <c r="E109" t="s">
        <v>1552</v>
      </c>
      <c r="F109" t="s">
        <v>1555</v>
      </c>
      <c r="G109">
        <f>HYPERLINK("http://lims2/focal_plane_image_series?id=646750037")</f>
        <v>0</v>
      </c>
    </row>
    <row r="110" spans="1:7">
      <c r="A110" s="1">
        <v>1189</v>
      </c>
      <c r="B110" t="s">
        <v>114</v>
      </c>
      <c r="C110" t="s">
        <v>887</v>
      </c>
      <c r="D110" s="2">
        <v>43031.9654316475</v>
      </c>
      <c r="E110" t="s">
        <v>1552</v>
      </c>
      <c r="F110" t="s">
        <v>1554</v>
      </c>
      <c r="G110">
        <f>HYPERLINK("http://lims2/focal_plane_image_series?id=646750661")</f>
        <v>0</v>
      </c>
    </row>
    <row r="111" spans="1:7">
      <c r="A111" s="1">
        <v>1882</v>
      </c>
      <c r="B111" t="s">
        <v>115</v>
      </c>
      <c r="C111" t="s">
        <v>888</v>
      </c>
      <c r="D111" s="2">
        <v>43031.98220815498</v>
      </c>
      <c r="E111" t="s">
        <v>1552</v>
      </c>
      <c r="F111" t="s">
        <v>1554</v>
      </c>
      <c r="G111">
        <f>HYPERLINK("http://lims2/focal_plane_image_series?id=646750661")</f>
        <v>0</v>
      </c>
    </row>
    <row r="112" spans="1:7">
      <c r="A112" s="1">
        <v>385</v>
      </c>
      <c r="B112" t="s">
        <v>116</v>
      </c>
      <c r="C112" t="s">
        <v>889</v>
      </c>
      <c r="D112" s="2">
        <v>43032.71885963656</v>
      </c>
      <c r="E112" t="s">
        <v>1552</v>
      </c>
      <c r="F112" t="s">
        <v>1554</v>
      </c>
      <c r="G112">
        <f>HYPERLINK("http://lims2/focal_plane_image_series?id=646751115")</f>
        <v>0</v>
      </c>
    </row>
    <row r="113" spans="1:7">
      <c r="A113" s="1">
        <v>655</v>
      </c>
      <c r="B113" t="s">
        <v>117</v>
      </c>
      <c r="C113" t="s">
        <v>890</v>
      </c>
      <c r="D113" s="2">
        <v>43032.73559549279</v>
      </c>
      <c r="E113" t="s">
        <v>1552</v>
      </c>
      <c r="F113" t="s">
        <v>1555</v>
      </c>
      <c r="G113">
        <f>HYPERLINK("http://lims2/focal_plane_image_series?id=646751115")</f>
        <v>0</v>
      </c>
    </row>
    <row r="114" spans="1:7">
      <c r="A114" s="1">
        <v>2349</v>
      </c>
      <c r="B114" t="s">
        <v>118</v>
      </c>
      <c r="C114" t="s">
        <v>891</v>
      </c>
      <c r="D114" s="2">
        <v>43032.76069110344</v>
      </c>
      <c r="E114" t="s">
        <v>1552</v>
      </c>
      <c r="F114" t="s">
        <v>1555</v>
      </c>
      <c r="G114">
        <f>HYPERLINK("http://lims2/focal_plane_image_series?id=646751738")</f>
        <v>0</v>
      </c>
    </row>
    <row r="115" spans="1:7">
      <c r="A115" s="1">
        <v>1014</v>
      </c>
      <c r="B115" t="s">
        <v>119</v>
      </c>
      <c r="C115" t="s">
        <v>892</v>
      </c>
      <c r="D115" s="2">
        <v>43032.78054639034</v>
      </c>
      <c r="E115" t="s">
        <v>1552</v>
      </c>
      <c r="F115" t="s">
        <v>1555</v>
      </c>
      <c r="G115">
        <f>HYPERLINK("http://lims2/focal_plane_image_series?id=646751738")</f>
        <v>0</v>
      </c>
    </row>
    <row r="116" spans="1:7">
      <c r="A116" s="1">
        <v>715</v>
      </c>
      <c r="B116" t="s">
        <v>120</v>
      </c>
      <c r="C116" t="s">
        <v>893</v>
      </c>
      <c r="D116" s="2">
        <v>43032.85456503688</v>
      </c>
      <c r="E116" t="s">
        <v>1552</v>
      </c>
      <c r="F116" t="s">
        <v>1555</v>
      </c>
      <c r="G116">
        <f>HYPERLINK("http://lims2/focal_plane_image_series?id=646751893")</f>
        <v>0</v>
      </c>
    </row>
    <row r="117" spans="1:7">
      <c r="A117" s="1">
        <v>1909</v>
      </c>
      <c r="B117" t="s">
        <v>121</v>
      </c>
      <c r="C117" t="s">
        <v>894</v>
      </c>
      <c r="D117" s="2">
        <v>43032.87835678107</v>
      </c>
      <c r="E117" t="s">
        <v>1552</v>
      </c>
      <c r="F117" t="s">
        <v>1555</v>
      </c>
      <c r="G117">
        <f>HYPERLINK("http://lims2/focal_plane_image_series?id=646751893")</f>
        <v>0</v>
      </c>
    </row>
    <row r="118" spans="1:7">
      <c r="A118" s="1">
        <v>2586</v>
      </c>
      <c r="B118" t="s">
        <v>122</v>
      </c>
      <c r="C118" t="s">
        <v>895</v>
      </c>
      <c r="D118" s="2">
        <v>43032.92306702407</v>
      </c>
      <c r="E118" t="s">
        <v>1553</v>
      </c>
      <c r="G118">
        <f>HYPERLINK("http://lims2/focal_plane_image_series?id=646751951")</f>
        <v>0</v>
      </c>
    </row>
    <row r="119" spans="1:7">
      <c r="A119" s="1">
        <v>1923</v>
      </c>
      <c r="B119" t="s">
        <v>123</v>
      </c>
      <c r="C119" t="s">
        <v>896</v>
      </c>
      <c r="D119" s="2">
        <v>43033.71815223978</v>
      </c>
      <c r="E119" t="s">
        <v>1552</v>
      </c>
      <c r="F119" t="s">
        <v>1554</v>
      </c>
      <c r="G119">
        <f>HYPERLINK("http://lims2/focal_plane_image_series?id=646752400")</f>
        <v>0</v>
      </c>
    </row>
    <row r="120" spans="1:7">
      <c r="A120" s="1">
        <v>1184</v>
      </c>
      <c r="B120" t="s">
        <v>124</v>
      </c>
      <c r="C120" t="s">
        <v>897</v>
      </c>
      <c r="D120" s="2">
        <v>43033.73581185285</v>
      </c>
      <c r="E120" t="s">
        <v>1552</v>
      </c>
      <c r="F120" t="s">
        <v>1554</v>
      </c>
      <c r="G120">
        <f>HYPERLINK("http://lims2/focal_plane_image_series?id=646752400")</f>
        <v>0</v>
      </c>
    </row>
    <row r="121" spans="1:7">
      <c r="A121" s="1">
        <v>1069</v>
      </c>
      <c r="B121" t="s">
        <v>125</v>
      </c>
      <c r="C121" t="s">
        <v>898</v>
      </c>
      <c r="D121" s="2">
        <v>43033.75010223405</v>
      </c>
      <c r="E121" t="s">
        <v>1552</v>
      </c>
      <c r="F121" t="s">
        <v>1555</v>
      </c>
      <c r="G121">
        <f>HYPERLINK("http://lims2/focal_plane_image_series?id=646752400")</f>
        <v>0</v>
      </c>
    </row>
    <row r="122" spans="1:7">
      <c r="A122" s="1">
        <v>1620</v>
      </c>
      <c r="B122" t="s">
        <v>126</v>
      </c>
      <c r="C122" t="s">
        <v>899</v>
      </c>
      <c r="D122" s="2">
        <v>43033.78072251769</v>
      </c>
      <c r="E122" t="s">
        <v>1552</v>
      </c>
      <c r="F122" t="s">
        <v>1554</v>
      </c>
      <c r="G122">
        <f>HYPERLINK("http://lims2/focal_plane_image_series?id=646752995")</f>
        <v>0</v>
      </c>
    </row>
    <row r="123" spans="1:7">
      <c r="A123" s="1">
        <v>280</v>
      </c>
      <c r="B123" t="s">
        <v>127</v>
      </c>
      <c r="C123" t="s">
        <v>900</v>
      </c>
      <c r="D123" s="2">
        <v>43033.90645740557</v>
      </c>
      <c r="E123" t="s">
        <v>1552</v>
      </c>
      <c r="F123" t="s">
        <v>1554</v>
      </c>
      <c r="G123">
        <f>HYPERLINK("http://lims2/focal_plane_image_series?id=646756353")</f>
        <v>0</v>
      </c>
    </row>
    <row r="124" spans="1:7">
      <c r="A124" s="1">
        <v>2815</v>
      </c>
      <c r="B124" t="s">
        <v>128</v>
      </c>
      <c r="C124" t="s">
        <v>901</v>
      </c>
      <c r="D124" s="2">
        <v>43033.92054202445</v>
      </c>
      <c r="E124" t="s">
        <v>1552</v>
      </c>
      <c r="F124" t="s">
        <v>1554</v>
      </c>
      <c r="G124">
        <f>HYPERLINK("http://lims2/focal_plane_image_series?id=646756353")</f>
        <v>0</v>
      </c>
    </row>
    <row r="125" spans="1:7">
      <c r="A125" s="1">
        <v>1111</v>
      </c>
      <c r="B125" t="s">
        <v>129</v>
      </c>
      <c r="C125" t="s">
        <v>902</v>
      </c>
      <c r="D125" s="2">
        <v>43033.94843231161</v>
      </c>
      <c r="E125" t="s">
        <v>1552</v>
      </c>
      <c r="F125" t="s">
        <v>1555</v>
      </c>
      <c r="G125">
        <f>HYPERLINK("http://lims2/focal_plane_image_series?id=646756989")</f>
        <v>0</v>
      </c>
    </row>
    <row r="126" spans="1:7">
      <c r="A126" s="1">
        <v>42</v>
      </c>
      <c r="B126" t="s">
        <v>130</v>
      </c>
      <c r="C126" t="s">
        <v>903</v>
      </c>
      <c r="D126" s="2">
        <v>43033.97544741113</v>
      </c>
      <c r="E126" t="s">
        <v>1552</v>
      </c>
      <c r="F126" t="s">
        <v>1555</v>
      </c>
      <c r="G126">
        <f>HYPERLINK("http://lims2/focal_plane_image_series?id=646756989")</f>
        <v>0</v>
      </c>
    </row>
    <row r="127" spans="1:7">
      <c r="A127" s="1">
        <v>1689</v>
      </c>
      <c r="B127" t="s">
        <v>131</v>
      </c>
      <c r="C127" t="s">
        <v>904</v>
      </c>
      <c r="D127" s="2">
        <v>43034.76017156484</v>
      </c>
      <c r="E127" t="s">
        <v>1552</v>
      </c>
      <c r="F127" t="s">
        <v>1554</v>
      </c>
      <c r="G127">
        <f>HYPERLINK("http://lims2/focal_plane_image_series?id=646757579")</f>
        <v>0</v>
      </c>
    </row>
    <row r="128" spans="1:7">
      <c r="A128" s="1">
        <v>522</v>
      </c>
      <c r="B128" t="s">
        <v>132</v>
      </c>
      <c r="C128" t="s">
        <v>905</v>
      </c>
      <c r="D128" s="2">
        <v>43034.79172035706</v>
      </c>
      <c r="E128" t="s">
        <v>1552</v>
      </c>
      <c r="F128" t="s">
        <v>1554</v>
      </c>
      <c r="G128">
        <f>HYPERLINK("http://lims2/focal_plane_image_series?id=646757617")</f>
        <v>0</v>
      </c>
    </row>
    <row r="129" spans="1:7">
      <c r="A129" s="1">
        <v>1182</v>
      </c>
      <c r="B129" t="s">
        <v>133</v>
      </c>
      <c r="C129" t="s">
        <v>906</v>
      </c>
      <c r="D129" s="2">
        <v>43034.8089703423</v>
      </c>
      <c r="E129" t="s">
        <v>1552</v>
      </c>
      <c r="F129" t="s">
        <v>1555</v>
      </c>
      <c r="G129">
        <f>HYPERLINK("http://lims2/focal_plane_image_series?id=646757617")</f>
        <v>0</v>
      </c>
    </row>
    <row r="130" spans="1:7">
      <c r="A130" s="1">
        <v>2370</v>
      </c>
      <c r="B130" t="s">
        <v>134</v>
      </c>
      <c r="C130" t="s">
        <v>907</v>
      </c>
      <c r="D130" s="2">
        <v>43035.75697200208</v>
      </c>
      <c r="E130" t="s">
        <v>1553</v>
      </c>
      <c r="G130">
        <f>HYPERLINK("http://lims2/focal_plane_image_series?id=646757833")</f>
        <v>0</v>
      </c>
    </row>
    <row r="131" spans="1:7">
      <c r="A131" s="1">
        <v>1425</v>
      </c>
      <c r="B131" t="s">
        <v>135</v>
      </c>
      <c r="C131" t="s">
        <v>908</v>
      </c>
      <c r="D131" s="2">
        <v>43035.77099420533</v>
      </c>
      <c r="E131" t="s">
        <v>1553</v>
      </c>
      <c r="G131">
        <f>HYPERLINK("http://lims2/focal_plane_image_series?id=646757833")</f>
        <v>0</v>
      </c>
    </row>
    <row r="132" spans="1:7">
      <c r="A132" s="1">
        <v>733</v>
      </c>
      <c r="B132" t="s">
        <v>136</v>
      </c>
      <c r="C132" t="s">
        <v>909</v>
      </c>
      <c r="D132" s="2">
        <v>43035.87821683324</v>
      </c>
      <c r="E132" t="s">
        <v>1552</v>
      </c>
      <c r="F132" t="s">
        <v>1554</v>
      </c>
      <c r="G132">
        <f>HYPERLINK("http://lims2/focal_plane_image_series?id=646757909")</f>
        <v>0</v>
      </c>
    </row>
    <row r="133" spans="1:7">
      <c r="A133" s="1">
        <v>989</v>
      </c>
      <c r="B133" t="s">
        <v>137</v>
      </c>
      <c r="C133" t="s">
        <v>910</v>
      </c>
      <c r="D133" s="2">
        <v>43035.89238339029</v>
      </c>
      <c r="E133" t="s">
        <v>1552</v>
      </c>
      <c r="F133" t="s">
        <v>1554</v>
      </c>
      <c r="G133">
        <f>HYPERLINK("http://lims2/focal_plane_image_series?id=646757909")</f>
        <v>0</v>
      </c>
    </row>
    <row r="134" spans="1:7">
      <c r="A134" s="1">
        <v>2909</v>
      </c>
      <c r="B134" t="s">
        <v>138</v>
      </c>
      <c r="C134" t="s">
        <v>911</v>
      </c>
      <c r="D134" s="2">
        <v>43038.7674724586</v>
      </c>
      <c r="E134" t="s">
        <v>1552</v>
      </c>
      <c r="F134" t="s">
        <v>1555</v>
      </c>
      <c r="G134">
        <f>HYPERLINK("http://lims2/focal_plane_image_series?id=648054552")</f>
        <v>0</v>
      </c>
    </row>
    <row r="135" spans="1:7">
      <c r="A135" s="1">
        <v>1693</v>
      </c>
      <c r="B135" t="s">
        <v>139</v>
      </c>
      <c r="C135" t="s">
        <v>912</v>
      </c>
      <c r="D135" s="2">
        <v>43038.85401547676</v>
      </c>
      <c r="E135" t="s">
        <v>1552</v>
      </c>
      <c r="F135" t="s">
        <v>1555</v>
      </c>
      <c r="G135">
        <f>HYPERLINK("http://lims2/focal_plane_image_series?id=648054591")</f>
        <v>0</v>
      </c>
    </row>
    <row r="136" spans="1:7">
      <c r="A136" s="1">
        <v>2538</v>
      </c>
      <c r="B136" t="s">
        <v>140</v>
      </c>
      <c r="C136" t="s">
        <v>913</v>
      </c>
      <c r="D136" s="2">
        <v>43038.86787220418</v>
      </c>
      <c r="E136" t="s">
        <v>1552</v>
      </c>
      <c r="F136" t="s">
        <v>1554</v>
      </c>
      <c r="G136">
        <f>HYPERLINK("http://lims2/focal_plane_image_series?id=648054591")</f>
        <v>0</v>
      </c>
    </row>
    <row r="137" spans="1:7">
      <c r="A137" s="1">
        <v>1910</v>
      </c>
      <c r="B137" t="s">
        <v>141</v>
      </c>
      <c r="C137" t="s">
        <v>914</v>
      </c>
      <c r="D137" s="2">
        <v>43038.89238669247</v>
      </c>
      <c r="E137" t="s">
        <v>1552</v>
      </c>
      <c r="F137" t="s">
        <v>1555</v>
      </c>
      <c r="G137">
        <f>HYPERLINK("http://lims2/focal_plane_image_series?id=648054704")</f>
        <v>0</v>
      </c>
    </row>
    <row r="138" spans="1:7">
      <c r="A138" s="1">
        <v>1038</v>
      </c>
      <c r="B138" t="s">
        <v>142</v>
      </c>
      <c r="C138" t="s">
        <v>915</v>
      </c>
      <c r="D138" s="2">
        <v>43038.90929854605</v>
      </c>
      <c r="E138" t="s">
        <v>1553</v>
      </c>
      <c r="G138">
        <f>HYPERLINK("http://lims2/focal_plane_image_series?id=648054704")</f>
        <v>0</v>
      </c>
    </row>
    <row r="139" spans="1:7">
      <c r="A139" s="1">
        <v>341</v>
      </c>
      <c r="B139" t="s">
        <v>143</v>
      </c>
      <c r="C139" t="s">
        <v>916</v>
      </c>
      <c r="D139" s="2">
        <v>43038.95791005763</v>
      </c>
      <c r="E139" t="s">
        <v>1552</v>
      </c>
      <c r="F139" t="s">
        <v>1554</v>
      </c>
      <c r="G139">
        <f>HYPERLINK("http://lims2/focal_plane_image_series?id=648055072")</f>
        <v>0</v>
      </c>
    </row>
    <row r="140" spans="1:7">
      <c r="A140" s="1">
        <v>1187</v>
      </c>
      <c r="B140" t="s">
        <v>144</v>
      </c>
      <c r="C140" t="s">
        <v>917</v>
      </c>
      <c r="D140" s="2">
        <v>43039.83690102708</v>
      </c>
      <c r="E140" t="s">
        <v>1552</v>
      </c>
      <c r="F140" t="s">
        <v>1555</v>
      </c>
      <c r="G140">
        <f>HYPERLINK("http://lims2/focal_plane_image_series?id=648056047")</f>
        <v>0</v>
      </c>
    </row>
    <row r="141" spans="1:7">
      <c r="A141" s="1">
        <v>1308</v>
      </c>
      <c r="B141" t="s">
        <v>145</v>
      </c>
      <c r="C141" t="s">
        <v>918</v>
      </c>
      <c r="D141" s="2">
        <v>43039.85053241718</v>
      </c>
      <c r="E141" t="s">
        <v>1552</v>
      </c>
      <c r="F141" t="s">
        <v>1555</v>
      </c>
      <c r="G141">
        <f>HYPERLINK("http://lims2/focal_plane_image_series?id=648056047")</f>
        <v>0</v>
      </c>
    </row>
    <row r="142" spans="1:7">
      <c r="A142" s="1">
        <v>138</v>
      </c>
      <c r="B142" t="s">
        <v>146</v>
      </c>
      <c r="C142" t="s">
        <v>919</v>
      </c>
      <c r="D142" s="2">
        <v>43039.87854395664</v>
      </c>
      <c r="E142" t="s">
        <v>1552</v>
      </c>
      <c r="F142" t="s">
        <v>1554</v>
      </c>
      <c r="G142">
        <f>HYPERLINK("http://lims2/focal_plane_image_series?id=648056314")</f>
        <v>0</v>
      </c>
    </row>
    <row r="143" spans="1:7">
      <c r="A143" s="1">
        <v>1191</v>
      </c>
      <c r="B143" t="s">
        <v>147</v>
      </c>
      <c r="C143" t="s">
        <v>920</v>
      </c>
      <c r="D143" s="2">
        <v>43039.89903722576</v>
      </c>
      <c r="E143" t="s">
        <v>1552</v>
      </c>
      <c r="F143" t="s">
        <v>1554</v>
      </c>
      <c r="G143">
        <f>HYPERLINK("http://lims2/focal_plane_image_series?id=648056972")</f>
        <v>0</v>
      </c>
    </row>
    <row r="144" spans="1:7">
      <c r="A144" s="1">
        <v>1819</v>
      </c>
      <c r="B144" t="s">
        <v>148</v>
      </c>
      <c r="C144" t="s">
        <v>921</v>
      </c>
      <c r="D144" s="2">
        <v>43039.93726090214</v>
      </c>
      <c r="E144" t="s">
        <v>1552</v>
      </c>
      <c r="F144" t="s">
        <v>1555</v>
      </c>
      <c r="G144">
        <f>HYPERLINK("http://lims2/focal_plane_image_series?id=648057123")</f>
        <v>0</v>
      </c>
    </row>
    <row r="145" spans="1:7">
      <c r="A145" s="1">
        <v>1696</v>
      </c>
      <c r="B145" t="s">
        <v>149</v>
      </c>
      <c r="C145" t="s">
        <v>922</v>
      </c>
      <c r="D145" s="2">
        <v>43039.95133333401</v>
      </c>
      <c r="E145" t="s">
        <v>1552</v>
      </c>
      <c r="F145" t="s">
        <v>1554</v>
      </c>
      <c r="G145">
        <f>HYPERLINK("http://lims2/focal_plane_image_series?id=648057123")</f>
        <v>0</v>
      </c>
    </row>
    <row r="146" spans="1:7">
      <c r="A146" s="1">
        <v>1408</v>
      </c>
      <c r="B146" t="s">
        <v>150</v>
      </c>
      <c r="C146" t="s">
        <v>923</v>
      </c>
      <c r="D146" s="2">
        <v>43040.73936914129</v>
      </c>
      <c r="E146" t="s">
        <v>1552</v>
      </c>
      <c r="F146" t="s">
        <v>1555</v>
      </c>
      <c r="G146">
        <f>HYPERLINK("http://lims2/focal_plane_image_series?id=648057782")</f>
        <v>0</v>
      </c>
    </row>
    <row r="147" spans="1:7">
      <c r="A147" s="1">
        <v>2686</v>
      </c>
      <c r="B147" t="s">
        <v>151</v>
      </c>
      <c r="C147" t="s">
        <v>924</v>
      </c>
      <c r="D147" s="2">
        <v>43040.76069596819</v>
      </c>
      <c r="E147" t="s">
        <v>1552</v>
      </c>
      <c r="F147" t="s">
        <v>1554</v>
      </c>
      <c r="G147">
        <f>HYPERLINK("http://lims2/focal_plane_image_series?id=648057782")</f>
        <v>0</v>
      </c>
    </row>
    <row r="148" spans="1:7">
      <c r="A148" s="1">
        <v>1902</v>
      </c>
      <c r="B148" t="s">
        <v>152</v>
      </c>
      <c r="C148" t="s">
        <v>925</v>
      </c>
      <c r="D148" s="2">
        <v>43040.8686442144</v>
      </c>
      <c r="E148" t="s">
        <v>1552</v>
      </c>
      <c r="F148" t="s">
        <v>1555</v>
      </c>
      <c r="G148">
        <f>HYPERLINK("http://lims2/focal_plane_image_series?id=648058759")</f>
        <v>0</v>
      </c>
    </row>
    <row r="149" spans="1:7">
      <c r="A149" s="1">
        <v>826</v>
      </c>
      <c r="B149" t="s">
        <v>153</v>
      </c>
      <c r="C149" t="s">
        <v>926</v>
      </c>
      <c r="D149" s="2">
        <v>43040.88891477561</v>
      </c>
      <c r="E149" t="s">
        <v>1553</v>
      </c>
      <c r="G149">
        <f>HYPERLINK("http://lims2/focal_plane_image_series?id=648058759")</f>
        <v>0</v>
      </c>
    </row>
    <row r="150" spans="1:7">
      <c r="A150" s="1">
        <v>374</v>
      </c>
      <c r="B150" t="s">
        <v>154</v>
      </c>
      <c r="C150" t="s">
        <v>927</v>
      </c>
      <c r="D150" s="2">
        <v>43040.91996572082</v>
      </c>
      <c r="E150" t="s">
        <v>1553</v>
      </c>
      <c r="G150">
        <f>HYPERLINK("http://lims2/focal_plane_image_series?id=648059284")</f>
        <v>0</v>
      </c>
    </row>
    <row r="151" spans="1:7">
      <c r="A151" s="1">
        <v>1805</v>
      </c>
      <c r="B151" t="s">
        <v>155</v>
      </c>
      <c r="C151" t="s">
        <v>928</v>
      </c>
      <c r="D151" s="2">
        <v>43040.94117779247</v>
      </c>
      <c r="E151" t="s">
        <v>1552</v>
      </c>
      <c r="F151" t="s">
        <v>1554</v>
      </c>
      <c r="G151">
        <f>HYPERLINK("http://lims2/focal_plane_image_series?id=648059284")</f>
        <v>0</v>
      </c>
    </row>
    <row r="152" spans="1:7">
      <c r="A152" s="1">
        <v>292</v>
      </c>
      <c r="B152" t="s">
        <v>156</v>
      </c>
      <c r="C152" t="s">
        <v>929</v>
      </c>
      <c r="D152" s="2">
        <v>43041.7327109464</v>
      </c>
      <c r="E152" t="s">
        <v>1552</v>
      </c>
      <c r="F152" t="s">
        <v>1555</v>
      </c>
      <c r="G152">
        <f>HYPERLINK("http://lims2/focal_plane_image_series?id=648059905")</f>
        <v>0</v>
      </c>
    </row>
    <row r="153" spans="1:7">
      <c r="A153" s="1">
        <v>2564</v>
      </c>
      <c r="B153" t="s">
        <v>157</v>
      </c>
      <c r="C153" t="s">
        <v>930</v>
      </c>
      <c r="D153" s="2">
        <v>43041.75725669056</v>
      </c>
      <c r="E153" t="s">
        <v>1553</v>
      </c>
      <c r="G153">
        <f>HYPERLINK("http://lims2/focal_plane_image_series?id=648060374")</f>
        <v>0</v>
      </c>
    </row>
    <row r="154" spans="1:7">
      <c r="A154" s="1">
        <v>1587</v>
      </c>
      <c r="B154" t="s">
        <v>158</v>
      </c>
      <c r="C154" t="s">
        <v>931</v>
      </c>
      <c r="D154" s="2">
        <v>43041.77429119108</v>
      </c>
      <c r="E154" t="s">
        <v>1552</v>
      </c>
      <c r="G154">
        <f>HYPERLINK("http://lims2/focal_plane_image_series?id=648060374")</f>
        <v>0</v>
      </c>
    </row>
    <row r="155" spans="1:7">
      <c r="A155" s="1">
        <v>694</v>
      </c>
      <c r="B155" t="s">
        <v>159</v>
      </c>
      <c r="C155" t="s">
        <v>932</v>
      </c>
      <c r="D155" s="2">
        <v>43041.79181442147</v>
      </c>
      <c r="E155" t="s">
        <v>1553</v>
      </c>
      <c r="G155">
        <f>HYPERLINK("http://lims2/focal_plane_image_series?id=648060374")</f>
        <v>0</v>
      </c>
    </row>
    <row r="156" spans="1:7">
      <c r="A156" s="1">
        <v>236</v>
      </c>
      <c r="B156" t="s">
        <v>160</v>
      </c>
      <c r="C156" t="s">
        <v>933</v>
      </c>
      <c r="D156" s="2">
        <v>43042.72236943742</v>
      </c>
      <c r="E156" t="s">
        <v>1553</v>
      </c>
      <c r="G156">
        <f>HYPERLINK("http://lims2/focal_plane_image_series?id=648060737")</f>
        <v>0</v>
      </c>
    </row>
    <row r="157" spans="1:7">
      <c r="A157" s="1">
        <v>1162</v>
      </c>
      <c r="B157" t="s">
        <v>161</v>
      </c>
      <c r="C157" t="s">
        <v>934</v>
      </c>
      <c r="D157" s="2">
        <v>43042.73934377141</v>
      </c>
      <c r="E157" t="s">
        <v>1552</v>
      </c>
      <c r="F157" t="s">
        <v>1554</v>
      </c>
      <c r="G157">
        <f>HYPERLINK("http://lims2/focal_plane_image_series?id=648060737")</f>
        <v>0</v>
      </c>
    </row>
    <row r="158" spans="1:7">
      <c r="A158" s="1">
        <v>258</v>
      </c>
      <c r="B158" t="s">
        <v>162</v>
      </c>
      <c r="C158" t="s">
        <v>935</v>
      </c>
      <c r="D158" s="2">
        <v>43042.83995378696</v>
      </c>
      <c r="E158" t="s">
        <v>1552</v>
      </c>
      <c r="F158" t="s">
        <v>1554</v>
      </c>
      <c r="G158">
        <f>HYPERLINK("http://lims2/focal_plane_image_series?id=648061361")</f>
        <v>0</v>
      </c>
    </row>
    <row r="159" spans="1:7">
      <c r="A159" s="1">
        <v>2656</v>
      </c>
      <c r="B159" t="s">
        <v>163</v>
      </c>
      <c r="C159" t="s">
        <v>936</v>
      </c>
      <c r="D159" s="2">
        <v>43042.8643313756</v>
      </c>
      <c r="E159" t="s">
        <v>1553</v>
      </c>
      <c r="G159">
        <f>HYPERLINK("http://lims2/focal_plane_image_series?id=648061387")</f>
        <v>0</v>
      </c>
    </row>
    <row r="160" spans="1:7">
      <c r="A160" s="1">
        <v>1120</v>
      </c>
      <c r="B160" t="s">
        <v>164</v>
      </c>
      <c r="C160" t="s">
        <v>937</v>
      </c>
      <c r="D160" s="2">
        <v>43045.82652629192</v>
      </c>
      <c r="E160" t="s">
        <v>1552</v>
      </c>
      <c r="F160" t="s">
        <v>1554</v>
      </c>
      <c r="G160">
        <f>HYPERLINK("http://lims2/focal_plane_image_series?id=649504496")</f>
        <v>0</v>
      </c>
    </row>
    <row r="161" spans="1:7">
      <c r="A161" s="1">
        <v>639</v>
      </c>
      <c r="B161" t="s">
        <v>165</v>
      </c>
      <c r="C161" t="s">
        <v>938</v>
      </c>
      <c r="D161" s="2">
        <v>43045.84369648838</v>
      </c>
      <c r="E161" t="s">
        <v>1552</v>
      </c>
      <c r="F161" t="s">
        <v>1554</v>
      </c>
      <c r="G161">
        <f>HYPERLINK("http://lims2/focal_plane_image_series?id=649504496")</f>
        <v>0</v>
      </c>
    </row>
    <row r="162" spans="1:7">
      <c r="A162" s="1">
        <v>2132</v>
      </c>
      <c r="B162" t="s">
        <v>166</v>
      </c>
      <c r="C162" t="s">
        <v>939</v>
      </c>
      <c r="D162" s="2">
        <v>43045.93722541838</v>
      </c>
      <c r="E162" t="s">
        <v>1553</v>
      </c>
      <c r="G162">
        <f>HYPERLINK("http://lims2/focal_plane_image_series?id=649504577")</f>
        <v>0</v>
      </c>
    </row>
    <row r="163" spans="1:7">
      <c r="A163" s="1">
        <v>2364</v>
      </c>
      <c r="B163" t="s">
        <v>167</v>
      </c>
      <c r="C163" t="s">
        <v>940</v>
      </c>
      <c r="D163" s="2">
        <v>43045.95476515793</v>
      </c>
      <c r="E163" t="s">
        <v>1552</v>
      </c>
      <c r="F163" t="s">
        <v>1554</v>
      </c>
      <c r="G163">
        <f>HYPERLINK("http://lims2/focal_plane_image_series?id=649504577")</f>
        <v>0</v>
      </c>
    </row>
    <row r="164" spans="1:7">
      <c r="A164" s="1">
        <v>2570</v>
      </c>
      <c r="B164" t="s">
        <v>168</v>
      </c>
      <c r="C164" t="s">
        <v>941</v>
      </c>
      <c r="D164" s="2">
        <v>43045.97552783837</v>
      </c>
      <c r="E164" t="s">
        <v>1553</v>
      </c>
      <c r="G164">
        <f>HYPERLINK("http://lims2/focal_plane_image_series?id=649504669")</f>
        <v>0</v>
      </c>
    </row>
    <row r="165" spans="1:7">
      <c r="A165" s="1">
        <v>867</v>
      </c>
      <c r="B165" t="s">
        <v>169</v>
      </c>
      <c r="C165" t="s">
        <v>942</v>
      </c>
      <c r="D165" s="2">
        <v>43046.01735367006</v>
      </c>
      <c r="E165" t="s">
        <v>1553</v>
      </c>
      <c r="G165">
        <f>HYPERLINK("http://lims2/focal_plane_image_series?id=649504688")</f>
        <v>0</v>
      </c>
    </row>
    <row r="166" spans="1:7">
      <c r="A166" s="1">
        <v>986</v>
      </c>
      <c r="B166" t="s">
        <v>170</v>
      </c>
      <c r="C166" t="s">
        <v>943</v>
      </c>
      <c r="D166" s="2">
        <v>43046.77749916794</v>
      </c>
      <c r="E166" t="s">
        <v>1552</v>
      </c>
      <c r="G166">
        <f>HYPERLINK("http://lims2/focal_plane_image_series?id=649504745")</f>
        <v>0</v>
      </c>
    </row>
    <row r="167" spans="1:7">
      <c r="A167" s="1">
        <v>2445</v>
      </c>
      <c r="B167" t="s">
        <v>171</v>
      </c>
      <c r="C167" t="s">
        <v>944</v>
      </c>
      <c r="D167" s="2">
        <v>43046.79484849924</v>
      </c>
      <c r="E167" t="s">
        <v>1553</v>
      </c>
      <c r="G167">
        <f>HYPERLINK("http://lims2/focal_plane_image_series?id=649504745")</f>
        <v>0</v>
      </c>
    </row>
    <row r="168" spans="1:7">
      <c r="A168" s="1">
        <v>2533</v>
      </c>
      <c r="B168" t="s">
        <v>172</v>
      </c>
      <c r="C168" t="s">
        <v>945</v>
      </c>
      <c r="D168" s="2">
        <v>43046.82644533175</v>
      </c>
      <c r="E168" t="s">
        <v>1553</v>
      </c>
      <c r="G168">
        <f>HYPERLINK("http://lims2/focal_plane_image_series?id=649504784")</f>
        <v>0</v>
      </c>
    </row>
    <row r="169" spans="1:7">
      <c r="A169" s="1">
        <v>1399</v>
      </c>
      <c r="B169" t="s">
        <v>173</v>
      </c>
      <c r="C169" t="s">
        <v>946</v>
      </c>
      <c r="D169" s="2">
        <v>43046.9132797049</v>
      </c>
      <c r="E169" t="s">
        <v>1552</v>
      </c>
      <c r="F169" t="s">
        <v>1554</v>
      </c>
      <c r="G169">
        <f>HYPERLINK("http://lims2/focal_plane_image_series?id=649504847")</f>
        <v>0</v>
      </c>
    </row>
    <row r="170" spans="1:7">
      <c r="A170" s="1">
        <v>1897</v>
      </c>
      <c r="B170" t="s">
        <v>174</v>
      </c>
      <c r="C170" t="s">
        <v>947</v>
      </c>
      <c r="D170" s="2">
        <v>43046.92685848978</v>
      </c>
      <c r="E170" t="s">
        <v>1552</v>
      </c>
      <c r="G170">
        <f>HYPERLINK("http://lims2/focal_plane_image_series?id=649504847")</f>
        <v>0</v>
      </c>
    </row>
    <row r="171" spans="1:7">
      <c r="A171" s="1">
        <v>2265</v>
      </c>
      <c r="B171" t="s">
        <v>175</v>
      </c>
      <c r="C171" t="s">
        <v>948</v>
      </c>
      <c r="D171" s="2">
        <v>43047.78156894026</v>
      </c>
      <c r="E171" t="s">
        <v>1552</v>
      </c>
      <c r="F171" t="s">
        <v>1554</v>
      </c>
      <c r="G171">
        <f>HYPERLINK("http://lims2/focal_plane_image_series?id=649505007")</f>
        <v>0</v>
      </c>
    </row>
    <row r="172" spans="1:7">
      <c r="A172" s="1">
        <v>1043</v>
      </c>
      <c r="B172" t="s">
        <v>176</v>
      </c>
      <c r="C172" t="s">
        <v>949</v>
      </c>
      <c r="D172" s="2">
        <v>43047.79896022409</v>
      </c>
      <c r="E172" t="s">
        <v>1552</v>
      </c>
      <c r="F172" t="s">
        <v>1554</v>
      </c>
      <c r="G172">
        <f>HYPERLINK("http://lims2/focal_plane_image_series?id=649505007")</f>
        <v>0</v>
      </c>
    </row>
    <row r="173" spans="1:7">
      <c r="A173" s="1">
        <v>2078</v>
      </c>
      <c r="B173" t="s">
        <v>177</v>
      </c>
      <c r="C173" t="s">
        <v>950</v>
      </c>
      <c r="D173" s="2">
        <v>43047.83371969237</v>
      </c>
      <c r="E173" t="s">
        <v>1552</v>
      </c>
      <c r="F173" t="s">
        <v>1554</v>
      </c>
      <c r="G173">
        <f>HYPERLINK("http://lims2/focal_plane_image_series?id=649505045")</f>
        <v>0</v>
      </c>
    </row>
    <row r="174" spans="1:7">
      <c r="A174" s="1">
        <v>1087</v>
      </c>
      <c r="B174" t="s">
        <v>178</v>
      </c>
      <c r="C174" t="s">
        <v>951</v>
      </c>
      <c r="D174" s="2">
        <v>43047.92394680588</v>
      </c>
      <c r="E174" t="s">
        <v>1553</v>
      </c>
      <c r="G174">
        <f>HYPERLINK("http://lims2/focal_plane_image_series?id=649505113")</f>
        <v>0</v>
      </c>
    </row>
    <row r="175" spans="1:7">
      <c r="A175" s="1">
        <v>2457</v>
      </c>
      <c r="B175" t="s">
        <v>179</v>
      </c>
      <c r="C175" t="s">
        <v>952</v>
      </c>
      <c r="D175" s="2">
        <v>43047.96561462621</v>
      </c>
      <c r="E175" t="s">
        <v>1552</v>
      </c>
      <c r="F175" t="s">
        <v>1554</v>
      </c>
      <c r="G175">
        <f>HYPERLINK("http://lims2/focal_plane_image_series?id=649505160")</f>
        <v>0</v>
      </c>
    </row>
    <row r="176" spans="1:7">
      <c r="A176" s="1">
        <v>756</v>
      </c>
      <c r="B176" t="s">
        <v>180</v>
      </c>
      <c r="C176" t="s">
        <v>953</v>
      </c>
      <c r="D176" s="2">
        <v>43047.97949236624</v>
      </c>
      <c r="E176" t="s">
        <v>1552</v>
      </c>
      <c r="F176" t="s">
        <v>1554</v>
      </c>
      <c r="G176">
        <f>HYPERLINK("http://lims2/focal_plane_image_series?id=649505160")</f>
        <v>0</v>
      </c>
    </row>
    <row r="177" spans="1:7">
      <c r="A177" s="1">
        <v>1132</v>
      </c>
      <c r="B177" t="s">
        <v>181</v>
      </c>
      <c r="C177" t="s">
        <v>954</v>
      </c>
      <c r="D177" s="2">
        <v>43048.76422308032</v>
      </c>
      <c r="E177" t="s">
        <v>1553</v>
      </c>
      <c r="G177">
        <f>HYPERLINK("http://lims2/focal_plane_image_series?id=649505258")</f>
        <v>0</v>
      </c>
    </row>
    <row r="178" spans="1:7">
      <c r="A178" s="1">
        <v>64</v>
      </c>
      <c r="B178" t="s">
        <v>182</v>
      </c>
      <c r="C178" t="s">
        <v>955</v>
      </c>
      <c r="D178" s="2">
        <v>43048.78851575944</v>
      </c>
      <c r="E178" t="s">
        <v>1552</v>
      </c>
      <c r="F178" t="s">
        <v>1554</v>
      </c>
      <c r="G178">
        <f>HYPERLINK("http://lims2/focal_plane_image_series?id=649505279")</f>
        <v>0</v>
      </c>
    </row>
    <row r="179" spans="1:7">
      <c r="A179" s="1">
        <v>2</v>
      </c>
      <c r="B179" t="s">
        <v>183</v>
      </c>
      <c r="C179" t="s">
        <v>956</v>
      </c>
      <c r="D179" s="2">
        <v>43049.77115271062</v>
      </c>
      <c r="E179" t="s">
        <v>1553</v>
      </c>
      <c r="G179">
        <f>HYPERLINK("http://lims2/focal_plane_image_series?id=649505372")</f>
        <v>0</v>
      </c>
    </row>
    <row r="180" spans="1:7">
      <c r="A180" s="1">
        <v>1506</v>
      </c>
      <c r="B180" t="s">
        <v>184</v>
      </c>
      <c r="C180" t="s">
        <v>957</v>
      </c>
      <c r="D180" s="2">
        <v>43049.80592896754</v>
      </c>
      <c r="E180" t="s">
        <v>1553</v>
      </c>
      <c r="G180">
        <f>HYPERLINK("http://lims2/focal_plane_image_series?id=649505412")</f>
        <v>0</v>
      </c>
    </row>
    <row r="181" spans="1:7">
      <c r="A181" s="1">
        <v>1781</v>
      </c>
      <c r="B181" t="s">
        <v>185</v>
      </c>
      <c r="C181" t="s">
        <v>958</v>
      </c>
      <c r="D181" s="2">
        <v>43049.91004268898</v>
      </c>
      <c r="E181" t="s">
        <v>1553</v>
      </c>
      <c r="G181">
        <f>HYPERLINK("http://lims2/focal_plane_image_series?id=649505469")</f>
        <v>0</v>
      </c>
    </row>
    <row r="182" spans="1:7">
      <c r="A182" s="1">
        <v>2033</v>
      </c>
      <c r="B182" t="s">
        <v>186</v>
      </c>
      <c r="C182" t="s">
        <v>959</v>
      </c>
      <c r="D182" s="2">
        <v>43049.93094219516</v>
      </c>
      <c r="E182" t="s">
        <v>1552</v>
      </c>
      <c r="F182" t="s">
        <v>1554</v>
      </c>
      <c r="G182">
        <f>HYPERLINK("http://lims2/focal_plane_image_series?id=649505507")</f>
        <v>0</v>
      </c>
    </row>
    <row r="183" spans="1:7">
      <c r="A183" s="1">
        <v>2051</v>
      </c>
      <c r="B183" t="s">
        <v>187</v>
      </c>
      <c r="C183" t="s">
        <v>960</v>
      </c>
      <c r="D183" s="2">
        <v>43049.94824352588</v>
      </c>
      <c r="E183" t="s">
        <v>1552</v>
      </c>
      <c r="F183" t="s">
        <v>1554</v>
      </c>
      <c r="G183">
        <f>HYPERLINK("http://lims2/focal_plane_image_series?id=649505507")</f>
        <v>0</v>
      </c>
    </row>
    <row r="184" spans="1:7">
      <c r="A184" s="1">
        <v>417</v>
      </c>
      <c r="B184" t="s">
        <v>188</v>
      </c>
      <c r="C184" t="s">
        <v>961</v>
      </c>
      <c r="D184" s="2">
        <v>43049.97601815502</v>
      </c>
      <c r="E184" t="s">
        <v>1552</v>
      </c>
      <c r="F184" t="s">
        <v>1554</v>
      </c>
      <c r="G184">
        <f>HYPERLINK("http://lims2/focal_plane_image_series?id=649505526")</f>
        <v>0</v>
      </c>
    </row>
    <row r="185" spans="1:7">
      <c r="A185" s="1">
        <v>1884</v>
      </c>
      <c r="B185" t="s">
        <v>189</v>
      </c>
      <c r="C185" t="s">
        <v>962</v>
      </c>
      <c r="D185" s="2">
        <v>43050.00727592292</v>
      </c>
      <c r="E185" t="s">
        <v>1553</v>
      </c>
      <c r="G185">
        <f>HYPERLINK("http://lims2/focal_plane_image_series?id=649505526")</f>
        <v>0</v>
      </c>
    </row>
    <row r="186" spans="1:7">
      <c r="A186" s="1">
        <v>228</v>
      </c>
      <c r="B186" t="s">
        <v>190</v>
      </c>
      <c r="C186" t="s">
        <v>963</v>
      </c>
      <c r="D186" s="2">
        <v>43052.77811366204</v>
      </c>
      <c r="E186" t="s">
        <v>1552</v>
      </c>
      <c r="F186" t="s">
        <v>1555</v>
      </c>
      <c r="G186">
        <f>HYPERLINK("http://lims2/focal_plane_image_series?id=651653809")</f>
        <v>0</v>
      </c>
    </row>
    <row r="187" spans="1:7">
      <c r="A187" s="1">
        <v>3021</v>
      </c>
      <c r="B187" t="s">
        <v>191</v>
      </c>
      <c r="C187" t="s">
        <v>964</v>
      </c>
      <c r="D187" s="2">
        <v>43052.79201832291</v>
      </c>
      <c r="E187" t="s">
        <v>1552</v>
      </c>
      <c r="F187" t="s">
        <v>1555</v>
      </c>
      <c r="G187">
        <f>HYPERLINK("http://lims2/focal_plane_image_series?id=651653809")</f>
        <v>0</v>
      </c>
    </row>
    <row r="188" spans="1:7">
      <c r="A188" s="1">
        <v>3015</v>
      </c>
      <c r="B188" t="s">
        <v>192</v>
      </c>
      <c r="C188" t="s">
        <v>965</v>
      </c>
      <c r="D188" s="2">
        <v>43052.80940803684</v>
      </c>
      <c r="E188" t="s">
        <v>1552</v>
      </c>
      <c r="F188" t="s">
        <v>1555</v>
      </c>
      <c r="G188">
        <f>HYPERLINK("http://lims2/focal_plane_image_series?id=651653809")</f>
        <v>0</v>
      </c>
    </row>
    <row r="189" spans="1:7">
      <c r="A189" s="1">
        <v>2906</v>
      </c>
      <c r="B189" t="s">
        <v>193</v>
      </c>
      <c r="C189" t="s">
        <v>966</v>
      </c>
      <c r="D189" s="2">
        <v>43052.92048041249</v>
      </c>
      <c r="E189" t="s">
        <v>1552</v>
      </c>
      <c r="F189" t="s">
        <v>1555</v>
      </c>
      <c r="G189">
        <f>HYPERLINK("http://lims2/focal_plane_image_series?id=651656092")</f>
        <v>0</v>
      </c>
    </row>
    <row r="190" spans="1:7">
      <c r="A190" s="1">
        <v>634</v>
      </c>
      <c r="B190" t="s">
        <v>194</v>
      </c>
      <c r="C190" t="s">
        <v>967</v>
      </c>
      <c r="D190" s="2">
        <v>43052.94131872372</v>
      </c>
      <c r="E190" t="s">
        <v>1552</v>
      </c>
      <c r="F190" t="s">
        <v>1555</v>
      </c>
      <c r="G190">
        <f>HYPERLINK("http://lims2/focal_plane_image_series?id=651656092")</f>
        <v>0</v>
      </c>
    </row>
    <row r="191" spans="1:7">
      <c r="A191" s="1">
        <v>2988</v>
      </c>
      <c r="B191" t="s">
        <v>195</v>
      </c>
      <c r="C191" t="s">
        <v>968</v>
      </c>
      <c r="D191" s="2">
        <v>43052.99686524482</v>
      </c>
      <c r="E191" t="s">
        <v>1552</v>
      </c>
      <c r="F191" t="s">
        <v>1554</v>
      </c>
      <c r="G191">
        <f>HYPERLINK("http://lims2/focal_plane_image_series?id=651656793")</f>
        <v>0</v>
      </c>
    </row>
    <row r="192" spans="1:7">
      <c r="A192" s="1">
        <v>1404</v>
      </c>
      <c r="B192" t="s">
        <v>196</v>
      </c>
      <c r="C192" t="s">
        <v>969</v>
      </c>
      <c r="D192" s="2">
        <v>43053.0142241189</v>
      </c>
      <c r="E192" t="s">
        <v>1552</v>
      </c>
      <c r="G192">
        <f>HYPERLINK("http://lims2/focal_plane_image_series?id=651656793")</f>
        <v>0</v>
      </c>
    </row>
    <row r="193" spans="1:7">
      <c r="A193" s="1">
        <v>2792</v>
      </c>
      <c r="B193" t="s">
        <v>197</v>
      </c>
      <c r="C193" t="s">
        <v>970</v>
      </c>
      <c r="D193" s="2">
        <v>43053.79204634425</v>
      </c>
      <c r="E193" t="s">
        <v>1552</v>
      </c>
      <c r="F193" t="s">
        <v>1555</v>
      </c>
      <c r="G193">
        <f>HYPERLINK("http://lims2/focal_plane_image_series?id=651656856")</f>
        <v>0</v>
      </c>
    </row>
    <row r="194" spans="1:7">
      <c r="A194" s="1">
        <v>2790</v>
      </c>
      <c r="B194" t="s">
        <v>198</v>
      </c>
      <c r="C194" t="s">
        <v>971</v>
      </c>
      <c r="D194" s="2">
        <v>43053.81630604598</v>
      </c>
      <c r="E194" t="s">
        <v>1552</v>
      </c>
      <c r="F194" t="s">
        <v>1554</v>
      </c>
      <c r="G194">
        <f>HYPERLINK("http://lims2/focal_plane_image_series?id=651656894")</f>
        <v>0</v>
      </c>
    </row>
    <row r="195" spans="1:7">
      <c r="A195" s="1">
        <v>14</v>
      </c>
      <c r="B195" t="s">
        <v>199</v>
      </c>
      <c r="C195" t="s">
        <v>972</v>
      </c>
      <c r="D195" s="2">
        <v>43053.83715043424</v>
      </c>
      <c r="E195" t="s">
        <v>1552</v>
      </c>
      <c r="F195" t="s">
        <v>1555</v>
      </c>
      <c r="G195">
        <f>HYPERLINK("http://lims2/focal_plane_image_series?id=651656894")</f>
        <v>0</v>
      </c>
    </row>
    <row r="196" spans="1:7">
      <c r="A196" s="1">
        <v>541</v>
      </c>
      <c r="B196" t="s">
        <v>200</v>
      </c>
      <c r="C196" t="s">
        <v>973</v>
      </c>
      <c r="D196" s="2">
        <v>43054.00381639794</v>
      </c>
      <c r="E196" t="s">
        <v>1553</v>
      </c>
      <c r="G196">
        <f>HYPERLINK("http://lims2/focal_plane_image_series?id=651657020")</f>
        <v>0</v>
      </c>
    </row>
    <row r="197" spans="1:7">
      <c r="A197" s="1">
        <v>2847</v>
      </c>
      <c r="B197" t="s">
        <v>201</v>
      </c>
      <c r="C197" t="s">
        <v>974</v>
      </c>
      <c r="D197" s="2">
        <v>43054.0281083784</v>
      </c>
      <c r="E197" t="s">
        <v>1552</v>
      </c>
      <c r="G197">
        <f>HYPERLINK("http://lims2/focal_plane_image_series?id=651657067")</f>
        <v>0</v>
      </c>
    </row>
    <row r="198" spans="1:7">
      <c r="A198" s="1">
        <v>1924</v>
      </c>
      <c r="B198" t="s">
        <v>202</v>
      </c>
      <c r="C198" t="s">
        <v>975</v>
      </c>
      <c r="D198" s="2">
        <v>43054.04895757791</v>
      </c>
      <c r="E198" t="s">
        <v>1552</v>
      </c>
      <c r="G198">
        <f>HYPERLINK("http://lims2/focal_plane_image_series?id=651657067")</f>
        <v>0</v>
      </c>
    </row>
    <row r="199" spans="1:7">
      <c r="A199" s="1">
        <v>391</v>
      </c>
      <c r="B199" t="s">
        <v>203</v>
      </c>
      <c r="C199" t="s">
        <v>976</v>
      </c>
      <c r="D199" s="2">
        <v>43054.76774427161</v>
      </c>
      <c r="E199" t="s">
        <v>1553</v>
      </c>
      <c r="G199">
        <f>HYPERLINK("http://lims2/focal_plane_image_series?id=651658263")</f>
        <v>0</v>
      </c>
    </row>
    <row r="200" spans="1:7">
      <c r="A200" s="1">
        <v>707</v>
      </c>
      <c r="B200" t="s">
        <v>204</v>
      </c>
      <c r="C200" t="s">
        <v>977</v>
      </c>
      <c r="D200" s="2">
        <v>43054.80935527012</v>
      </c>
      <c r="E200" t="s">
        <v>1553</v>
      </c>
      <c r="G200">
        <f>HYPERLINK("http://lims2/focal_plane_image_series?id=651660000")</f>
        <v>0</v>
      </c>
    </row>
    <row r="201" spans="1:7">
      <c r="A201" s="1">
        <v>2318</v>
      </c>
      <c r="B201" t="s">
        <v>205</v>
      </c>
      <c r="C201" t="s">
        <v>978</v>
      </c>
      <c r="D201" s="2">
        <v>43054.90312096785</v>
      </c>
      <c r="E201" t="s">
        <v>1553</v>
      </c>
      <c r="G201">
        <f>HYPERLINK("http://lims2/focal_plane_image_series?id=651661379")</f>
        <v>0</v>
      </c>
    </row>
    <row r="202" spans="1:7">
      <c r="A202" s="1">
        <v>1514</v>
      </c>
      <c r="B202" t="s">
        <v>206</v>
      </c>
      <c r="C202" t="s">
        <v>979</v>
      </c>
      <c r="D202" s="2">
        <v>43054.92395986675</v>
      </c>
      <c r="E202" t="s">
        <v>1553</v>
      </c>
      <c r="G202">
        <f>HYPERLINK("http://lims2/focal_plane_image_series?id=651661379")</f>
        <v>0</v>
      </c>
    </row>
    <row r="203" spans="1:7">
      <c r="A203" s="1">
        <v>2617</v>
      </c>
      <c r="B203" t="s">
        <v>207</v>
      </c>
      <c r="C203" t="s">
        <v>980</v>
      </c>
      <c r="D203" s="2">
        <v>43054.96910325963</v>
      </c>
      <c r="E203" t="s">
        <v>1553</v>
      </c>
      <c r="G203">
        <f>HYPERLINK("http://lims2/focal_plane_image_series?id=651663378")</f>
        <v>0</v>
      </c>
    </row>
    <row r="204" spans="1:7">
      <c r="A204" s="1">
        <v>2838</v>
      </c>
      <c r="B204" t="s">
        <v>208</v>
      </c>
      <c r="C204" t="s">
        <v>981</v>
      </c>
      <c r="D204" s="2">
        <v>43055.00042033522</v>
      </c>
      <c r="E204" t="s">
        <v>1553</v>
      </c>
      <c r="G204">
        <f>HYPERLINK("http://lims2/focal_plane_image_series?id=651671632")</f>
        <v>0</v>
      </c>
    </row>
    <row r="205" spans="1:7">
      <c r="A205" s="1">
        <v>2690</v>
      </c>
      <c r="B205" t="s">
        <v>209</v>
      </c>
      <c r="C205" t="s">
        <v>982</v>
      </c>
      <c r="D205" s="2">
        <v>43055.77125781668</v>
      </c>
      <c r="E205" t="s">
        <v>1553</v>
      </c>
      <c r="F205" t="s">
        <v>1554</v>
      </c>
      <c r="G205">
        <f>HYPERLINK("http://lims2/focal_plane_image_series?id=651671902")</f>
        <v>0</v>
      </c>
    </row>
    <row r="206" spans="1:7">
      <c r="A206" s="1">
        <v>44</v>
      </c>
      <c r="B206" t="s">
        <v>210</v>
      </c>
      <c r="C206" t="s">
        <v>983</v>
      </c>
      <c r="D206" s="2">
        <v>43055.7852408401</v>
      </c>
      <c r="E206" t="s">
        <v>1552</v>
      </c>
      <c r="F206" t="s">
        <v>1554</v>
      </c>
      <c r="G206">
        <f>HYPERLINK("http://lims2/focal_plane_image_series?id=651671902")</f>
        <v>0</v>
      </c>
    </row>
    <row r="207" spans="1:7">
      <c r="A207" s="1">
        <v>457</v>
      </c>
      <c r="B207" t="s">
        <v>211</v>
      </c>
      <c r="C207" t="s">
        <v>984</v>
      </c>
      <c r="D207" s="2">
        <v>43055.80942987749</v>
      </c>
      <c r="E207" t="s">
        <v>1552</v>
      </c>
      <c r="F207" t="s">
        <v>1554</v>
      </c>
      <c r="G207">
        <f>HYPERLINK("http://lims2/focal_plane_image_series?id=651674235")</f>
        <v>0</v>
      </c>
    </row>
    <row r="208" spans="1:7">
      <c r="A208" s="1">
        <v>516</v>
      </c>
      <c r="B208" t="s">
        <v>212</v>
      </c>
      <c r="C208" t="s">
        <v>985</v>
      </c>
      <c r="D208" s="2">
        <v>43055.82684227147</v>
      </c>
      <c r="E208" t="s">
        <v>1552</v>
      </c>
      <c r="F208" t="s">
        <v>1554</v>
      </c>
      <c r="G208">
        <f>HYPERLINK("http://lims2/focal_plane_image_series?id=651674235")</f>
        <v>0</v>
      </c>
    </row>
    <row r="209" spans="1:7">
      <c r="A209" s="1">
        <v>2646</v>
      </c>
      <c r="B209" t="s">
        <v>213</v>
      </c>
      <c r="C209" t="s">
        <v>986</v>
      </c>
      <c r="D209" s="2">
        <v>43056.75729173973</v>
      </c>
      <c r="E209" t="s">
        <v>1553</v>
      </c>
      <c r="G209">
        <f>HYPERLINK("http://lims2/focal_plane_image_series?id=651685853")</f>
        <v>0</v>
      </c>
    </row>
    <row r="210" spans="1:7">
      <c r="A210" s="1">
        <v>910</v>
      </c>
      <c r="B210" t="s">
        <v>214</v>
      </c>
      <c r="C210" t="s">
        <v>987</v>
      </c>
      <c r="D210" s="2">
        <v>43056.91355343685</v>
      </c>
      <c r="E210" t="s">
        <v>1553</v>
      </c>
      <c r="G210">
        <f>HYPERLINK("http://lims2/focal_plane_image_series?id=651687296")</f>
        <v>0</v>
      </c>
    </row>
    <row r="211" spans="1:7">
      <c r="A211" s="1">
        <v>1421</v>
      </c>
      <c r="B211" t="s">
        <v>215</v>
      </c>
      <c r="C211" t="s">
        <v>988</v>
      </c>
      <c r="D211" s="2">
        <v>43056.95519466399</v>
      </c>
      <c r="E211" t="s">
        <v>1552</v>
      </c>
      <c r="G211">
        <f>HYPERLINK("http://lims2/focal_plane_image_series?id=651687680")</f>
        <v>0</v>
      </c>
    </row>
    <row r="212" spans="1:7">
      <c r="A212" s="1">
        <v>2895</v>
      </c>
      <c r="B212" t="s">
        <v>216</v>
      </c>
      <c r="C212" t="s">
        <v>989</v>
      </c>
      <c r="D212" s="2">
        <v>43056.97258419843</v>
      </c>
      <c r="E212" t="s">
        <v>1552</v>
      </c>
      <c r="F212" t="s">
        <v>1554</v>
      </c>
      <c r="G212">
        <f>HYPERLINK("http://lims2/focal_plane_image_series?id=651687680")</f>
        <v>0</v>
      </c>
    </row>
    <row r="213" spans="1:7">
      <c r="A213" s="1">
        <v>2082</v>
      </c>
      <c r="B213" t="s">
        <v>217</v>
      </c>
      <c r="C213" t="s">
        <v>990</v>
      </c>
      <c r="D213" s="2">
        <v>43059.93438928281</v>
      </c>
      <c r="E213" t="s">
        <v>1552</v>
      </c>
      <c r="F213" t="s">
        <v>1555</v>
      </c>
      <c r="G213">
        <f>HYPERLINK("http://lims2/focal_plane_image_series?id=651688063")</f>
        <v>0</v>
      </c>
    </row>
    <row r="214" spans="1:7">
      <c r="A214" s="1">
        <v>2797</v>
      </c>
      <c r="B214" t="s">
        <v>218</v>
      </c>
      <c r="C214" t="s">
        <v>991</v>
      </c>
      <c r="D214" s="2">
        <v>43059.9517408614</v>
      </c>
      <c r="E214" t="s">
        <v>1553</v>
      </c>
      <c r="G214">
        <f>HYPERLINK("http://lims2/focal_plane_image_series?id=651688063")</f>
        <v>0</v>
      </c>
    </row>
    <row r="215" spans="1:7">
      <c r="A215" s="1">
        <v>2256</v>
      </c>
      <c r="B215" t="s">
        <v>219</v>
      </c>
      <c r="C215" t="s">
        <v>992</v>
      </c>
      <c r="D215" s="2">
        <v>43060.00036063071</v>
      </c>
      <c r="E215" t="s">
        <v>1552</v>
      </c>
      <c r="F215" t="s">
        <v>1554</v>
      </c>
      <c r="G215">
        <f>HYPERLINK("http://lims2/focal_plane_image_series?id=651689600")</f>
        <v>0</v>
      </c>
    </row>
    <row r="216" spans="1:7">
      <c r="A216" s="1">
        <v>215</v>
      </c>
      <c r="B216" t="s">
        <v>220</v>
      </c>
      <c r="C216" t="s">
        <v>993</v>
      </c>
      <c r="D216" s="2">
        <v>43060.02118631928</v>
      </c>
      <c r="E216" t="s">
        <v>1552</v>
      </c>
      <c r="F216" t="s">
        <v>1554</v>
      </c>
      <c r="G216">
        <f>HYPERLINK("http://lims2/focal_plane_image_series?id=651689600")</f>
        <v>0</v>
      </c>
    </row>
    <row r="217" spans="1:7">
      <c r="A217" s="1">
        <v>2782</v>
      </c>
      <c r="B217" t="s">
        <v>221</v>
      </c>
      <c r="C217" t="s">
        <v>994</v>
      </c>
      <c r="D217" s="2">
        <v>43060.83713933618</v>
      </c>
      <c r="E217" t="s">
        <v>1552</v>
      </c>
      <c r="G217">
        <f>HYPERLINK("http://lims2/focal_plane_image_series?id=651689897")</f>
        <v>0</v>
      </c>
    </row>
    <row r="218" spans="1:7">
      <c r="A218" s="1">
        <v>1026</v>
      </c>
      <c r="B218" t="s">
        <v>222</v>
      </c>
      <c r="C218" t="s">
        <v>995</v>
      </c>
      <c r="D218" s="2">
        <v>43060.96561341151</v>
      </c>
      <c r="E218" t="s">
        <v>1552</v>
      </c>
      <c r="G218">
        <f>HYPERLINK("http://lims2/focal_plane_image_series?id=651690915")</f>
        <v>0</v>
      </c>
    </row>
    <row r="219" spans="1:7">
      <c r="A219" s="1">
        <v>1903</v>
      </c>
      <c r="B219" t="s">
        <v>223</v>
      </c>
      <c r="C219" t="s">
        <v>996</v>
      </c>
      <c r="D219" s="2">
        <v>43061.76077215539</v>
      </c>
      <c r="E219" t="s">
        <v>1553</v>
      </c>
      <c r="G219">
        <f>HYPERLINK("http://lims2/focal_plane_image_series?id=651692702")</f>
        <v>0</v>
      </c>
    </row>
    <row r="220" spans="1:7">
      <c r="A220" s="1">
        <v>1370</v>
      </c>
      <c r="B220" t="s">
        <v>224</v>
      </c>
      <c r="C220" t="s">
        <v>997</v>
      </c>
      <c r="D220" s="2">
        <v>43061.77462547834</v>
      </c>
      <c r="E220" t="s">
        <v>1553</v>
      </c>
      <c r="G220">
        <f>HYPERLINK("http://lims2/focal_plane_image_series?id=651692702")</f>
        <v>0</v>
      </c>
    </row>
    <row r="221" spans="1:7">
      <c r="A221" s="1">
        <v>792</v>
      </c>
      <c r="B221" t="s">
        <v>225</v>
      </c>
      <c r="C221" t="s">
        <v>998</v>
      </c>
      <c r="D221" s="2">
        <v>43061.88575579232</v>
      </c>
      <c r="E221" t="s">
        <v>1552</v>
      </c>
      <c r="G221">
        <f>HYPERLINK("http://lims2/focal_plane_image_series?id=651693963")</f>
        <v>0</v>
      </c>
    </row>
    <row r="222" spans="1:7">
      <c r="A222" s="1">
        <v>201</v>
      </c>
      <c r="B222" t="s">
        <v>226</v>
      </c>
      <c r="C222" t="s">
        <v>999</v>
      </c>
      <c r="D222" s="2">
        <v>43066.98649689621</v>
      </c>
      <c r="E222" t="s">
        <v>1553</v>
      </c>
      <c r="G222">
        <f>HYPERLINK("http://lims2/focal_plane_image_series?id=652951879")</f>
        <v>0</v>
      </c>
    </row>
    <row r="223" spans="1:7">
      <c r="A223" s="1">
        <v>1531</v>
      </c>
      <c r="B223" t="s">
        <v>227</v>
      </c>
      <c r="C223" t="s">
        <v>1000</v>
      </c>
      <c r="D223" s="2">
        <v>43067.05943162988</v>
      </c>
      <c r="E223" t="s">
        <v>1552</v>
      </c>
      <c r="F223" t="s">
        <v>1555</v>
      </c>
      <c r="G223">
        <f>HYPERLINK("http://lims2/focal_plane_image_series?id=652951879")</f>
        <v>0</v>
      </c>
    </row>
    <row r="224" spans="1:7">
      <c r="A224" s="1">
        <v>1827</v>
      </c>
      <c r="B224" t="s">
        <v>228</v>
      </c>
      <c r="C224" t="s">
        <v>1001</v>
      </c>
      <c r="D224" s="2">
        <v>43067.09417812094</v>
      </c>
      <c r="E224" t="s">
        <v>1552</v>
      </c>
      <c r="F224" t="s">
        <v>1555</v>
      </c>
      <c r="G224">
        <f>HYPERLINK("http://lims2/focal_plane_image_series?id=652951879")</f>
        <v>0</v>
      </c>
    </row>
    <row r="225" spans="1:7">
      <c r="A225" s="1">
        <v>902</v>
      </c>
      <c r="B225" t="s">
        <v>229</v>
      </c>
      <c r="C225" t="s">
        <v>1002</v>
      </c>
      <c r="D225" s="2">
        <v>43067.12192970447</v>
      </c>
      <c r="E225" t="s">
        <v>1552</v>
      </c>
      <c r="F225" t="s">
        <v>1554</v>
      </c>
      <c r="G225">
        <f>HYPERLINK("http://lims2/focal_plane_image_series?id=652951879")</f>
        <v>0</v>
      </c>
    </row>
    <row r="226" spans="1:7">
      <c r="A226" s="1">
        <v>870</v>
      </c>
      <c r="B226" t="s">
        <v>230</v>
      </c>
      <c r="C226" t="s">
        <v>1003</v>
      </c>
      <c r="D226" s="2">
        <v>43067.77119518278</v>
      </c>
      <c r="E226" t="s">
        <v>1552</v>
      </c>
      <c r="F226" t="s">
        <v>1554</v>
      </c>
      <c r="G226">
        <f>HYPERLINK("http://lims2/focal_plane_image_series?id=652950583")</f>
        <v>0</v>
      </c>
    </row>
    <row r="227" spans="1:7">
      <c r="A227" s="1">
        <v>1677</v>
      </c>
      <c r="B227" t="s">
        <v>231</v>
      </c>
      <c r="C227" t="s">
        <v>1004</v>
      </c>
      <c r="D227" s="2">
        <v>43067.78854976008</v>
      </c>
      <c r="E227" t="s">
        <v>1552</v>
      </c>
      <c r="F227" t="s">
        <v>1555</v>
      </c>
      <c r="G227">
        <f>HYPERLINK("http://lims2/focal_plane_image_series?id=652950583")</f>
        <v>0</v>
      </c>
    </row>
    <row r="228" spans="1:7">
      <c r="A228" s="1">
        <v>2319</v>
      </c>
      <c r="B228" t="s">
        <v>232</v>
      </c>
      <c r="C228" t="s">
        <v>1005</v>
      </c>
      <c r="D228" s="2">
        <v>43067.81634890781</v>
      </c>
      <c r="E228" t="s">
        <v>1552</v>
      </c>
      <c r="F228" t="s">
        <v>1555</v>
      </c>
      <c r="G228">
        <f>HYPERLINK("http://lims2/focal_plane_image_series?id=652950627")</f>
        <v>0</v>
      </c>
    </row>
    <row r="229" spans="1:7">
      <c r="A229" s="1">
        <v>499</v>
      </c>
      <c r="B229" t="s">
        <v>233</v>
      </c>
      <c r="C229" t="s">
        <v>1006</v>
      </c>
      <c r="D229" s="2">
        <v>43067.8337208814</v>
      </c>
      <c r="E229" t="s">
        <v>1552</v>
      </c>
      <c r="F229" t="s">
        <v>1554</v>
      </c>
      <c r="G229">
        <f>HYPERLINK("http://lims2/focal_plane_image_series?id=652950627")</f>
        <v>0</v>
      </c>
    </row>
    <row r="230" spans="1:7">
      <c r="A230" s="1">
        <v>2072</v>
      </c>
      <c r="B230" t="s">
        <v>234</v>
      </c>
      <c r="C230" t="s">
        <v>1007</v>
      </c>
      <c r="D230" s="2">
        <v>43067.91354487861</v>
      </c>
      <c r="E230" t="s">
        <v>1552</v>
      </c>
      <c r="F230" t="s">
        <v>1554</v>
      </c>
      <c r="G230">
        <f>HYPERLINK("http://lims2/focal_plane_image_series?id=652950671")</f>
        <v>0</v>
      </c>
    </row>
    <row r="231" spans="1:7">
      <c r="A231" s="1">
        <v>1981</v>
      </c>
      <c r="B231" t="s">
        <v>235</v>
      </c>
      <c r="C231" t="s">
        <v>1008</v>
      </c>
      <c r="D231" s="2">
        <v>43067.93442660309</v>
      </c>
      <c r="E231" t="s">
        <v>1552</v>
      </c>
      <c r="G231">
        <f>HYPERLINK("http://lims2/focal_plane_image_series?id=652950671")</f>
        <v>0</v>
      </c>
    </row>
    <row r="232" spans="1:7">
      <c r="A232" s="1">
        <v>150</v>
      </c>
      <c r="B232" t="s">
        <v>236</v>
      </c>
      <c r="C232" t="s">
        <v>1009</v>
      </c>
      <c r="D232" s="2">
        <v>43067.96562356597</v>
      </c>
      <c r="E232" t="s">
        <v>1552</v>
      </c>
      <c r="G232">
        <f>HYPERLINK("http://lims2/focal_plane_image_series?id=652950923")</f>
        <v>0</v>
      </c>
    </row>
    <row r="233" spans="1:7">
      <c r="A233" s="1">
        <v>2717</v>
      </c>
      <c r="B233" t="s">
        <v>237</v>
      </c>
      <c r="C233" t="s">
        <v>1010</v>
      </c>
      <c r="D233" s="2">
        <v>43067.98645724003</v>
      </c>
      <c r="E233" t="s">
        <v>1552</v>
      </c>
      <c r="G233">
        <f>HYPERLINK("http://lims2/focal_plane_image_series?id=652950923")</f>
        <v>0</v>
      </c>
    </row>
    <row r="234" spans="1:7">
      <c r="A234" s="1">
        <v>2116</v>
      </c>
      <c r="B234" t="s">
        <v>238</v>
      </c>
      <c r="C234" t="s">
        <v>1011</v>
      </c>
      <c r="D234" s="2">
        <v>43068.01769844496</v>
      </c>
      <c r="E234" t="s">
        <v>1552</v>
      </c>
      <c r="G234">
        <f>HYPERLINK("http://lims2/focal_plane_image_series?id=652951067")</f>
        <v>0</v>
      </c>
    </row>
    <row r="235" spans="1:7">
      <c r="A235" s="1">
        <v>381</v>
      </c>
      <c r="B235" t="s">
        <v>239</v>
      </c>
      <c r="C235" t="s">
        <v>1012</v>
      </c>
      <c r="D235" s="2">
        <v>43068.76075404145</v>
      </c>
      <c r="E235" t="s">
        <v>1552</v>
      </c>
      <c r="F235" t="s">
        <v>1554</v>
      </c>
      <c r="G235">
        <f>HYPERLINK("http://lims2/focal_plane_image_series?id=652951559")</f>
        <v>0</v>
      </c>
    </row>
    <row r="236" spans="1:7">
      <c r="A236" s="1">
        <v>1818</v>
      </c>
      <c r="B236" t="s">
        <v>240</v>
      </c>
      <c r="C236" t="s">
        <v>1013</v>
      </c>
      <c r="D236" s="2">
        <v>43068.7746987038</v>
      </c>
      <c r="E236" t="s">
        <v>1552</v>
      </c>
      <c r="F236" t="s">
        <v>1554</v>
      </c>
      <c r="G236">
        <f>HYPERLINK("http://lims2/focal_plane_image_series?id=652951559")</f>
        <v>0</v>
      </c>
    </row>
    <row r="237" spans="1:7">
      <c r="A237" s="1">
        <v>7</v>
      </c>
      <c r="B237" t="s">
        <v>241</v>
      </c>
      <c r="C237" t="s">
        <v>1014</v>
      </c>
      <c r="D237" s="2">
        <v>43068.79897912202</v>
      </c>
      <c r="E237" t="s">
        <v>1552</v>
      </c>
      <c r="F237" t="s">
        <v>1554</v>
      </c>
      <c r="G237">
        <f>HYPERLINK("http://lims2/focal_plane_image_series?id=652951635")</f>
        <v>0</v>
      </c>
    </row>
    <row r="238" spans="1:7">
      <c r="A238" s="1">
        <v>1732</v>
      </c>
      <c r="B238" t="s">
        <v>242</v>
      </c>
      <c r="C238" t="s">
        <v>1015</v>
      </c>
      <c r="D238" s="2">
        <v>43068.82679125668</v>
      </c>
      <c r="E238" t="s">
        <v>1552</v>
      </c>
      <c r="G238">
        <f>HYPERLINK("http://lims2/focal_plane_image_series?id=652951680")</f>
        <v>0</v>
      </c>
    </row>
    <row r="239" spans="1:7">
      <c r="A239" s="1">
        <v>2555</v>
      </c>
      <c r="B239" t="s">
        <v>243</v>
      </c>
      <c r="C239" t="s">
        <v>1016</v>
      </c>
      <c r="D239" s="2">
        <v>43068.96910654133</v>
      </c>
      <c r="E239" t="s">
        <v>1553</v>
      </c>
      <c r="G239">
        <f>HYPERLINK("http://lims2/focal_plane_image_series?id=652951722")</f>
        <v>0</v>
      </c>
    </row>
    <row r="240" spans="1:7">
      <c r="A240" s="1">
        <v>1756</v>
      </c>
      <c r="B240" t="s">
        <v>244</v>
      </c>
      <c r="C240" t="s">
        <v>1017</v>
      </c>
      <c r="D240" s="2">
        <v>43068.99342085121</v>
      </c>
      <c r="E240" t="s">
        <v>1553</v>
      </c>
      <c r="G240">
        <f>HYPERLINK("http://lims2/focal_plane_image_series?id=652951798")</f>
        <v>0</v>
      </c>
    </row>
    <row r="241" spans="1:7">
      <c r="A241" s="1">
        <v>372</v>
      </c>
      <c r="B241" t="s">
        <v>245</v>
      </c>
      <c r="C241" t="s">
        <v>1018</v>
      </c>
      <c r="D241" s="2">
        <v>43069.01423698142</v>
      </c>
      <c r="E241" t="s">
        <v>1552</v>
      </c>
      <c r="F241" t="s">
        <v>1554</v>
      </c>
      <c r="G241">
        <f>HYPERLINK("http://lims2/focal_plane_image_series?id=652951798")</f>
        <v>0</v>
      </c>
    </row>
    <row r="242" spans="1:7">
      <c r="A242" s="1">
        <v>2028</v>
      </c>
      <c r="B242" t="s">
        <v>246</v>
      </c>
      <c r="C242" t="s">
        <v>1019</v>
      </c>
      <c r="D242" s="2">
        <v>43074.92757071414</v>
      </c>
      <c r="E242" t="s">
        <v>1552</v>
      </c>
      <c r="F242" t="s">
        <v>1555</v>
      </c>
      <c r="G242">
        <f>HYPERLINK("http://lims2/focal_plane_image_series?id=656863076")</f>
        <v>0</v>
      </c>
    </row>
    <row r="243" spans="1:7">
      <c r="A243" s="1">
        <v>2781</v>
      </c>
      <c r="B243" t="s">
        <v>247</v>
      </c>
      <c r="C243" t="s">
        <v>1020</v>
      </c>
      <c r="D243" s="2">
        <v>43074.95532036303</v>
      </c>
      <c r="E243" t="s">
        <v>1552</v>
      </c>
      <c r="F243" t="s">
        <v>1555</v>
      </c>
      <c r="G243">
        <f>HYPERLINK("http://lims2/focal_plane_image_series?id=656863076")</f>
        <v>0</v>
      </c>
    </row>
    <row r="244" spans="1:7">
      <c r="A244" s="1">
        <v>2332</v>
      </c>
      <c r="B244" t="s">
        <v>248</v>
      </c>
      <c r="C244" t="s">
        <v>1021</v>
      </c>
      <c r="D244" s="2">
        <v>43075.16047337067</v>
      </c>
      <c r="E244" t="s">
        <v>1552</v>
      </c>
      <c r="F244" t="s">
        <v>1555</v>
      </c>
      <c r="G244">
        <f>HYPERLINK("http://lims2/focal_plane_image_series?id=656863076")</f>
        <v>0</v>
      </c>
    </row>
    <row r="245" spans="1:7">
      <c r="A245" s="1">
        <v>1684</v>
      </c>
      <c r="B245" t="s">
        <v>249</v>
      </c>
      <c r="C245" t="s">
        <v>1022</v>
      </c>
      <c r="D245" s="2">
        <v>43075.16394434858</v>
      </c>
      <c r="E245" t="s">
        <v>1552</v>
      </c>
      <c r="F245" t="s">
        <v>1555</v>
      </c>
      <c r="G245">
        <f>HYPERLINK("http://lims2/focal_plane_image_series?id=656863076")</f>
        <v>0</v>
      </c>
    </row>
    <row r="246" spans="1:7">
      <c r="A246" s="1">
        <v>342</v>
      </c>
      <c r="B246" t="s">
        <v>250</v>
      </c>
      <c r="C246" t="s">
        <v>1023</v>
      </c>
      <c r="D246" s="2">
        <v>43075.16729849813</v>
      </c>
      <c r="E246" t="s">
        <v>1552</v>
      </c>
      <c r="F246" t="s">
        <v>1555</v>
      </c>
      <c r="G246">
        <f>HYPERLINK("http://lims2/focal_plane_image_series?id=656863076")</f>
        <v>0</v>
      </c>
    </row>
    <row r="247" spans="1:7">
      <c r="A247" s="1">
        <v>1373</v>
      </c>
      <c r="B247" t="s">
        <v>251</v>
      </c>
      <c r="C247" t="s">
        <v>1024</v>
      </c>
      <c r="D247" s="2">
        <v>43075.17076601626</v>
      </c>
      <c r="E247" t="s">
        <v>1552</v>
      </c>
      <c r="F247" t="s">
        <v>1555</v>
      </c>
      <c r="G247">
        <f>HYPERLINK("http://lims2/focal_plane_image_series?id=656863076")</f>
        <v>0</v>
      </c>
    </row>
    <row r="248" spans="1:7">
      <c r="A248" s="1">
        <v>2547</v>
      </c>
      <c r="B248" t="s">
        <v>252</v>
      </c>
      <c r="C248" t="s">
        <v>1025</v>
      </c>
      <c r="D248" s="2">
        <v>43075.17418713534</v>
      </c>
      <c r="E248" t="s">
        <v>1553</v>
      </c>
      <c r="G248">
        <f>HYPERLINK("http://lims2/focal_plane_image_series?id=656863076")</f>
        <v>0</v>
      </c>
    </row>
    <row r="249" spans="1:7">
      <c r="A249" s="1">
        <v>2609</v>
      </c>
      <c r="B249" t="s">
        <v>253</v>
      </c>
      <c r="C249" t="s">
        <v>1026</v>
      </c>
      <c r="D249" s="2">
        <v>43075.18793934098</v>
      </c>
      <c r="E249" t="s">
        <v>1553</v>
      </c>
      <c r="G249">
        <f>HYPERLINK("http://lims2/focal_plane_image_series?id=656863076")</f>
        <v>0</v>
      </c>
    </row>
    <row r="250" spans="1:7">
      <c r="A250" s="1">
        <v>303</v>
      </c>
      <c r="B250" t="s">
        <v>254</v>
      </c>
      <c r="C250" t="s">
        <v>1027</v>
      </c>
      <c r="D250" s="2">
        <v>43076.78855553248</v>
      </c>
      <c r="E250" t="s">
        <v>1552</v>
      </c>
      <c r="F250" t="s">
        <v>1555</v>
      </c>
      <c r="G250">
        <f>HYPERLINK("http://lims2/focal_plane_image_series?id=656862038")</f>
        <v>0</v>
      </c>
    </row>
    <row r="251" spans="1:7">
      <c r="A251" s="1">
        <v>146</v>
      </c>
      <c r="B251" t="s">
        <v>255</v>
      </c>
      <c r="C251" t="s">
        <v>1028</v>
      </c>
      <c r="D251" s="2">
        <v>43076.81632363411</v>
      </c>
      <c r="E251" t="s">
        <v>1552</v>
      </c>
      <c r="F251" t="s">
        <v>1554</v>
      </c>
      <c r="G251">
        <f>HYPERLINK("http://lims2/focal_plane_image_series?id=656863199")</f>
        <v>0</v>
      </c>
    </row>
    <row r="252" spans="1:7">
      <c r="A252" s="1">
        <v>930</v>
      </c>
      <c r="B252" t="s">
        <v>256</v>
      </c>
      <c r="C252" t="s">
        <v>1029</v>
      </c>
      <c r="D252" s="2">
        <v>43076.8962098764</v>
      </c>
      <c r="E252" t="s">
        <v>1553</v>
      </c>
      <c r="G252">
        <f>HYPERLINK("http://lims2/focal_plane_image_series?id=656863757")</f>
        <v>0</v>
      </c>
    </row>
    <row r="253" spans="1:7">
      <c r="A253" s="1">
        <v>2076</v>
      </c>
      <c r="B253" t="s">
        <v>257</v>
      </c>
      <c r="C253" t="s">
        <v>1030</v>
      </c>
      <c r="D253" s="2">
        <v>43076.91704319097</v>
      </c>
      <c r="E253" t="s">
        <v>1553</v>
      </c>
      <c r="G253">
        <f>HYPERLINK("http://lims2/focal_plane_image_series?id=656863757")</f>
        <v>0</v>
      </c>
    </row>
    <row r="254" spans="1:7">
      <c r="A254" s="1">
        <v>2694</v>
      </c>
      <c r="B254" t="s">
        <v>258</v>
      </c>
      <c r="C254" t="s">
        <v>1031</v>
      </c>
      <c r="D254" s="2">
        <v>43080.78859958371</v>
      </c>
      <c r="E254" t="s">
        <v>1552</v>
      </c>
      <c r="G254">
        <f>HYPERLINK("http://lims2/focal_plane_image_series?id=656867206")</f>
        <v>0</v>
      </c>
    </row>
    <row r="255" spans="1:7">
      <c r="A255" s="1">
        <v>1662</v>
      </c>
      <c r="B255" t="s">
        <v>259</v>
      </c>
      <c r="C255" t="s">
        <v>1032</v>
      </c>
      <c r="D255" s="2">
        <v>43080.80594071354</v>
      </c>
      <c r="E255" t="s">
        <v>1553</v>
      </c>
      <c r="G255">
        <f>HYPERLINK("http://lims2/focal_plane_image_series?id=656867206")</f>
        <v>0</v>
      </c>
    </row>
    <row r="256" spans="1:7">
      <c r="A256" s="1">
        <v>1992</v>
      </c>
      <c r="B256" t="s">
        <v>260</v>
      </c>
      <c r="C256" t="s">
        <v>1033</v>
      </c>
      <c r="D256" s="2">
        <v>43080.89624563429</v>
      </c>
      <c r="E256" t="s">
        <v>1552</v>
      </c>
      <c r="F256" t="s">
        <v>1555</v>
      </c>
      <c r="G256">
        <f>HYPERLINK("http://lims2/focal_plane_image_series?id=656868886")</f>
        <v>0</v>
      </c>
    </row>
    <row r="257" spans="1:7">
      <c r="A257" s="1">
        <v>563</v>
      </c>
      <c r="B257" t="s">
        <v>261</v>
      </c>
      <c r="C257" t="s">
        <v>1034</v>
      </c>
      <c r="D257" s="2">
        <v>43080.91012388756</v>
      </c>
      <c r="E257" t="s">
        <v>1553</v>
      </c>
      <c r="G257">
        <f>HYPERLINK("http://lims2/focal_plane_image_series?id=656868886")</f>
        <v>0</v>
      </c>
    </row>
    <row r="258" spans="1:7">
      <c r="A258" s="1">
        <v>2775</v>
      </c>
      <c r="B258" t="s">
        <v>262</v>
      </c>
      <c r="C258" t="s">
        <v>1035</v>
      </c>
      <c r="D258" s="2">
        <v>43080.9379309408</v>
      </c>
      <c r="E258" t="s">
        <v>1552</v>
      </c>
      <c r="F258" t="s">
        <v>1554</v>
      </c>
      <c r="G258">
        <f>HYPERLINK("http://lims2/focal_plane_image_series?id=656873005")</f>
        <v>0</v>
      </c>
    </row>
    <row r="259" spans="1:7">
      <c r="A259" s="1">
        <v>36</v>
      </c>
      <c r="B259" t="s">
        <v>263</v>
      </c>
      <c r="C259" t="s">
        <v>1036</v>
      </c>
      <c r="D259" s="2">
        <v>43080.96566910679</v>
      </c>
      <c r="E259" t="s">
        <v>1552</v>
      </c>
      <c r="G259">
        <f>HYPERLINK("http://lims2/focal_plane_image_series?id=656873005")</f>
        <v>0</v>
      </c>
    </row>
    <row r="260" spans="1:7">
      <c r="A260" s="1">
        <v>1835</v>
      </c>
      <c r="B260" t="s">
        <v>264</v>
      </c>
      <c r="C260" t="s">
        <v>1037</v>
      </c>
      <c r="D260" s="2">
        <v>43080.99688556224</v>
      </c>
      <c r="E260" t="s">
        <v>1552</v>
      </c>
      <c r="F260" t="s">
        <v>1554</v>
      </c>
      <c r="G260">
        <f>HYPERLINK("http://lims2/focal_plane_image_series?id=656876874")</f>
        <v>0</v>
      </c>
    </row>
    <row r="261" spans="1:7">
      <c r="A261" s="1">
        <v>2724</v>
      </c>
      <c r="B261" t="s">
        <v>265</v>
      </c>
      <c r="C261" t="s">
        <v>1038</v>
      </c>
      <c r="D261" s="2">
        <v>43081.75735467936</v>
      </c>
      <c r="E261" t="s">
        <v>1552</v>
      </c>
      <c r="G261">
        <f>HYPERLINK("http://lims2/focal_plane_image_series?id=656877122")</f>
        <v>0</v>
      </c>
    </row>
    <row r="262" spans="1:7">
      <c r="A262" s="1">
        <v>1035</v>
      </c>
      <c r="B262" t="s">
        <v>266</v>
      </c>
      <c r="C262" t="s">
        <v>1039</v>
      </c>
      <c r="D262" s="2">
        <v>43081.77816992</v>
      </c>
      <c r="E262" t="s">
        <v>1553</v>
      </c>
      <c r="G262">
        <f>HYPERLINK("http://lims2/focal_plane_image_series?id=656877122")</f>
        <v>0</v>
      </c>
    </row>
    <row r="263" spans="1:7">
      <c r="A263" s="1">
        <v>58</v>
      </c>
      <c r="B263" t="s">
        <v>267</v>
      </c>
      <c r="C263" t="s">
        <v>1040</v>
      </c>
      <c r="D263" s="2">
        <v>43081.89621493078</v>
      </c>
      <c r="E263" t="s">
        <v>1553</v>
      </c>
      <c r="G263">
        <f>HYPERLINK("http://lims2/focal_plane_image_series?id=656877230")</f>
        <v>0</v>
      </c>
    </row>
    <row r="264" spans="1:7">
      <c r="A264" s="1">
        <v>1975</v>
      </c>
      <c r="B264" t="s">
        <v>268</v>
      </c>
      <c r="C264" t="s">
        <v>1041</v>
      </c>
      <c r="D264" s="2">
        <v>43081.94142579169</v>
      </c>
      <c r="E264" t="s">
        <v>1552</v>
      </c>
      <c r="F264" t="s">
        <v>1554</v>
      </c>
      <c r="G264">
        <f>HYPERLINK("http://lims2/focal_plane_image_series?id=656877602")</f>
        <v>0</v>
      </c>
    </row>
    <row r="265" spans="1:7">
      <c r="A265" s="1">
        <v>143</v>
      </c>
      <c r="B265" t="s">
        <v>269</v>
      </c>
      <c r="C265" t="s">
        <v>1042</v>
      </c>
      <c r="D265" s="2">
        <v>43081.96938437149</v>
      </c>
      <c r="E265" t="s">
        <v>1553</v>
      </c>
      <c r="G265">
        <f>HYPERLINK("http://lims2/focal_plane_image_series?id=656877602")</f>
        <v>0</v>
      </c>
    </row>
    <row r="266" spans="1:7">
      <c r="A266" s="1">
        <v>2202</v>
      </c>
      <c r="B266" t="s">
        <v>270</v>
      </c>
      <c r="C266" t="s">
        <v>1043</v>
      </c>
      <c r="D266" s="2">
        <v>43081.99361202002</v>
      </c>
      <c r="E266" t="s">
        <v>1553</v>
      </c>
      <c r="G266">
        <f>HYPERLINK("http://lims2/focal_plane_image_series?id=656877602")</f>
        <v>0</v>
      </c>
    </row>
    <row r="267" spans="1:7">
      <c r="A267" s="1">
        <v>1826</v>
      </c>
      <c r="B267" t="s">
        <v>271</v>
      </c>
      <c r="C267" t="s">
        <v>1044</v>
      </c>
      <c r="D267" s="2">
        <v>43082.01451987163</v>
      </c>
      <c r="E267" t="s">
        <v>1553</v>
      </c>
      <c r="G267">
        <f>HYPERLINK("http://lims2/focal_plane_image_series?id=656877602")</f>
        <v>0</v>
      </c>
    </row>
    <row r="268" spans="1:7">
      <c r="A268" s="1">
        <v>962</v>
      </c>
      <c r="B268" t="s">
        <v>272</v>
      </c>
      <c r="C268" t="s">
        <v>1045</v>
      </c>
      <c r="D268" s="2">
        <v>43082.04557953338</v>
      </c>
      <c r="E268" t="s">
        <v>1553</v>
      </c>
      <c r="G268">
        <f>HYPERLINK("http://lims2/focal_plane_image_series?id=656877602")</f>
        <v>0</v>
      </c>
    </row>
    <row r="269" spans="1:7">
      <c r="A269" s="1">
        <v>1236</v>
      </c>
      <c r="B269" t="s">
        <v>273</v>
      </c>
      <c r="C269" t="s">
        <v>1046</v>
      </c>
      <c r="D269" s="2">
        <v>43082.07333542067</v>
      </c>
      <c r="E269" t="s">
        <v>1553</v>
      </c>
      <c r="G269">
        <f>HYPERLINK("http://lims2/focal_plane_image_series?id=656877602")</f>
        <v>0</v>
      </c>
    </row>
    <row r="270" spans="1:7">
      <c r="A270" s="1">
        <v>106</v>
      </c>
      <c r="B270" t="s">
        <v>274</v>
      </c>
      <c r="C270" t="s">
        <v>1047</v>
      </c>
      <c r="D270" s="2">
        <v>43082.1011299705</v>
      </c>
      <c r="E270" t="s">
        <v>1552</v>
      </c>
      <c r="F270" t="s">
        <v>1554</v>
      </c>
      <c r="G270">
        <f>HYPERLINK("http://lims2/focal_plane_image_series?id=656877602")</f>
        <v>0</v>
      </c>
    </row>
    <row r="271" spans="1:7">
      <c r="A271" s="1">
        <v>2979</v>
      </c>
      <c r="B271" t="s">
        <v>275</v>
      </c>
      <c r="C271" t="s">
        <v>1048</v>
      </c>
      <c r="D271" s="2">
        <v>43084.76772974655</v>
      </c>
      <c r="E271" t="s">
        <v>1553</v>
      </c>
      <c r="G271">
        <f>HYPERLINK("http://lims2/focal_plane_image_series?id=656877834")</f>
        <v>0</v>
      </c>
    </row>
    <row r="272" spans="1:7">
      <c r="A272" s="1">
        <v>35</v>
      </c>
      <c r="B272" t="s">
        <v>276</v>
      </c>
      <c r="C272" t="s">
        <v>1049</v>
      </c>
      <c r="D272" s="2">
        <v>43084.7781970512</v>
      </c>
      <c r="E272" t="s">
        <v>1552</v>
      </c>
      <c r="F272" t="s">
        <v>1555</v>
      </c>
      <c r="G272">
        <f>HYPERLINK("http://lims2/focal_plane_image_series?id=656877834")</f>
        <v>0</v>
      </c>
    </row>
    <row r="273" spans="1:7">
      <c r="A273" s="1">
        <v>2294</v>
      </c>
      <c r="B273" t="s">
        <v>277</v>
      </c>
      <c r="C273" t="s">
        <v>1050</v>
      </c>
      <c r="D273" s="2">
        <v>43084.79550981035</v>
      </c>
      <c r="E273" t="s">
        <v>1552</v>
      </c>
      <c r="F273" t="s">
        <v>1554</v>
      </c>
      <c r="G273">
        <f>HYPERLINK("http://lims2/focal_plane_image_series?id=656877834")</f>
        <v>0</v>
      </c>
    </row>
    <row r="274" spans="1:7">
      <c r="A274" s="1">
        <v>484</v>
      </c>
      <c r="B274" t="s">
        <v>278</v>
      </c>
      <c r="C274" t="s">
        <v>1051</v>
      </c>
      <c r="D274" s="2">
        <v>43084.82329491771</v>
      </c>
      <c r="E274" t="s">
        <v>1552</v>
      </c>
      <c r="F274" t="s">
        <v>1554</v>
      </c>
      <c r="G274">
        <f>HYPERLINK("http://lims2/focal_plane_image_series?id=656864497")</f>
        <v>0</v>
      </c>
    </row>
    <row r="275" spans="1:7">
      <c r="A275" s="1">
        <v>2044</v>
      </c>
      <c r="B275" t="s">
        <v>279</v>
      </c>
      <c r="C275" t="s">
        <v>1052</v>
      </c>
      <c r="D275" s="2">
        <v>43084.91009209014</v>
      </c>
      <c r="E275" t="s">
        <v>1553</v>
      </c>
      <c r="G275">
        <f>HYPERLINK("http://lims2/focal_plane_image_series?id=656864600")</f>
        <v>0</v>
      </c>
    </row>
    <row r="276" spans="1:7">
      <c r="A276" s="1">
        <v>307</v>
      </c>
      <c r="B276" t="s">
        <v>280</v>
      </c>
      <c r="C276" t="s">
        <v>1053</v>
      </c>
      <c r="D276" s="2">
        <v>43084.93790226419</v>
      </c>
      <c r="E276" t="s">
        <v>1552</v>
      </c>
      <c r="F276" t="s">
        <v>1554</v>
      </c>
      <c r="G276">
        <f>HYPERLINK("http://lims2/focal_plane_image_series?id=656864682")</f>
        <v>0</v>
      </c>
    </row>
    <row r="277" spans="1:7">
      <c r="A277" s="1">
        <v>888</v>
      </c>
      <c r="B277" t="s">
        <v>281</v>
      </c>
      <c r="C277" t="s">
        <v>1054</v>
      </c>
      <c r="D277" s="2">
        <v>43084.95522880847</v>
      </c>
      <c r="E277" t="s">
        <v>1552</v>
      </c>
      <c r="F277" t="s">
        <v>1554</v>
      </c>
      <c r="G277">
        <f>HYPERLINK("http://lims2/focal_plane_image_series?id=656864682")</f>
        <v>0</v>
      </c>
    </row>
    <row r="278" spans="1:7">
      <c r="A278" s="1">
        <v>226</v>
      </c>
      <c r="B278" t="s">
        <v>282</v>
      </c>
      <c r="C278" t="s">
        <v>1055</v>
      </c>
      <c r="D278" s="2">
        <v>43084.98654488609</v>
      </c>
      <c r="E278" t="s">
        <v>1552</v>
      </c>
      <c r="G278">
        <f>HYPERLINK("http://lims2/focal_plane_image_series?id=656864739")</f>
        <v>0</v>
      </c>
    </row>
    <row r="279" spans="1:7">
      <c r="A279" s="1">
        <v>1376</v>
      </c>
      <c r="B279" t="s">
        <v>283</v>
      </c>
      <c r="C279" t="s">
        <v>1056</v>
      </c>
      <c r="D279" s="2">
        <v>43085.01089735878</v>
      </c>
      <c r="E279" t="s">
        <v>1552</v>
      </c>
      <c r="F279" t="s">
        <v>1554</v>
      </c>
      <c r="G279">
        <f>HYPERLINK("http://lims2/focal_plane_image_series?id=656864818")</f>
        <v>0</v>
      </c>
    </row>
    <row r="280" spans="1:7">
      <c r="A280" s="1">
        <v>2934</v>
      </c>
      <c r="B280" t="s">
        <v>284</v>
      </c>
      <c r="C280" t="s">
        <v>1057</v>
      </c>
      <c r="D280" s="2">
        <v>43088.77119732252</v>
      </c>
      <c r="E280" t="s">
        <v>1553</v>
      </c>
      <c r="G280">
        <f>HYPERLINK("http://lims2/focal_plane_image_series?id=656866414")</f>
        <v>0</v>
      </c>
    </row>
    <row r="281" spans="1:7">
      <c r="A281" s="1">
        <v>1127</v>
      </c>
      <c r="B281" t="s">
        <v>285</v>
      </c>
      <c r="C281" t="s">
        <v>1058</v>
      </c>
      <c r="D281" s="2">
        <v>43088.78509950354</v>
      </c>
      <c r="E281" t="s">
        <v>1552</v>
      </c>
      <c r="F281" t="s">
        <v>1554</v>
      </c>
      <c r="G281">
        <f>HYPERLINK("http://lims2/focal_plane_image_series?id=656866414")</f>
        <v>0</v>
      </c>
    </row>
    <row r="282" spans="1:7">
      <c r="A282" s="1">
        <v>2060</v>
      </c>
      <c r="B282" t="s">
        <v>286</v>
      </c>
      <c r="C282" t="s">
        <v>1059</v>
      </c>
      <c r="D282" s="2">
        <v>43088.87197386201</v>
      </c>
      <c r="E282" t="s">
        <v>1552</v>
      </c>
      <c r="F282" t="s">
        <v>1555</v>
      </c>
      <c r="G282">
        <f>HYPERLINK("http://lims2/focal_plane_image_series?id=656869922")</f>
        <v>0</v>
      </c>
    </row>
    <row r="283" spans="1:7">
      <c r="A283" s="1">
        <v>2981</v>
      </c>
      <c r="B283" t="s">
        <v>287</v>
      </c>
      <c r="C283" t="s">
        <v>1060</v>
      </c>
      <c r="D283" s="2">
        <v>43088.89977035341</v>
      </c>
      <c r="E283" t="s">
        <v>1552</v>
      </c>
      <c r="F283" t="s">
        <v>1555</v>
      </c>
      <c r="G283">
        <f>HYPERLINK("http://lims2/focal_plane_image_series?id=656869922")</f>
        <v>0</v>
      </c>
    </row>
    <row r="284" spans="1:7">
      <c r="A284" s="1">
        <v>2437</v>
      </c>
      <c r="B284" t="s">
        <v>288</v>
      </c>
      <c r="C284" t="s">
        <v>1061</v>
      </c>
      <c r="D284" s="2">
        <v>43088.93794977791</v>
      </c>
      <c r="E284" t="s">
        <v>1552</v>
      </c>
      <c r="F284" t="s">
        <v>1554</v>
      </c>
      <c r="G284">
        <f>HYPERLINK("http://lims2/focal_plane_image_series?id=656869922")</f>
        <v>0</v>
      </c>
    </row>
    <row r="285" spans="1:7">
      <c r="A285" s="1">
        <v>1134</v>
      </c>
      <c r="B285" t="s">
        <v>289</v>
      </c>
      <c r="C285" t="s">
        <v>1062</v>
      </c>
      <c r="D285" s="2">
        <v>43088.96233230831</v>
      </c>
      <c r="E285" t="s">
        <v>1552</v>
      </c>
      <c r="F285" t="s">
        <v>1555</v>
      </c>
      <c r="G285">
        <f>HYPERLINK("http://lims2/focal_plane_image_series?id=656869922")</f>
        <v>0</v>
      </c>
    </row>
    <row r="286" spans="1:7">
      <c r="A286" s="1">
        <v>3006</v>
      </c>
      <c r="B286" t="s">
        <v>290</v>
      </c>
      <c r="C286" t="s">
        <v>1063</v>
      </c>
      <c r="D286" s="2">
        <v>43089.03169204561</v>
      </c>
      <c r="E286" t="s">
        <v>1552</v>
      </c>
      <c r="F286" t="s">
        <v>1555</v>
      </c>
      <c r="G286">
        <f>HYPERLINK("http://lims2/focal_plane_image_series?id=656869922")</f>
        <v>0</v>
      </c>
    </row>
    <row r="287" spans="1:7">
      <c r="A287" s="1">
        <v>1148</v>
      </c>
      <c r="B287" t="s">
        <v>291</v>
      </c>
      <c r="C287" t="s">
        <v>1064</v>
      </c>
      <c r="D287" s="2">
        <v>43089.0559835603</v>
      </c>
      <c r="E287" t="s">
        <v>1553</v>
      </c>
      <c r="G287">
        <f>HYPERLINK("http://lims2/focal_plane_image_series?id=656869922")</f>
        <v>0</v>
      </c>
    </row>
    <row r="288" spans="1:7">
      <c r="A288" s="1">
        <v>2316</v>
      </c>
      <c r="B288" t="s">
        <v>292</v>
      </c>
      <c r="C288" t="s">
        <v>1065</v>
      </c>
      <c r="D288" s="2">
        <v>43089.07678972217</v>
      </c>
      <c r="E288" t="s">
        <v>1552</v>
      </c>
      <c r="F288" t="s">
        <v>1555</v>
      </c>
      <c r="G288">
        <f>HYPERLINK("http://lims2/focal_plane_image_series?id=656869922")</f>
        <v>0</v>
      </c>
    </row>
    <row r="289" spans="1:7">
      <c r="A289" s="1">
        <v>1557</v>
      </c>
      <c r="B289" t="s">
        <v>293</v>
      </c>
      <c r="C289" t="s">
        <v>1066</v>
      </c>
      <c r="D289" s="2">
        <v>43089.80945241232</v>
      </c>
      <c r="E289" t="s">
        <v>1552</v>
      </c>
      <c r="F289" t="s">
        <v>1555</v>
      </c>
      <c r="G289">
        <f>HYPERLINK("http://lims2/focal_plane_image_series?id=656871817")</f>
        <v>0</v>
      </c>
    </row>
    <row r="290" spans="1:7">
      <c r="A290" s="1">
        <v>353</v>
      </c>
      <c r="B290" t="s">
        <v>294</v>
      </c>
      <c r="C290" t="s">
        <v>1067</v>
      </c>
      <c r="D290" s="2">
        <v>43089.84070884866</v>
      </c>
      <c r="E290" t="s">
        <v>1552</v>
      </c>
      <c r="F290" t="s">
        <v>1555</v>
      </c>
      <c r="G290">
        <f>HYPERLINK("http://lims2/focal_plane_image_series?id=656871817")</f>
        <v>0</v>
      </c>
    </row>
    <row r="291" spans="1:7">
      <c r="A291" s="1">
        <v>777</v>
      </c>
      <c r="B291" t="s">
        <v>295</v>
      </c>
      <c r="C291" t="s">
        <v>1068</v>
      </c>
      <c r="D291" s="2">
        <v>43089.91016800124</v>
      </c>
      <c r="E291" t="s">
        <v>1552</v>
      </c>
      <c r="F291" t="s">
        <v>1554</v>
      </c>
      <c r="G291">
        <f>HYPERLINK("http://lims2/focal_plane_image_series?id=656871817")</f>
        <v>0</v>
      </c>
    </row>
    <row r="292" spans="1:7">
      <c r="A292" s="1">
        <v>2874</v>
      </c>
      <c r="B292" t="s">
        <v>296</v>
      </c>
      <c r="C292" t="s">
        <v>1069</v>
      </c>
      <c r="D292" s="2">
        <v>43089.93097022664</v>
      </c>
      <c r="E292" t="s">
        <v>1552</v>
      </c>
      <c r="F292" t="s">
        <v>1555</v>
      </c>
      <c r="G292">
        <f>HYPERLINK("http://lims2/focal_plane_image_series?id=656871817")</f>
        <v>0</v>
      </c>
    </row>
    <row r="293" spans="1:7">
      <c r="A293" s="1">
        <v>314</v>
      </c>
      <c r="B293" t="s">
        <v>297</v>
      </c>
      <c r="C293" t="s">
        <v>1070</v>
      </c>
      <c r="D293" s="2">
        <v>43089.96224374473</v>
      </c>
      <c r="E293" t="s">
        <v>1552</v>
      </c>
      <c r="F293" t="s">
        <v>1555</v>
      </c>
      <c r="G293">
        <f>HYPERLINK("http://lims2/focal_plane_image_series?id=656871817")</f>
        <v>0</v>
      </c>
    </row>
    <row r="294" spans="1:7">
      <c r="A294" s="1">
        <v>10</v>
      </c>
      <c r="B294" t="s">
        <v>298</v>
      </c>
      <c r="C294" t="s">
        <v>1071</v>
      </c>
      <c r="D294" s="2">
        <v>43089.98657725021</v>
      </c>
      <c r="E294" t="s">
        <v>1552</v>
      </c>
      <c r="F294" t="s">
        <v>1554</v>
      </c>
      <c r="G294">
        <f>HYPERLINK("http://lims2/focal_plane_image_series?id=656871817")</f>
        <v>0</v>
      </c>
    </row>
    <row r="295" spans="1:7">
      <c r="A295" s="1">
        <v>2510</v>
      </c>
      <c r="B295" t="s">
        <v>299</v>
      </c>
      <c r="C295" t="s">
        <v>1072</v>
      </c>
      <c r="D295" s="2">
        <v>43090.01082255654</v>
      </c>
      <c r="E295" t="s">
        <v>1553</v>
      </c>
      <c r="G295">
        <f>HYPERLINK("http://lims2/focal_plane_image_series?id=656871817")</f>
        <v>0</v>
      </c>
    </row>
    <row r="296" spans="1:7">
      <c r="A296" s="1">
        <v>959</v>
      </c>
      <c r="B296" t="s">
        <v>300</v>
      </c>
      <c r="C296" t="s">
        <v>1073</v>
      </c>
      <c r="D296" s="2">
        <v>43102.91358032142</v>
      </c>
      <c r="E296" t="s">
        <v>1552</v>
      </c>
      <c r="F296" t="s">
        <v>1554</v>
      </c>
      <c r="G296">
        <f>HYPERLINK("http://lims2/focal_plane_image_series?id=657481432")</f>
        <v>0</v>
      </c>
    </row>
    <row r="297" spans="1:7">
      <c r="A297" s="1">
        <v>49</v>
      </c>
      <c r="B297" t="s">
        <v>301</v>
      </c>
      <c r="C297" t="s">
        <v>1074</v>
      </c>
      <c r="D297" s="2">
        <v>43102.93094635443</v>
      </c>
      <c r="E297" t="s">
        <v>1552</v>
      </c>
      <c r="G297">
        <f>HYPERLINK("http://lims2/focal_plane_image_series?id=657481432")</f>
        <v>0</v>
      </c>
    </row>
    <row r="298" spans="1:7">
      <c r="A298" s="1">
        <v>1579</v>
      </c>
      <c r="B298" t="s">
        <v>302</v>
      </c>
      <c r="C298" t="s">
        <v>1075</v>
      </c>
      <c r="D298" s="2">
        <v>43102.96565531227</v>
      </c>
      <c r="E298" t="s">
        <v>1552</v>
      </c>
      <c r="G298">
        <f>HYPERLINK("http://lims2/focal_plane_image_series?id=657481721")</f>
        <v>0</v>
      </c>
    </row>
    <row r="299" spans="1:7">
      <c r="A299" s="1">
        <v>2786</v>
      </c>
      <c r="B299" t="s">
        <v>303</v>
      </c>
      <c r="C299" t="s">
        <v>1076</v>
      </c>
      <c r="D299" s="2">
        <v>43103.99342897724</v>
      </c>
      <c r="E299" t="s">
        <v>1552</v>
      </c>
      <c r="G299">
        <f>HYPERLINK("http://lims2/focal_plane_image_series?id=657483366")</f>
        <v>0</v>
      </c>
    </row>
    <row r="300" spans="1:7">
      <c r="A300" s="1">
        <v>472</v>
      </c>
      <c r="B300" t="s">
        <v>304</v>
      </c>
      <c r="C300" t="s">
        <v>1077</v>
      </c>
      <c r="D300" s="2">
        <v>43104.01771355248</v>
      </c>
      <c r="E300" t="s">
        <v>1552</v>
      </c>
      <c r="F300" t="s">
        <v>1555</v>
      </c>
      <c r="G300">
        <f>HYPERLINK("http://lims2/focal_plane_image_series?id=657483366")</f>
        <v>0</v>
      </c>
    </row>
    <row r="301" spans="1:7">
      <c r="A301" s="1">
        <v>1090</v>
      </c>
      <c r="B301" t="s">
        <v>305</v>
      </c>
      <c r="C301" t="s">
        <v>1078</v>
      </c>
      <c r="D301" s="2">
        <v>43104.91010219647</v>
      </c>
      <c r="E301" t="s">
        <v>1552</v>
      </c>
      <c r="G301">
        <f>HYPERLINK("http://lims2/focal_plane_image_series?id=657483406")</f>
        <v>0</v>
      </c>
    </row>
    <row r="302" spans="1:7">
      <c r="A302" s="1">
        <v>2670</v>
      </c>
      <c r="B302" t="s">
        <v>306</v>
      </c>
      <c r="C302" t="s">
        <v>1079</v>
      </c>
      <c r="D302" s="2">
        <v>43108.92398497975</v>
      </c>
      <c r="E302" t="s">
        <v>1553</v>
      </c>
      <c r="G302">
        <f>HYPERLINK("http://lims2/focal_plane_image_series?id=657959752")</f>
        <v>0</v>
      </c>
    </row>
    <row r="303" spans="1:7">
      <c r="A303" s="1">
        <v>57</v>
      </c>
      <c r="B303" t="s">
        <v>307</v>
      </c>
      <c r="C303" t="s">
        <v>1080</v>
      </c>
      <c r="D303" s="2">
        <v>43108.94133989621</v>
      </c>
      <c r="E303" t="s">
        <v>1553</v>
      </c>
      <c r="G303">
        <f>HYPERLINK("http://lims2/focal_plane_image_series?id=657959752")</f>
        <v>0</v>
      </c>
    </row>
    <row r="304" spans="1:7">
      <c r="A304" s="1">
        <v>784</v>
      </c>
      <c r="B304" t="s">
        <v>308</v>
      </c>
      <c r="C304" t="s">
        <v>1081</v>
      </c>
      <c r="D304" s="2">
        <v>43108.97607055001</v>
      </c>
      <c r="E304" t="s">
        <v>1552</v>
      </c>
      <c r="F304" t="s">
        <v>1554</v>
      </c>
      <c r="G304">
        <f>HYPERLINK("http://lims2/focal_plane_image_series?id=657959788")</f>
        <v>0</v>
      </c>
    </row>
    <row r="305" spans="1:7">
      <c r="A305" s="1">
        <v>2355</v>
      </c>
      <c r="B305" t="s">
        <v>309</v>
      </c>
      <c r="C305" t="s">
        <v>1082</v>
      </c>
      <c r="D305" s="2">
        <v>43109.01083831635</v>
      </c>
      <c r="E305" t="s">
        <v>1552</v>
      </c>
      <c r="G305">
        <f>HYPERLINK("http://lims2/focal_plane_image_series?id=657959929")</f>
        <v>0</v>
      </c>
    </row>
    <row r="306" spans="1:7">
      <c r="A306" s="1">
        <v>2277</v>
      </c>
      <c r="B306" t="s">
        <v>310</v>
      </c>
      <c r="C306" t="s">
        <v>1083</v>
      </c>
      <c r="D306" s="2">
        <v>43109.79552816586</v>
      </c>
      <c r="E306" t="s">
        <v>1553</v>
      </c>
      <c r="G306">
        <f>HYPERLINK("http://lims2/focal_plane_image_series?id=657963346")</f>
        <v>0</v>
      </c>
    </row>
    <row r="307" spans="1:7">
      <c r="A307" s="1">
        <v>2183</v>
      </c>
      <c r="B307" t="s">
        <v>311</v>
      </c>
      <c r="C307" t="s">
        <v>1084</v>
      </c>
      <c r="D307" s="2">
        <v>43109.94482151449</v>
      </c>
      <c r="E307" t="s">
        <v>1552</v>
      </c>
      <c r="F307" t="s">
        <v>1554</v>
      </c>
      <c r="G307">
        <f>HYPERLINK("http://lims2/focal_plane_image_series?id=657964969")</f>
        <v>0</v>
      </c>
    </row>
    <row r="308" spans="1:7">
      <c r="A308" s="1">
        <v>208</v>
      </c>
      <c r="B308" t="s">
        <v>312</v>
      </c>
      <c r="C308" t="s">
        <v>1085</v>
      </c>
      <c r="D308" s="2">
        <v>43109.96220678751</v>
      </c>
      <c r="E308" t="s">
        <v>1552</v>
      </c>
      <c r="G308">
        <f>HYPERLINK("http://lims2/focal_plane_image_series?id=657964969")</f>
        <v>0</v>
      </c>
    </row>
    <row r="309" spans="1:7">
      <c r="A309" s="1">
        <v>1821</v>
      </c>
      <c r="B309" t="s">
        <v>313</v>
      </c>
      <c r="C309" t="s">
        <v>1086</v>
      </c>
      <c r="D309" s="2">
        <v>43109.9795447533</v>
      </c>
      <c r="E309" t="s">
        <v>1552</v>
      </c>
      <c r="F309" t="s">
        <v>1554</v>
      </c>
      <c r="G309">
        <f>HYPERLINK("http://lims2/focal_plane_image_series?id=657964969")</f>
        <v>0</v>
      </c>
    </row>
    <row r="310" spans="1:7">
      <c r="A310" s="1">
        <v>1701</v>
      </c>
      <c r="B310" t="s">
        <v>314</v>
      </c>
      <c r="C310" t="s">
        <v>1087</v>
      </c>
      <c r="D310" s="2">
        <v>43110.01433451437</v>
      </c>
      <c r="E310" t="s">
        <v>1552</v>
      </c>
      <c r="F310" t="s">
        <v>1554</v>
      </c>
      <c r="G310">
        <f>HYPERLINK("http://lims2/focal_plane_image_series?id=657966575")</f>
        <v>0</v>
      </c>
    </row>
    <row r="311" spans="1:7">
      <c r="A311" s="1">
        <v>460</v>
      </c>
      <c r="B311" t="s">
        <v>315</v>
      </c>
      <c r="C311" t="s">
        <v>1088</v>
      </c>
      <c r="D311" s="2">
        <v>43110.0281674924</v>
      </c>
      <c r="E311" t="s">
        <v>1553</v>
      </c>
      <c r="G311">
        <f>HYPERLINK("http://lims2/focal_plane_image_series?id=657966575")</f>
        <v>0</v>
      </c>
    </row>
    <row r="312" spans="1:7">
      <c r="A312" s="1">
        <v>1474</v>
      </c>
      <c r="B312" t="s">
        <v>316</v>
      </c>
      <c r="C312" t="s">
        <v>1089</v>
      </c>
      <c r="D312" s="2">
        <v>43110.13237165115</v>
      </c>
      <c r="E312" t="s">
        <v>1552</v>
      </c>
      <c r="F312" t="s">
        <v>1555</v>
      </c>
      <c r="G312">
        <f>HYPERLINK("http://lims2/focal_plane_image_series?id=657978707")</f>
        <v>0</v>
      </c>
    </row>
    <row r="313" spans="1:7">
      <c r="A313" s="1">
        <v>2723</v>
      </c>
      <c r="B313" t="s">
        <v>317</v>
      </c>
      <c r="C313" t="s">
        <v>1090</v>
      </c>
      <c r="D313" s="2">
        <v>43110.15321814565</v>
      </c>
      <c r="E313" t="s">
        <v>1552</v>
      </c>
      <c r="F313" t="s">
        <v>1554</v>
      </c>
      <c r="G313">
        <f>HYPERLINK("http://lims2/focal_plane_image_series?id=657978707")</f>
        <v>0</v>
      </c>
    </row>
    <row r="314" spans="1:7">
      <c r="A314" s="1">
        <v>2276</v>
      </c>
      <c r="B314" t="s">
        <v>318</v>
      </c>
      <c r="C314" t="s">
        <v>1091</v>
      </c>
      <c r="D314" s="2">
        <v>43110.17403765067</v>
      </c>
      <c r="E314" t="s">
        <v>1552</v>
      </c>
      <c r="F314" t="s">
        <v>1554</v>
      </c>
      <c r="G314">
        <f>HYPERLINK("http://lims2/focal_plane_image_series?id=657978707")</f>
        <v>0</v>
      </c>
    </row>
    <row r="315" spans="1:7">
      <c r="A315" s="1">
        <v>1012</v>
      </c>
      <c r="B315" t="s">
        <v>319</v>
      </c>
      <c r="C315" t="s">
        <v>1092</v>
      </c>
      <c r="D315" s="2">
        <v>43110.22613990895</v>
      </c>
      <c r="E315" t="s">
        <v>1552</v>
      </c>
      <c r="F315" t="s">
        <v>1554</v>
      </c>
      <c r="G315">
        <f>HYPERLINK("http://lims2/focal_plane_image_series?id=657978707")</f>
        <v>0</v>
      </c>
    </row>
    <row r="316" spans="1:7">
      <c r="A316" s="1">
        <v>1728</v>
      </c>
      <c r="B316" t="s">
        <v>320</v>
      </c>
      <c r="C316" t="s">
        <v>1093</v>
      </c>
      <c r="D316" s="2">
        <v>43110.89634658398</v>
      </c>
      <c r="E316" t="s">
        <v>1553</v>
      </c>
      <c r="G316">
        <f>HYPERLINK("http://lims2/focal_plane_image_series?id=657968978")</f>
        <v>0</v>
      </c>
    </row>
    <row r="317" spans="1:7">
      <c r="A317" s="1">
        <v>2514</v>
      </c>
      <c r="B317" t="s">
        <v>321</v>
      </c>
      <c r="C317" t="s">
        <v>1094</v>
      </c>
      <c r="D317" s="2">
        <v>43110.91356627617</v>
      </c>
      <c r="E317" t="s">
        <v>1553</v>
      </c>
      <c r="G317">
        <f>HYPERLINK("http://lims2/focal_plane_image_series?id=657968978")</f>
        <v>0</v>
      </c>
    </row>
    <row r="318" spans="1:7">
      <c r="A318" s="1">
        <v>993</v>
      </c>
      <c r="B318" t="s">
        <v>322</v>
      </c>
      <c r="C318" t="s">
        <v>1095</v>
      </c>
      <c r="D318" s="2">
        <v>43110.9448720872</v>
      </c>
      <c r="E318" t="s">
        <v>1553</v>
      </c>
      <c r="G318">
        <f>HYPERLINK("http://lims2/focal_plane_image_series?id=657970304")</f>
        <v>0</v>
      </c>
    </row>
    <row r="319" spans="1:7">
      <c r="A319" s="1">
        <v>815</v>
      </c>
      <c r="B319" t="s">
        <v>323</v>
      </c>
      <c r="C319" t="s">
        <v>1096</v>
      </c>
      <c r="D319" s="2">
        <v>43110.96914539244</v>
      </c>
      <c r="E319" t="s">
        <v>1552</v>
      </c>
      <c r="F319" t="s">
        <v>1555</v>
      </c>
      <c r="G319">
        <f>HYPERLINK("http://lims2/focal_plane_image_series?id=657970304")</f>
        <v>0</v>
      </c>
    </row>
    <row r="320" spans="1:7">
      <c r="A320" s="1">
        <v>329</v>
      </c>
      <c r="B320" t="s">
        <v>324</v>
      </c>
      <c r="C320" t="s">
        <v>1097</v>
      </c>
      <c r="D320" s="2">
        <v>43111.79211056236</v>
      </c>
      <c r="E320" t="s">
        <v>1552</v>
      </c>
      <c r="G320">
        <f>HYPERLINK("http://lims2/focal_plane_image_series?id=657971687")</f>
        <v>0</v>
      </c>
    </row>
    <row r="321" spans="1:7">
      <c r="A321" s="1">
        <v>2971</v>
      </c>
      <c r="B321" t="s">
        <v>325</v>
      </c>
      <c r="C321" t="s">
        <v>1098</v>
      </c>
      <c r="D321" s="2">
        <v>43111.82328710843</v>
      </c>
      <c r="E321" t="s">
        <v>1552</v>
      </c>
      <c r="F321" t="s">
        <v>1555</v>
      </c>
      <c r="G321">
        <f>HYPERLINK("http://lims2/focal_plane_image_series?id=657975444")</f>
        <v>0</v>
      </c>
    </row>
    <row r="322" spans="1:7">
      <c r="A322" s="1">
        <v>1702</v>
      </c>
      <c r="B322" t="s">
        <v>326</v>
      </c>
      <c r="C322" t="s">
        <v>1099</v>
      </c>
      <c r="D322" s="2">
        <v>43111.84065308156</v>
      </c>
      <c r="E322" t="s">
        <v>1552</v>
      </c>
      <c r="G322">
        <f>HYPERLINK("http://lims2/focal_plane_image_series?id=657975444")</f>
        <v>0</v>
      </c>
    </row>
    <row r="323" spans="1:7">
      <c r="A323" s="1">
        <v>2795</v>
      </c>
      <c r="B323" t="s">
        <v>327</v>
      </c>
      <c r="C323" t="s">
        <v>1100</v>
      </c>
      <c r="D323" s="2">
        <v>43112.79551504202</v>
      </c>
      <c r="E323" t="s">
        <v>1552</v>
      </c>
      <c r="F323" t="s">
        <v>1555</v>
      </c>
      <c r="G323">
        <f>HYPERLINK("http://lims2/focal_plane_image_series?id=657979939")</f>
        <v>0</v>
      </c>
    </row>
    <row r="324" spans="1:7">
      <c r="A324" s="1">
        <v>882</v>
      </c>
      <c r="B324" t="s">
        <v>328</v>
      </c>
      <c r="C324" t="s">
        <v>1101</v>
      </c>
      <c r="D324" s="2">
        <v>43112.81987134548</v>
      </c>
      <c r="E324" t="s">
        <v>1552</v>
      </c>
      <c r="F324" t="s">
        <v>1554</v>
      </c>
      <c r="G324">
        <f>HYPERLINK("http://lims2/focal_plane_image_series?id=657979939")</f>
        <v>0</v>
      </c>
    </row>
    <row r="325" spans="1:7">
      <c r="A325" s="1">
        <v>1030</v>
      </c>
      <c r="B325" t="s">
        <v>329</v>
      </c>
      <c r="C325" t="s">
        <v>1102</v>
      </c>
      <c r="D325" s="2">
        <v>43112.88579305325</v>
      </c>
      <c r="E325" t="s">
        <v>1553</v>
      </c>
      <c r="G325">
        <f>HYPERLINK("http://lims2/focal_plane_image_series?id=657981872")</f>
        <v>0</v>
      </c>
    </row>
    <row r="326" spans="1:7">
      <c r="A326" s="1">
        <v>615</v>
      </c>
      <c r="B326" t="s">
        <v>330</v>
      </c>
      <c r="C326" t="s">
        <v>1103</v>
      </c>
      <c r="D326" s="2">
        <v>43112.90661804812</v>
      </c>
      <c r="E326" t="s">
        <v>1553</v>
      </c>
      <c r="G326">
        <f>HYPERLINK("http://lims2/focal_plane_image_series?id=657981872")</f>
        <v>0</v>
      </c>
    </row>
    <row r="327" spans="1:7">
      <c r="A327" s="1">
        <v>978</v>
      </c>
      <c r="B327" t="s">
        <v>331</v>
      </c>
      <c r="C327" t="s">
        <v>1104</v>
      </c>
      <c r="D327" s="2">
        <v>43112.94134706593</v>
      </c>
      <c r="E327" t="s">
        <v>1552</v>
      </c>
      <c r="F327" t="s">
        <v>1554</v>
      </c>
      <c r="G327">
        <f>HYPERLINK("http://lims2/focal_plane_image_series?id=657981905")</f>
        <v>0</v>
      </c>
    </row>
    <row r="328" spans="1:7">
      <c r="A328" s="1">
        <v>2665</v>
      </c>
      <c r="B328" t="s">
        <v>332</v>
      </c>
      <c r="C328" t="s">
        <v>1105</v>
      </c>
      <c r="D328" s="2">
        <v>43117.96565196595</v>
      </c>
      <c r="E328" t="s">
        <v>1552</v>
      </c>
      <c r="F328" t="s">
        <v>1554</v>
      </c>
      <c r="G328">
        <f>HYPERLINK("http://lims2/focal_plane_image_series?id=659953604")</f>
        <v>0</v>
      </c>
    </row>
    <row r="329" spans="1:7">
      <c r="A329" s="1">
        <v>2821</v>
      </c>
      <c r="B329" t="s">
        <v>333</v>
      </c>
      <c r="C329" t="s">
        <v>1106</v>
      </c>
      <c r="D329" s="2">
        <v>43118.0107999802</v>
      </c>
      <c r="E329" t="s">
        <v>1553</v>
      </c>
      <c r="G329">
        <f>HYPERLINK("http://lims2/focal_plane_image_series?id=659954509")</f>
        <v>0</v>
      </c>
    </row>
    <row r="330" spans="1:7">
      <c r="A330" s="1">
        <v>1185</v>
      </c>
      <c r="B330" t="s">
        <v>334</v>
      </c>
      <c r="C330" t="s">
        <v>1107</v>
      </c>
      <c r="D330" s="2">
        <v>43118.76080414955</v>
      </c>
      <c r="E330" t="s">
        <v>1552</v>
      </c>
      <c r="F330" t="s">
        <v>1554</v>
      </c>
      <c r="G330">
        <f>HYPERLINK("http://lims2/focal_plane_image_series?id=659955809")</f>
        <v>0</v>
      </c>
    </row>
    <row r="331" spans="1:7">
      <c r="A331" s="1">
        <v>489</v>
      </c>
      <c r="B331" t="s">
        <v>335</v>
      </c>
      <c r="C331" t="s">
        <v>1108</v>
      </c>
      <c r="D331" s="2">
        <v>43118.78173624631</v>
      </c>
      <c r="E331" t="s">
        <v>1553</v>
      </c>
      <c r="G331">
        <f>HYPERLINK("http://lims2/focal_plane_image_series?id=659955809")</f>
        <v>0</v>
      </c>
    </row>
    <row r="332" spans="1:7">
      <c r="A332" s="1">
        <v>1368</v>
      </c>
      <c r="B332" t="s">
        <v>336</v>
      </c>
      <c r="C332" t="s">
        <v>1109</v>
      </c>
      <c r="D332" s="2">
        <v>43118.82676559022</v>
      </c>
      <c r="E332" t="s">
        <v>1552</v>
      </c>
      <c r="F332" t="s">
        <v>1555</v>
      </c>
      <c r="G332">
        <f>HYPERLINK("http://lims2/focal_plane_image_series?id=659956933")</f>
        <v>0</v>
      </c>
    </row>
    <row r="333" spans="1:7">
      <c r="A333" s="1">
        <v>2789</v>
      </c>
      <c r="B333" t="s">
        <v>337</v>
      </c>
      <c r="C333" t="s">
        <v>1110</v>
      </c>
      <c r="D333" s="2">
        <v>43119.76427048122</v>
      </c>
      <c r="E333" t="s">
        <v>1552</v>
      </c>
      <c r="F333" t="s">
        <v>1554</v>
      </c>
      <c r="G333">
        <f>HYPERLINK("http://lims2/focal_plane_image_series?id=660044459")</f>
        <v>0</v>
      </c>
    </row>
    <row r="334" spans="1:7">
      <c r="A334" s="1">
        <v>912</v>
      </c>
      <c r="B334" t="s">
        <v>338</v>
      </c>
      <c r="C334" t="s">
        <v>1111</v>
      </c>
      <c r="D334" s="2">
        <v>43119.78165172169</v>
      </c>
      <c r="E334" t="s">
        <v>1552</v>
      </c>
      <c r="F334" t="s">
        <v>1555</v>
      </c>
      <c r="G334">
        <f>HYPERLINK("http://lims2/focal_plane_image_series?id=660044459")</f>
        <v>0</v>
      </c>
    </row>
    <row r="335" spans="1:7">
      <c r="A335" s="1">
        <v>1566</v>
      </c>
      <c r="B335" t="s">
        <v>339</v>
      </c>
      <c r="C335" t="s">
        <v>1112</v>
      </c>
      <c r="D335" s="2">
        <v>43119.80591645163</v>
      </c>
      <c r="E335" t="s">
        <v>1552</v>
      </c>
      <c r="G335">
        <f>HYPERLINK("http://lims2/focal_plane_image_series?id=660044479")</f>
        <v>0</v>
      </c>
    </row>
    <row r="336" spans="1:7">
      <c r="A336" s="1">
        <v>2443</v>
      </c>
      <c r="B336" t="s">
        <v>340</v>
      </c>
      <c r="C336" t="s">
        <v>1113</v>
      </c>
      <c r="D336" s="2">
        <v>43119.82328645918</v>
      </c>
      <c r="E336" t="s">
        <v>1552</v>
      </c>
      <c r="F336" t="s">
        <v>1555</v>
      </c>
      <c r="G336">
        <f>HYPERLINK("http://lims2/focal_plane_image_series?id=660044479")</f>
        <v>0</v>
      </c>
    </row>
    <row r="337" spans="1:7">
      <c r="A337" s="1">
        <v>1428</v>
      </c>
      <c r="B337" t="s">
        <v>341</v>
      </c>
      <c r="C337" t="s">
        <v>1114</v>
      </c>
      <c r="D337" s="2">
        <v>43119.91011752607</v>
      </c>
      <c r="E337" t="s">
        <v>1552</v>
      </c>
      <c r="F337" t="s">
        <v>1555</v>
      </c>
      <c r="G337">
        <f>HYPERLINK("http://lims2/focal_plane_image_series?id=660044561")</f>
        <v>0</v>
      </c>
    </row>
    <row r="338" spans="1:7">
      <c r="A338" s="1">
        <v>1268</v>
      </c>
      <c r="B338" t="s">
        <v>342</v>
      </c>
      <c r="C338" t="s">
        <v>1115</v>
      </c>
      <c r="D338" s="2">
        <v>43122.76774549279</v>
      </c>
      <c r="E338" t="s">
        <v>1552</v>
      </c>
      <c r="F338" t="s">
        <v>1554</v>
      </c>
      <c r="G338">
        <f>HYPERLINK("http://lims2/focal_plane_image_series?id=661409013")</f>
        <v>0</v>
      </c>
    </row>
    <row r="339" spans="1:7">
      <c r="A339" s="1">
        <v>1096</v>
      </c>
      <c r="B339" t="s">
        <v>343</v>
      </c>
      <c r="C339" t="s">
        <v>1116</v>
      </c>
      <c r="D339" s="2">
        <v>43122.78170116158</v>
      </c>
      <c r="E339" t="s">
        <v>1552</v>
      </c>
      <c r="G339">
        <f>HYPERLINK("http://lims2/focal_plane_image_series?id=661409013")</f>
        <v>0</v>
      </c>
    </row>
    <row r="340" spans="1:7">
      <c r="A340" s="1">
        <v>975</v>
      </c>
      <c r="B340" t="s">
        <v>344</v>
      </c>
      <c r="C340" t="s">
        <v>1117</v>
      </c>
      <c r="D340" s="2">
        <v>43122.80594026</v>
      </c>
      <c r="E340" t="s">
        <v>1553</v>
      </c>
      <c r="G340">
        <f>HYPERLINK("http://lims2/focal_plane_image_series?id=661409160")</f>
        <v>0</v>
      </c>
    </row>
    <row r="341" spans="1:7">
      <c r="A341" s="1">
        <v>1255</v>
      </c>
      <c r="B341" t="s">
        <v>345</v>
      </c>
      <c r="C341" t="s">
        <v>1118</v>
      </c>
      <c r="D341" s="2">
        <v>43122.82677296581</v>
      </c>
      <c r="E341" t="s">
        <v>1552</v>
      </c>
      <c r="F341" t="s">
        <v>1555</v>
      </c>
      <c r="G341">
        <f>HYPERLINK("http://lims2/focal_plane_image_series?id=661409160")</f>
        <v>0</v>
      </c>
    </row>
    <row r="342" spans="1:7">
      <c r="A342" s="1">
        <v>2721</v>
      </c>
      <c r="B342" t="s">
        <v>346</v>
      </c>
      <c r="C342" t="s">
        <v>1119</v>
      </c>
      <c r="D342" s="2">
        <v>43122.91011294952</v>
      </c>
      <c r="E342" t="s">
        <v>1552</v>
      </c>
      <c r="F342" t="s">
        <v>1554</v>
      </c>
      <c r="G342">
        <f>HYPERLINK("http://lims2/focal_plane_image_series?id=661409282")</f>
        <v>0</v>
      </c>
    </row>
    <row r="343" spans="1:7">
      <c r="A343" s="1">
        <v>1007</v>
      </c>
      <c r="B343" t="s">
        <v>347</v>
      </c>
      <c r="C343" t="s">
        <v>1120</v>
      </c>
      <c r="D343" s="2">
        <v>43122.96220424696</v>
      </c>
      <c r="E343" t="s">
        <v>1552</v>
      </c>
      <c r="F343" t="s">
        <v>1554</v>
      </c>
      <c r="G343">
        <f>HYPERLINK("http://lims2/focal_plane_image_series?id=661409355")</f>
        <v>0</v>
      </c>
    </row>
    <row r="344" spans="1:7">
      <c r="A344" s="1">
        <v>1895</v>
      </c>
      <c r="B344" t="s">
        <v>348</v>
      </c>
      <c r="C344" t="s">
        <v>1121</v>
      </c>
      <c r="D344" s="2">
        <v>43123.0004079598</v>
      </c>
      <c r="E344" t="s">
        <v>1552</v>
      </c>
      <c r="F344" t="s">
        <v>1554</v>
      </c>
      <c r="G344">
        <f>HYPERLINK("http://lims2/focal_plane_image_series?id=661409446")</f>
        <v>0</v>
      </c>
    </row>
    <row r="345" spans="1:7">
      <c r="A345" s="1">
        <v>2589</v>
      </c>
      <c r="B345" t="s">
        <v>349</v>
      </c>
      <c r="C345" t="s">
        <v>1122</v>
      </c>
      <c r="D345" s="2">
        <v>43123.75733041058</v>
      </c>
      <c r="E345" t="s">
        <v>1553</v>
      </c>
      <c r="G345">
        <f>HYPERLINK("http://lims2/focal_plane_image_series?id=661409564")</f>
        <v>0</v>
      </c>
    </row>
    <row r="346" spans="1:7">
      <c r="A346" s="1">
        <v>2634</v>
      </c>
      <c r="B346" t="s">
        <v>350</v>
      </c>
      <c r="C346" t="s">
        <v>1123</v>
      </c>
      <c r="D346" s="2">
        <v>43123.78857605623</v>
      </c>
      <c r="E346" t="s">
        <v>1553</v>
      </c>
      <c r="G346">
        <f>HYPERLINK("http://lims2/focal_plane_image_series?id=661409708")</f>
        <v>0</v>
      </c>
    </row>
    <row r="347" spans="1:7">
      <c r="A347" s="1">
        <v>2467</v>
      </c>
      <c r="B347" t="s">
        <v>351</v>
      </c>
      <c r="C347" t="s">
        <v>1124</v>
      </c>
      <c r="D347" s="2">
        <v>43124.79210441786</v>
      </c>
      <c r="E347" t="s">
        <v>1552</v>
      </c>
      <c r="F347" t="s">
        <v>1554</v>
      </c>
      <c r="G347">
        <f>HYPERLINK("http://lims2/focal_plane_image_series?id=661410522")</f>
        <v>0</v>
      </c>
    </row>
    <row r="348" spans="1:7">
      <c r="A348" s="1">
        <v>2553</v>
      </c>
      <c r="B348" t="s">
        <v>352</v>
      </c>
      <c r="C348" t="s">
        <v>1125</v>
      </c>
      <c r="D348" s="2">
        <v>43124.93787255491</v>
      </c>
      <c r="E348" t="s">
        <v>1552</v>
      </c>
      <c r="F348" t="s">
        <v>1555</v>
      </c>
      <c r="G348">
        <f>HYPERLINK("http://lims2/focal_plane_image_series?id=661411001")</f>
        <v>0</v>
      </c>
    </row>
    <row r="349" spans="1:7">
      <c r="A349" s="1">
        <v>2616</v>
      </c>
      <c r="B349" t="s">
        <v>353</v>
      </c>
      <c r="C349" t="s">
        <v>1126</v>
      </c>
      <c r="D349" s="2">
        <v>43124.95176339542</v>
      </c>
      <c r="E349" t="s">
        <v>1552</v>
      </c>
      <c r="G349">
        <f>HYPERLINK("http://lims2/focal_plane_image_series?id=661411001")</f>
        <v>0</v>
      </c>
    </row>
    <row r="350" spans="1:7">
      <c r="A350" s="1">
        <v>1059</v>
      </c>
      <c r="B350" t="s">
        <v>354</v>
      </c>
      <c r="C350" t="s">
        <v>1127</v>
      </c>
      <c r="D350" s="2">
        <v>43124.99690468744</v>
      </c>
      <c r="E350" t="s">
        <v>1552</v>
      </c>
      <c r="F350" t="s">
        <v>1555</v>
      </c>
      <c r="G350">
        <f>HYPERLINK("http://lims2/focal_plane_image_series?id=661411172")</f>
        <v>0</v>
      </c>
    </row>
    <row r="351" spans="1:7">
      <c r="A351" s="1">
        <v>2890</v>
      </c>
      <c r="B351" t="s">
        <v>355</v>
      </c>
      <c r="C351" t="s">
        <v>1128</v>
      </c>
      <c r="D351" s="2">
        <v>43125.01433831554</v>
      </c>
      <c r="E351" t="s">
        <v>1552</v>
      </c>
      <c r="G351">
        <f>HYPERLINK("http://lims2/focal_plane_image_series?id=661411172")</f>
        <v>0</v>
      </c>
    </row>
    <row r="352" spans="1:7">
      <c r="A352" s="1">
        <v>1682</v>
      </c>
      <c r="B352" t="s">
        <v>356</v>
      </c>
      <c r="C352" t="s">
        <v>1129</v>
      </c>
      <c r="D352" s="2">
        <v>43125.05593485693</v>
      </c>
      <c r="E352" t="s">
        <v>1552</v>
      </c>
      <c r="F352" t="s">
        <v>1555</v>
      </c>
      <c r="G352">
        <f>HYPERLINK("http://lims2/focal_plane_image_series?id=661411192")</f>
        <v>0</v>
      </c>
    </row>
    <row r="353" spans="1:7">
      <c r="A353" s="1">
        <v>794</v>
      </c>
      <c r="B353" t="s">
        <v>357</v>
      </c>
      <c r="C353" t="s">
        <v>1130</v>
      </c>
      <c r="D353" s="2">
        <v>43125.08024163725</v>
      </c>
      <c r="E353" t="s">
        <v>1552</v>
      </c>
      <c r="G353">
        <f>HYPERLINK("http://lims2/focal_plane_image_series?id=661411192")</f>
        <v>0</v>
      </c>
    </row>
    <row r="354" spans="1:7">
      <c r="A354" s="1">
        <v>2126</v>
      </c>
      <c r="B354" t="s">
        <v>358</v>
      </c>
      <c r="C354" t="s">
        <v>1131</v>
      </c>
      <c r="D354" s="2">
        <v>43125.78859575526</v>
      </c>
      <c r="E354" t="s">
        <v>1553</v>
      </c>
      <c r="G354">
        <f>HYPERLINK("http://lims2/focal_plane_image_series?id=661411344")</f>
        <v>0</v>
      </c>
    </row>
    <row r="355" spans="1:7">
      <c r="A355" s="1">
        <v>1051</v>
      </c>
      <c r="B355" t="s">
        <v>359</v>
      </c>
      <c r="C355" t="s">
        <v>1132</v>
      </c>
      <c r="D355" s="2">
        <v>43125.81636015132</v>
      </c>
      <c r="E355" t="s">
        <v>1552</v>
      </c>
      <c r="F355" t="s">
        <v>1555</v>
      </c>
      <c r="G355">
        <f>HYPERLINK("http://lims2/focal_plane_image_series?id=661411344")</f>
        <v>0</v>
      </c>
    </row>
    <row r="356" spans="1:7">
      <c r="A356" s="1">
        <v>407</v>
      </c>
      <c r="B356" t="s">
        <v>360</v>
      </c>
      <c r="C356" t="s">
        <v>1133</v>
      </c>
      <c r="D356" s="2">
        <v>43130.76773781859</v>
      </c>
      <c r="E356" t="s">
        <v>1552</v>
      </c>
      <c r="F356" t="s">
        <v>1555</v>
      </c>
      <c r="G356">
        <f>HYPERLINK("http://lims2/focal_plane_image_series?id=663424570")</f>
        <v>0</v>
      </c>
    </row>
    <row r="357" spans="1:7">
      <c r="A357" s="1">
        <v>2344</v>
      </c>
      <c r="B357" t="s">
        <v>361</v>
      </c>
      <c r="C357" t="s">
        <v>1134</v>
      </c>
      <c r="D357" s="2">
        <v>43130.80945815664</v>
      </c>
      <c r="E357" t="s">
        <v>1553</v>
      </c>
      <c r="G357">
        <f>HYPERLINK("http://lims2/focal_plane_image_series?id=663425081")</f>
        <v>0</v>
      </c>
    </row>
    <row r="358" spans="1:7">
      <c r="A358" s="1">
        <v>2685</v>
      </c>
      <c r="B358" t="s">
        <v>362</v>
      </c>
      <c r="C358" t="s">
        <v>1135</v>
      </c>
      <c r="D358" s="2">
        <v>43130.94133794717</v>
      </c>
      <c r="E358" t="s">
        <v>1553</v>
      </c>
      <c r="G358">
        <f>HYPERLINK("http://lims2/focal_plane_image_series?id=663426370")</f>
        <v>0</v>
      </c>
    </row>
    <row r="359" spans="1:7">
      <c r="A359" s="1">
        <v>597</v>
      </c>
      <c r="B359" t="s">
        <v>363</v>
      </c>
      <c r="C359" t="s">
        <v>1136</v>
      </c>
      <c r="D359" s="2">
        <v>43130.99694835389</v>
      </c>
      <c r="E359" t="s">
        <v>1552</v>
      </c>
      <c r="F359" t="s">
        <v>1554</v>
      </c>
      <c r="G359">
        <f>HYPERLINK("http://lims2/focal_plane_image_series?id=663426877")</f>
        <v>0</v>
      </c>
    </row>
    <row r="360" spans="1:7">
      <c r="A360" s="1">
        <v>2702</v>
      </c>
      <c r="B360" t="s">
        <v>364</v>
      </c>
      <c r="C360" t="s">
        <v>1137</v>
      </c>
      <c r="D360" s="2">
        <v>43131.76426994886</v>
      </c>
      <c r="E360" t="s">
        <v>1553</v>
      </c>
      <c r="G360">
        <f>HYPERLINK("http://lims2/focal_plane_image_series?id=663429175")</f>
        <v>0</v>
      </c>
    </row>
    <row r="361" spans="1:7">
      <c r="A361" s="1">
        <v>2974</v>
      </c>
      <c r="B361" t="s">
        <v>365</v>
      </c>
      <c r="C361" t="s">
        <v>1138</v>
      </c>
      <c r="D361" s="2">
        <v>43131.77817748087</v>
      </c>
      <c r="E361" t="s">
        <v>1553</v>
      </c>
      <c r="G361">
        <f>HYPERLINK("http://lims2/focal_plane_image_series?id=663429175")</f>
        <v>0</v>
      </c>
    </row>
    <row r="362" spans="1:7">
      <c r="A362" s="1">
        <v>48</v>
      </c>
      <c r="B362" t="s">
        <v>366</v>
      </c>
      <c r="C362" t="s">
        <v>1139</v>
      </c>
      <c r="D362" s="2">
        <v>43131.80942214069</v>
      </c>
      <c r="E362" t="s">
        <v>1552</v>
      </c>
      <c r="F362" t="s">
        <v>1554</v>
      </c>
      <c r="G362">
        <f>HYPERLINK("http://lims2/focal_plane_image_series?id=663429555")</f>
        <v>0</v>
      </c>
    </row>
    <row r="363" spans="1:7">
      <c r="A363" s="1">
        <v>2948</v>
      </c>
      <c r="B363" t="s">
        <v>367</v>
      </c>
      <c r="C363" t="s">
        <v>1140</v>
      </c>
      <c r="D363" s="2">
        <v>43131.90663122911</v>
      </c>
      <c r="E363" t="s">
        <v>1553</v>
      </c>
      <c r="G363">
        <f>HYPERLINK("http://lims2/focal_plane_image_series?id=663430869")</f>
        <v>0</v>
      </c>
    </row>
    <row r="364" spans="1:7">
      <c r="A364" s="1">
        <v>2140</v>
      </c>
      <c r="B364" t="s">
        <v>368</v>
      </c>
      <c r="C364" t="s">
        <v>1141</v>
      </c>
      <c r="D364" s="2">
        <v>43131.95530215029</v>
      </c>
      <c r="E364" t="s">
        <v>1552</v>
      </c>
      <c r="F364" t="s">
        <v>1555</v>
      </c>
      <c r="G364">
        <f>HYPERLINK("http://lims2/focal_plane_image_series?id=663432822")</f>
        <v>0</v>
      </c>
    </row>
    <row r="365" spans="1:7">
      <c r="A365" s="1">
        <v>726</v>
      </c>
      <c r="B365" t="s">
        <v>369</v>
      </c>
      <c r="C365" t="s">
        <v>1142</v>
      </c>
      <c r="D365" s="2">
        <v>43132.9031791856</v>
      </c>
      <c r="E365" t="s">
        <v>1552</v>
      </c>
      <c r="F365" t="s">
        <v>1555</v>
      </c>
      <c r="G365">
        <f>HYPERLINK("http://lims2/focal_plane_image_series?id=663435363")</f>
        <v>0</v>
      </c>
    </row>
    <row r="366" spans="1:7">
      <c r="A366" s="1">
        <v>546</v>
      </c>
      <c r="B366" t="s">
        <v>370</v>
      </c>
      <c r="C366" t="s">
        <v>1143</v>
      </c>
      <c r="D366" s="2">
        <v>43132.93094495265</v>
      </c>
      <c r="E366" t="s">
        <v>1552</v>
      </c>
      <c r="G366">
        <f>HYPERLINK("http://lims2/focal_plane_image_series?id=663436536")</f>
        <v>0</v>
      </c>
    </row>
    <row r="367" spans="1:7">
      <c r="A367" s="1">
        <v>1967</v>
      </c>
      <c r="B367" t="s">
        <v>371</v>
      </c>
      <c r="C367" t="s">
        <v>1144</v>
      </c>
      <c r="D367" s="2">
        <v>43133.02129622111</v>
      </c>
      <c r="E367" t="s">
        <v>1552</v>
      </c>
      <c r="F367" t="s">
        <v>1555</v>
      </c>
      <c r="G367">
        <f>HYPERLINK("http://lims2/focal_plane_image_series?id=663440559")</f>
        <v>0</v>
      </c>
    </row>
    <row r="368" spans="1:7">
      <c r="A368" s="1">
        <v>1471</v>
      </c>
      <c r="B368" t="s">
        <v>372</v>
      </c>
      <c r="C368" t="s">
        <v>1145</v>
      </c>
      <c r="D368" s="2">
        <v>43133.04903383362</v>
      </c>
      <c r="E368" t="s">
        <v>1552</v>
      </c>
      <c r="F368" t="s">
        <v>1555</v>
      </c>
      <c r="G368">
        <f>HYPERLINK("http://lims2/focal_plane_image_series?id=663440559")</f>
        <v>0</v>
      </c>
    </row>
    <row r="369" spans="1:7">
      <c r="A369" s="1">
        <v>1540</v>
      </c>
      <c r="B369" t="s">
        <v>373</v>
      </c>
      <c r="C369" t="s">
        <v>1146</v>
      </c>
      <c r="D369" s="2">
        <v>43133.07337872216</v>
      </c>
      <c r="E369" t="s">
        <v>1553</v>
      </c>
      <c r="G369">
        <f>HYPERLINK("http://lims2/focal_plane_image_series?id=663440559")</f>
        <v>0</v>
      </c>
    </row>
    <row r="370" spans="1:7">
      <c r="A370" s="1">
        <v>160</v>
      </c>
      <c r="B370" t="s">
        <v>374</v>
      </c>
      <c r="C370" t="s">
        <v>1147</v>
      </c>
      <c r="D370" s="2">
        <v>43133.10805216459</v>
      </c>
      <c r="E370" t="s">
        <v>1552</v>
      </c>
      <c r="F370" t="s">
        <v>1555</v>
      </c>
      <c r="G370">
        <f>HYPERLINK("http://lims2/focal_plane_image_series?id=663440559")</f>
        <v>0</v>
      </c>
    </row>
    <row r="371" spans="1:7">
      <c r="A371" s="1">
        <v>520</v>
      </c>
      <c r="B371" t="s">
        <v>375</v>
      </c>
      <c r="C371" t="s">
        <v>1148</v>
      </c>
      <c r="D371" s="2">
        <v>43133.77122097354</v>
      </c>
      <c r="E371" t="s">
        <v>1552</v>
      </c>
      <c r="F371" t="s">
        <v>1555</v>
      </c>
      <c r="G371">
        <f>HYPERLINK("http://lims2/focal_plane_image_series?id=663437070")</f>
        <v>0</v>
      </c>
    </row>
    <row r="372" spans="1:7">
      <c r="A372" s="1">
        <v>604</v>
      </c>
      <c r="B372" t="s">
        <v>376</v>
      </c>
      <c r="C372" t="s">
        <v>1149</v>
      </c>
      <c r="D372" s="2">
        <v>43133.80249443002</v>
      </c>
      <c r="E372" t="s">
        <v>1552</v>
      </c>
      <c r="F372" t="s">
        <v>1554</v>
      </c>
      <c r="G372">
        <f>HYPERLINK("http://lims2/focal_plane_image_series?id=663439575")</f>
        <v>0</v>
      </c>
    </row>
    <row r="373" spans="1:7">
      <c r="A373" s="1">
        <v>1914</v>
      </c>
      <c r="B373" t="s">
        <v>377</v>
      </c>
      <c r="C373" t="s">
        <v>1150</v>
      </c>
      <c r="D373" s="2">
        <v>43133.82330404196</v>
      </c>
      <c r="E373" t="s">
        <v>1553</v>
      </c>
      <c r="G373">
        <f>HYPERLINK("http://lims2/focal_plane_image_series?id=663439575")</f>
        <v>0</v>
      </c>
    </row>
    <row r="374" spans="1:7">
      <c r="A374" s="1">
        <v>676</v>
      </c>
      <c r="B374" t="s">
        <v>378</v>
      </c>
      <c r="C374" t="s">
        <v>1151</v>
      </c>
      <c r="D374" s="2">
        <v>43133.92746046554</v>
      </c>
      <c r="E374" t="s">
        <v>1552</v>
      </c>
      <c r="F374" t="s">
        <v>1554</v>
      </c>
      <c r="G374">
        <f>HYPERLINK("http://lims2/focal_plane_image_series?id=663440418")</f>
        <v>0</v>
      </c>
    </row>
    <row r="375" spans="1:7">
      <c r="A375" s="1">
        <v>800</v>
      </c>
      <c r="B375" t="s">
        <v>379</v>
      </c>
      <c r="C375" t="s">
        <v>1152</v>
      </c>
      <c r="D375" s="2">
        <v>43136.85804716509</v>
      </c>
      <c r="E375" t="s">
        <v>1553</v>
      </c>
      <c r="G375">
        <f>HYPERLINK("http://lims2/focal_plane_image_series?id=665398447")</f>
        <v>0</v>
      </c>
    </row>
    <row r="376" spans="1:7">
      <c r="A376" s="1">
        <v>237</v>
      </c>
      <c r="B376" t="s">
        <v>380</v>
      </c>
      <c r="C376" t="s">
        <v>1153</v>
      </c>
      <c r="D376" s="2">
        <v>43136.93443606612</v>
      </c>
      <c r="E376" t="s">
        <v>1553</v>
      </c>
      <c r="G376">
        <f>HYPERLINK("http://lims2/focal_plane_image_series?id=665399189")</f>
        <v>0</v>
      </c>
    </row>
    <row r="377" spans="1:7">
      <c r="A377" s="1">
        <v>1759</v>
      </c>
      <c r="B377" t="s">
        <v>381</v>
      </c>
      <c r="C377" t="s">
        <v>1154</v>
      </c>
      <c r="D377" s="2">
        <v>43136.95876317251</v>
      </c>
      <c r="E377" t="s">
        <v>1552</v>
      </c>
      <c r="F377" t="s">
        <v>1554</v>
      </c>
      <c r="G377">
        <f>HYPERLINK("http://lims2/focal_plane_image_series?id=665404242")</f>
        <v>0</v>
      </c>
    </row>
    <row r="378" spans="1:7">
      <c r="A378" s="1">
        <v>278</v>
      </c>
      <c r="B378" t="s">
        <v>382</v>
      </c>
      <c r="C378" t="s">
        <v>1155</v>
      </c>
      <c r="D378" s="2">
        <v>43136.97957604375</v>
      </c>
      <c r="E378" t="s">
        <v>1552</v>
      </c>
      <c r="F378" t="s">
        <v>1555</v>
      </c>
      <c r="G378">
        <f>HYPERLINK("http://lims2/focal_plane_image_series?id=665404242")</f>
        <v>0</v>
      </c>
    </row>
    <row r="379" spans="1:7">
      <c r="A379" s="1">
        <v>405</v>
      </c>
      <c r="B379" t="s">
        <v>383</v>
      </c>
      <c r="C379" t="s">
        <v>1156</v>
      </c>
      <c r="D379" s="2">
        <v>43137.00038238872</v>
      </c>
      <c r="E379" t="s">
        <v>1552</v>
      </c>
      <c r="F379" t="s">
        <v>1554</v>
      </c>
      <c r="G379">
        <f>HYPERLINK("http://lims2/focal_plane_image_series?id=665405032")</f>
        <v>0</v>
      </c>
    </row>
    <row r="380" spans="1:7">
      <c r="A380" s="1">
        <v>542</v>
      </c>
      <c r="B380" t="s">
        <v>384</v>
      </c>
      <c r="C380" t="s">
        <v>1157</v>
      </c>
      <c r="D380" s="2">
        <v>43137.77824381802</v>
      </c>
      <c r="E380" t="s">
        <v>1552</v>
      </c>
      <c r="F380" t="s">
        <v>1554</v>
      </c>
      <c r="G380">
        <f>HYPERLINK("http://lims2/focal_plane_image_series?id=665410085")</f>
        <v>0</v>
      </c>
    </row>
    <row r="381" spans="1:7">
      <c r="A381" s="1">
        <v>1223</v>
      </c>
      <c r="B381" t="s">
        <v>385</v>
      </c>
      <c r="C381" t="s">
        <v>1158</v>
      </c>
      <c r="D381" s="2">
        <v>43137.79898402171</v>
      </c>
      <c r="E381" t="s">
        <v>1553</v>
      </c>
      <c r="G381">
        <f>HYPERLINK("http://lims2/focal_plane_image_series?id=665410252")</f>
        <v>0</v>
      </c>
    </row>
    <row r="382" spans="1:7">
      <c r="A382" s="1">
        <v>2269</v>
      </c>
      <c r="B382" t="s">
        <v>386</v>
      </c>
      <c r="C382" t="s">
        <v>1159</v>
      </c>
      <c r="D382" s="2">
        <v>43137.88230304491</v>
      </c>
      <c r="E382" t="s">
        <v>1553</v>
      </c>
      <c r="G382">
        <f>HYPERLINK("http://lims2/focal_plane_image_series?id=665413011")</f>
        <v>0</v>
      </c>
    </row>
    <row r="383" spans="1:7">
      <c r="A383" s="1">
        <v>1839</v>
      </c>
      <c r="B383" t="s">
        <v>387</v>
      </c>
      <c r="C383" t="s">
        <v>1160</v>
      </c>
      <c r="D383" s="2">
        <v>43137.91010680206</v>
      </c>
      <c r="E383" t="s">
        <v>1552</v>
      </c>
      <c r="G383">
        <f>HYPERLINK("http://lims2/focal_plane_image_series?id=665414641")</f>
        <v>0</v>
      </c>
    </row>
    <row r="384" spans="1:7">
      <c r="A384" s="1">
        <v>2369</v>
      </c>
      <c r="B384" t="s">
        <v>388</v>
      </c>
      <c r="C384" t="s">
        <v>1161</v>
      </c>
      <c r="D384" s="2">
        <v>43137.9309284976</v>
      </c>
      <c r="E384" t="s">
        <v>1553</v>
      </c>
      <c r="G384">
        <f>HYPERLINK("http://lims2/focal_plane_image_series?id=665414641")</f>
        <v>0</v>
      </c>
    </row>
    <row r="385" spans="1:7">
      <c r="A385" s="1">
        <v>279</v>
      </c>
      <c r="B385" t="s">
        <v>389</v>
      </c>
      <c r="C385" t="s">
        <v>1162</v>
      </c>
      <c r="D385" s="2">
        <v>43137.97609548773</v>
      </c>
      <c r="E385" t="s">
        <v>1552</v>
      </c>
      <c r="F385" t="s">
        <v>1554</v>
      </c>
      <c r="G385">
        <f>HYPERLINK("http://lims2/focal_plane_image_series?id=665417097")</f>
        <v>0</v>
      </c>
    </row>
    <row r="386" spans="1:7">
      <c r="A386" s="1">
        <v>814</v>
      </c>
      <c r="B386" t="s">
        <v>390</v>
      </c>
      <c r="C386" t="s">
        <v>1163</v>
      </c>
      <c r="D386" s="2">
        <v>43138.76079414141</v>
      </c>
      <c r="E386" t="s">
        <v>1552</v>
      </c>
      <c r="G386">
        <f>HYPERLINK("http://lims2/focal_plane_image_series?id=665423265")</f>
        <v>0</v>
      </c>
    </row>
    <row r="387" spans="1:7">
      <c r="A387" s="1">
        <v>1920</v>
      </c>
      <c r="B387" t="s">
        <v>391</v>
      </c>
      <c r="C387" t="s">
        <v>1164</v>
      </c>
      <c r="D387" s="2">
        <v>43138.77820870739</v>
      </c>
      <c r="E387" t="s">
        <v>1552</v>
      </c>
      <c r="F387" t="s">
        <v>1554</v>
      </c>
      <c r="G387">
        <f>HYPERLINK("http://lims2/focal_plane_image_series?id=665423265")</f>
        <v>0</v>
      </c>
    </row>
    <row r="388" spans="1:7">
      <c r="A388" s="1">
        <v>2120</v>
      </c>
      <c r="B388" t="s">
        <v>392</v>
      </c>
      <c r="C388" t="s">
        <v>1165</v>
      </c>
      <c r="D388" s="2">
        <v>43138.80941534363</v>
      </c>
      <c r="E388" t="s">
        <v>1553</v>
      </c>
      <c r="G388">
        <f>HYPERLINK("http://lims2/focal_plane_image_series?id=665424009")</f>
        <v>0</v>
      </c>
    </row>
    <row r="389" spans="1:7">
      <c r="A389" s="1">
        <v>2439</v>
      </c>
      <c r="B389" t="s">
        <v>393</v>
      </c>
      <c r="C389" t="s">
        <v>1166</v>
      </c>
      <c r="D389" s="2">
        <v>43138.90316857224</v>
      </c>
      <c r="E389" t="s">
        <v>1552</v>
      </c>
      <c r="F389" t="s">
        <v>1554</v>
      </c>
      <c r="G389">
        <f>HYPERLINK("http://lims2/focal_plane_image_series?id=665431351")</f>
        <v>0</v>
      </c>
    </row>
    <row r="390" spans="1:7">
      <c r="A390" s="1">
        <v>1477</v>
      </c>
      <c r="B390" t="s">
        <v>394</v>
      </c>
      <c r="C390" t="s">
        <v>1167</v>
      </c>
      <c r="D390" s="2">
        <v>43138.9205715867</v>
      </c>
      <c r="E390" t="s">
        <v>1552</v>
      </c>
      <c r="G390">
        <f>HYPERLINK("http://lims2/focal_plane_image_series?id=665431351")</f>
        <v>0</v>
      </c>
    </row>
    <row r="391" spans="1:7">
      <c r="A391" s="1">
        <v>2700</v>
      </c>
      <c r="B391" t="s">
        <v>395</v>
      </c>
      <c r="C391" t="s">
        <v>1168</v>
      </c>
      <c r="D391" s="2">
        <v>43138.96918321752</v>
      </c>
      <c r="E391" t="s">
        <v>1553</v>
      </c>
      <c r="G391">
        <f>HYPERLINK("http://lims2/focal_plane_image_series?id=665432998")</f>
        <v>0</v>
      </c>
    </row>
    <row r="392" spans="1:7">
      <c r="A392" s="1">
        <v>43</v>
      </c>
      <c r="B392" t="s">
        <v>396</v>
      </c>
      <c r="C392" t="s">
        <v>1169</v>
      </c>
      <c r="D392" s="2">
        <v>43140.79545720537</v>
      </c>
      <c r="E392" t="s">
        <v>1552</v>
      </c>
      <c r="F392" t="s">
        <v>1554</v>
      </c>
      <c r="G392">
        <f>HYPERLINK("http://lims2/focal_plane_image_series?id=665438157")</f>
        <v>0</v>
      </c>
    </row>
    <row r="393" spans="1:7">
      <c r="A393" s="1">
        <v>214</v>
      </c>
      <c r="B393" t="s">
        <v>397</v>
      </c>
      <c r="C393" t="s">
        <v>1170</v>
      </c>
      <c r="D393" s="2">
        <v>43140.81975669323</v>
      </c>
      <c r="E393" t="s">
        <v>1552</v>
      </c>
      <c r="F393" t="s">
        <v>1555</v>
      </c>
      <c r="G393">
        <f>HYPERLINK("http://lims2/focal_plane_image_series?id=665438157")</f>
        <v>0</v>
      </c>
    </row>
    <row r="394" spans="1:7">
      <c r="A394" s="1">
        <v>212</v>
      </c>
      <c r="B394" t="s">
        <v>398</v>
      </c>
      <c r="C394" t="s">
        <v>1171</v>
      </c>
      <c r="D394" s="2">
        <v>43140.83366638533</v>
      </c>
      <c r="E394" t="s">
        <v>1552</v>
      </c>
      <c r="F394" t="s">
        <v>1555</v>
      </c>
      <c r="G394">
        <f>HYPERLINK("http://lims2/focal_plane_image_series?id=665438157")</f>
        <v>0</v>
      </c>
    </row>
    <row r="395" spans="1:7">
      <c r="A395" s="1">
        <v>836</v>
      </c>
      <c r="B395" t="s">
        <v>399</v>
      </c>
      <c r="C395" t="s">
        <v>1172</v>
      </c>
      <c r="D395" s="2">
        <v>43140.9101090944</v>
      </c>
      <c r="E395" t="s">
        <v>1552</v>
      </c>
      <c r="F395" t="s">
        <v>1554</v>
      </c>
      <c r="G395">
        <f>HYPERLINK("http://lims2/focal_plane_image_series?id=665438468")</f>
        <v>0</v>
      </c>
    </row>
    <row r="396" spans="1:7">
      <c r="A396" s="1">
        <v>2566</v>
      </c>
      <c r="B396" t="s">
        <v>400</v>
      </c>
      <c r="C396" t="s">
        <v>1173</v>
      </c>
      <c r="D396" s="2">
        <v>43140.92748684306</v>
      </c>
      <c r="E396" t="s">
        <v>1552</v>
      </c>
      <c r="F396" t="s">
        <v>1555</v>
      </c>
      <c r="G396">
        <f>HYPERLINK("http://lims2/focal_plane_image_series?id=665438468")</f>
        <v>0</v>
      </c>
    </row>
    <row r="397" spans="1:7">
      <c r="A397" s="1">
        <v>1378</v>
      </c>
      <c r="B397" t="s">
        <v>401</v>
      </c>
      <c r="C397" t="s">
        <v>1174</v>
      </c>
      <c r="D397" s="2">
        <v>43140.94135380941</v>
      </c>
      <c r="E397" t="s">
        <v>1552</v>
      </c>
      <c r="F397" t="s">
        <v>1554</v>
      </c>
      <c r="G397">
        <f>HYPERLINK("http://lims2/focal_plane_image_series?id=665438468")</f>
        <v>0</v>
      </c>
    </row>
    <row r="398" spans="1:7">
      <c r="A398" s="1">
        <v>742</v>
      </c>
      <c r="B398" t="s">
        <v>402</v>
      </c>
      <c r="C398" t="s">
        <v>1175</v>
      </c>
      <c r="D398" s="2">
        <v>43140.9725682951</v>
      </c>
      <c r="E398" t="s">
        <v>1552</v>
      </c>
      <c r="F398" t="s">
        <v>1554</v>
      </c>
      <c r="G398">
        <f>HYPERLINK("http://lims2/focal_plane_image_series?id=665440522")</f>
        <v>0</v>
      </c>
    </row>
    <row r="399" spans="1:7">
      <c r="A399" s="1">
        <v>3019</v>
      </c>
      <c r="B399" t="s">
        <v>403</v>
      </c>
      <c r="C399" t="s">
        <v>1176</v>
      </c>
      <c r="D399" s="2">
        <v>43140.98992145724</v>
      </c>
      <c r="E399" t="s">
        <v>1552</v>
      </c>
      <c r="F399" t="s">
        <v>1555</v>
      </c>
      <c r="G399">
        <f>HYPERLINK("http://lims2/focal_plane_image_series?id=665440522")</f>
        <v>0</v>
      </c>
    </row>
    <row r="400" spans="1:7">
      <c r="A400" s="1">
        <v>1056</v>
      </c>
      <c r="B400" t="s">
        <v>404</v>
      </c>
      <c r="C400" t="s">
        <v>1177</v>
      </c>
      <c r="D400" s="2">
        <v>43141.01082848539</v>
      </c>
      <c r="E400" t="s">
        <v>1552</v>
      </c>
      <c r="F400" t="s">
        <v>1554</v>
      </c>
      <c r="G400">
        <f>HYPERLINK("http://lims2/focal_plane_image_series?id=665440522")</f>
        <v>0</v>
      </c>
    </row>
    <row r="401" spans="1:7">
      <c r="A401" s="1">
        <v>2357</v>
      </c>
      <c r="B401" t="s">
        <v>405</v>
      </c>
      <c r="C401" t="s">
        <v>1178</v>
      </c>
      <c r="D401" s="2">
        <v>43143.81287927804</v>
      </c>
      <c r="E401" t="s">
        <v>1552</v>
      </c>
      <c r="G401">
        <f>HYPERLINK("http://lims2/focal_plane_image_series?id=667230515")</f>
        <v>0</v>
      </c>
    </row>
    <row r="402" spans="1:7">
      <c r="A402" s="1">
        <v>1809</v>
      </c>
      <c r="B402" t="s">
        <v>406</v>
      </c>
      <c r="C402" t="s">
        <v>1179</v>
      </c>
      <c r="D402" s="2">
        <v>43143.82676048743</v>
      </c>
      <c r="E402" t="s">
        <v>1552</v>
      </c>
      <c r="F402" t="s">
        <v>1554</v>
      </c>
      <c r="G402">
        <f>HYPERLINK("http://lims2/focal_plane_image_series?id=667230515")</f>
        <v>0</v>
      </c>
    </row>
    <row r="403" spans="1:7">
      <c r="A403" s="1">
        <v>205</v>
      </c>
      <c r="B403" t="s">
        <v>407</v>
      </c>
      <c r="C403" t="s">
        <v>1180</v>
      </c>
      <c r="D403" s="2">
        <v>43143.92398877794</v>
      </c>
      <c r="E403" t="s">
        <v>1552</v>
      </c>
      <c r="F403" t="s">
        <v>1555</v>
      </c>
      <c r="G403">
        <f>HYPERLINK("http://lims2/focal_plane_image_series?id=667232442")</f>
        <v>0</v>
      </c>
    </row>
    <row r="404" spans="1:7">
      <c r="A404" s="1">
        <v>2198</v>
      </c>
      <c r="B404" t="s">
        <v>408</v>
      </c>
      <c r="C404" t="s">
        <v>1181</v>
      </c>
      <c r="D404" s="2">
        <v>43143.93441468237</v>
      </c>
      <c r="E404" t="s">
        <v>1553</v>
      </c>
      <c r="F404" t="s">
        <v>1555</v>
      </c>
      <c r="G404">
        <f>HYPERLINK("http://lims2/focal_plane_image_series?id=667232442")</f>
        <v>0</v>
      </c>
    </row>
    <row r="405" spans="1:7">
      <c r="A405" s="1">
        <v>555</v>
      </c>
      <c r="B405" t="s">
        <v>409</v>
      </c>
      <c r="C405" t="s">
        <v>1182</v>
      </c>
      <c r="D405" s="2">
        <v>43143.97261179634</v>
      </c>
      <c r="E405" t="s">
        <v>1552</v>
      </c>
      <c r="F405" t="s">
        <v>1555</v>
      </c>
      <c r="G405">
        <f>HYPERLINK("http://lims2/focal_plane_image_series?id=667233646")</f>
        <v>0</v>
      </c>
    </row>
    <row r="406" spans="1:7">
      <c r="A406" s="1">
        <v>974</v>
      </c>
      <c r="B406" t="s">
        <v>410</v>
      </c>
      <c r="C406" t="s">
        <v>1183</v>
      </c>
      <c r="D406" s="2">
        <v>43144.00731847694</v>
      </c>
      <c r="E406" t="s">
        <v>1553</v>
      </c>
      <c r="F406" t="s">
        <v>1555</v>
      </c>
      <c r="G406">
        <f>HYPERLINK("http://lims2/focal_plane_image_series?id=667233690")</f>
        <v>0</v>
      </c>
    </row>
    <row r="407" spans="1:7">
      <c r="A407" s="1">
        <v>2894</v>
      </c>
      <c r="B407" t="s">
        <v>411</v>
      </c>
      <c r="C407" t="s">
        <v>1184</v>
      </c>
      <c r="D407" s="2">
        <v>43144.79551389683</v>
      </c>
      <c r="E407" t="s">
        <v>1553</v>
      </c>
      <c r="F407" t="s">
        <v>1555</v>
      </c>
      <c r="G407">
        <f>HYPERLINK("http://lims2/focal_plane_image_series?id=667235659")</f>
        <v>0</v>
      </c>
    </row>
    <row r="408" spans="1:7">
      <c r="A408" s="1">
        <v>2559</v>
      </c>
      <c r="B408" t="s">
        <v>412</v>
      </c>
      <c r="C408" t="s">
        <v>1185</v>
      </c>
      <c r="D408" s="2">
        <v>43144.81288847262</v>
      </c>
      <c r="E408" t="s">
        <v>1552</v>
      </c>
      <c r="F408" t="s">
        <v>1555</v>
      </c>
      <c r="G408">
        <f>HYPERLINK("http://lims2/focal_plane_image_series?id=667235659")</f>
        <v>0</v>
      </c>
    </row>
    <row r="409" spans="1:7">
      <c r="A409" s="1">
        <v>187</v>
      </c>
      <c r="B409" t="s">
        <v>413</v>
      </c>
      <c r="C409" t="s">
        <v>1186</v>
      </c>
      <c r="D409" s="2">
        <v>43144.82675748366</v>
      </c>
      <c r="E409" t="s">
        <v>1552</v>
      </c>
      <c r="F409" t="s">
        <v>1554</v>
      </c>
      <c r="G409">
        <f>HYPERLINK("http://lims2/focal_plane_image_series?id=667235659")</f>
        <v>0</v>
      </c>
    </row>
    <row r="410" spans="1:7">
      <c r="A410" s="1">
        <v>2835</v>
      </c>
      <c r="B410" t="s">
        <v>414</v>
      </c>
      <c r="C410" t="s">
        <v>1187</v>
      </c>
      <c r="D410" s="2">
        <v>43144.93439414369</v>
      </c>
      <c r="E410" t="s">
        <v>1552</v>
      </c>
      <c r="F410" t="s">
        <v>1554</v>
      </c>
      <c r="G410">
        <f>HYPERLINK("http://lims2/focal_plane_image_series?id=667236583")</f>
        <v>0</v>
      </c>
    </row>
    <row r="411" spans="1:7">
      <c r="A411" s="1">
        <v>1186</v>
      </c>
      <c r="B411" t="s">
        <v>415</v>
      </c>
      <c r="C411" t="s">
        <v>1188</v>
      </c>
      <c r="D411" s="2">
        <v>43144.94835520643</v>
      </c>
      <c r="E411" t="s">
        <v>1552</v>
      </c>
      <c r="F411" t="s">
        <v>1554</v>
      </c>
      <c r="G411">
        <f>HYPERLINK("http://lims2/focal_plane_image_series?id=667236583")</f>
        <v>0</v>
      </c>
    </row>
    <row r="412" spans="1:7">
      <c r="A412" s="1">
        <v>2210</v>
      </c>
      <c r="B412" t="s">
        <v>416</v>
      </c>
      <c r="C412" t="s">
        <v>1189</v>
      </c>
      <c r="D412" s="2">
        <v>43145.00733478917</v>
      </c>
      <c r="E412" t="s">
        <v>1552</v>
      </c>
      <c r="F412" t="s">
        <v>1554</v>
      </c>
      <c r="G412">
        <f>HYPERLINK("http://lims2/focal_plane_image_series?id=667237541")</f>
        <v>0</v>
      </c>
    </row>
    <row r="413" spans="1:7">
      <c r="A413" s="1">
        <v>1002</v>
      </c>
      <c r="B413" t="s">
        <v>417</v>
      </c>
      <c r="C413" t="s">
        <v>1190</v>
      </c>
      <c r="D413" s="2">
        <v>43145.79556127535</v>
      </c>
      <c r="E413" t="s">
        <v>1552</v>
      </c>
      <c r="F413" t="s">
        <v>1555</v>
      </c>
      <c r="G413">
        <f>HYPERLINK("http://lims2/focal_plane_image_series?id=667239695")</f>
        <v>0</v>
      </c>
    </row>
    <row r="414" spans="1:7">
      <c r="A414" s="1">
        <v>102</v>
      </c>
      <c r="B414" t="s">
        <v>418</v>
      </c>
      <c r="C414" t="s">
        <v>1191</v>
      </c>
      <c r="D414" s="2">
        <v>43145.81635895175</v>
      </c>
      <c r="E414" t="s">
        <v>1552</v>
      </c>
      <c r="F414" t="s">
        <v>1555</v>
      </c>
      <c r="G414">
        <f>HYPERLINK("http://lims2/focal_plane_image_series?id=667239695")</f>
        <v>0</v>
      </c>
    </row>
    <row r="415" spans="1:7">
      <c r="A415" s="1">
        <v>1173</v>
      </c>
      <c r="B415" t="s">
        <v>419</v>
      </c>
      <c r="C415" t="s">
        <v>1192</v>
      </c>
      <c r="D415" s="2">
        <v>43145.83025808026</v>
      </c>
      <c r="E415" t="s">
        <v>1553</v>
      </c>
      <c r="F415" t="s">
        <v>1555</v>
      </c>
      <c r="G415">
        <f>HYPERLINK("http://lims2/focal_plane_image_series?id=667239695")</f>
        <v>0</v>
      </c>
    </row>
    <row r="416" spans="1:7">
      <c r="A416" s="1">
        <v>1925</v>
      </c>
      <c r="B416" t="s">
        <v>420</v>
      </c>
      <c r="C416" t="s">
        <v>1193</v>
      </c>
      <c r="D416" s="2">
        <v>43145.93450981985</v>
      </c>
      <c r="E416" t="s">
        <v>1553</v>
      </c>
      <c r="F416" t="s">
        <v>1555</v>
      </c>
      <c r="G416">
        <f>HYPERLINK("http://lims2/focal_plane_image_series?id=667240992")</f>
        <v>0</v>
      </c>
    </row>
    <row r="417" spans="1:7">
      <c r="A417" s="1">
        <v>1430</v>
      </c>
      <c r="B417" t="s">
        <v>421</v>
      </c>
      <c r="C417" t="s">
        <v>1194</v>
      </c>
      <c r="D417" s="2">
        <v>43145.95180041315</v>
      </c>
      <c r="E417" t="s">
        <v>1552</v>
      </c>
      <c r="G417">
        <f>HYPERLINK("http://lims2/focal_plane_image_series?id=667240992")</f>
        <v>0</v>
      </c>
    </row>
    <row r="418" spans="1:7">
      <c r="A418" s="1">
        <v>1683</v>
      </c>
      <c r="B418" t="s">
        <v>422</v>
      </c>
      <c r="C418" t="s">
        <v>1195</v>
      </c>
      <c r="D418" s="2">
        <v>43145.96569267927</v>
      </c>
      <c r="E418" t="s">
        <v>1552</v>
      </c>
      <c r="F418" t="s">
        <v>1555</v>
      </c>
      <c r="G418">
        <f>HYPERLINK("http://lims2/focal_plane_image_series?id=667240992")</f>
        <v>0</v>
      </c>
    </row>
    <row r="419" spans="1:7">
      <c r="A419" s="1">
        <v>168</v>
      </c>
      <c r="B419" t="s">
        <v>423</v>
      </c>
      <c r="C419" t="s">
        <v>1196</v>
      </c>
      <c r="D419" s="2">
        <v>43147.77815554658</v>
      </c>
      <c r="E419" t="s">
        <v>1552</v>
      </c>
      <c r="F419" t="s">
        <v>1554</v>
      </c>
      <c r="G419">
        <f>HYPERLINK("http://lims2/focal_plane_image_series?id=667246080")</f>
        <v>0</v>
      </c>
    </row>
    <row r="420" spans="1:7">
      <c r="A420" s="1">
        <v>3</v>
      </c>
      <c r="B420" t="s">
        <v>424</v>
      </c>
      <c r="C420" t="s">
        <v>1197</v>
      </c>
      <c r="D420" s="2">
        <v>43147.79202425577</v>
      </c>
      <c r="E420" t="s">
        <v>1553</v>
      </c>
      <c r="F420" t="s">
        <v>1555</v>
      </c>
      <c r="G420">
        <f>HYPERLINK("http://lims2/focal_plane_image_series?id=667246080")</f>
        <v>0</v>
      </c>
    </row>
    <row r="421" spans="1:7">
      <c r="A421" s="1">
        <v>1517</v>
      </c>
      <c r="B421" t="s">
        <v>425</v>
      </c>
      <c r="C421" t="s">
        <v>1198</v>
      </c>
      <c r="D421" s="2">
        <v>43147.80945176382</v>
      </c>
      <c r="E421" t="s">
        <v>1552</v>
      </c>
      <c r="F421" t="s">
        <v>1554</v>
      </c>
      <c r="G421">
        <f>HYPERLINK("http://lims2/focal_plane_image_series?id=667246080")</f>
        <v>0</v>
      </c>
    </row>
    <row r="422" spans="1:7">
      <c r="A422" s="1">
        <v>2387</v>
      </c>
      <c r="B422" t="s">
        <v>426</v>
      </c>
      <c r="C422" t="s">
        <v>1199</v>
      </c>
      <c r="D422" s="2">
        <v>43147.82678711624</v>
      </c>
      <c r="E422" t="s">
        <v>1552</v>
      </c>
      <c r="F422" t="s">
        <v>1555</v>
      </c>
      <c r="G422">
        <f>HYPERLINK("http://lims2/focal_plane_image_series?id=667246080")</f>
        <v>0</v>
      </c>
    </row>
    <row r="423" spans="1:7">
      <c r="A423" s="1">
        <v>2037</v>
      </c>
      <c r="B423" t="s">
        <v>427</v>
      </c>
      <c r="C423" t="s">
        <v>1200</v>
      </c>
      <c r="D423" s="2">
        <v>43147.91704476644</v>
      </c>
      <c r="E423" t="s">
        <v>1552</v>
      </c>
      <c r="F423" t="s">
        <v>1554</v>
      </c>
      <c r="G423">
        <f>HYPERLINK("http://lims2/focal_plane_image_series?id=667246677")</f>
        <v>0</v>
      </c>
    </row>
    <row r="424" spans="1:7">
      <c r="A424" s="1">
        <v>2886</v>
      </c>
      <c r="B424" t="s">
        <v>428</v>
      </c>
      <c r="C424" t="s">
        <v>1201</v>
      </c>
      <c r="D424" s="2">
        <v>43147.93440409017</v>
      </c>
      <c r="E424" t="s">
        <v>1552</v>
      </c>
      <c r="F424" t="s">
        <v>1555</v>
      </c>
      <c r="G424">
        <f>HYPERLINK("http://lims2/focal_plane_image_series?id=667246677")</f>
        <v>0</v>
      </c>
    </row>
    <row r="425" spans="1:7">
      <c r="A425" s="1">
        <v>2776</v>
      </c>
      <c r="B425" t="s">
        <v>429</v>
      </c>
      <c r="C425" t="s">
        <v>1202</v>
      </c>
      <c r="D425" s="2">
        <v>43147.95523712169</v>
      </c>
      <c r="E425" t="s">
        <v>1552</v>
      </c>
      <c r="F425" t="s">
        <v>1555</v>
      </c>
      <c r="G425">
        <f>HYPERLINK("http://lims2/focal_plane_image_series?id=667246677")</f>
        <v>0</v>
      </c>
    </row>
    <row r="426" spans="1:7">
      <c r="A426" s="1">
        <v>700</v>
      </c>
      <c r="B426" t="s">
        <v>430</v>
      </c>
      <c r="C426" t="s">
        <v>1203</v>
      </c>
      <c r="D426" s="2">
        <v>43150.77817632329</v>
      </c>
      <c r="E426" t="s">
        <v>1552</v>
      </c>
      <c r="F426" t="s">
        <v>1554</v>
      </c>
      <c r="G426">
        <f>HYPERLINK("http://lims2/focal_plane_image_series?id=669787967")</f>
        <v>0</v>
      </c>
    </row>
    <row r="427" spans="1:7">
      <c r="A427" s="1">
        <v>2897</v>
      </c>
      <c r="B427" t="s">
        <v>431</v>
      </c>
      <c r="C427" t="s">
        <v>1204</v>
      </c>
      <c r="D427" s="2">
        <v>43150.79207361698</v>
      </c>
      <c r="E427" t="s">
        <v>1552</v>
      </c>
      <c r="F427" t="s">
        <v>1554</v>
      </c>
      <c r="G427">
        <f>HYPERLINK("http://lims2/focal_plane_image_series?id=669787967")</f>
        <v>0</v>
      </c>
    </row>
    <row r="428" spans="1:7">
      <c r="A428" s="1">
        <v>2804</v>
      </c>
      <c r="B428" t="s">
        <v>432</v>
      </c>
      <c r="C428" t="s">
        <v>1205</v>
      </c>
      <c r="D428" s="2">
        <v>43150.81639009877</v>
      </c>
      <c r="E428" t="s">
        <v>1552</v>
      </c>
      <c r="F428" t="s">
        <v>1555</v>
      </c>
      <c r="G428">
        <f>HYPERLINK("http://lims2/focal_plane_image_series?id=669788371")</f>
        <v>0</v>
      </c>
    </row>
    <row r="429" spans="1:7">
      <c r="A429" s="1">
        <v>1719</v>
      </c>
      <c r="B429" t="s">
        <v>433</v>
      </c>
      <c r="C429" t="s">
        <v>1206</v>
      </c>
      <c r="D429" s="2">
        <v>43150.83375524329</v>
      </c>
      <c r="E429" t="s">
        <v>1552</v>
      </c>
      <c r="F429" t="s">
        <v>1555</v>
      </c>
      <c r="G429">
        <f>HYPERLINK("http://lims2/focal_plane_image_series?id=669788371")</f>
        <v>0</v>
      </c>
    </row>
    <row r="430" spans="1:7">
      <c r="A430" s="1">
        <v>2429</v>
      </c>
      <c r="B430" t="s">
        <v>434</v>
      </c>
      <c r="C430" t="s">
        <v>1207</v>
      </c>
      <c r="D430" s="2">
        <v>43150.94135169641</v>
      </c>
      <c r="E430" t="s">
        <v>1552</v>
      </c>
      <c r="F430" t="s">
        <v>1554</v>
      </c>
      <c r="G430">
        <f>HYPERLINK("http://lims2/focal_plane_image_series?id=669788593")</f>
        <v>0</v>
      </c>
    </row>
    <row r="431" spans="1:7">
      <c r="A431" s="1">
        <v>970</v>
      </c>
      <c r="B431" t="s">
        <v>435</v>
      </c>
      <c r="C431" t="s">
        <v>1208</v>
      </c>
      <c r="D431" s="2">
        <v>43150.98299619895</v>
      </c>
      <c r="E431" t="s">
        <v>1552</v>
      </c>
      <c r="F431" t="s">
        <v>1554</v>
      </c>
      <c r="G431">
        <f>HYPERLINK("http://lims2/focal_plane_image_series?id=669788697")</f>
        <v>0</v>
      </c>
    </row>
    <row r="432" spans="1:7">
      <c r="A432" s="1">
        <v>2243</v>
      </c>
      <c r="B432" t="s">
        <v>436</v>
      </c>
      <c r="C432" t="s">
        <v>1209</v>
      </c>
      <c r="D432" s="2">
        <v>43151.7747142676</v>
      </c>
      <c r="E432" t="s">
        <v>1552</v>
      </c>
      <c r="F432" t="s">
        <v>1554</v>
      </c>
      <c r="G432">
        <f>HYPERLINK("http://lims2/focal_plane_image_series?id=669790035")</f>
        <v>0</v>
      </c>
    </row>
    <row r="433" spans="1:7">
      <c r="A433" s="1">
        <v>2919</v>
      </c>
      <c r="B433" t="s">
        <v>437</v>
      </c>
      <c r="C433" t="s">
        <v>1210</v>
      </c>
      <c r="D433" s="2">
        <v>43151.8094032978</v>
      </c>
      <c r="E433" t="s">
        <v>1552</v>
      </c>
      <c r="G433">
        <f>HYPERLINK("http://lims2/focal_plane_image_series?id=669790614")</f>
        <v>0</v>
      </c>
    </row>
    <row r="434" spans="1:7">
      <c r="A434" s="1">
        <v>2175</v>
      </c>
      <c r="B434" t="s">
        <v>438</v>
      </c>
      <c r="C434" t="s">
        <v>1211</v>
      </c>
      <c r="D434" s="2">
        <v>43151.91358488058</v>
      </c>
      <c r="E434" t="s">
        <v>1552</v>
      </c>
      <c r="G434">
        <f>HYPERLINK("http://lims2/focal_plane_image_series?id=669796464")</f>
        <v>0</v>
      </c>
    </row>
    <row r="435" spans="1:7">
      <c r="A435" s="1">
        <v>2177</v>
      </c>
      <c r="B435" t="s">
        <v>439</v>
      </c>
      <c r="C435" t="s">
        <v>1212</v>
      </c>
      <c r="D435" s="2">
        <v>43151.92753237646</v>
      </c>
      <c r="E435" t="s">
        <v>1552</v>
      </c>
      <c r="G435">
        <f>HYPERLINK("http://lims2/focal_plane_image_series?id=669796464")</f>
        <v>0</v>
      </c>
    </row>
    <row r="436" spans="1:7">
      <c r="A436" s="1">
        <v>1128</v>
      </c>
      <c r="B436" t="s">
        <v>440</v>
      </c>
      <c r="C436" t="s">
        <v>1213</v>
      </c>
      <c r="D436" s="2">
        <v>43151.94838800961</v>
      </c>
      <c r="E436" t="s">
        <v>1552</v>
      </c>
      <c r="G436">
        <f>HYPERLINK("http://lims2/focal_plane_image_series?id=669796464")</f>
        <v>0</v>
      </c>
    </row>
    <row r="437" spans="1:7">
      <c r="A437" s="1">
        <v>795</v>
      </c>
      <c r="B437" t="s">
        <v>441</v>
      </c>
      <c r="C437" t="s">
        <v>1214</v>
      </c>
      <c r="D437" s="2">
        <v>43151.96566234266</v>
      </c>
      <c r="E437" t="s">
        <v>1552</v>
      </c>
      <c r="G437">
        <f>HYPERLINK("http://lims2/focal_plane_image_series?id=669796464")</f>
        <v>0</v>
      </c>
    </row>
    <row r="438" spans="1:7">
      <c r="A438" s="1">
        <v>2346</v>
      </c>
      <c r="B438" t="s">
        <v>442</v>
      </c>
      <c r="C438" t="s">
        <v>1215</v>
      </c>
      <c r="D438" s="2">
        <v>43152.19834759199</v>
      </c>
      <c r="E438" t="s">
        <v>1552</v>
      </c>
      <c r="G438">
        <f>HYPERLINK("http://lims2/focal_plane_image_series?id=669805159")</f>
        <v>0</v>
      </c>
    </row>
    <row r="439" spans="1:7">
      <c r="A439" s="1">
        <v>1889</v>
      </c>
      <c r="B439" t="s">
        <v>443</v>
      </c>
      <c r="C439" t="s">
        <v>1216</v>
      </c>
      <c r="D439" s="2">
        <v>43152.2366519913</v>
      </c>
      <c r="E439" t="s">
        <v>1553</v>
      </c>
      <c r="G439">
        <f>HYPERLINK("http://lims2/focal_plane_image_series?id=669805159")</f>
        <v>0</v>
      </c>
    </row>
    <row r="440" spans="1:7">
      <c r="A440" s="1">
        <v>105</v>
      </c>
      <c r="B440" t="s">
        <v>444</v>
      </c>
      <c r="C440" t="s">
        <v>1217</v>
      </c>
      <c r="D440" s="2">
        <v>43152.26085911525</v>
      </c>
      <c r="E440" t="s">
        <v>1552</v>
      </c>
      <c r="G440">
        <f>HYPERLINK("http://lims2/focal_plane_image_series?id=669805159")</f>
        <v>0</v>
      </c>
    </row>
    <row r="441" spans="1:7">
      <c r="A441" s="1">
        <v>1332</v>
      </c>
      <c r="B441" t="s">
        <v>445</v>
      </c>
      <c r="C441" t="s">
        <v>1218</v>
      </c>
      <c r="D441" s="2">
        <v>43152.8198237209</v>
      </c>
      <c r="E441" t="s">
        <v>1552</v>
      </c>
      <c r="F441" t="s">
        <v>1555</v>
      </c>
      <c r="G441">
        <f>HYPERLINK("http://lims2/focal_plane_image_series?id=669790968")</f>
        <v>0</v>
      </c>
    </row>
    <row r="442" spans="1:7">
      <c r="A442" s="1">
        <v>117</v>
      </c>
      <c r="B442" t="s">
        <v>446</v>
      </c>
      <c r="C442" t="s">
        <v>1219</v>
      </c>
      <c r="D442" s="2">
        <v>43152.90318126488</v>
      </c>
      <c r="E442" t="s">
        <v>1553</v>
      </c>
      <c r="G442">
        <f>HYPERLINK("http://lims2/focal_plane_image_series?id=669791460")</f>
        <v>0</v>
      </c>
    </row>
    <row r="443" spans="1:7">
      <c r="A443" s="1">
        <v>544</v>
      </c>
      <c r="B443" t="s">
        <v>447</v>
      </c>
      <c r="C443" t="s">
        <v>1220</v>
      </c>
      <c r="D443" s="2">
        <v>43152.92750118919</v>
      </c>
      <c r="E443" t="s">
        <v>1552</v>
      </c>
      <c r="F443" t="s">
        <v>1555</v>
      </c>
      <c r="G443">
        <f>HYPERLINK("http://lims2/focal_plane_image_series?id=669791460")</f>
        <v>0</v>
      </c>
    </row>
    <row r="444" spans="1:7">
      <c r="A444" s="1">
        <v>155</v>
      </c>
      <c r="B444" t="s">
        <v>448</v>
      </c>
      <c r="C444" t="s">
        <v>1221</v>
      </c>
      <c r="D444" s="2">
        <v>43152.95528100565</v>
      </c>
      <c r="E444" t="s">
        <v>1552</v>
      </c>
      <c r="F444" t="s">
        <v>1555</v>
      </c>
      <c r="G444">
        <f>HYPERLINK("http://lims2/focal_plane_image_series?id=669796117")</f>
        <v>0</v>
      </c>
    </row>
    <row r="445" spans="1:7">
      <c r="A445" s="1">
        <v>1463</v>
      </c>
      <c r="B445" t="s">
        <v>449</v>
      </c>
      <c r="C445" t="s">
        <v>1222</v>
      </c>
      <c r="D445" s="2">
        <v>43152.97609355578</v>
      </c>
      <c r="E445" t="s">
        <v>1553</v>
      </c>
      <c r="G445">
        <f>HYPERLINK("http://lims2/focal_plane_image_series?id=669796117")</f>
        <v>0</v>
      </c>
    </row>
    <row r="446" spans="1:7">
      <c r="A446" s="1">
        <v>999</v>
      </c>
      <c r="B446" t="s">
        <v>450</v>
      </c>
      <c r="C446" t="s">
        <v>1223</v>
      </c>
      <c r="D446" s="2">
        <v>43154.75736885301</v>
      </c>
      <c r="E446" t="s">
        <v>1553</v>
      </c>
      <c r="G446">
        <f>HYPERLINK("http://lims2/focal_plane_image_series?id=669798119")</f>
        <v>0</v>
      </c>
    </row>
    <row r="447" spans="1:7">
      <c r="A447" s="1">
        <v>2460</v>
      </c>
      <c r="B447" t="s">
        <v>451</v>
      </c>
      <c r="C447" t="s">
        <v>1224</v>
      </c>
      <c r="D447" s="2">
        <v>43154.774673227</v>
      </c>
      <c r="E447" t="s">
        <v>1553</v>
      </c>
      <c r="G447">
        <f>HYPERLINK("http://lims2/focal_plane_image_series?id=669798119")</f>
        <v>0</v>
      </c>
    </row>
    <row r="448" spans="1:7">
      <c r="A448" s="1">
        <v>1225</v>
      </c>
      <c r="B448" t="s">
        <v>452</v>
      </c>
      <c r="C448" t="s">
        <v>1225</v>
      </c>
      <c r="D448" s="2">
        <v>43154.79553130901</v>
      </c>
      <c r="E448" t="s">
        <v>1552</v>
      </c>
      <c r="G448">
        <f>HYPERLINK("http://lims2/focal_plane_image_series?id=669798119")</f>
        <v>0</v>
      </c>
    </row>
    <row r="449" spans="1:7">
      <c r="A449" s="1">
        <v>172</v>
      </c>
      <c r="B449" t="s">
        <v>453</v>
      </c>
      <c r="C449" t="s">
        <v>1226</v>
      </c>
      <c r="D449" s="2">
        <v>43154.81983901653</v>
      </c>
      <c r="E449" t="s">
        <v>1552</v>
      </c>
      <c r="G449">
        <f>HYPERLINK("http://lims2/focal_plane_image_series?id=669799642")</f>
        <v>0</v>
      </c>
    </row>
    <row r="450" spans="1:7">
      <c r="A450" s="1">
        <v>625</v>
      </c>
      <c r="B450" t="s">
        <v>454</v>
      </c>
      <c r="C450" t="s">
        <v>1227</v>
      </c>
      <c r="D450" s="2">
        <v>43154.83371905138</v>
      </c>
      <c r="E450" t="s">
        <v>1553</v>
      </c>
      <c r="G450">
        <f>HYPERLINK("http://lims2/focal_plane_image_series?id=669799642")</f>
        <v>0</v>
      </c>
    </row>
    <row r="451" spans="1:7">
      <c r="A451" s="1">
        <v>2607</v>
      </c>
      <c r="B451" t="s">
        <v>455</v>
      </c>
      <c r="C451" t="s">
        <v>1228</v>
      </c>
      <c r="D451" s="2">
        <v>43154.92402475509</v>
      </c>
      <c r="E451" t="s">
        <v>1553</v>
      </c>
      <c r="G451">
        <f>HYPERLINK("http://lims2/focal_plane_image_series?id=669801003")</f>
        <v>0</v>
      </c>
    </row>
    <row r="452" spans="1:7">
      <c r="A452" s="1">
        <v>1712</v>
      </c>
      <c r="B452" t="s">
        <v>456</v>
      </c>
      <c r="C452" t="s">
        <v>1229</v>
      </c>
      <c r="D452" s="2">
        <v>43154.93796467326</v>
      </c>
      <c r="E452" t="s">
        <v>1552</v>
      </c>
      <c r="G452">
        <f>HYPERLINK("http://lims2/focal_plane_image_series?id=669801003")</f>
        <v>0</v>
      </c>
    </row>
    <row r="453" spans="1:7">
      <c r="A453" s="1">
        <v>1366</v>
      </c>
      <c r="B453" t="s">
        <v>457</v>
      </c>
      <c r="C453" t="s">
        <v>1230</v>
      </c>
      <c r="D453" s="2">
        <v>43154.95176869541</v>
      </c>
      <c r="E453" t="s">
        <v>1553</v>
      </c>
      <c r="G453">
        <f>HYPERLINK("http://lims2/focal_plane_image_series?id=669801003")</f>
        <v>0</v>
      </c>
    </row>
    <row r="454" spans="1:7">
      <c r="A454" s="1">
        <v>642</v>
      </c>
      <c r="B454" t="s">
        <v>458</v>
      </c>
      <c r="C454" t="s">
        <v>1231</v>
      </c>
      <c r="D454" s="2">
        <v>43154.99349786251</v>
      </c>
      <c r="E454" t="s">
        <v>1553</v>
      </c>
      <c r="G454">
        <f>HYPERLINK("http://lims2/focal_plane_image_series?id=669805098")</f>
        <v>0</v>
      </c>
    </row>
    <row r="455" spans="1:7">
      <c r="A455" s="1">
        <v>459</v>
      </c>
      <c r="B455" t="s">
        <v>459</v>
      </c>
      <c r="C455" t="s">
        <v>1232</v>
      </c>
      <c r="D455" s="2">
        <v>43157.76772581026</v>
      </c>
      <c r="E455" t="s">
        <v>1552</v>
      </c>
      <c r="F455" t="s">
        <v>1555</v>
      </c>
      <c r="G455">
        <f>HYPERLINK("http://lims2/focal_plane_image_series?id=672139477")</f>
        <v>0</v>
      </c>
    </row>
    <row r="456" spans="1:7">
      <c r="A456" s="1">
        <v>327</v>
      </c>
      <c r="B456" t="s">
        <v>460</v>
      </c>
      <c r="C456" t="s">
        <v>1233</v>
      </c>
      <c r="D456" s="2">
        <v>43157.78169460424</v>
      </c>
      <c r="E456" t="s">
        <v>1553</v>
      </c>
      <c r="G456">
        <f>HYPERLINK("http://lims2/focal_plane_image_series?id=672139477")</f>
        <v>0</v>
      </c>
    </row>
    <row r="457" spans="1:7">
      <c r="A457" s="1">
        <v>1978</v>
      </c>
      <c r="B457" t="s">
        <v>461</v>
      </c>
      <c r="C457" t="s">
        <v>1234</v>
      </c>
      <c r="D457" s="2">
        <v>43157.95181589624</v>
      </c>
      <c r="E457" t="s">
        <v>1552</v>
      </c>
      <c r="F457" t="s">
        <v>1555</v>
      </c>
      <c r="G457">
        <f>HYPERLINK("http://lims2/focal_plane_image_series?id=672145096")</f>
        <v>0</v>
      </c>
    </row>
    <row r="458" spans="1:7">
      <c r="A458" s="1">
        <v>1055</v>
      </c>
      <c r="B458" t="s">
        <v>462</v>
      </c>
      <c r="C458" t="s">
        <v>1235</v>
      </c>
      <c r="D458" s="2">
        <v>43157.96916670739</v>
      </c>
      <c r="E458" t="s">
        <v>1552</v>
      </c>
      <c r="F458" t="s">
        <v>1555</v>
      </c>
      <c r="G458">
        <f>HYPERLINK("http://lims2/focal_plane_image_series?id=672145096")</f>
        <v>0</v>
      </c>
    </row>
    <row r="459" spans="1:7">
      <c r="A459" s="1">
        <v>2542</v>
      </c>
      <c r="B459" t="s">
        <v>463</v>
      </c>
      <c r="C459" t="s">
        <v>1236</v>
      </c>
      <c r="D459" s="2">
        <v>43158.7608484886</v>
      </c>
      <c r="E459" t="s">
        <v>1552</v>
      </c>
      <c r="F459" t="s">
        <v>1555</v>
      </c>
      <c r="G459">
        <f>HYPERLINK("http://lims2/focal_plane_image_series?id=672147426")</f>
        <v>0</v>
      </c>
    </row>
    <row r="460" spans="1:7">
      <c r="A460" s="1">
        <v>1659</v>
      </c>
      <c r="B460" t="s">
        <v>464</v>
      </c>
      <c r="C460" t="s">
        <v>1237</v>
      </c>
      <c r="D460" s="2">
        <v>43158.78862916707</v>
      </c>
      <c r="E460" t="s">
        <v>1553</v>
      </c>
      <c r="G460">
        <f>HYPERLINK("http://lims2/focal_plane_image_series?id=672147426")</f>
        <v>0</v>
      </c>
    </row>
    <row r="461" spans="1:7">
      <c r="A461" s="1">
        <v>476</v>
      </c>
      <c r="B461" t="s">
        <v>465</v>
      </c>
      <c r="C461" t="s">
        <v>1238</v>
      </c>
      <c r="D461" s="2">
        <v>43158.79910949378</v>
      </c>
      <c r="E461" t="s">
        <v>1552</v>
      </c>
      <c r="F461" t="s">
        <v>1554</v>
      </c>
      <c r="G461">
        <f>HYPERLINK("http://lims2/focal_plane_image_series?id=672147426")</f>
        <v>0</v>
      </c>
    </row>
    <row r="462" spans="1:7">
      <c r="A462" s="1">
        <v>2251</v>
      </c>
      <c r="B462" t="s">
        <v>466</v>
      </c>
      <c r="C462" t="s">
        <v>1239</v>
      </c>
      <c r="D462" s="2">
        <v>43158.90315327162</v>
      </c>
      <c r="E462" t="s">
        <v>1553</v>
      </c>
      <c r="G462">
        <f>HYPERLINK("http://lims2/focal_plane_image_series?id=672152270")</f>
        <v>0</v>
      </c>
    </row>
    <row r="463" spans="1:7">
      <c r="A463" s="1">
        <v>2730</v>
      </c>
      <c r="B463" t="s">
        <v>467</v>
      </c>
      <c r="C463" t="s">
        <v>1240</v>
      </c>
      <c r="D463" s="2">
        <v>43158.92413895906</v>
      </c>
      <c r="E463" t="s">
        <v>1552</v>
      </c>
      <c r="F463" t="s">
        <v>1555</v>
      </c>
      <c r="G463">
        <f>HYPERLINK("http://lims2/focal_plane_image_series?id=672152270")</f>
        <v>0</v>
      </c>
    </row>
    <row r="464" spans="1:7">
      <c r="A464" s="1">
        <v>2749</v>
      </c>
      <c r="B464" t="s">
        <v>468</v>
      </c>
      <c r="C464" t="s">
        <v>1241</v>
      </c>
      <c r="D464" s="2">
        <v>43158.96914819402</v>
      </c>
      <c r="E464" t="s">
        <v>1552</v>
      </c>
      <c r="F464" t="s">
        <v>1554</v>
      </c>
      <c r="G464">
        <f>HYPERLINK("http://lims2/focal_plane_image_series?id=672156416")</f>
        <v>0</v>
      </c>
    </row>
    <row r="465" spans="1:7">
      <c r="A465" s="1">
        <v>1235</v>
      </c>
      <c r="B465" t="s">
        <v>469</v>
      </c>
      <c r="C465" t="s">
        <v>1242</v>
      </c>
      <c r="D465" s="2">
        <v>43159.75734169652</v>
      </c>
      <c r="E465" t="s">
        <v>1553</v>
      </c>
      <c r="G465">
        <f>HYPERLINK("http://lims2/focal_plane_image_series?id=672157890")</f>
        <v>0</v>
      </c>
    </row>
    <row r="466" spans="1:7">
      <c r="A466" s="1">
        <v>1464</v>
      </c>
      <c r="B466" t="s">
        <v>470</v>
      </c>
      <c r="C466" t="s">
        <v>1243</v>
      </c>
      <c r="D466" s="2">
        <v>43159.77818229143</v>
      </c>
      <c r="E466" t="s">
        <v>1553</v>
      </c>
      <c r="G466">
        <f>HYPERLINK("http://lims2/focal_plane_image_series?id=672157890")</f>
        <v>0</v>
      </c>
    </row>
    <row r="467" spans="1:7">
      <c r="A467" s="1">
        <v>2238</v>
      </c>
      <c r="B467" t="s">
        <v>471</v>
      </c>
      <c r="C467" t="s">
        <v>1244</v>
      </c>
      <c r="D467" s="2">
        <v>43159.80944373614</v>
      </c>
      <c r="E467" t="s">
        <v>1552</v>
      </c>
      <c r="F467" t="s">
        <v>1554</v>
      </c>
      <c r="G467">
        <f>HYPERLINK("http://lims2/focal_plane_image_series?id=672160421")</f>
        <v>0</v>
      </c>
    </row>
    <row r="468" spans="1:7">
      <c r="A468" s="1">
        <v>1192</v>
      </c>
      <c r="B468" t="s">
        <v>472</v>
      </c>
      <c r="C468" t="s">
        <v>1245</v>
      </c>
      <c r="D468" s="2">
        <v>43159.89971587576</v>
      </c>
      <c r="E468" t="s">
        <v>1553</v>
      </c>
      <c r="G468">
        <f>HYPERLINK("http://lims2/focal_plane_image_series?id=672163171")</f>
        <v>0</v>
      </c>
    </row>
    <row r="469" spans="1:7">
      <c r="A469" s="1">
        <v>2849</v>
      </c>
      <c r="B469" t="s">
        <v>473</v>
      </c>
      <c r="C469" t="s">
        <v>1246</v>
      </c>
      <c r="D469" s="2">
        <v>43159.91709637527</v>
      </c>
      <c r="E469" t="s">
        <v>1553</v>
      </c>
      <c r="G469">
        <f>HYPERLINK("http://lims2/focal_plane_image_series?id=672163171")</f>
        <v>0</v>
      </c>
    </row>
    <row r="470" spans="1:7">
      <c r="A470" s="1">
        <v>2228</v>
      </c>
      <c r="B470" t="s">
        <v>474</v>
      </c>
      <c r="C470" t="s">
        <v>1247</v>
      </c>
      <c r="D470" s="2">
        <v>43159.9414039322</v>
      </c>
      <c r="E470" t="s">
        <v>1553</v>
      </c>
      <c r="G470">
        <f>HYPERLINK("http://lims2/focal_plane_image_series?id=672163171")</f>
        <v>0</v>
      </c>
    </row>
    <row r="471" spans="1:7">
      <c r="A471" s="1">
        <v>1034</v>
      </c>
      <c r="B471" t="s">
        <v>475</v>
      </c>
      <c r="C471" t="s">
        <v>1248</v>
      </c>
      <c r="D471" s="2">
        <v>43161.76778315144</v>
      </c>
      <c r="E471" t="s">
        <v>1552</v>
      </c>
      <c r="F471" t="s">
        <v>1554</v>
      </c>
      <c r="G471">
        <f>HYPERLINK("http://lims2/focal_plane_image_series?id=672166100")</f>
        <v>0</v>
      </c>
    </row>
    <row r="472" spans="1:7">
      <c r="A472" s="1">
        <v>412</v>
      </c>
      <c r="B472" t="s">
        <v>476</v>
      </c>
      <c r="C472" t="s">
        <v>1249</v>
      </c>
      <c r="D472" s="2">
        <v>43161.78184685291</v>
      </c>
      <c r="E472" t="s">
        <v>1552</v>
      </c>
      <c r="F472" t="s">
        <v>1554</v>
      </c>
      <c r="G472">
        <f>HYPERLINK("http://lims2/focal_plane_image_series?id=672166100")</f>
        <v>0</v>
      </c>
    </row>
    <row r="473" spans="1:7">
      <c r="A473" s="1">
        <v>2935</v>
      </c>
      <c r="B473" t="s">
        <v>477</v>
      </c>
      <c r="C473" t="s">
        <v>1250</v>
      </c>
      <c r="D473" s="2">
        <v>43161.7989966887</v>
      </c>
      <c r="E473" t="s">
        <v>1552</v>
      </c>
      <c r="F473" t="s">
        <v>1554</v>
      </c>
      <c r="G473">
        <f>HYPERLINK("http://lims2/focal_plane_image_series?id=672166100")</f>
        <v>0</v>
      </c>
    </row>
    <row r="474" spans="1:7">
      <c r="A474" s="1">
        <v>749</v>
      </c>
      <c r="B474" t="s">
        <v>478</v>
      </c>
      <c r="C474" t="s">
        <v>1251</v>
      </c>
      <c r="D474" s="2">
        <v>43161.89976313696</v>
      </c>
      <c r="E474" t="s">
        <v>1552</v>
      </c>
      <c r="G474">
        <f>HYPERLINK("http://lims2/focal_plane_image_series?id=672168026")</f>
        <v>0</v>
      </c>
    </row>
    <row r="475" spans="1:7">
      <c r="A475" s="1">
        <v>52</v>
      </c>
      <c r="B475" t="s">
        <v>479</v>
      </c>
      <c r="C475" t="s">
        <v>1252</v>
      </c>
      <c r="D475" s="2">
        <v>43161.93094972793</v>
      </c>
      <c r="E475" t="s">
        <v>1552</v>
      </c>
      <c r="F475" t="s">
        <v>1554</v>
      </c>
      <c r="G475">
        <f>HYPERLINK("http://lims2/focal_plane_image_series?id=672168026")</f>
        <v>0</v>
      </c>
    </row>
    <row r="476" spans="1:7">
      <c r="A476" s="1">
        <v>1485</v>
      </c>
      <c r="B476" t="s">
        <v>480</v>
      </c>
      <c r="C476" t="s">
        <v>1253</v>
      </c>
      <c r="D476" s="2">
        <v>43161.95177672147</v>
      </c>
      <c r="E476" t="s">
        <v>1553</v>
      </c>
      <c r="G476">
        <f>HYPERLINK("http://lims2/focal_plane_image_series?id=672168026")</f>
        <v>0</v>
      </c>
    </row>
    <row r="477" spans="1:7">
      <c r="A477" s="1">
        <v>2605</v>
      </c>
      <c r="B477" t="s">
        <v>481</v>
      </c>
      <c r="C477" t="s">
        <v>1254</v>
      </c>
      <c r="D477" s="2">
        <v>43164.78512426896</v>
      </c>
      <c r="E477" t="s">
        <v>1552</v>
      </c>
      <c r="G477">
        <f>HYPERLINK("http://lims2/focal_plane_image_series?id=674243183")</f>
        <v>0</v>
      </c>
    </row>
    <row r="478" spans="1:7">
      <c r="A478" s="1">
        <v>903</v>
      </c>
      <c r="B478" t="s">
        <v>482</v>
      </c>
      <c r="C478" t="s">
        <v>1255</v>
      </c>
      <c r="D478" s="2">
        <v>43164.7990137855</v>
      </c>
      <c r="E478" t="s">
        <v>1552</v>
      </c>
      <c r="F478" t="s">
        <v>1555</v>
      </c>
      <c r="G478">
        <f>HYPERLINK("http://lims2/focal_plane_image_series?id=674243183")</f>
        <v>0</v>
      </c>
    </row>
    <row r="479" spans="1:7">
      <c r="A479" s="1">
        <v>430</v>
      </c>
      <c r="B479" t="s">
        <v>483</v>
      </c>
      <c r="C479" t="s">
        <v>1256</v>
      </c>
      <c r="D479" s="2">
        <v>43164.87537748033</v>
      </c>
      <c r="E479" t="s">
        <v>1552</v>
      </c>
      <c r="F479" t="s">
        <v>1554</v>
      </c>
      <c r="G479">
        <f>HYPERLINK("http://lims2/focal_plane_image_series?id=674243323")</f>
        <v>0</v>
      </c>
    </row>
    <row r="480" spans="1:7">
      <c r="A480" s="1">
        <v>486</v>
      </c>
      <c r="B480" t="s">
        <v>484</v>
      </c>
      <c r="C480" t="s">
        <v>1257</v>
      </c>
      <c r="D480" s="2">
        <v>43164.91359987112</v>
      </c>
      <c r="E480" t="s">
        <v>1553</v>
      </c>
      <c r="G480">
        <f>HYPERLINK("http://lims2/focal_plane_image_series?id=674243400")</f>
        <v>0</v>
      </c>
    </row>
    <row r="481" spans="1:7">
      <c r="A481" s="1">
        <v>762</v>
      </c>
      <c r="B481" t="s">
        <v>485</v>
      </c>
      <c r="C481" t="s">
        <v>1258</v>
      </c>
      <c r="D481" s="2">
        <v>43164.93441214281</v>
      </c>
      <c r="E481" t="s">
        <v>1552</v>
      </c>
      <c r="G481">
        <f>HYPERLINK("http://lims2/focal_plane_image_series?id=674243400")</f>
        <v>0</v>
      </c>
    </row>
    <row r="482" spans="1:7">
      <c r="A482" s="1">
        <v>1013</v>
      </c>
      <c r="B482" t="s">
        <v>486</v>
      </c>
      <c r="C482" t="s">
        <v>1259</v>
      </c>
      <c r="D482" s="2">
        <v>43164.97963380531</v>
      </c>
      <c r="E482" t="s">
        <v>1552</v>
      </c>
      <c r="F482" t="s">
        <v>1554</v>
      </c>
      <c r="G482">
        <f>HYPERLINK("http://lims2/focal_plane_image_series?id=674243470")</f>
        <v>0</v>
      </c>
    </row>
    <row r="483" spans="1:7">
      <c r="A483" s="1">
        <v>2254</v>
      </c>
      <c r="B483" t="s">
        <v>487</v>
      </c>
      <c r="C483" t="s">
        <v>1260</v>
      </c>
      <c r="D483" s="2">
        <v>43165.0108016677</v>
      </c>
      <c r="E483" t="s">
        <v>1553</v>
      </c>
      <c r="G483">
        <f>HYPERLINK("http://lims2/focal_plane_image_series?id=674243554")</f>
        <v>0</v>
      </c>
    </row>
    <row r="484" spans="1:7">
      <c r="A484" s="1">
        <v>3018</v>
      </c>
      <c r="B484" t="s">
        <v>488</v>
      </c>
      <c r="C484" t="s">
        <v>1261</v>
      </c>
      <c r="D484" s="2">
        <v>43165.79558732786</v>
      </c>
      <c r="E484" t="s">
        <v>1552</v>
      </c>
      <c r="F484" t="s">
        <v>1554</v>
      </c>
      <c r="G484">
        <f>HYPERLINK("http://lims2/focal_plane_image_series?id=674243661")</f>
        <v>0</v>
      </c>
    </row>
    <row r="485" spans="1:7">
      <c r="A485" s="1">
        <v>347</v>
      </c>
      <c r="B485" t="s">
        <v>489</v>
      </c>
      <c r="C485" t="s">
        <v>1262</v>
      </c>
      <c r="D485" s="2">
        <v>43165.80944325037</v>
      </c>
      <c r="E485" t="s">
        <v>1553</v>
      </c>
      <c r="G485">
        <f>HYPERLINK("http://lims2/focal_plane_image_series?id=674243661")</f>
        <v>0</v>
      </c>
    </row>
    <row r="486" spans="1:7">
      <c r="A486" s="1">
        <v>2511</v>
      </c>
      <c r="B486" t="s">
        <v>490</v>
      </c>
      <c r="C486" t="s">
        <v>1263</v>
      </c>
      <c r="D486" s="2">
        <v>43165.92398124826</v>
      </c>
      <c r="E486" t="s">
        <v>1552</v>
      </c>
      <c r="F486" t="s">
        <v>1555</v>
      </c>
      <c r="G486">
        <f>HYPERLINK("http://lims2/focal_plane_image_series?id=674246307")</f>
        <v>0</v>
      </c>
    </row>
    <row r="487" spans="1:7">
      <c r="A487" s="1">
        <v>86</v>
      </c>
      <c r="B487" t="s">
        <v>491</v>
      </c>
      <c r="C487" t="s">
        <v>1264</v>
      </c>
      <c r="D487" s="2">
        <v>43165.94830992964</v>
      </c>
      <c r="E487" t="s">
        <v>1552</v>
      </c>
      <c r="F487" t="s">
        <v>1554</v>
      </c>
      <c r="G487">
        <f>HYPERLINK("http://lims2/focal_plane_image_series?id=674246358")</f>
        <v>0</v>
      </c>
    </row>
    <row r="488" spans="1:7">
      <c r="A488" s="1">
        <v>1879</v>
      </c>
      <c r="B488" t="s">
        <v>492</v>
      </c>
      <c r="C488" t="s">
        <v>1265</v>
      </c>
      <c r="D488" s="2">
        <v>43165.98306501839</v>
      </c>
      <c r="E488" t="s">
        <v>1553</v>
      </c>
      <c r="G488">
        <f>HYPERLINK("http://lims2/focal_plane_image_series?id=674246378")</f>
        <v>0</v>
      </c>
    </row>
    <row r="489" spans="1:7">
      <c r="A489" s="1">
        <v>879</v>
      </c>
      <c r="B489" t="s">
        <v>493</v>
      </c>
      <c r="C489" t="s">
        <v>1266</v>
      </c>
      <c r="D489" s="2">
        <v>43166.01082643987</v>
      </c>
      <c r="E489" t="s">
        <v>1552</v>
      </c>
      <c r="F489" t="s">
        <v>1554</v>
      </c>
      <c r="G489">
        <f>HYPERLINK("http://lims2/focal_plane_image_series?id=674246517")</f>
        <v>0</v>
      </c>
    </row>
    <row r="490" spans="1:7">
      <c r="A490" s="1">
        <v>209</v>
      </c>
      <c r="B490" t="s">
        <v>494</v>
      </c>
      <c r="C490" t="s">
        <v>1267</v>
      </c>
      <c r="D490" s="2">
        <v>43166.77125158039</v>
      </c>
      <c r="E490" t="s">
        <v>1553</v>
      </c>
      <c r="G490">
        <f>HYPERLINK("http://lims2/focal_plane_image_series?id=674246679")</f>
        <v>0</v>
      </c>
    </row>
    <row r="491" spans="1:7">
      <c r="A491" s="1">
        <v>2632</v>
      </c>
      <c r="B491" t="s">
        <v>495</v>
      </c>
      <c r="C491" t="s">
        <v>1268</v>
      </c>
      <c r="D491" s="2">
        <v>43166.78857710856</v>
      </c>
      <c r="E491" t="s">
        <v>1553</v>
      </c>
      <c r="G491">
        <f>HYPERLINK("http://lims2/focal_plane_image_series?id=674246679")</f>
        <v>0</v>
      </c>
    </row>
    <row r="492" spans="1:7">
      <c r="A492" s="1">
        <v>1864</v>
      </c>
      <c r="B492" t="s">
        <v>496</v>
      </c>
      <c r="C492" t="s">
        <v>1269</v>
      </c>
      <c r="D492" s="2">
        <v>43166.81287514755</v>
      </c>
      <c r="E492" t="s">
        <v>1552</v>
      </c>
      <c r="F492" t="s">
        <v>1554</v>
      </c>
      <c r="G492">
        <f>HYPERLINK("http://lims2/focal_plane_image_series?id=674246759")</f>
        <v>0</v>
      </c>
    </row>
    <row r="493" spans="1:7">
      <c r="A493" s="1">
        <v>1472</v>
      </c>
      <c r="B493" t="s">
        <v>497</v>
      </c>
      <c r="C493" t="s">
        <v>1270</v>
      </c>
      <c r="D493" s="2">
        <v>43166.92748476886</v>
      </c>
      <c r="E493" t="s">
        <v>1553</v>
      </c>
      <c r="G493">
        <f>HYPERLINK("http://lims2/focal_plane_image_series?id=674247027")</f>
        <v>0</v>
      </c>
    </row>
    <row r="494" spans="1:7">
      <c r="A494" s="1">
        <v>595</v>
      </c>
      <c r="B494" t="s">
        <v>498</v>
      </c>
      <c r="C494" t="s">
        <v>1271</v>
      </c>
      <c r="D494" s="2">
        <v>43166.94482446846</v>
      </c>
      <c r="E494" t="s">
        <v>1552</v>
      </c>
      <c r="F494" t="s">
        <v>1554</v>
      </c>
      <c r="G494">
        <f>HYPERLINK("http://lims2/focal_plane_image_series?id=674247027")</f>
        <v>0</v>
      </c>
    </row>
    <row r="495" spans="1:7">
      <c r="A495" s="1">
        <v>1575</v>
      </c>
      <c r="B495" t="s">
        <v>499</v>
      </c>
      <c r="C495" t="s">
        <v>1272</v>
      </c>
      <c r="D495" s="2">
        <v>43166.98651911455</v>
      </c>
      <c r="E495" t="s">
        <v>1552</v>
      </c>
      <c r="F495" t="s">
        <v>1554</v>
      </c>
      <c r="G495">
        <f>HYPERLINK("http://lims2/focal_plane_image_series?id=674247062")</f>
        <v>0</v>
      </c>
    </row>
    <row r="496" spans="1:7">
      <c r="A496" s="1">
        <v>1076</v>
      </c>
      <c r="B496" t="s">
        <v>500</v>
      </c>
      <c r="C496" t="s">
        <v>1273</v>
      </c>
      <c r="D496" s="2">
        <v>43167.0108430394</v>
      </c>
      <c r="E496" t="s">
        <v>1553</v>
      </c>
      <c r="G496">
        <f>HYPERLINK("http://lims2/focal_plane_image_series?id=674247107")</f>
        <v>0</v>
      </c>
    </row>
    <row r="497" spans="1:7">
      <c r="A497" s="1">
        <v>1105</v>
      </c>
      <c r="B497" t="s">
        <v>501</v>
      </c>
      <c r="C497" t="s">
        <v>1274</v>
      </c>
      <c r="D497" s="2">
        <v>43168.89978784912</v>
      </c>
      <c r="E497" t="s">
        <v>1553</v>
      </c>
      <c r="G497">
        <f>HYPERLINK("http://lims2/focal_plane_image_series?id=674247540")</f>
        <v>0</v>
      </c>
    </row>
    <row r="498" spans="1:7">
      <c r="A498" s="1">
        <v>2185</v>
      </c>
      <c r="B498" t="s">
        <v>502</v>
      </c>
      <c r="C498" t="s">
        <v>1275</v>
      </c>
      <c r="D498" s="2">
        <v>43168.91361778497</v>
      </c>
      <c r="E498" t="s">
        <v>1552</v>
      </c>
      <c r="F498" t="s">
        <v>1554</v>
      </c>
      <c r="G498">
        <f>HYPERLINK("http://lims2/focal_plane_image_series?id=674247540")</f>
        <v>0</v>
      </c>
    </row>
    <row r="499" spans="1:7">
      <c r="A499" s="1">
        <v>2715</v>
      </c>
      <c r="B499" t="s">
        <v>503</v>
      </c>
      <c r="C499" t="s">
        <v>1276</v>
      </c>
      <c r="D499" s="2">
        <v>43168.94487681024</v>
      </c>
      <c r="E499" t="s">
        <v>1552</v>
      </c>
      <c r="F499" t="s">
        <v>1554</v>
      </c>
      <c r="G499">
        <f>HYPERLINK("http://lims2/focal_plane_image_series?id=674247588")</f>
        <v>0</v>
      </c>
    </row>
    <row r="500" spans="1:7">
      <c r="A500" s="1">
        <v>1872</v>
      </c>
      <c r="B500" t="s">
        <v>504</v>
      </c>
      <c r="C500" t="s">
        <v>1277</v>
      </c>
      <c r="D500" s="2">
        <v>43168.95875952825</v>
      </c>
      <c r="E500" t="s">
        <v>1552</v>
      </c>
      <c r="F500" t="s">
        <v>1554</v>
      </c>
      <c r="G500">
        <f>HYPERLINK("http://lims2/focal_plane_image_series?id=674247588")</f>
        <v>0</v>
      </c>
    </row>
    <row r="501" spans="1:7">
      <c r="A501" s="1">
        <v>60</v>
      </c>
      <c r="B501" t="s">
        <v>505</v>
      </c>
      <c r="C501" t="s">
        <v>1278</v>
      </c>
      <c r="D501" s="2">
        <v>43171.72957718845</v>
      </c>
      <c r="E501" t="s">
        <v>1552</v>
      </c>
      <c r="F501" t="s">
        <v>1554</v>
      </c>
      <c r="G501">
        <f>HYPERLINK("http://lims2/focal_plane_image_series?id=676438105")</f>
        <v>0</v>
      </c>
    </row>
    <row r="502" spans="1:7">
      <c r="A502" s="1">
        <v>2003</v>
      </c>
      <c r="B502" t="s">
        <v>506</v>
      </c>
      <c r="C502" t="s">
        <v>1279</v>
      </c>
      <c r="D502" s="2">
        <v>43171.75384764175</v>
      </c>
      <c r="E502" t="s">
        <v>1552</v>
      </c>
      <c r="F502" t="s">
        <v>1554</v>
      </c>
      <c r="G502">
        <f>HYPERLINK("http://lims2/focal_plane_image_series?id=676439164")</f>
        <v>0</v>
      </c>
    </row>
    <row r="503" spans="1:7">
      <c r="A503" s="1">
        <v>77</v>
      </c>
      <c r="B503" t="s">
        <v>507</v>
      </c>
      <c r="C503" t="s">
        <v>1280</v>
      </c>
      <c r="D503" s="2">
        <v>43171.9901569521</v>
      </c>
      <c r="E503" t="s">
        <v>1553</v>
      </c>
      <c r="G503">
        <f>HYPERLINK("http://lims2/focal_plane_image_series?id=676442701")</f>
        <v>0</v>
      </c>
    </row>
    <row r="504" spans="1:7">
      <c r="A504" s="1">
        <v>1250</v>
      </c>
      <c r="B504" t="s">
        <v>508</v>
      </c>
      <c r="C504" t="s">
        <v>1281</v>
      </c>
      <c r="D504" s="2">
        <v>43172.70876480939</v>
      </c>
      <c r="E504" t="s">
        <v>1553</v>
      </c>
      <c r="G504">
        <f>HYPERLINK("http://lims2/focal_plane_image_series?id=676442701")</f>
        <v>0</v>
      </c>
    </row>
    <row r="505" spans="1:7">
      <c r="A505" s="1">
        <v>1200</v>
      </c>
      <c r="B505" t="s">
        <v>509</v>
      </c>
      <c r="C505" t="s">
        <v>1282</v>
      </c>
      <c r="D505" s="2">
        <v>43172.71573481643</v>
      </c>
      <c r="E505" t="s">
        <v>1552</v>
      </c>
      <c r="F505" t="s">
        <v>1555</v>
      </c>
      <c r="G505">
        <f>HYPERLINK("http://lims2/focal_plane_image_series?id=676442701")</f>
        <v>0</v>
      </c>
    </row>
    <row r="506" spans="1:7">
      <c r="A506" s="1">
        <v>2470</v>
      </c>
      <c r="B506" t="s">
        <v>510</v>
      </c>
      <c r="C506" t="s">
        <v>1283</v>
      </c>
      <c r="D506" s="2">
        <v>43172.72615455357</v>
      </c>
      <c r="E506" t="s">
        <v>1553</v>
      </c>
      <c r="G506">
        <f>HYPERLINK("http://lims2/focal_plane_image_series?id=676440994")</f>
        <v>0</v>
      </c>
    </row>
    <row r="507" spans="1:7">
      <c r="A507" s="1">
        <v>1497</v>
      </c>
      <c r="B507" t="s">
        <v>511</v>
      </c>
      <c r="C507" t="s">
        <v>1284</v>
      </c>
      <c r="D507" s="2">
        <v>43172.74345241798</v>
      </c>
      <c r="E507" t="s">
        <v>1552</v>
      </c>
      <c r="F507" t="s">
        <v>1554</v>
      </c>
      <c r="G507">
        <f>HYPERLINK("http://lims2/focal_plane_image_series?id=676440994")</f>
        <v>0</v>
      </c>
    </row>
    <row r="508" spans="1:7">
      <c r="A508" s="1">
        <v>116</v>
      </c>
      <c r="B508" t="s">
        <v>512</v>
      </c>
      <c r="C508" t="s">
        <v>1285</v>
      </c>
      <c r="D508" s="2">
        <v>43172.7712534265</v>
      </c>
      <c r="E508" t="s">
        <v>1552</v>
      </c>
      <c r="F508" t="s">
        <v>1554</v>
      </c>
      <c r="G508">
        <f>HYPERLINK("http://lims2/focal_plane_image_series?id=676441238")</f>
        <v>0</v>
      </c>
    </row>
    <row r="509" spans="1:7">
      <c r="A509" s="1">
        <v>2223</v>
      </c>
      <c r="B509" t="s">
        <v>513</v>
      </c>
      <c r="C509" t="s">
        <v>1286</v>
      </c>
      <c r="D509" s="2">
        <v>43172.96569296884</v>
      </c>
      <c r="E509" t="s">
        <v>1552</v>
      </c>
      <c r="G509">
        <f>HYPERLINK("http://lims2/focal_plane_image_series?id=676441440")</f>
        <v>0</v>
      </c>
    </row>
    <row r="510" spans="1:7">
      <c r="A510" s="1">
        <v>2747</v>
      </c>
      <c r="B510" t="s">
        <v>514</v>
      </c>
      <c r="C510" t="s">
        <v>1287</v>
      </c>
      <c r="D510" s="2">
        <v>43173.05257183121</v>
      </c>
      <c r="E510" t="s">
        <v>1552</v>
      </c>
      <c r="F510" t="s">
        <v>1554</v>
      </c>
      <c r="G510">
        <f>HYPERLINK("http://lims2/focal_plane_image_series?id=676443393")</f>
        <v>0</v>
      </c>
    </row>
    <row r="511" spans="1:7">
      <c r="A511" s="1">
        <v>2455</v>
      </c>
      <c r="B511" t="s">
        <v>515</v>
      </c>
      <c r="C511" t="s">
        <v>1288</v>
      </c>
      <c r="D511" s="2">
        <v>43173.07336453728</v>
      </c>
      <c r="E511" t="s">
        <v>1552</v>
      </c>
      <c r="F511" t="s">
        <v>1555</v>
      </c>
      <c r="G511">
        <f>HYPERLINK("http://lims2/focal_plane_image_series?id=676443393")</f>
        <v>0</v>
      </c>
    </row>
    <row r="512" spans="1:7">
      <c r="A512" s="1">
        <v>2483</v>
      </c>
      <c r="B512" t="s">
        <v>516</v>
      </c>
      <c r="C512" t="s">
        <v>1289</v>
      </c>
      <c r="D512" s="2">
        <v>43173.10118027002</v>
      </c>
      <c r="E512" t="s">
        <v>1552</v>
      </c>
      <c r="F512" t="s">
        <v>1555</v>
      </c>
      <c r="G512">
        <f>HYPERLINK("http://lims2/focal_plane_image_series?id=676443393")</f>
        <v>0</v>
      </c>
    </row>
    <row r="513" spans="1:7">
      <c r="A513" s="1">
        <v>2947</v>
      </c>
      <c r="B513" t="s">
        <v>517</v>
      </c>
      <c r="C513" t="s">
        <v>1290</v>
      </c>
      <c r="D513" s="2">
        <v>43173.12196802265</v>
      </c>
      <c r="E513" t="s">
        <v>1552</v>
      </c>
      <c r="F513" t="s">
        <v>1555</v>
      </c>
      <c r="G513">
        <f>HYPERLINK("http://lims2/focal_plane_image_series?id=676443393")</f>
        <v>0</v>
      </c>
    </row>
    <row r="514" spans="1:7">
      <c r="A514" s="1">
        <v>569</v>
      </c>
      <c r="B514" t="s">
        <v>518</v>
      </c>
      <c r="C514" t="s">
        <v>1291</v>
      </c>
      <c r="D514" s="2">
        <v>43173.14630509319</v>
      </c>
      <c r="E514" t="s">
        <v>1552</v>
      </c>
      <c r="F514" t="s">
        <v>1554</v>
      </c>
      <c r="G514">
        <f>HYPERLINK("http://lims2/focal_plane_image_series?id=676443393")</f>
        <v>0</v>
      </c>
    </row>
    <row r="515" spans="1:7">
      <c r="A515" s="1">
        <v>40</v>
      </c>
      <c r="B515" t="s">
        <v>519</v>
      </c>
      <c r="C515" t="s">
        <v>1292</v>
      </c>
      <c r="D515" s="2">
        <v>43173.17405831312</v>
      </c>
      <c r="E515" t="s">
        <v>1552</v>
      </c>
      <c r="F515" t="s">
        <v>1555</v>
      </c>
      <c r="G515">
        <f>HYPERLINK("http://lims2/focal_plane_image_series?id=676443393")</f>
        <v>0</v>
      </c>
    </row>
    <row r="516" spans="1:7">
      <c r="A516" s="1">
        <v>1210</v>
      </c>
      <c r="B516" t="s">
        <v>520</v>
      </c>
      <c r="C516" t="s">
        <v>1293</v>
      </c>
      <c r="D516" s="2">
        <v>43173.72263570769</v>
      </c>
      <c r="E516" t="s">
        <v>1552</v>
      </c>
      <c r="F516" t="s">
        <v>1554</v>
      </c>
      <c r="G516">
        <f>HYPERLINK("http://lims2/focal_plane_image_series?id=676442356")</f>
        <v>0</v>
      </c>
    </row>
    <row r="517" spans="1:7">
      <c r="A517" s="1">
        <v>1363</v>
      </c>
      <c r="B517" t="s">
        <v>521</v>
      </c>
      <c r="C517" t="s">
        <v>1294</v>
      </c>
      <c r="D517" s="2">
        <v>43173.74356092655</v>
      </c>
      <c r="E517" t="s">
        <v>1552</v>
      </c>
      <c r="F517" t="s">
        <v>1555</v>
      </c>
      <c r="G517">
        <f>HYPERLINK("http://lims2/focal_plane_image_series?id=676442356")</f>
        <v>0</v>
      </c>
    </row>
    <row r="518" spans="1:7">
      <c r="A518" s="1">
        <v>2230</v>
      </c>
      <c r="B518" t="s">
        <v>522</v>
      </c>
      <c r="C518" t="s">
        <v>1295</v>
      </c>
      <c r="D518" s="2">
        <v>43173.77124850371</v>
      </c>
      <c r="E518" t="s">
        <v>1552</v>
      </c>
      <c r="F518" t="s">
        <v>1555</v>
      </c>
      <c r="G518">
        <f>HYPERLINK("http://lims2/focal_plane_image_series?id=676444089")</f>
        <v>0</v>
      </c>
    </row>
    <row r="519" spans="1:7">
      <c r="A519" s="1">
        <v>1407</v>
      </c>
      <c r="B519" t="s">
        <v>523</v>
      </c>
      <c r="C519" t="s">
        <v>1296</v>
      </c>
      <c r="D519" s="2">
        <v>43173.87197496562</v>
      </c>
      <c r="E519" t="s">
        <v>1552</v>
      </c>
      <c r="F519" t="s">
        <v>1554</v>
      </c>
      <c r="G519">
        <f>HYPERLINK("http://lims2/focal_plane_image_series?id=676444166")</f>
        <v>0</v>
      </c>
    </row>
    <row r="520" spans="1:7">
      <c r="A520" s="1">
        <v>823</v>
      </c>
      <c r="B520" t="s">
        <v>524</v>
      </c>
      <c r="C520" t="s">
        <v>1297</v>
      </c>
      <c r="D520" s="2">
        <v>43173.92749947128</v>
      </c>
      <c r="E520" t="s">
        <v>1553</v>
      </c>
      <c r="G520">
        <f>HYPERLINK("http://lims2/focal_plane_image_series?id=676444204")</f>
        <v>0</v>
      </c>
    </row>
    <row r="521" spans="1:7">
      <c r="A521" s="1">
        <v>2122</v>
      </c>
      <c r="B521" t="s">
        <v>525</v>
      </c>
      <c r="C521" t="s">
        <v>1298</v>
      </c>
      <c r="D521" s="2">
        <v>43173.95181931792</v>
      </c>
      <c r="E521" t="s">
        <v>1552</v>
      </c>
      <c r="F521" t="s">
        <v>1554</v>
      </c>
      <c r="G521">
        <f>HYPERLINK("http://lims2/focal_plane_image_series?id=676444690")</f>
        <v>0</v>
      </c>
    </row>
    <row r="522" spans="1:7">
      <c r="A522" s="1">
        <v>383</v>
      </c>
      <c r="B522" t="s">
        <v>526</v>
      </c>
      <c r="C522" t="s">
        <v>1299</v>
      </c>
      <c r="D522" s="2">
        <v>43173.96913007221</v>
      </c>
      <c r="E522" t="s">
        <v>1553</v>
      </c>
      <c r="G522">
        <f>HYPERLINK("http://lims2/focal_plane_image_series?id=676444690")</f>
        <v>0</v>
      </c>
    </row>
    <row r="523" spans="1:7">
      <c r="A523" s="1">
        <v>300</v>
      </c>
      <c r="B523" t="s">
        <v>527</v>
      </c>
      <c r="C523" t="s">
        <v>1300</v>
      </c>
      <c r="D523" s="2">
        <v>43175.71919743639</v>
      </c>
      <c r="E523" t="s">
        <v>1552</v>
      </c>
      <c r="F523" t="s">
        <v>1555</v>
      </c>
      <c r="G523">
        <f>HYPERLINK("http://lims2/focal_plane_image_series?id=676445436")</f>
        <v>0</v>
      </c>
    </row>
    <row r="524" spans="1:7">
      <c r="A524" s="1">
        <v>657</v>
      </c>
      <c r="B524" t="s">
        <v>528</v>
      </c>
      <c r="C524" t="s">
        <v>1301</v>
      </c>
      <c r="D524" s="2">
        <v>43175.74005809962</v>
      </c>
      <c r="E524" t="s">
        <v>1553</v>
      </c>
      <c r="G524">
        <f>HYPERLINK("http://lims2/focal_plane_image_series?id=676445436")</f>
        <v>0</v>
      </c>
    </row>
    <row r="525" spans="1:7">
      <c r="A525" s="1">
        <v>196</v>
      </c>
      <c r="B525" t="s">
        <v>529</v>
      </c>
      <c r="C525" t="s">
        <v>1302</v>
      </c>
      <c r="D525" s="2">
        <v>43175.76428818489</v>
      </c>
      <c r="E525" t="s">
        <v>1552</v>
      </c>
      <c r="F525" t="s">
        <v>1554</v>
      </c>
      <c r="G525">
        <f>HYPERLINK("http://lims2/focal_plane_image_series?id=676446464")</f>
        <v>0</v>
      </c>
    </row>
    <row r="526" spans="1:7">
      <c r="A526" s="1">
        <v>2975</v>
      </c>
      <c r="B526" t="s">
        <v>530</v>
      </c>
      <c r="C526" t="s">
        <v>1303</v>
      </c>
      <c r="D526" s="2">
        <v>43175.77818533797</v>
      </c>
      <c r="E526" t="s">
        <v>1552</v>
      </c>
      <c r="G526">
        <f>HYPERLINK("http://lims2/focal_plane_image_series?id=676446464")</f>
        <v>0</v>
      </c>
    </row>
    <row r="527" spans="1:7">
      <c r="A527" s="1">
        <v>1635</v>
      </c>
      <c r="B527" t="s">
        <v>531</v>
      </c>
      <c r="C527" t="s">
        <v>1304</v>
      </c>
      <c r="D527" s="2">
        <v>43175.86844227502</v>
      </c>
      <c r="E527" t="s">
        <v>1552</v>
      </c>
      <c r="F527" t="s">
        <v>1555</v>
      </c>
      <c r="G527">
        <f>HYPERLINK("http://lims2/focal_plane_image_series?id=676446708")</f>
        <v>0</v>
      </c>
    </row>
    <row r="528" spans="1:7">
      <c r="A528" s="1">
        <v>2718</v>
      </c>
      <c r="B528" t="s">
        <v>532</v>
      </c>
      <c r="C528" t="s">
        <v>1305</v>
      </c>
      <c r="D528" s="2">
        <v>43175.88233406838</v>
      </c>
      <c r="E528" t="s">
        <v>1552</v>
      </c>
      <c r="F528" t="s">
        <v>1554</v>
      </c>
      <c r="G528">
        <f>HYPERLINK("http://lims2/focal_plane_image_series?id=676446708")</f>
        <v>0</v>
      </c>
    </row>
    <row r="529" spans="1:7">
      <c r="A529" s="1">
        <v>2480</v>
      </c>
      <c r="B529" t="s">
        <v>533</v>
      </c>
      <c r="C529" t="s">
        <v>1306</v>
      </c>
      <c r="D529" s="2">
        <v>43175.91010020742</v>
      </c>
      <c r="E529" t="s">
        <v>1553</v>
      </c>
      <c r="G529">
        <f>HYPERLINK("http://lims2/focal_plane_image_series?id=676446750")</f>
        <v>0</v>
      </c>
    </row>
    <row r="530" spans="1:7">
      <c r="A530" s="1">
        <v>687</v>
      </c>
      <c r="B530" t="s">
        <v>534</v>
      </c>
      <c r="C530" t="s">
        <v>1307</v>
      </c>
      <c r="D530" s="2">
        <v>43178.74691230342</v>
      </c>
      <c r="E530" t="s">
        <v>1552</v>
      </c>
      <c r="F530" t="s">
        <v>1555</v>
      </c>
      <c r="G530">
        <f>HYPERLINK("http://lims2/focal_plane_image_series?id=679170696")</f>
        <v>0</v>
      </c>
    </row>
    <row r="531" spans="1:7">
      <c r="A531" s="1">
        <v>829</v>
      </c>
      <c r="B531" t="s">
        <v>535</v>
      </c>
      <c r="C531" t="s">
        <v>1308</v>
      </c>
      <c r="D531" s="2">
        <v>43178.7608201777</v>
      </c>
      <c r="E531" t="s">
        <v>1552</v>
      </c>
      <c r="F531" t="s">
        <v>1554</v>
      </c>
      <c r="G531">
        <f>HYPERLINK("http://lims2/focal_plane_image_series?id=679170696")</f>
        <v>0</v>
      </c>
    </row>
    <row r="532" spans="1:7">
      <c r="A532" s="1">
        <v>141</v>
      </c>
      <c r="B532" t="s">
        <v>536</v>
      </c>
      <c r="C532" t="s">
        <v>1309</v>
      </c>
      <c r="D532" s="2">
        <v>43178.78857553453</v>
      </c>
      <c r="E532" t="s">
        <v>1552</v>
      </c>
      <c r="F532" t="s">
        <v>1554</v>
      </c>
      <c r="G532">
        <f>HYPERLINK("http://lims2/focal_plane_image_series?id=679141281")</f>
        <v>0</v>
      </c>
    </row>
    <row r="533" spans="1:7">
      <c r="A533" s="1">
        <v>1980</v>
      </c>
      <c r="B533" t="s">
        <v>537</v>
      </c>
      <c r="C533" t="s">
        <v>1310</v>
      </c>
      <c r="D533" s="2">
        <v>43178.87888262275</v>
      </c>
      <c r="E533" t="s">
        <v>1552</v>
      </c>
      <c r="F533" t="s">
        <v>1555</v>
      </c>
      <c r="G533">
        <f>HYPERLINK("http://lims2/focal_plane_image_series?id=679130481")</f>
        <v>0</v>
      </c>
    </row>
    <row r="534" spans="1:7">
      <c r="A534" s="1">
        <v>539</v>
      </c>
      <c r="B534" t="s">
        <v>538</v>
      </c>
      <c r="C534" t="s">
        <v>1311</v>
      </c>
      <c r="D534" s="2">
        <v>43178.91360529162</v>
      </c>
      <c r="E534" t="s">
        <v>1552</v>
      </c>
      <c r="F534" t="s">
        <v>1554</v>
      </c>
      <c r="G534">
        <f>HYPERLINK("http://lims2/focal_plane_image_series?id=679131784")</f>
        <v>0</v>
      </c>
    </row>
    <row r="535" spans="1:7">
      <c r="A535" s="1">
        <v>1982</v>
      </c>
      <c r="B535" t="s">
        <v>539</v>
      </c>
      <c r="C535" t="s">
        <v>1312</v>
      </c>
      <c r="D535" s="2">
        <v>43178.94487213089</v>
      </c>
      <c r="E535" t="s">
        <v>1552</v>
      </c>
      <c r="F535" t="s">
        <v>1554</v>
      </c>
      <c r="G535">
        <f>HYPERLINK("http://lims2/focal_plane_image_series?id=679133277")</f>
        <v>0</v>
      </c>
    </row>
    <row r="536" spans="1:7">
      <c r="A536" s="1">
        <v>498</v>
      </c>
      <c r="B536" t="s">
        <v>540</v>
      </c>
      <c r="C536" t="s">
        <v>1313</v>
      </c>
      <c r="D536" s="2">
        <v>43178.96916890906</v>
      </c>
      <c r="E536" t="s">
        <v>1553</v>
      </c>
      <c r="G536">
        <f>HYPERLINK("http://lims2/focal_plane_image_series?id=679136095")</f>
        <v>0</v>
      </c>
    </row>
    <row r="537" spans="1:7">
      <c r="A537" s="1">
        <v>2426</v>
      </c>
      <c r="B537" t="s">
        <v>541</v>
      </c>
      <c r="C537" t="s">
        <v>1314</v>
      </c>
      <c r="D537" s="2">
        <v>43178.98651618195</v>
      </c>
      <c r="E537" t="s">
        <v>1552</v>
      </c>
      <c r="F537" t="s">
        <v>1554</v>
      </c>
      <c r="G537">
        <f>HYPERLINK("http://lims2/focal_plane_image_series?id=679136095")</f>
        <v>0</v>
      </c>
    </row>
    <row r="538" spans="1:7">
      <c r="A538" s="1">
        <v>696</v>
      </c>
      <c r="B538" t="s">
        <v>542</v>
      </c>
      <c r="C538" t="s">
        <v>1315</v>
      </c>
      <c r="D538" s="2">
        <v>43179.72613185721</v>
      </c>
      <c r="E538" t="s">
        <v>1552</v>
      </c>
      <c r="G538">
        <f>HYPERLINK("http://lims2/focal_plane_image_series?id=679137759")</f>
        <v>0</v>
      </c>
    </row>
    <row r="539" spans="1:7">
      <c r="A539" s="1">
        <v>92</v>
      </c>
      <c r="B539" t="s">
        <v>543</v>
      </c>
      <c r="C539" t="s">
        <v>1316</v>
      </c>
      <c r="D539" s="2">
        <v>43179.74346388967</v>
      </c>
      <c r="E539" t="s">
        <v>1552</v>
      </c>
      <c r="G539">
        <f>HYPERLINK("http://lims2/focal_plane_image_series?id=679137759")</f>
        <v>0</v>
      </c>
    </row>
    <row r="540" spans="1:7">
      <c r="A540" s="1">
        <v>1029</v>
      </c>
      <c r="B540" t="s">
        <v>544</v>
      </c>
      <c r="C540" t="s">
        <v>1317</v>
      </c>
      <c r="D540" s="2">
        <v>43179.76082955742</v>
      </c>
      <c r="E540" t="s">
        <v>1552</v>
      </c>
      <c r="G540">
        <f>HYPERLINK("http://lims2/focal_plane_image_series?id=679139186")</f>
        <v>0</v>
      </c>
    </row>
    <row r="541" spans="1:7">
      <c r="A541" s="1">
        <v>1085</v>
      </c>
      <c r="B541" t="s">
        <v>545</v>
      </c>
      <c r="C541" t="s">
        <v>1318</v>
      </c>
      <c r="D541" s="2">
        <v>43179.85117212014</v>
      </c>
      <c r="E541" t="s">
        <v>1552</v>
      </c>
      <c r="G541">
        <f>HYPERLINK("http://lims2/focal_plane_image_series?id=679142694")</f>
        <v>0</v>
      </c>
    </row>
    <row r="542" spans="1:7">
      <c r="A542" s="1">
        <v>523</v>
      </c>
      <c r="B542" t="s">
        <v>546</v>
      </c>
      <c r="C542" t="s">
        <v>1319</v>
      </c>
      <c r="D542" s="2">
        <v>43179.87193404754</v>
      </c>
      <c r="E542" t="s">
        <v>1552</v>
      </c>
      <c r="G542">
        <f>HYPERLINK("http://lims2/focal_plane_image_series?id=679144575")</f>
        <v>0</v>
      </c>
    </row>
    <row r="543" spans="1:7">
      <c r="A543" s="1">
        <v>2070</v>
      </c>
      <c r="B543" t="s">
        <v>547</v>
      </c>
      <c r="C543" t="s">
        <v>1320</v>
      </c>
      <c r="D543" s="2">
        <v>43179.89968963772</v>
      </c>
      <c r="E543" t="s">
        <v>1552</v>
      </c>
      <c r="G543">
        <f>HYPERLINK("http://lims2/focal_plane_image_series?id=679147671")</f>
        <v>0</v>
      </c>
    </row>
    <row r="544" spans="1:7">
      <c r="A544" s="1">
        <v>2714</v>
      </c>
      <c r="B544" t="s">
        <v>548</v>
      </c>
      <c r="C544" t="s">
        <v>1321</v>
      </c>
      <c r="D544" s="2">
        <v>43179.94153157892</v>
      </c>
      <c r="E544" t="s">
        <v>1553</v>
      </c>
      <c r="G544">
        <f>HYPERLINK("http://lims2/focal_plane_image_series?id=679164006")</f>
        <v>0</v>
      </c>
    </row>
    <row r="545" spans="1:7">
      <c r="A545" s="1">
        <v>181</v>
      </c>
      <c r="B545" t="s">
        <v>549</v>
      </c>
      <c r="C545" t="s">
        <v>1322</v>
      </c>
      <c r="D545" s="2">
        <v>43179.95879866939</v>
      </c>
      <c r="E545" t="s">
        <v>1552</v>
      </c>
      <c r="F545" t="s">
        <v>1555</v>
      </c>
      <c r="G545">
        <f>HYPERLINK("http://lims2/focal_plane_image_series?id=679164006")</f>
        <v>0</v>
      </c>
    </row>
    <row r="546" spans="1:7">
      <c r="A546" s="1">
        <v>2169</v>
      </c>
      <c r="B546" t="s">
        <v>550</v>
      </c>
      <c r="C546" t="s">
        <v>1323</v>
      </c>
      <c r="D546" s="2">
        <v>43179.98653603214</v>
      </c>
      <c r="E546" t="s">
        <v>1552</v>
      </c>
      <c r="F546" t="s">
        <v>1555</v>
      </c>
      <c r="G546">
        <f>HYPERLINK("http://lims2/focal_plane_image_series?id=679164006")</f>
        <v>0</v>
      </c>
    </row>
    <row r="547" spans="1:7">
      <c r="A547" s="1">
        <v>2194</v>
      </c>
      <c r="B547" t="s">
        <v>551</v>
      </c>
      <c r="C547" t="s">
        <v>1324</v>
      </c>
      <c r="D547" s="2">
        <v>43180.01435275831</v>
      </c>
      <c r="E547" t="s">
        <v>1552</v>
      </c>
      <c r="F547" t="s">
        <v>1555</v>
      </c>
      <c r="G547">
        <f>HYPERLINK("http://lims2/focal_plane_image_series?id=679164006")</f>
        <v>0</v>
      </c>
    </row>
    <row r="548" spans="1:7">
      <c r="A548" s="1">
        <v>1461</v>
      </c>
      <c r="B548" t="s">
        <v>552</v>
      </c>
      <c r="C548" t="s">
        <v>1325</v>
      </c>
      <c r="D548" s="2">
        <v>43180.04216646394</v>
      </c>
      <c r="E548" t="s">
        <v>1552</v>
      </c>
      <c r="F548" t="s">
        <v>1555</v>
      </c>
      <c r="G548">
        <f>HYPERLINK("http://lims2/focal_plane_image_series?id=679164006")</f>
        <v>0</v>
      </c>
    </row>
    <row r="549" spans="1:7">
      <c r="A549" s="1">
        <v>2833</v>
      </c>
      <c r="B549" t="s">
        <v>553</v>
      </c>
      <c r="C549" t="s">
        <v>1326</v>
      </c>
      <c r="D549" s="2">
        <v>43180.07335077684</v>
      </c>
      <c r="E549" t="s">
        <v>1552</v>
      </c>
      <c r="F549" t="s">
        <v>1555</v>
      </c>
      <c r="G549">
        <f>HYPERLINK("http://lims2/focal_plane_image_series?id=679164006")</f>
        <v>0</v>
      </c>
    </row>
    <row r="550" spans="1:7">
      <c r="A550" s="1">
        <v>586</v>
      </c>
      <c r="B550" t="s">
        <v>554</v>
      </c>
      <c r="C550" t="s">
        <v>1327</v>
      </c>
      <c r="D550" s="2">
        <v>43180.85111515754</v>
      </c>
      <c r="E550" t="s">
        <v>1552</v>
      </c>
      <c r="G550">
        <f>HYPERLINK("http://lims2/focal_plane_image_series?id=679152970")</f>
        <v>0</v>
      </c>
    </row>
    <row r="551" spans="1:7">
      <c r="A551" s="1">
        <v>392</v>
      </c>
      <c r="B551" t="s">
        <v>555</v>
      </c>
      <c r="C551" t="s">
        <v>1328</v>
      </c>
      <c r="D551" s="2">
        <v>43180.88586038871</v>
      </c>
      <c r="E551" t="s">
        <v>1553</v>
      </c>
      <c r="G551">
        <f>HYPERLINK("http://lims2/focal_plane_image_series?id=679153106")</f>
        <v>0</v>
      </c>
    </row>
    <row r="552" spans="1:7">
      <c r="A552" s="1">
        <v>1577</v>
      </c>
      <c r="B552" t="s">
        <v>556</v>
      </c>
      <c r="C552" t="s">
        <v>1329</v>
      </c>
      <c r="D552" s="2">
        <v>43180.91710613423</v>
      </c>
      <c r="E552" t="s">
        <v>1553</v>
      </c>
      <c r="G552">
        <f>HYPERLINK("http://lims2/focal_plane_image_series?id=679153789")</f>
        <v>0</v>
      </c>
    </row>
    <row r="553" spans="1:7">
      <c r="A553" s="1">
        <v>127</v>
      </c>
      <c r="B553" t="s">
        <v>557</v>
      </c>
      <c r="C553" t="s">
        <v>1330</v>
      </c>
      <c r="D553" s="2">
        <v>43180.94140039948</v>
      </c>
      <c r="E553" t="s">
        <v>1552</v>
      </c>
      <c r="G553">
        <f>HYPERLINK("http://lims2/focal_plane_image_series?id=679153880")</f>
        <v>0</v>
      </c>
    </row>
    <row r="554" spans="1:7">
      <c r="A554" s="1">
        <v>2209</v>
      </c>
      <c r="B554" t="s">
        <v>558</v>
      </c>
      <c r="C554" t="s">
        <v>1331</v>
      </c>
      <c r="D554" s="2">
        <v>43180.97961816214</v>
      </c>
      <c r="E554" t="s">
        <v>1553</v>
      </c>
      <c r="G554">
        <f>HYPERLINK("http://lims2/focal_plane_image_series?id=679154983")</f>
        <v>0</v>
      </c>
    </row>
    <row r="555" spans="1:7">
      <c r="A555" s="1">
        <v>564</v>
      </c>
      <c r="B555" t="s">
        <v>559</v>
      </c>
      <c r="C555" t="s">
        <v>1332</v>
      </c>
      <c r="D555" s="2">
        <v>43186.73654678073</v>
      </c>
      <c r="E555" t="s">
        <v>1553</v>
      </c>
      <c r="G555">
        <f>HYPERLINK("http://lims2/focal_plane_image_series?id=681789481")</f>
        <v>0</v>
      </c>
    </row>
    <row r="556" spans="1:7">
      <c r="A556" s="1">
        <v>2264</v>
      </c>
      <c r="B556" t="s">
        <v>560</v>
      </c>
      <c r="C556" t="s">
        <v>1333</v>
      </c>
      <c r="D556" s="2">
        <v>43186.75390429244</v>
      </c>
      <c r="E556" t="s">
        <v>1552</v>
      </c>
      <c r="G556">
        <f>HYPERLINK("http://lims2/focal_plane_image_series?id=681789481")</f>
        <v>0</v>
      </c>
    </row>
    <row r="557" spans="1:7">
      <c r="A557" s="1">
        <v>368</v>
      </c>
      <c r="B557" t="s">
        <v>561</v>
      </c>
      <c r="C557" t="s">
        <v>1334</v>
      </c>
      <c r="D557" s="2">
        <v>43186.76427091385</v>
      </c>
      <c r="E557" t="s">
        <v>1552</v>
      </c>
      <c r="G557">
        <f>HYPERLINK("http://lims2/focal_plane_image_series?id=681789481")</f>
        <v>0</v>
      </c>
    </row>
    <row r="558" spans="1:7">
      <c r="A558" s="1">
        <v>2450</v>
      </c>
      <c r="B558" t="s">
        <v>562</v>
      </c>
      <c r="C558" t="s">
        <v>1335</v>
      </c>
      <c r="D558" s="2">
        <v>43186.86155927222</v>
      </c>
      <c r="E558" t="s">
        <v>1552</v>
      </c>
      <c r="F558" t="s">
        <v>1555</v>
      </c>
      <c r="G558">
        <f>HYPERLINK("http://lims2/focal_plane_image_series?id=681806045")</f>
        <v>0</v>
      </c>
    </row>
    <row r="559" spans="1:7">
      <c r="A559" s="1">
        <v>693</v>
      </c>
      <c r="B559" t="s">
        <v>563</v>
      </c>
      <c r="C559" t="s">
        <v>1336</v>
      </c>
      <c r="D559" s="2">
        <v>43186.88239706572</v>
      </c>
      <c r="E559" t="s">
        <v>1552</v>
      </c>
      <c r="F559" t="s">
        <v>1555</v>
      </c>
      <c r="G559">
        <f>HYPERLINK("http://lims2/focal_plane_image_series?id=681806045")</f>
        <v>0</v>
      </c>
    </row>
    <row r="560" spans="1:7">
      <c r="A560" s="1">
        <v>1285</v>
      </c>
      <c r="B560" t="s">
        <v>564</v>
      </c>
      <c r="C560" t="s">
        <v>1337</v>
      </c>
      <c r="D560" s="2">
        <v>43186.90322333261</v>
      </c>
      <c r="E560" t="s">
        <v>1552</v>
      </c>
      <c r="G560">
        <f>HYPERLINK("http://lims2/focal_plane_image_series?id=681806045")</f>
        <v>0</v>
      </c>
    </row>
    <row r="561" spans="1:7">
      <c r="A561" s="1">
        <v>1100</v>
      </c>
      <c r="B561" t="s">
        <v>565</v>
      </c>
      <c r="C561" t="s">
        <v>1338</v>
      </c>
      <c r="D561" s="2">
        <v>43186.9240520144</v>
      </c>
      <c r="E561" t="s">
        <v>1552</v>
      </c>
      <c r="F561" t="s">
        <v>1555</v>
      </c>
      <c r="G561">
        <f>HYPERLINK("http://lims2/focal_plane_image_series?id=681806045")</f>
        <v>0</v>
      </c>
    </row>
    <row r="562" spans="1:7">
      <c r="A562" s="1">
        <v>2983</v>
      </c>
      <c r="B562" t="s">
        <v>566</v>
      </c>
      <c r="C562" t="s">
        <v>1339</v>
      </c>
      <c r="D562" s="2">
        <v>43186.95878190076</v>
      </c>
      <c r="E562" t="s">
        <v>1553</v>
      </c>
      <c r="G562">
        <f>HYPERLINK("http://lims2/focal_plane_image_series?id=681806045")</f>
        <v>0</v>
      </c>
    </row>
    <row r="563" spans="1:7">
      <c r="A563" s="1">
        <v>580</v>
      </c>
      <c r="B563" t="s">
        <v>567</v>
      </c>
      <c r="C563" t="s">
        <v>1340</v>
      </c>
      <c r="D563" s="2">
        <v>43195.87197233428</v>
      </c>
      <c r="E563" t="s">
        <v>1552</v>
      </c>
      <c r="G563">
        <f>HYPERLINK("http://lims2/focal_plane_image_series?id=681790855")</f>
        <v>0</v>
      </c>
    </row>
    <row r="564" spans="1:7">
      <c r="A564" s="1">
        <v>2993</v>
      </c>
      <c r="B564" t="s">
        <v>568</v>
      </c>
      <c r="C564" t="s">
        <v>1341</v>
      </c>
      <c r="D564" s="2">
        <v>43196.69843619162</v>
      </c>
      <c r="E564" t="s">
        <v>1553</v>
      </c>
      <c r="G564">
        <f>HYPERLINK("http://lims2/focal_plane_image_series?id=681791693")</f>
        <v>0</v>
      </c>
    </row>
    <row r="565" spans="1:7">
      <c r="A565" s="1">
        <v>2629</v>
      </c>
      <c r="B565" t="s">
        <v>569</v>
      </c>
      <c r="C565" t="s">
        <v>1342</v>
      </c>
      <c r="D565" s="2">
        <v>43196.81296619534</v>
      </c>
      <c r="E565" t="s">
        <v>1552</v>
      </c>
      <c r="G565">
        <f>HYPERLINK("http://lims2/focal_plane_image_series?id=681792957")</f>
        <v>0</v>
      </c>
    </row>
    <row r="566" spans="1:7">
      <c r="A566" s="1">
        <v>728</v>
      </c>
      <c r="B566" t="s">
        <v>570</v>
      </c>
      <c r="C566" t="s">
        <v>1343</v>
      </c>
      <c r="D566" s="2">
        <v>43196.75746711558</v>
      </c>
      <c r="E566" t="s">
        <v>1552</v>
      </c>
      <c r="G566">
        <f>HYPERLINK("http://lims2/focal_plane_image_series?id=681793443")</f>
        <v>0</v>
      </c>
    </row>
    <row r="567" spans="1:7">
      <c r="A567" s="1">
        <v>2861</v>
      </c>
      <c r="B567" t="s">
        <v>571</v>
      </c>
      <c r="C567" t="s">
        <v>1344</v>
      </c>
      <c r="D567" s="2">
        <v>43196.7748124779</v>
      </c>
      <c r="E567" t="s">
        <v>1552</v>
      </c>
      <c r="G567">
        <f>HYPERLINK("http://lims2/focal_plane_image_series?id=681793443")</f>
        <v>0</v>
      </c>
    </row>
    <row r="568" spans="1:7">
      <c r="A568" s="1">
        <v>2627</v>
      </c>
      <c r="B568" t="s">
        <v>572</v>
      </c>
      <c r="C568" t="s">
        <v>1345</v>
      </c>
      <c r="D568" s="2">
        <v>43189.73302132579</v>
      </c>
      <c r="E568" t="s">
        <v>1552</v>
      </c>
      <c r="G568">
        <f>HYPERLINK("http://lims2/focal_plane_image_series?id=681793482")</f>
        <v>0</v>
      </c>
    </row>
    <row r="569" spans="1:7">
      <c r="A569" s="1">
        <v>1362</v>
      </c>
      <c r="B569" t="s">
        <v>573</v>
      </c>
      <c r="C569" t="s">
        <v>1346</v>
      </c>
      <c r="D569" s="2">
        <v>43189.74693413122</v>
      </c>
      <c r="E569" t="s">
        <v>1553</v>
      </c>
      <c r="G569">
        <f>HYPERLINK("http://lims2/focal_plane_image_series?id=681793482")</f>
        <v>0</v>
      </c>
    </row>
    <row r="570" spans="1:7">
      <c r="A570" s="1">
        <v>1426</v>
      </c>
      <c r="B570" t="s">
        <v>574</v>
      </c>
      <c r="C570" t="s">
        <v>1347</v>
      </c>
      <c r="D570" s="2">
        <v>43189.78521602184</v>
      </c>
      <c r="E570" t="s">
        <v>1553</v>
      </c>
      <c r="G570">
        <f>HYPERLINK("http://lims2/focal_plane_image_series?id=681793501")</f>
        <v>0</v>
      </c>
    </row>
    <row r="571" spans="1:7">
      <c r="A571" s="1">
        <v>2444</v>
      </c>
      <c r="B571" t="s">
        <v>575</v>
      </c>
      <c r="C571" t="s">
        <v>1348</v>
      </c>
      <c r="D571" s="2">
        <v>43189.86497947992</v>
      </c>
      <c r="E571" t="s">
        <v>1552</v>
      </c>
      <c r="G571">
        <f>HYPERLINK("http://lims2/focal_plane_image_series?id=681795088")</f>
        <v>0</v>
      </c>
    </row>
    <row r="572" spans="1:7">
      <c r="A572" s="1">
        <v>1524</v>
      </c>
      <c r="B572" t="s">
        <v>576</v>
      </c>
      <c r="C572" t="s">
        <v>1349</v>
      </c>
      <c r="D572" s="2">
        <v>43189.88239743109</v>
      </c>
      <c r="E572" t="s">
        <v>1552</v>
      </c>
      <c r="G572">
        <f>HYPERLINK("http://lims2/focal_plane_image_series?id=681795088")</f>
        <v>0</v>
      </c>
    </row>
    <row r="573" spans="1:7">
      <c r="A573" s="1">
        <v>1762</v>
      </c>
      <c r="B573" t="s">
        <v>577</v>
      </c>
      <c r="C573" t="s">
        <v>1350</v>
      </c>
      <c r="D573" s="2">
        <v>43189.92056761593</v>
      </c>
      <c r="E573" t="s">
        <v>1552</v>
      </c>
      <c r="G573">
        <f>HYPERLINK("http://lims2/focal_plane_image_series?id=681795877")</f>
        <v>0</v>
      </c>
    </row>
    <row r="574" spans="1:7">
      <c r="A574" s="1">
        <v>2379</v>
      </c>
      <c r="B574" t="s">
        <v>578</v>
      </c>
      <c r="C574" t="s">
        <v>1351</v>
      </c>
      <c r="D574" s="2">
        <v>43189.93444376256</v>
      </c>
      <c r="E574" t="s">
        <v>1552</v>
      </c>
      <c r="G574">
        <f>HYPERLINK("http://lims2/focal_plane_image_series?id=681795877")</f>
        <v>0</v>
      </c>
    </row>
    <row r="575" spans="1:7">
      <c r="A575" s="1">
        <v>2494</v>
      </c>
      <c r="B575" t="s">
        <v>579</v>
      </c>
      <c r="C575" t="s">
        <v>1352</v>
      </c>
      <c r="D575" s="2">
        <v>43192.72267954876</v>
      </c>
      <c r="E575" t="s">
        <v>1553</v>
      </c>
      <c r="G575">
        <f>HYPERLINK("http://lims2/focal_plane_image_series?id=684915259")</f>
        <v>0</v>
      </c>
    </row>
    <row r="576" spans="1:7">
      <c r="A576" s="1">
        <v>1667</v>
      </c>
      <c r="B576" t="s">
        <v>580</v>
      </c>
      <c r="C576" t="s">
        <v>1353</v>
      </c>
      <c r="D576" s="2">
        <v>43192.73995927877</v>
      </c>
      <c r="E576" t="s">
        <v>1553</v>
      </c>
      <c r="G576">
        <f>HYPERLINK("http://lims2/focal_plane_image_series?id=684915259")</f>
        <v>0</v>
      </c>
    </row>
    <row r="577" spans="1:7">
      <c r="A577" s="1">
        <v>1707</v>
      </c>
      <c r="B577" t="s">
        <v>581</v>
      </c>
      <c r="C577" t="s">
        <v>1354</v>
      </c>
      <c r="D577" s="2">
        <v>43192.84411808736</v>
      </c>
      <c r="E577" t="s">
        <v>1552</v>
      </c>
      <c r="G577">
        <f>HYPERLINK("http://lims2/focal_plane_image_series?id=684922086")</f>
        <v>0</v>
      </c>
    </row>
    <row r="578" spans="1:7">
      <c r="A578" s="1">
        <v>2338</v>
      </c>
      <c r="B578" t="s">
        <v>582</v>
      </c>
      <c r="C578" t="s">
        <v>1355</v>
      </c>
      <c r="D578" s="2">
        <v>43192.86847157183</v>
      </c>
      <c r="E578" t="s">
        <v>1553</v>
      </c>
      <c r="G578">
        <f>HYPERLINK("http://lims2/focal_plane_image_series?id=684922086")</f>
        <v>0</v>
      </c>
    </row>
    <row r="579" spans="1:7">
      <c r="A579" s="1">
        <v>2529</v>
      </c>
      <c r="B579" t="s">
        <v>583</v>
      </c>
      <c r="C579" t="s">
        <v>1356</v>
      </c>
      <c r="D579" s="2">
        <v>43192.89969368199</v>
      </c>
      <c r="E579" t="s">
        <v>1553</v>
      </c>
      <c r="G579">
        <f>HYPERLINK("http://lims2/focal_plane_image_series?id=684923692")</f>
        <v>0</v>
      </c>
    </row>
    <row r="580" spans="1:7">
      <c r="A580" s="1">
        <v>2345</v>
      </c>
      <c r="B580" t="s">
        <v>584</v>
      </c>
      <c r="C580" t="s">
        <v>1357</v>
      </c>
      <c r="D580" s="2">
        <v>43192.95530406647</v>
      </c>
      <c r="E580" t="s">
        <v>1553</v>
      </c>
      <c r="G580">
        <f>HYPERLINK("http://lims2/focal_plane_image_series?id=684925416")</f>
        <v>0</v>
      </c>
    </row>
    <row r="581" spans="1:7">
      <c r="A581" s="1">
        <v>2378</v>
      </c>
      <c r="B581" t="s">
        <v>585</v>
      </c>
      <c r="C581" t="s">
        <v>1358</v>
      </c>
      <c r="D581" s="2">
        <v>43193.71225516704</v>
      </c>
      <c r="E581" t="s">
        <v>1553</v>
      </c>
      <c r="G581">
        <f>HYPERLINK("http://lims2/focal_plane_image_series?id=684926083")</f>
        <v>0</v>
      </c>
    </row>
    <row r="582" spans="1:7">
      <c r="A582" s="1">
        <v>797</v>
      </c>
      <c r="B582" t="s">
        <v>586</v>
      </c>
      <c r="C582" t="s">
        <v>1359</v>
      </c>
      <c r="D582" s="2">
        <v>43193.72613473377</v>
      </c>
      <c r="E582" t="s">
        <v>1552</v>
      </c>
      <c r="G582">
        <f>HYPERLINK("http://lims2/focal_plane_image_series?id=684926083")</f>
        <v>0</v>
      </c>
    </row>
    <row r="583" spans="1:7">
      <c r="A583" s="1">
        <v>3004</v>
      </c>
      <c r="B583" t="s">
        <v>587</v>
      </c>
      <c r="C583" t="s">
        <v>1360</v>
      </c>
      <c r="D583" s="2">
        <v>43193.85471148707</v>
      </c>
      <c r="E583" t="s">
        <v>1552</v>
      </c>
      <c r="G583">
        <f>HYPERLINK("http://lims2/focal_plane_image_series?id=684928174")</f>
        <v>0</v>
      </c>
    </row>
    <row r="584" spans="1:7">
      <c r="A584" s="1">
        <v>1885</v>
      </c>
      <c r="B584" t="s">
        <v>588</v>
      </c>
      <c r="C584" t="s">
        <v>1361</v>
      </c>
      <c r="D584" s="2">
        <v>43193.88929916134</v>
      </c>
      <c r="E584" t="s">
        <v>1552</v>
      </c>
      <c r="G584">
        <f>HYPERLINK("http://lims2/focal_plane_image_series?id=684930532")</f>
        <v>0</v>
      </c>
    </row>
    <row r="585" spans="1:7">
      <c r="A585" s="1">
        <v>2084</v>
      </c>
      <c r="B585" t="s">
        <v>589</v>
      </c>
      <c r="C585" t="s">
        <v>1362</v>
      </c>
      <c r="D585" s="2">
        <v>43193.91011364074</v>
      </c>
      <c r="E585" t="s">
        <v>1553</v>
      </c>
      <c r="G585">
        <f>HYPERLINK("http://lims2/focal_plane_image_series?id=684932728")</f>
        <v>0</v>
      </c>
    </row>
    <row r="586" spans="1:7">
      <c r="A586" s="1">
        <v>443</v>
      </c>
      <c r="B586" t="s">
        <v>590</v>
      </c>
      <c r="C586" t="s">
        <v>1363</v>
      </c>
      <c r="D586" s="2">
        <v>43193.96220319738</v>
      </c>
      <c r="E586" t="s">
        <v>1552</v>
      </c>
      <c r="G586">
        <f>HYPERLINK("http://lims2/focal_plane_image_series?id=684937270")</f>
        <v>0</v>
      </c>
    </row>
    <row r="587" spans="1:7">
      <c r="A587" s="1">
        <v>1357</v>
      </c>
      <c r="B587" t="s">
        <v>591</v>
      </c>
      <c r="C587" t="s">
        <v>1364</v>
      </c>
      <c r="D587" s="2">
        <v>43194.72264218737</v>
      </c>
      <c r="E587" t="s">
        <v>1552</v>
      </c>
      <c r="G587">
        <f>HYPERLINK("http://lims2/focal_plane_image_series?id=684938752")</f>
        <v>0</v>
      </c>
    </row>
    <row r="588" spans="1:7">
      <c r="A588" s="1">
        <v>2220</v>
      </c>
      <c r="B588" t="s">
        <v>592</v>
      </c>
      <c r="C588" t="s">
        <v>1365</v>
      </c>
      <c r="D588" s="2">
        <v>43194.7365211861</v>
      </c>
      <c r="E588" t="s">
        <v>1552</v>
      </c>
      <c r="G588">
        <f>HYPERLINK("http://lims2/focal_plane_image_series?id=684938752")</f>
        <v>0</v>
      </c>
    </row>
    <row r="589" spans="1:7">
      <c r="A589" s="1">
        <v>101</v>
      </c>
      <c r="B589" t="s">
        <v>593</v>
      </c>
      <c r="C589" t="s">
        <v>1366</v>
      </c>
      <c r="D589" s="2">
        <v>43194.76782035465</v>
      </c>
      <c r="E589" t="s">
        <v>1552</v>
      </c>
      <c r="G589">
        <f>HYPERLINK("http://lims2/focal_plane_image_series?id=684943453")</f>
        <v>0</v>
      </c>
    </row>
    <row r="590" spans="1:7">
      <c r="A590" s="1">
        <v>2762</v>
      </c>
      <c r="B590" t="s">
        <v>594</v>
      </c>
      <c r="C590" t="s">
        <v>1367</v>
      </c>
      <c r="D590" s="2">
        <v>43194.78860818812</v>
      </c>
      <c r="E590" t="s">
        <v>1552</v>
      </c>
      <c r="G590">
        <f>HYPERLINK("http://lims2/focal_plane_image_series?id=684943453")</f>
        <v>0</v>
      </c>
    </row>
    <row r="591" spans="1:7">
      <c r="A591" s="1">
        <v>1624</v>
      </c>
      <c r="B591" t="s">
        <v>595</v>
      </c>
      <c r="C591" t="s">
        <v>1368</v>
      </c>
      <c r="D591" s="2">
        <v>43194.86152401005</v>
      </c>
      <c r="E591" t="s">
        <v>1552</v>
      </c>
      <c r="G591">
        <f>HYPERLINK("http://lims2/focal_plane_image_series?id=684946973")</f>
        <v>0</v>
      </c>
    </row>
    <row r="592" spans="1:7">
      <c r="A592" s="1">
        <v>2207</v>
      </c>
      <c r="B592" t="s">
        <v>596</v>
      </c>
      <c r="C592" t="s">
        <v>1369</v>
      </c>
      <c r="D592" s="2">
        <v>43194.87540873953</v>
      </c>
      <c r="E592" t="s">
        <v>1552</v>
      </c>
      <c r="G592">
        <f>HYPERLINK("http://lims2/focal_plane_image_series?id=684946973")</f>
        <v>0</v>
      </c>
    </row>
    <row r="593" spans="1:7">
      <c r="A593" s="1">
        <v>1801</v>
      </c>
      <c r="B593" t="s">
        <v>597</v>
      </c>
      <c r="C593" t="s">
        <v>1370</v>
      </c>
      <c r="D593" s="2">
        <v>43194.92057616232</v>
      </c>
      <c r="E593" t="s">
        <v>1553</v>
      </c>
      <c r="G593">
        <f>HYPERLINK("http://lims2/focal_plane_image_series?id=684948710")</f>
        <v>0</v>
      </c>
    </row>
    <row r="594" spans="1:7">
      <c r="A594" s="1">
        <v>1629</v>
      </c>
      <c r="B594" t="s">
        <v>598</v>
      </c>
      <c r="C594" t="s">
        <v>1371</v>
      </c>
      <c r="D594" s="2">
        <v>43194.95525571999</v>
      </c>
      <c r="E594" t="s">
        <v>1552</v>
      </c>
      <c r="G594">
        <f>HYPERLINK("http://lims2/focal_plane_image_series?id=684950644")</f>
        <v>0</v>
      </c>
    </row>
    <row r="595" spans="1:7">
      <c r="A595" s="1">
        <v>776</v>
      </c>
      <c r="B595" t="s">
        <v>599</v>
      </c>
      <c r="C595" t="s">
        <v>1372</v>
      </c>
      <c r="D595" s="2">
        <v>43196.7122348356</v>
      </c>
      <c r="E595" t="s">
        <v>1553</v>
      </c>
      <c r="G595">
        <f>HYPERLINK("http://lims2/focal_plane_image_series?id=684955383")</f>
        <v>0</v>
      </c>
    </row>
    <row r="596" spans="1:7">
      <c r="A596" s="1">
        <v>1936</v>
      </c>
      <c r="B596" t="s">
        <v>600</v>
      </c>
      <c r="C596" t="s">
        <v>1373</v>
      </c>
      <c r="D596" s="2">
        <v>43196.72613127549</v>
      </c>
      <c r="E596" t="s">
        <v>1553</v>
      </c>
      <c r="G596">
        <f>HYPERLINK("http://lims2/focal_plane_image_series?id=684955383")</f>
        <v>0</v>
      </c>
    </row>
    <row r="597" spans="1:7">
      <c r="A597" s="1">
        <v>1020</v>
      </c>
      <c r="B597" t="s">
        <v>601</v>
      </c>
      <c r="C597" t="s">
        <v>1374</v>
      </c>
      <c r="D597" s="2">
        <v>43196.75737710195</v>
      </c>
      <c r="E597" t="s">
        <v>1553</v>
      </c>
      <c r="G597">
        <f>HYPERLINK("http://lims2/focal_plane_image_series?id=684960512")</f>
        <v>0</v>
      </c>
    </row>
    <row r="598" spans="1:7">
      <c r="A598" s="1">
        <v>1451</v>
      </c>
      <c r="B598" t="s">
        <v>602</v>
      </c>
      <c r="C598" t="s">
        <v>1375</v>
      </c>
      <c r="D598" s="2">
        <v>43196.87200020822</v>
      </c>
      <c r="E598" t="s">
        <v>1552</v>
      </c>
      <c r="G598">
        <f>HYPERLINK("http://lims2/focal_plane_image_series?id=684962643")</f>
        <v>0</v>
      </c>
    </row>
    <row r="599" spans="1:7">
      <c r="A599" s="1">
        <v>1116</v>
      </c>
      <c r="B599" t="s">
        <v>603</v>
      </c>
      <c r="C599" t="s">
        <v>1376</v>
      </c>
      <c r="D599" s="2">
        <v>43196.89279090826</v>
      </c>
      <c r="E599" t="s">
        <v>1553</v>
      </c>
      <c r="G599">
        <f>HYPERLINK("http://lims2/focal_plane_image_series?id=684962643")</f>
        <v>0</v>
      </c>
    </row>
    <row r="600" spans="1:7">
      <c r="A600" s="1">
        <v>20</v>
      </c>
      <c r="B600" t="s">
        <v>604</v>
      </c>
      <c r="C600" t="s">
        <v>1377</v>
      </c>
      <c r="D600" s="2">
        <v>43196.90673585789</v>
      </c>
      <c r="E600" t="s">
        <v>1552</v>
      </c>
      <c r="G600">
        <f>HYPERLINK("http://lims2/focal_plane_image_series?id=684962643")</f>
        <v>0</v>
      </c>
    </row>
    <row r="601" spans="1:7">
      <c r="A601" s="1">
        <v>1917</v>
      </c>
      <c r="B601" t="s">
        <v>605</v>
      </c>
      <c r="C601" t="s">
        <v>1378</v>
      </c>
      <c r="D601" s="2">
        <v>43196.92409047636</v>
      </c>
      <c r="E601" t="s">
        <v>1552</v>
      </c>
      <c r="G601">
        <f>HYPERLINK("http://lims2/focal_plane_image_series?id=684962643")</f>
        <v>0</v>
      </c>
    </row>
    <row r="602" spans="1:7">
      <c r="A602" s="1">
        <v>624</v>
      </c>
      <c r="B602" t="s">
        <v>606</v>
      </c>
      <c r="C602" t="s">
        <v>1379</v>
      </c>
      <c r="D602" s="2">
        <v>43196.96228225379</v>
      </c>
      <c r="E602" t="s">
        <v>1552</v>
      </c>
      <c r="G602">
        <f>HYPERLINK("http://lims2/focal_plane_image_series?id=684964771")</f>
        <v>0</v>
      </c>
    </row>
    <row r="603" spans="1:7">
      <c r="A603" s="1">
        <v>968</v>
      </c>
      <c r="B603" t="s">
        <v>607</v>
      </c>
      <c r="C603" t="s">
        <v>1380</v>
      </c>
      <c r="D603" s="2">
        <v>43199.71925363374</v>
      </c>
      <c r="E603" t="s">
        <v>1553</v>
      </c>
      <c r="G603">
        <f>HYPERLINK("http://lims2/focal_plane_image_series?id=688052069")</f>
        <v>0</v>
      </c>
    </row>
    <row r="604" spans="1:7">
      <c r="A604" s="1">
        <v>256</v>
      </c>
      <c r="B604" t="s">
        <v>608</v>
      </c>
      <c r="C604" t="s">
        <v>1381</v>
      </c>
      <c r="D604" s="2">
        <v>43199.73657527928</v>
      </c>
      <c r="E604" t="s">
        <v>1552</v>
      </c>
      <c r="G604">
        <f>HYPERLINK("http://lims2/focal_plane_image_series?id=688052069")</f>
        <v>0</v>
      </c>
    </row>
    <row r="605" spans="1:7">
      <c r="A605" s="1">
        <v>1289</v>
      </c>
      <c r="B605" t="s">
        <v>609</v>
      </c>
      <c r="C605" t="s">
        <v>1382</v>
      </c>
      <c r="D605" s="2">
        <v>43199.76432760921</v>
      </c>
      <c r="E605" t="s">
        <v>1552</v>
      </c>
      <c r="G605">
        <f>HYPERLINK("http://lims2/focal_plane_image_series?id=688052161")</f>
        <v>0</v>
      </c>
    </row>
    <row r="606" spans="1:7">
      <c r="A606" s="1">
        <v>606</v>
      </c>
      <c r="B606" t="s">
        <v>610</v>
      </c>
      <c r="C606" t="s">
        <v>1383</v>
      </c>
      <c r="D606" s="2">
        <v>43199.78166635195</v>
      </c>
      <c r="E606" t="s">
        <v>1553</v>
      </c>
      <c r="G606">
        <f>HYPERLINK("http://lims2/focal_plane_image_series?id=688052161")</f>
        <v>0</v>
      </c>
    </row>
    <row r="607" spans="1:7">
      <c r="A607" s="1">
        <v>878</v>
      </c>
      <c r="B607" t="s">
        <v>611</v>
      </c>
      <c r="C607" t="s">
        <v>1384</v>
      </c>
      <c r="D607" s="2">
        <v>43199.86506196571</v>
      </c>
      <c r="E607" t="s">
        <v>1553</v>
      </c>
      <c r="G607">
        <f>HYPERLINK("http://lims2/focal_plane_image_series?id=688053245")</f>
        <v>0</v>
      </c>
    </row>
    <row r="608" spans="1:7">
      <c r="A608" s="1">
        <v>1658</v>
      </c>
      <c r="B608" t="s">
        <v>612</v>
      </c>
      <c r="C608" t="s">
        <v>1385</v>
      </c>
      <c r="D608" s="2">
        <v>43199.88240331114</v>
      </c>
      <c r="E608" t="s">
        <v>1553</v>
      </c>
      <c r="G608">
        <f>HYPERLINK("http://lims2/focal_plane_image_series?id=688053245")</f>
        <v>0</v>
      </c>
    </row>
    <row r="609" spans="1:7">
      <c r="A609" s="1">
        <v>2941</v>
      </c>
      <c r="B609" t="s">
        <v>613</v>
      </c>
      <c r="C609" t="s">
        <v>1386</v>
      </c>
      <c r="D609" s="2">
        <v>43199.91361830844</v>
      </c>
      <c r="E609" t="s">
        <v>1552</v>
      </c>
      <c r="G609">
        <f>HYPERLINK("http://lims2/focal_plane_image_series?id=688056068")</f>
        <v>0</v>
      </c>
    </row>
    <row r="610" spans="1:7">
      <c r="A610" s="1">
        <v>1478</v>
      </c>
      <c r="B610" t="s">
        <v>614</v>
      </c>
      <c r="C610" t="s">
        <v>1387</v>
      </c>
      <c r="D610" s="2">
        <v>43199.944938801</v>
      </c>
      <c r="E610" t="s">
        <v>1553</v>
      </c>
      <c r="G610">
        <f>HYPERLINK("http://lims2/focal_plane_image_series?id=688057599")</f>
        <v>0</v>
      </c>
    </row>
    <row r="611" spans="1:7">
      <c r="A611" s="1">
        <v>2927</v>
      </c>
      <c r="B611" t="s">
        <v>615</v>
      </c>
      <c r="C611" t="s">
        <v>1388</v>
      </c>
      <c r="D611" s="2">
        <v>43199.9657163414</v>
      </c>
      <c r="E611" t="s">
        <v>1552</v>
      </c>
      <c r="G611">
        <f>HYPERLINK("http://lims2/focal_plane_image_series?id=688057599")</f>
        <v>0</v>
      </c>
    </row>
    <row r="612" spans="1:7">
      <c r="A612" s="1">
        <v>2647</v>
      </c>
      <c r="B612" t="s">
        <v>616</v>
      </c>
      <c r="C612" t="s">
        <v>1389</v>
      </c>
      <c r="D612" s="2">
        <v>43200.72266018294</v>
      </c>
      <c r="E612" t="s">
        <v>1552</v>
      </c>
      <c r="G612">
        <f>HYPERLINK("http://lims2/focal_plane_image_series?id=688057663")</f>
        <v>0</v>
      </c>
    </row>
    <row r="613" spans="1:7">
      <c r="A613" s="1">
        <v>1549</v>
      </c>
      <c r="B613" t="s">
        <v>617</v>
      </c>
      <c r="C613" t="s">
        <v>1390</v>
      </c>
      <c r="D613" s="2">
        <v>43200.73654715063</v>
      </c>
      <c r="E613" t="s">
        <v>1553</v>
      </c>
      <c r="G613">
        <f>HYPERLINK("http://lims2/focal_plane_image_series?id=688057663")</f>
        <v>0</v>
      </c>
    </row>
    <row r="614" spans="1:7">
      <c r="A614" s="1">
        <v>732</v>
      </c>
      <c r="B614" t="s">
        <v>618</v>
      </c>
      <c r="C614" t="s">
        <v>1391</v>
      </c>
      <c r="D614" s="2">
        <v>43200.76432087945</v>
      </c>
      <c r="E614" t="s">
        <v>1553</v>
      </c>
      <c r="G614">
        <f>HYPERLINK("http://lims2/focal_plane_image_series?id=688058652")</f>
        <v>0</v>
      </c>
    </row>
    <row r="615" spans="1:7">
      <c r="A615" s="1">
        <v>2554</v>
      </c>
      <c r="B615" t="s">
        <v>619</v>
      </c>
      <c r="C615" t="s">
        <v>1392</v>
      </c>
      <c r="D615" s="2">
        <v>43200.8720974425</v>
      </c>
      <c r="E615" t="s">
        <v>1552</v>
      </c>
      <c r="G615">
        <f>HYPERLINK("http://lims2/focal_plane_image_series?id=688064882")</f>
        <v>0</v>
      </c>
    </row>
    <row r="616" spans="1:7">
      <c r="A616" s="1">
        <v>2958</v>
      </c>
      <c r="B616" t="s">
        <v>620</v>
      </c>
      <c r="C616" t="s">
        <v>1393</v>
      </c>
      <c r="D616" s="2">
        <v>43200.8962622919</v>
      </c>
      <c r="E616" t="s">
        <v>1553</v>
      </c>
      <c r="G616">
        <f>HYPERLINK("http://lims2/focal_plane_image_series?id=688064882")</f>
        <v>0</v>
      </c>
    </row>
    <row r="617" spans="1:7">
      <c r="A617" s="1">
        <v>2203</v>
      </c>
      <c r="B617" t="s">
        <v>621</v>
      </c>
      <c r="C617" t="s">
        <v>1394</v>
      </c>
      <c r="D617" s="2">
        <v>43200.91361793374</v>
      </c>
      <c r="E617" t="s">
        <v>1552</v>
      </c>
      <c r="G617">
        <f>HYPERLINK("http://lims2/focal_plane_image_series?id=688064882")</f>
        <v>0</v>
      </c>
    </row>
    <row r="618" spans="1:7">
      <c r="A618" s="1">
        <v>1583</v>
      </c>
      <c r="B618" t="s">
        <v>622</v>
      </c>
      <c r="C618" t="s">
        <v>1395</v>
      </c>
      <c r="D618" s="2">
        <v>43200.94139580713</v>
      </c>
      <c r="E618" t="s">
        <v>1552</v>
      </c>
      <c r="G618">
        <f>HYPERLINK("http://lims2/focal_plane_image_series?id=688064882")</f>
        <v>0</v>
      </c>
    </row>
    <row r="619" spans="1:7">
      <c r="A619" s="1">
        <v>1448</v>
      </c>
      <c r="B619" t="s">
        <v>623</v>
      </c>
      <c r="C619" t="s">
        <v>1396</v>
      </c>
      <c r="D619" s="2">
        <v>43201.71573932227</v>
      </c>
      <c r="E619" t="s">
        <v>1553</v>
      </c>
      <c r="G619">
        <f>HYPERLINK("http://lims2/focal_plane_image_series?id=688065501")</f>
        <v>0</v>
      </c>
    </row>
    <row r="620" spans="1:7">
      <c r="A620" s="1">
        <v>2865</v>
      </c>
      <c r="B620" t="s">
        <v>624</v>
      </c>
      <c r="C620" t="s">
        <v>1397</v>
      </c>
      <c r="D620" s="2">
        <v>43201.72960799537</v>
      </c>
      <c r="E620" t="s">
        <v>1552</v>
      </c>
      <c r="G620">
        <f>HYPERLINK("http://lims2/focal_plane_image_series?id=688065501")</f>
        <v>0</v>
      </c>
    </row>
    <row r="621" spans="1:7">
      <c r="A621" s="1">
        <v>905</v>
      </c>
      <c r="B621" t="s">
        <v>625</v>
      </c>
      <c r="C621" t="s">
        <v>1398</v>
      </c>
      <c r="D621" s="2">
        <v>43201.75045907494</v>
      </c>
      <c r="E621" t="s">
        <v>1552</v>
      </c>
      <c r="G621">
        <f>HYPERLINK("http://lims2/focal_plane_image_series?id=688066789")</f>
        <v>0</v>
      </c>
    </row>
    <row r="622" spans="1:7">
      <c r="A622" s="1">
        <v>2080</v>
      </c>
      <c r="B622" t="s">
        <v>626</v>
      </c>
      <c r="C622" t="s">
        <v>1399</v>
      </c>
      <c r="D622" s="2">
        <v>43201.76089120284</v>
      </c>
      <c r="E622" t="s">
        <v>1553</v>
      </c>
      <c r="G622">
        <f>HYPERLINK("http://lims2/focal_plane_image_series?id=688066789")</f>
        <v>0</v>
      </c>
    </row>
    <row r="623" spans="1:7">
      <c r="A623" s="1">
        <v>1729</v>
      </c>
      <c r="B623" t="s">
        <v>627</v>
      </c>
      <c r="C623" t="s">
        <v>1400</v>
      </c>
      <c r="D623" s="2">
        <v>43201.78167385016</v>
      </c>
      <c r="E623" t="s">
        <v>1552</v>
      </c>
      <c r="G623">
        <f>HYPERLINK("http://lims2/focal_plane_image_series?id=688066789")</f>
        <v>0</v>
      </c>
    </row>
    <row r="624" spans="1:7">
      <c r="A624" s="1">
        <v>658</v>
      </c>
      <c r="B624" t="s">
        <v>628</v>
      </c>
      <c r="C624" t="s">
        <v>1401</v>
      </c>
      <c r="D624" s="2">
        <v>43201.8720056331</v>
      </c>
      <c r="E624" t="s">
        <v>1552</v>
      </c>
      <c r="G624">
        <f>HYPERLINK("http://lims2/focal_plane_image_series?id=688074501")</f>
        <v>0</v>
      </c>
    </row>
    <row r="625" spans="1:7">
      <c r="A625" s="1">
        <v>1727</v>
      </c>
      <c r="B625" t="s">
        <v>629</v>
      </c>
      <c r="C625" t="s">
        <v>1402</v>
      </c>
      <c r="D625" s="2">
        <v>43201.88581642176</v>
      </c>
      <c r="E625" t="s">
        <v>1552</v>
      </c>
      <c r="G625">
        <f>HYPERLINK("http://lims2/focal_plane_image_series?id=688074501")</f>
        <v>0</v>
      </c>
    </row>
    <row r="626" spans="1:7">
      <c r="A626" s="1">
        <v>1699</v>
      </c>
      <c r="B626" t="s">
        <v>630</v>
      </c>
      <c r="C626" t="s">
        <v>1403</v>
      </c>
      <c r="D626" s="2">
        <v>43201.90317735524</v>
      </c>
      <c r="E626" t="s">
        <v>1553</v>
      </c>
      <c r="G626">
        <f>HYPERLINK("http://lims2/focal_plane_image_series?id=688074501")</f>
        <v>0</v>
      </c>
    </row>
    <row r="627" spans="1:7">
      <c r="A627" s="1">
        <v>2864</v>
      </c>
      <c r="B627" t="s">
        <v>631</v>
      </c>
      <c r="C627" t="s">
        <v>1404</v>
      </c>
      <c r="D627" s="2">
        <v>43203.70539391774</v>
      </c>
      <c r="E627" t="s">
        <v>1552</v>
      </c>
      <c r="G627">
        <f>HYPERLINK("http://lims2/focal_plane_image_series?id=688077021")</f>
        <v>0</v>
      </c>
    </row>
    <row r="628" spans="1:7">
      <c r="A628" s="1">
        <v>12</v>
      </c>
      <c r="B628" t="s">
        <v>632</v>
      </c>
      <c r="C628" t="s">
        <v>1405</v>
      </c>
      <c r="D628" s="2">
        <v>43203.72960908026</v>
      </c>
      <c r="E628" t="s">
        <v>1552</v>
      </c>
      <c r="G628">
        <f>HYPERLINK("http://lims2/focal_plane_image_series?id=688078236")</f>
        <v>0</v>
      </c>
    </row>
    <row r="629" spans="1:7">
      <c r="A629" s="1">
        <v>977</v>
      </c>
      <c r="B629" t="s">
        <v>633</v>
      </c>
      <c r="C629" t="s">
        <v>1406</v>
      </c>
      <c r="D629" s="2">
        <v>43203.74340823587</v>
      </c>
      <c r="E629" t="s">
        <v>1552</v>
      </c>
      <c r="G629">
        <f>HYPERLINK("http://lims2/focal_plane_image_series?id=688078236")</f>
        <v>0</v>
      </c>
    </row>
    <row r="630" spans="1:7">
      <c r="A630" s="1">
        <v>266</v>
      </c>
      <c r="B630" t="s">
        <v>634</v>
      </c>
      <c r="C630" t="s">
        <v>1407</v>
      </c>
      <c r="D630" s="2">
        <v>43203.76086112558</v>
      </c>
      <c r="E630" t="s">
        <v>1553</v>
      </c>
      <c r="G630">
        <f>HYPERLINK("http://lims2/focal_plane_image_series?id=688078236")</f>
        <v>0</v>
      </c>
    </row>
    <row r="631" spans="1:7">
      <c r="A631" s="1">
        <v>659</v>
      </c>
      <c r="B631" t="s">
        <v>635</v>
      </c>
      <c r="C631" t="s">
        <v>1408</v>
      </c>
      <c r="D631" s="2">
        <v>43203.77825385238</v>
      </c>
      <c r="E631" t="s">
        <v>1552</v>
      </c>
      <c r="G631">
        <f>HYPERLINK("http://lims2/focal_plane_image_series?id=688078236")</f>
        <v>0</v>
      </c>
    </row>
    <row r="632" spans="1:7">
      <c r="A632" s="1">
        <v>613</v>
      </c>
      <c r="B632" t="s">
        <v>636</v>
      </c>
      <c r="C632" t="s">
        <v>1409</v>
      </c>
      <c r="D632" s="2">
        <v>43203.8858430184</v>
      </c>
      <c r="E632" t="s">
        <v>1552</v>
      </c>
      <c r="G632">
        <f>HYPERLINK("http://lims2/focal_plane_image_series?id=688083957")</f>
        <v>0</v>
      </c>
    </row>
    <row r="633" spans="1:7">
      <c r="A633" s="1">
        <v>1241</v>
      </c>
      <c r="B633" t="s">
        <v>637</v>
      </c>
      <c r="C633" t="s">
        <v>1410</v>
      </c>
      <c r="D633" s="2">
        <v>43203.90321143516</v>
      </c>
      <c r="E633" t="s">
        <v>1552</v>
      </c>
      <c r="G633">
        <f>HYPERLINK("http://lims2/focal_plane_image_series?id=688083957")</f>
        <v>0</v>
      </c>
    </row>
    <row r="634" spans="1:7">
      <c r="A634" s="1">
        <v>2285</v>
      </c>
      <c r="B634" t="s">
        <v>638</v>
      </c>
      <c r="C634" t="s">
        <v>1411</v>
      </c>
      <c r="D634" s="2">
        <v>43203.92403752589</v>
      </c>
      <c r="E634" t="s">
        <v>1552</v>
      </c>
      <c r="G634">
        <f>HYPERLINK("http://lims2/focal_plane_image_series?id=688083957")</f>
        <v>0</v>
      </c>
    </row>
    <row r="635" spans="1:7">
      <c r="A635" s="1">
        <v>1926</v>
      </c>
      <c r="B635" t="s">
        <v>639</v>
      </c>
      <c r="C635" t="s">
        <v>1412</v>
      </c>
      <c r="D635" s="2">
        <v>43207.71919302899</v>
      </c>
      <c r="E635" t="s">
        <v>1552</v>
      </c>
      <c r="G635">
        <f>HYPERLINK("http://lims2/focal_plane_image_series?id=692096764")</f>
        <v>0</v>
      </c>
    </row>
    <row r="636" spans="1:7">
      <c r="A636" s="1">
        <v>920</v>
      </c>
      <c r="B636" t="s">
        <v>640</v>
      </c>
      <c r="C636" t="s">
        <v>1413</v>
      </c>
      <c r="D636" s="2">
        <v>43207.72960966679</v>
      </c>
      <c r="E636" t="s">
        <v>1552</v>
      </c>
      <c r="G636">
        <f>HYPERLINK("http://lims2/focal_plane_image_series?id=692096764")</f>
        <v>0</v>
      </c>
    </row>
    <row r="637" spans="1:7">
      <c r="A637" s="1">
        <v>1175</v>
      </c>
      <c r="B637" t="s">
        <v>641</v>
      </c>
      <c r="C637" t="s">
        <v>1414</v>
      </c>
      <c r="D637" s="2">
        <v>43207.74355082033</v>
      </c>
      <c r="E637" t="s">
        <v>1552</v>
      </c>
      <c r="G637">
        <f>HYPERLINK("http://lims2/focal_plane_image_series?id=692096764")</f>
        <v>0</v>
      </c>
    </row>
    <row r="638" spans="1:7">
      <c r="A638" s="1">
        <v>1569</v>
      </c>
      <c r="B638" t="s">
        <v>642</v>
      </c>
      <c r="C638" t="s">
        <v>1415</v>
      </c>
      <c r="D638" s="2">
        <v>43207.76093268213</v>
      </c>
      <c r="E638" t="s">
        <v>1553</v>
      </c>
      <c r="G638">
        <f>HYPERLINK("http://lims2/focal_plane_image_series?id=692096764")</f>
        <v>0</v>
      </c>
    </row>
    <row r="639" spans="1:7">
      <c r="A639" s="1">
        <v>1765</v>
      </c>
      <c r="B639" t="s">
        <v>643</v>
      </c>
      <c r="C639" t="s">
        <v>1416</v>
      </c>
      <c r="D639" s="2">
        <v>43207.86154319788</v>
      </c>
      <c r="E639" t="s">
        <v>1552</v>
      </c>
      <c r="G639">
        <f>HYPERLINK("http://lims2/focal_plane_image_series?id=692101449")</f>
        <v>0</v>
      </c>
    </row>
    <row r="640" spans="1:7">
      <c r="A640" s="1">
        <v>2888</v>
      </c>
      <c r="B640" t="s">
        <v>644</v>
      </c>
      <c r="C640" t="s">
        <v>1417</v>
      </c>
      <c r="D640" s="2">
        <v>43207.87543667279</v>
      </c>
      <c r="E640" t="s">
        <v>1553</v>
      </c>
      <c r="G640">
        <f>HYPERLINK("http://lims2/focal_plane_image_series?id=692101449")</f>
        <v>0</v>
      </c>
    </row>
    <row r="641" spans="1:7">
      <c r="A641" s="1">
        <v>199</v>
      </c>
      <c r="B641" t="s">
        <v>645</v>
      </c>
      <c r="C641" t="s">
        <v>1418</v>
      </c>
      <c r="D641" s="2">
        <v>43207.90321223302</v>
      </c>
      <c r="E641" t="s">
        <v>1552</v>
      </c>
      <c r="G641">
        <f>HYPERLINK("http://lims2/focal_plane_image_series?id=692102516")</f>
        <v>0</v>
      </c>
    </row>
    <row r="642" spans="1:7">
      <c r="A642" s="1">
        <v>376</v>
      </c>
      <c r="B642" t="s">
        <v>646</v>
      </c>
      <c r="C642" t="s">
        <v>1419</v>
      </c>
      <c r="D642" s="2">
        <v>43207.92990403117</v>
      </c>
      <c r="E642" t="s">
        <v>1552</v>
      </c>
      <c r="G642">
        <f>HYPERLINK("http://lims2/focal_plane_image_series?id=692102516")</f>
        <v>0</v>
      </c>
    </row>
    <row r="643" spans="1:7">
      <c r="A643" s="1">
        <v>2381</v>
      </c>
      <c r="B643" t="s">
        <v>647</v>
      </c>
      <c r="C643" t="s">
        <v>1420</v>
      </c>
      <c r="D643" s="2">
        <v>43208.10464232743</v>
      </c>
      <c r="E643" t="s">
        <v>1552</v>
      </c>
      <c r="G643">
        <f>HYPERLINK("http://lims2/focal_plane_image_series?id=692111077")</f>
        <v>0</v>
      </c>
    </row>
    <row r="644" spans="1:7">
      <c r="A644" s="1">
        <v>574</v>
      </c>
      <c r="B644" t="s">
        <v>648</v>
      </c>
      <c r="C644" t="s">
        <v>1421</v>
      </c>
      <c r="D644" s="2">
        <v>43208.128951204</v>
      </c>
      <c r="E644" t="s">
        <v>1552</v>
      </c>
      <c r="G644">
        <f>HYPERLINK("http://lims2/focal_plane_image_series?id=692111077")</f>
        <v>0</v>
      </c>
    </row>
    <row r="645" spans="1:7">
      <c r="A645" s="1">
        <v>396</v>
      </c>
      <c r="B645" t="s">
        <v>649</v>
      </c>
      <c r="C645" t="s">
        <v>1422</v>
      </c>
      <c r="D645" s="2">
        <v>43208.14639307446</v>
      </c>
      <c r="E645" t="s">
        <v>1552</v>
      </c>
      <c r="G645">
        <f>HYPERLINK("http://lims2/focal_plane_image_series?id=692111077")</f>
        <v>0</v>
      </c>
    </row>
    <row r="646" spans="1:7">
      <c r="A646" s="1">
        <v>2040</v>
      </c>
      <c r="B646" t="s">
        <v>650</v>
      </c>
      <c r="C646" t="s">
        <v>1423</v>
      </c>
      <c r="D646" s="2">
        <v>43208.17408912986</v>
      </c>
      <c r="E646" t="s">
        <v>1552</v>
      </c>
      <c r="G646">
        <f>HYPERLINK("http://lims2/focal_plane_image_series?id=692111077")</f>
        <v>0</v>
      </c>
    </row>
    <row r="647" spans="1:7">
      <c r="A647" s="1">
        <v>2350</v>
      </c>
      <c r="B647" t="s">
        <v>651</v>
      </c>
      <c r="C647" t="s">
        <v>1424</v>
      </c>
      <c r="D647" s="2">
        <v>43208.19491502942</v>
      </c>
      <c r="E647" t="s">
        <v>1552</v>
      </c>
      <c r="G647">
        <f>HYPERLINK("http://lims2/focal_plane_image_series?id=692111077")</f>
        <v>0</v>
      </c>
    </row>
    <row r="648" spans="1:7">
      <c r="A648" s="1">
        <v>2021</v>
      </c>
      <c r="B648" t="s">
        <v>652</v>
      </c>
      <c r="C648" t="s">
        <v>1425</v>
      </c>
      <c r="D648" s="2">
        <v>43208.21921777981</v>
      </c>
      <c r="E648" t="s">
        <v>1552</v>
      </c>
      <c r="G648">
        <f>HYPERLINK("http://lims2/focal_plane_image_series?id=692111077")</f>
        <v>0</v>
      </c>
    </row>
    <row r="649" spans="1:7">
      <c r="A649" s="1">
        <v>740</v>
      </c>
      <c r="B649" t="s">
        <v>653</v>
      </c>
      <c r="C649" t="s">
        <v>1426</v>
      </c>
      <c r="D649" s="2">
        <v>43208.23654944211</v>
      </c>
      <c r="E649" t="s">
        <v>1552</v>
      </c>
      <c r="G649">
        <f>HYPERLINK("http://lims2/focal_plane_image_series?id=692111077")</f>
        <v>0</v>
      </c>
    </row>
    <row r="650" spans="1:7">
      <c r="A650" s="1">
        <v>998</v>
      </c>
      <c r="B650" t="s">
        <v>654</v>
      </c>
      <c r="C650" t="s">
        <v>1427</v>
      </c>
      <c r="D650" s="2">
        <v>43208.26436041437</v>
      </c>
      <c r="E650" t="s">
        <v>1552</v>
      </c>
      <c r="G650">
        <f>HYPERLINK("http://lims2/focal_plane_image_series?id=692111077")</f>
        <v>0</v>
      </c>
    </row>
    <row r="651" spans="1:7">
      <c r="A651" s="1">
        <v>2471</v>
      </c>
      <c r="B651" t="s">
        <v>655</v>
      </c>
      <c r="C651" t="s">
        <v>1428</v>
      </c>
      <c r="D651" s="2">
        <v>43208.2817976463</v>
      </c>
      <c r="E651" t="s">
        <v>1552</v>
      </c>
      <c r="G651">
        <f>HYPERLINK("http://lims2/focal_plane_image_series?id=692111077")</f>
        <v>0</v>
      </c>
    </row>
    <row r="652" spans="1:7">
      <c r="A652" s="1">
        <v>2734</v>
      </c>
      <c r="B652" t="s">
        <v>656</v>
      </c>
      <c r="C652" t="s">
        <v>1429</v>
      </c>
      <c r="D652" s="2">
        <v>43208.75391530269</v>
      </c>
      <c r="E652" t="s">
        <v>1552</v>
      </c>
      <c r="G652">
        <f>HYPERLINK("http://lims2/focal_plane_image_series?id=692105708")</f>
        <v>0</v>
      </c>
    </row>
    <row r="653" spans="1:7">
      <c r="A653" s="1">
        <v>1784</v>
      </c>
      <c r="B653" t="s">
        <v>657</v>
      </c>
      <c r="C653" t="s">
        <v>1430</v>
      </c>
      <c r="D653" s="2">
        <v>43208.77125603449</v>
      </c>
      <c r="E653" t="s">
        <v>1552</v>
      </c>
      <c r="G653">
        <f>HYPERLINK("http://lims2/focal_plane_image_series?id=692105708")</f>
        <v>0</v>
      </c>
    </row>
    <row r="654" spans="1:7">
      <c r="A654" s="1">
        <v>1868</v>
      </c>
      <c r="B654" t="s">
        <v>658</v>
      </c>
      <c r="C654" t="s">
        <v>1431</v>
      </c>
      <c r="D654" s="2">
        <v>43208.86847029615</v>
      </c>
      <c r="E654" t="s">
        <v>1553</v>
      </c>
      <c r="G654">
        <f>HYPERLINK("http://lims2/focal_plane_image_series?id=693227562")</f>
        <v>0</v>
      </c>
    </row>
    <row r="655" spans="1:7">
      <c r="A655" s="1">
        <v>2669</v>
      </c>
      <c r="B655" t="s">
        <v>659</v>
      </c>
      <c r="C655" t="s">
        <v>1432</v>
      </c>
      <c r="D655" s="2">
        <v>43208.88237475498</v>
      </c>
      <c r="E655" t="s">
        <v>1552</v>
      </c>
      <c r="G655">
        <f>HYPERLINK("http://lims2/focal_plane_image_series?id=693227562")</f>
        <v>0</v>
      </c>
    </row>
    <row r="656" spans="1:7">
      <c r="A656" s="1">
        <v>2239</v>
      </c>
      <c r="B656" t="s">
        <v>660</v>
      </c>
      <c r="C656" t="s">
        <v>1433</v>
      </c>
      <c r="D656" s="2">
        <v>43208.91365042874</v>
      </c>
      <c r="E656" t="s">
        <v>1552</v>
      </c>
      <c r="G656">
        <f>HYPERLINK("http://lims2/focal_plane_image_series?id=693228304")</f>
        <v>0</v>
      </c>
    </row>
    <row r="657" spans="1:7">
      <c r="A657" s="1">
        <v>1602</v>
      </c>
      <c r="B657" t="s">
        <v>661</v>
      </c>
      <c r="C657" t="s">
        <v>1434</v>
      </c>
      <c r="D657" s="2">
        <v>43208.93450666507</v>
      </c>
      <c r="E657" t="s">
        <v>1552</v>
      </c>
      <c r="G657">
        <f>HYPERLINK("http://lims2/focal_plane_image_series?id=693228304")</f>
        <v>0</v>
      </c>
    </row>
    <row r="658" spans="1:7">
      <c r="A658" s="1">
        <v>825</v>
      </c>
      <c r="B658" t="s">
        <v>662</v>
      </c>
      <c r="C658" t="s">
        <v>1435</v>
      </c>
      <c r="D658" s="2">
        <v>43213.74702518884</v>
      </c>
      <c r="E658" t="s">
        <v>1552</v>
      </c>
      <c r="G658">
        <f>HYPERLINK("http://lims2/focal_plane_image_series?id=694745583")</f>
        <v>0</v>
      </c>
    </row>
    <row r="659" spans="1:7">
      <c r="A659" s="1">
        <v>1548</v>
      </c>
      <c r="B659" t="s">
        <v>663</v>
      </c>
      <c r="C659" t="s">
        <v>1436</v>
      </c>
      <c r="D659" s="2">
        <v>43213.76086486794</v>
      </c>
      <c r="E659" t="s">
        <v>1552</v>
      </c>
      <c r="G659">
        <f>HYPERLINK("http://lims2/focal_plane_image_series?id=694745583")</f>
        <v>0</v>
      </c>
    </row>
    <row r="660" spans="1:7">
      <c r="A660" s="1">
        <v>1457</v>
      </c>
      <c r="B660" t="s">
        <v>664</v>
      </c>
      <c r="C660" t="s">
        <v>1437</v>
      </c>
      <c r="D660" s="2">
        <v>43213.77127915416</v>
      </c>
      <c r="E660" t="s">
        <v>1552</v>
      </c>
      <c r="G660">
        <f>HYPERLINK("http://lims2/focal_plane_image_series?id=694745583")</f>
        <v>0</v>
      </c>
    </row>
    <row r="661" spans="1:7">
      <c r="A661" s="1">
        <v>2869</v>
      </c>
      <c r="B661" t="s">
        <v>665</v>
      </c>
      <c r="C661" t="s">
        <v>1438</v>
      </c>
      <c r="D661" s="2">
        <v>43213.87197325706</v>
      </c>
      <c r="E661" t="s">
        <v>1552</v>
      </c>
      <c r="G661">
        <f>HYPERLINK("http://lims2/focal_plane_image_series?id=694745641")</f>
        <v>0</v>
      </c>
    </row>
    <row r="662" spans="1:7">
      <c r="A662" s="1">
        <v>1960</v>
      </c>
      <c r="B662" t="s">
        <v>666</v>
      </c>
      <c r="C662" t="s">
        <v>1439</v>
      </c>
      <c r="D662" s="2">
        <v>43213.88933636653</v>
      </c>
      <c r="E662" t="s">
        <v>1552</v>
      </c>
      <c r="G662">
        <f>HYPERLINK("http://lims2/focal_plane_image_series?id=694745641")</f>
        <v>0</v>
      </c>
    </row>
    <row r="663" spans="1:7">
      <c r="A663" s="1">
        <v>2921</v>
      </c>
      <c r="B663" t="s">
        <v>667</v>
      </c>
      <c r="C663" t="s">
        <v>1440</v>
      </c>
      <c r="D663" s="2">
        <v>43213.91359665514</v>
      </c>
      <c r="E663" t="s">
        <v>1552</v>
      </c>
      <c r="G663">
        <f>HYPERLINK("http://lims2/focal_plane_image_series?id=694745715")</f>
        <v>0</v>
      </c>
    </row>
    <row r="664" spans="1:7">
      <c r="A664" s="1">
        <v>2962</v>
      </c>
      <c r="B664" t="s">
        <v>668</v>
      </c>
      <c r="C664" t="s">
        <v>1441</v>
      </c>
      <c r="D664" s="2">
        <v>43213.93100922538</v>
      </c>
      <c r="E664" t="s">
        <v>1552</v>
      </c>
      <c r="G664">
        <f>HYPERLINK("http://lims2/focal_plane_image_series?id=694745715")</f>
        <v>0</v>
      </c>
    </row>
    <row r="665" spans="1:7">
      <c r="A665" s="1">
        <v>1663</v>
      </c>
      <c r="B665" t="s">
        <v>669</v>
      </c>
      <c r="C665" t="s">
        <v>1442</v>
      </c>
      <c r="D665" s="2">
        <v>43213.94496009334</v>
      </c>
      <c r="E665" t="s">
        <v>1552</v>
      </c>
      <c r="G665">
        <f>HYPERLINK("http://lims2/focal_plane_image_series?id=694745715")</f>
        <v>0</v>
      </c>
    </row>
    <row r="666" spans="1:7">
      <c r="A666" s="1">
        <v>2889</v>
      </c>
      <c r="B666" t="s">
        <v>670</v>
      </c>
      <c r="C666" t="s">
        <v>1443</v>
      </c>
      <c r="D666" s="2">
        <v>43214.72269163229</v>
      </c>
      <c r="E666" t="s">
        <v>1552</v>
      </c>
      <c r="G666">
        <f>HYPERLINK("http://lims2/focal_plane_image_series?id=694746831")</f>
        <v>0</v>
      </c>
    </row>
    <row r="667" spans="1:7">
      <c r="A667" s="1">
        <v>200</v>
      </c>
      <c r="B667" t="s">
        <v>671</v>
      </c>
      <c r="C667" t="s">
        <v>1444</v>
      </c>
      <c r="D667" s="2">
        <v>43214.73657887403</v>
      </c>
      <c r="E667" t="s">
        <v>1552</v>
      </c>
      <c r="G667">
        <f>HYPERLINK("http://lims2/focal_plane_image_series?id=694746831")</f>
        <v>0</v>
      </c>
    </row>
    <row r="668" spans="1:7">
      <c r="A668" s="1">
        <v>1262</v>
      </c>
      <c r="B668" t="s">
        <v>672</v>
      </c>
      <c r="C668" t="s">
        <v>1445</v>
      </c>
      <c r="D668" s="2">
        <v>43214.75397214275</v>
      </c>
      <c r="E668" t="s">
        <v>1552</v>
      </c>
      <c r="G668">
        <f>HYPERLINK("http://lims2/focal_plane_image_series?id=694746831")</f>
        <v>0</v>
      </c>
    </row>
    <row r="669" spans="1:7">
      <c r="A669" s="1">
        <v>506</v>
      </c>
      <c r="B669" t="s">
        <v>673</v>
      </c>
      <c r="C669" t="s">
        <v>1446</v>
      </c>
      <c r="D669" s="2">
        <v>43214.83734148258</v>
      </c>
      <c r="E669" t="s">
        <v>1552</v>
      </c>
      <c r="G669">
        <f>HYPERLINK("http://lims2/focal_plane_image_series?id=694748450")</f>
        <v>0</v>
      </c>
    </row>
    <row r="670" spans="1:7">
      <c r="A670" s="1">
        <v>1215</v>
      </c>
      <c r="B670" t="s">
        <v>674</v>
      </c>
      <c r="C670" t="s">
        <v>1447</v>
      </c>
      <c r="D670" s="2">
        <v>43214.851133654</v>
      </c>
      <c r="E670" t="s">
        <v>1552</v>
      </c>
      <c r="G670">
        <f>HYPERLINK("http://lims2/focal_plane_image_series?id=694748450")</f>
        <v>0</v>
      </c>
    </row>
    <row r="671" spans="1:7">
      <c r="A671" s="1">
        <v>2683</v>
      </c>
      <c r="B671" t="s">
        <v>675</v>
      </c>
      <c r="C671" t="s">
        <v>1448</v>
      </c>
      <c r="D671" s="2">
        <v>43214.87194522859</v>
      </c>
      <c r="E671" t="s">
        <v>1552</v>
      </c>
      <c r="G671">
        <f>HYPERLINK("http://lims2/focal_plane_image_series?id=694748450")</f>
        <v>0</v>
      </c>
    </row>
    <row r="672" spans="1:7">
      <c r="A672" s="1">
        <v>144</v>
      </c>
      <c r="B672" t="s">
        <v>676</v>
      </c>
      <c r="C672" t="s">
        <v>1449</v>
      </c>
      <c r="D672" s="2">
        <v>43214.94845239812</v>
      </c>
      <c r="E672" t="s">
        <v>1552</v>
      </c>
      <c r="F672" t="s">
        <v>1554</v>
      </c>
      <c r="G672">
        <f>HYPERLINK("http://lims2/focal_plane_image_series?id=694748619")</f>
        <v>0</v>
      </c>
    </row>
    <row r="673" spans="1:7">
      <c r="A673" s="1">
        <v>2167</v>
      </c>
      <c r="B673" t="s">
        <v>677</v>
      </c>
      <c r="C673" t="s">
        <v>1450</v>
      </c>
      <c r="D673" s="2">
        <v>43214.9622566255</v>
      </c>
      <c r="E673" t="s">
        <v>1552</v>
      </c>
      <c r="F673" t="s">
        <v>1554</v>
      </c>
      <c r="G673">
        <f>HYPERLINK("http://lims2/focal_plane_image_series?id=694748619")</f>
        <v>0</v>
      </c>
    </row>
    <row r="674" spans="1:7">
      <c r="A674" s="1">
        <v>802</v>
      </c>
      <c r="B674" t="s">
        <v>678</v>
      </c>
      <c r="C674" t="s">
        <v>1451</v>
      </c>
      <c r="D674" s="2">
        <v>43214.98667216698</v>
      </c>
      <c r="E674" t="s">
        <v>1552</v>
      </c>
      <c r="F674" t="s">
        <v>1554</v>
      </c>
      <c r="G674">
        <f>HYPERLINK("http://lims2/focal_plane_image_series?id=694748619")</f>
        <v>0</v>
      </c>
    </row>
    <row r="675" spans="1:7">
      <c r="A675" s="1">
        <v>384</v>
      </c>
      <c r="B675" t="s">
        <v>679</v>
      </c>
      <c r="C675" t="s">
        <v>1452</v>
      </c>
      <c r="D675" s="2">
        <v>43215.00403770548</v>
      </c>
      <c r="E675" t="s">
        <v>1552</v>
      </c>
      <c r="F675" t="s">
        <v>1554</v>
      </c>
      <c r="G675">
        <f>HYPERLINK("http://lims2/focal_plane_image_series?id=694748619")</f>
        <v>0</v>
      </c>
    </row>
    <row r="676" spans="1:7">
      <c r="A676" s="1">
        <v>1146</v>
      </c>
      <c r="B676" t="s">
        <v>680</v>
      </c>
      <c r="C676" t="s">
        <v>1453</v>
      </c>
      <c r="D676" s="2">
        <v>43215.03901987413</v>
      </c>
      <c r="E676" t="s">
        <v>1552</v>
      </c>
      <c r="F676" t="s">
        <v>1554</v>
      </c>
      <c r="G676">
        <f>HYPERLINK("http://lims2/focal_plane_image_series?id=694748619")</f>
        <v>0</v>
      </c>
    </row>
    <row r="677" spans="1:7">
      <c r="A677" s="1">
        <v>2750</v>
      </c>
      <c r="B677" t="s">
        <v>681</v>
      </c>
      <c r="C677" t="s">
        <v>1454</v>
      </c>
      <c r="D677" s="2">
        <v>43215.08724096464</v>
      </c>
      <c r="E677" t="s">
        <v>1552</v>
      </c>
      <c r="F677" t="s">
        <v>1554</v>
      </c>
      <c r="G677">
        <f>HYPERLINK("http://lims2/focal_plane_image_series?id=694748619")</f>
        <v>0</v>
      </c>
    </row>
    <row r="678" spans="1:7">
      <c r="A678" s="1">
        <v>2680</v>
      </c>
      <c r="B678" t="s">
        <v>682</v>
      </c>
      <c r="C678" t="s">
        <v>1455</v>
      </c>
      <c r="D678" s="2">
        <v>43215.10808610397</v>
      </c>
      <c r="E678" t="s">
        <v>1552</v>
      </c>
      <c r="F678" t="s">
        <v>1554</v>
      </c>
      <c r="G678">
        <f>HYPERLINK("http://lims2/focal_plane_image_series?id=694748619")</f>
        <v>0</v>
      </c>
    </row>
    <row r="679" spans="1:7">
      <c r="A679" s="1">
        <v>1070</v>
      </c>
      <c r="B679" t="s">
        <v>683</v>
      </c>
      <c r="C679" t="s">
        <v>1456</v>
      </c>
      <c r="D679" s="2">
        <v>43215.12546646527</v>
      </c>
      <c r="E679" t="s">
        <v>1552</v>
      </c>
      <c r="F679" t="s">
        <v>1554</v>
      </c>
      <c r="G679">
        <f>HYPERLINK("http://lims2/focal_plane_image_series?id=694748619")</f>
        <v>0</v>
      </c>
    </row>
    <row r="680" spans="1:7">
      <c r="A680" s="1">
        <v>1741</v>
      </c>
      <c r="B680" t="s">
        <v>684</v>
      </c>
      <c r="C680" t="s">
        <v>1457</v>
      </c>
      <c r="D680" s="2">
        <v>43215.17410490781</v>
      </c>
      <c r="E680" t="s">
        <v>1552</v>
      </c>
      <c r="F680" t="s">
        <v>1554</v>
      </c>
      <c r="G680">
        <f>HYPERLINK("http://lims2/focal_plane_image_series?id=694748619")</f>
        <v>0</v>
      </c>
    </row>
    <row r="681" spans="1:7">
      <c r="A681" s="1">
        <v>617</v>
      </c>
      <c r="B681" t="s">
        <v>685</v>
      </c>
      <c r="C681" t="s">
        <v>1458</v>
      </c>
      <c r="D681" s="2">
        <v>43215.19841748603</v>
      </c>
      <c r="E681" t="s">
        <v>1552</v>
      </c>
      <c r="F681" t="s">
        <v>1554</v>
      </c>
      <c r="G681">
        <f>HYPERLINK("http://lims2/focal_plane_image_series?id=694748619")</f>
        <v>0</v>
      </c>
    </row>
    <row r="682" spans="1:7">
      <c r="A682" s="1">
        <v>2404</v>
      </c>
      <c r="B682" t="s">
        <v>686</v>
      </c>
      <c r="C682" t="s">
        <v>1459</v>
      </c>
      <c r="D682" s="2">
        <v>43215.74347471831</v>
      </c>
      <c r="E682" t="s">
        <v>1552</v>
      </c>
      <c r="G682">
        <f>HYPERLINK("http://lims2/focal_plane_image_series?id=694749422")</f>
        <v>0</v>
      </c>
    </row>
    <row r="683" spans="1:7">
      <c r="A683" s="1">
        <v>1259</v>
      </c>
      <c r="B683" t="s">
        <v>687</v>
      </c>
      <c r="C683" t="s">
        <v>1460</v>
      </c>
      <c r="D683" s="2">
        <v>43215.75736800468</v>
      </c>
      <c r="E683" t="s">
        <v>1552</v>
      </c>
      <c r="G683">
        <f>HYPERLINK("http://lims2/focal_plane_image_series?id=694749422")</f>
        <v>0</v>
      </c>
    </row>
    <row r="684" spans="1:7">
      <c r="A684" s="1">
        <v>2339</v>
      </c>
      <c r="B684" t="s">
        <v>688</v>
      </c>
      <c r="C684" t="s">
        <v>1461</v>
      </c>
      <c r="D684" s="2">
        <v>43215.7782910266</v>
      </c>
      <c r="E684" t="s">
        <v>1552</v>
      </c>
      <c r="G684">
        <f>HYPERLINK("http://lims2/focal_plane_image_series?id=694749422")</f>
        <v>0</v>
      </c>
    </row>
    <row r="685" spans="1:7">
      <c r="A685" s="1">
        <v>2255</v>
      </c>
      <c r="B685" t="s">
        <v>689</v>
      </c>
      <c r="C685" t="s">
        <v>1462</v>
      </c>
      <c r="D685" s="2">
        <v>43215.88240421389</v>
      </c>
      <c r="E685" t="s">
        <v>1552</v>
      </c>
      <c r="G685">
        <f>HYPERLINK("http://lims2/focal_plane_image_series?id=694749696")</f>
        <v>0</v>
      </c>
    </row>
    <row r="686" spans="1:7">
      <c r="A686" s="1">
        <v>2268</v>
      </c>
      <c r="B686" t="s">
        <v>690</v>
      </c>
      <c r="C686" t="s">
        <v>1463</v>
      </c>
      <c r="D686" s="2">
        <v>43215.89977412626</v>
      </c>
      <c r="E686" t="s">
        <v>1552</v>
      </c>
      <c r="G686">
        <f>HYPERLINK("http://lims2/focal_plane_image_series?id=694749696")</f>
        <v>0</v>
      </c>
    </row>
    <row r="687" spans="1:7">
      <c r="A687" s="1">
        <v>2840</v>
      </c>
      <c r="B687" t="s">
        <v>691</v>
      </c>
      <c r="C687" t="s">
        <v>1464</v>
      </c>
      <c r="D687" s="2">
        <v>43215.93791370824</v>
      </c>
      <c r="E687" t="s">
        <v>1552</v>
      </c>
      <c r="G687">
        <f>HYPERLINK("http://lims2/focal_plane_image_series?id=694750258")</f>
        <v>0</v>
      </c>
    </row>
    <row r="688" spans="1:7">
      <c r="A688" s="1">
        <v>532</v>
      </c>
      <c r="B688" t="s">
        <v>692</v>
      </c>
      <c r="C688" t="s">
        <v>1465</v>
      </c>
      <c r="D688" s="2">
        <v>43217.72960932082</v>
      </c>
      <c r="E688" t="s">
        <v>1552</v>
      </c>
      <c r="G688">
        <f>HYPERLINK("http://lims2/focal_plane_image_series?id=694750855")</f>
        <v>0</v>
      </c>
    </row>
    <row r="689" spans="1:7">
      <c r="A689" s="1">
        <v>2661</v>
      </c>
      <c r="B689" t="s">
        <v>693</v>
      </c>
      <c r="C689" t="s">
        <v>1466</v>
      </c>
      <c r="D689" s="2">
        <v>43217.76779294596</v>
      </c>
      <c r="E689" t="s">
        <v>1552</v>
      </c>
      <c r="G689">
        <f>HYPERLINK("http://lims2/focal_plane_image_series?id=694750919")</f>
        <v>0</v>
      </c>
    </row>
    <row r="690" spans="1:7">
      <c r="A690" s="1">
        <v>1742</v>
      </c>
      <c r="B690" t="s">
        <v>694</v>
      </c>
      <c r="C690" t="s">
        <v>1467</v>
      </c>
      <c r="D690" s="2">
        <v>43217.87545160615</v>
      </c>
      <c r="E690" t="s">
        <v>1552</v>
      </c>
      <c r="G690">
        <f>HYPERLINK("http://lims2/focal_plane_image_series?id=694751566")</f>
        <v>0</v>
      </c>
    </row>
    <row r="691" spans="1:7">
      <c r="A691" s="1">
        <v>2808</v>
      </c>
      <c r="B691" t="s">
        <v>695</v>
      </c>
      <c r="C691" t="s">
        <v>1468</v>
      </c>
      <c r="D691" s="2">
        <v>43217.88931467057</v>
      </c>
      <c r="E691" t="s">
        <v>1552</v>
      </c>
      <c r="G691">
        <f>HYPERLINK("http://lims2/focal_plane_image_series?id=694751566")</f>
        <v>0</v>
      </c>
    </row>
    <row r="692" spans="1:7">
      <c r="A692" s="1">
        <v>2695</v>
      </c>
      <c r="B692" t="s">
        <v>696</v>
      </c>
      <c r="C692" t="s">
        <v>1469</v>
      </c>
      <c r="D692" s="2">
        <v>43217.90671471658</v>
      </c>
      <c r="E692" t="s">
        <v>1552</v>
      </c>
      <c r="G692">
        <f>HYPERLINK("http://lims2/focal_plane_image_series?id=694751566")</f>
        <v>0</v>
      </c>
    </row>
    <row r="693" spans="1:7">
      <c r="A693" s="1">
        <v>811</v>
      </c>
      <c r="B693" t="s">
        <v>697</v>
      </c>
      <c r="C693" t="s">
        <v>1470</v>
      </c>
      <c r="D693" s="2">
        <v>43217.94488454056</v>
      </c>
      <c r="E693" t="s">
        <v>1552</v>
      </c>
      <c r="G693">
        <f>HYPERLINK("http://lims2/focal_plane_image_series?id=694751738")</f>
        <v>0</v>
      </c>
    </row>
    <row r="694" spans="1:7">
      <c r="A694" s="1">
        <v>1883</v>
      </c>
      <c r="B694" t="s">
        <v>698</v>
      </c>
      <c r="C694" t="s">
        <v>1471</v>
      </c>
      <c r="D694" s="2">
        <v>43217.96225093213</v>
      </c>
      <c r="E694" t="s">
        <v>1553</v>
      </c>
      <c r="G694">
        <f>HYPERLINK("http://lims2/focal_plane_image_series?id=694751738")</f>
        <v>0</v>
      </c>
    </row>
    <row r="695" spans="1:7">
      <c r="A695" s="1">
        <v>2560</v>
      </c>
      <c r="B695" t="s">
        <v>699</v>
      </c>
      <c r="C695" t="s">
        <v>1472</v>
      </c>
      <c r="D695" s="2">
        <v>43220.74004352718</v>
      </c>
      <c r="E695" t="s">
        <v>1552</v>
      </c>
      <c r="G695">
        <f>HYPERLINK("http://lims2/focal_plane_image_series?id=697812664")</f>
        <v>0</v>
      </c>
    </row>
    <row r="696" spans="1:7">
      <c r="A696" s="1">
        <v>2996</v>
      </c>
      <c r="B696" t="s">
        <v>700</v>
      </c>
      <c r="C696" t="s">
        <v>1473</v>
      </c>
      <c r="D696" s="2">
        <v>43220.75393342366</v>
      </c>
      <c r="E696" t="s">
        <v>1552</v>
      </c>
      <c r="G696">
        <f>HYPERLINK("http://lims2/focal_plane_image_series?id=697812664")</f>
        <v>0</v>
      </c>
    </row>
    <row r="697" spans="1:7">
      <c r="A697" s="1">
        <v>1636</v>
      </c>
      <c r="B697" t="s">
        <v>701</v>
      </c>
      <c r="C697" t="s">
        <v>1474</v>
      </c>
      <c r="D697" s="2">
        <v>43220.7713503035</v>
      </c>
      <c r="E697" t="s">
        <v>1552</v>
      </c>
      <c r="G697">
        <f>HYPERLINK("http://lims2/focal_plane_image_series?id=697812664")</f>
        <v>0</v>
      </c>
    </row>
    <row r="698" spans="1:7">
      <c r="A698" s="1">
        <v>1529</v>
      </c>
      <c r="B698" t="s">
        <v>702</v>
      </c>
      <c r="C698" t="s">
        <v>1475</v>
      </c>
      <c r="D698" s="2">
        <v>43220.86848234838</v>
      </c>
      <c r="E698" t="s">
        <v>1552</v>
      </c>
      <c r="G698">
        <f>HYPERLINK("http://lims2/focal_plane_image_series?id=697813056")</f>
        <v>0</v>
      </c>
    </row>
    <row r="699" spans="1:7">
      <c r="A699" s="1">
        <v>2215</v>
      </c>
      <c r="B699" t="s">
        <v>703</v>
      </c>
      <c r="C699" t="s">
        <v>1476</v>
      </c>
      <c r="D699" s="2">
        <v>43220.88586646409</v>
      </c>
      <c r="E699" t="s">
        <v>1552</v>
      </c>
      <c r="G699">
        <f>HYPERLINK("http://lims2/focal_plane_image_series?id=697813056")</f>
        <v>0</v>
      </c>
    </row>
    <row r="700" spans="1:7">
      <c r="A700" s="1">
        <v>2367</v>
      </c>
      <c r="B700" t="s">
        <v>704</v>
      </c>
      <c r="C700" t="s">
        <v>1477</v>
      </c>
      <c r="D700" s="2">
        <v>43220.89975388555</v>
      </c>
      <c r="E700" t="s">
        <v>1552</v>
      </c>
      <c r="G700">
        <f>HYPERLINK("http://lims2/focal_plane_image_series?id=697813056")</f>
        <v>0</v>
      </c>
    </row>
    <row r="701" spans="1:7">
      <c r="A701" s="1">
        <v>2631</v>
      </c>
      <c r="B701" t="s">
        <v>705</v>
      </c>
      <c r="C701" t="s">
        <v>1478</v>
      </c>
      <c r="D701" s="2">
        <v>43220.93097694999</v>
      </c>
      <c r="E701" t="s">
        <v>1553</v>
      </c>
      <c r="G701">
        <f>HYPERLINK("http://lims2/focal_plane_image_series?id=697813125")</f>
        <v>0</v>
      </c>
    </row>
    <row r="702" spans="1:7">
      <c r="A702" s="1">
        <v>2303</v>
      </c>
      <c r="B702" t="s">
        <v>706</v>
      </c>
      <c r="C702" t="s">
        <v>1479</v>
      </c>
      <c r="D702" s="2">
        <v>43220.94838537383</v>
      </c>
      <c r="E702" t="s">
        <v>1553</v>
      </c>
      <c r="G702">
        <f>HYPERLINK("http://lims2/focal_plane_image_series?id=697813125")</f>
        <v>0</v>
      </c>
    </row>
    <row r="703" spans="1:7">
      <c r="A703" s="1">
        <v>813</v>
      </c>
      <c r="B703" t="s">
        <v>707</v>
      </c>
      <c r="C703" t="s">
        <v>1480</v>
      </c>
      <c r="D703" s="2">
        <v>43221.72267886309</v>
      </c>
      <c r="E703" t="s">
        <v>1553</v>
      </c>
      <c r="G703">
        <f>HYPERLINK("http://lims2/focal_plane_image_series?id=697813201")</f>
        <v>0</v>
      </c>
    </row>
    <row r="704" spans="1:7">
      <c r="A704" s="1">
        <v>2022</v>
      </c>
      <c r="B704" t="s">
        <v>708</v>
      </c>
      <c r="C704" t="s">
        <v>1481</v>
      </c>
      <c r="D704" s="2">
        <v>43221.73658161954</v>
      </c>
      <c r="E704" t="s">
        <v>1552</v>
      </c>
      <c r="G704">
        <f>HYPERLINK("http://lims2/focal_plane_image_series?id=697813201")</f>
        <v>0</v>
      </c>
    </row>
    <row r="705" spans="1:7">
      <c r="A705" s="1">
        <v>1949</v>
      </c>
      <c r="B705" t="s">
        <v>709</v>
      </c>
      <c r="C705" t="s">
        <v>1482</v>
      </c>
      <c r="D705" s="2">
        <v>43221.75394410016</v>
      </c>
      <c r="E705" t="s">
        <v>1552</v>
      </c>
      <c r="G705">
        <f>HYPERLINK("http://lims2/focal_plane_image_series?id=697813201")</f>
        <v>0</v>
      </c>
    </row>
    <row r="706" spans="1:7">
      <c r="A706" s="1">
        <v>2854</v>
      </c>
      <c r="B706" t="s">
        <v>710</v>
      </c>
      <c r="C706" t="s">
        <v>1483</v>
      </c>
      <c r="D706" s="2">
        <v>43221.77129113987</v>
      </c>
      <c r="E706" t="s">
        <v>1552</v>
      </c>
      <c r="G706">
        <f>HYPERLINK("http://lims2/focal_plane_image_series?id=697813201")</f>
        <v>0</v>
      </c>
    </row>
    <row r="707" spans="1:7">
      <c r="A707" s="1">
        <v>2108</v>
      </c>
      <c r="B707" t="s">
        <v>711</v>
      </c>
      <c r="C707" t="s">
        <v>1484</v>
      </c>
      <c r="D707" s="2">
        <v>43221.88584566298</v>
      </c>
      <c r="E707" t="s">
        <v>1552</v>
      </c>
      <c r="G707">
        <f>HYPERLINK("http://lims2/focal_plane_image_series?id=697813287")</f>
        <v>0</v>
      </c>
    </row>
    <row r="708" spans="1:7">
      <c r="A708" s="1">
        <v>3001</v>
      </c>
      <c r="B708" t="s">
        <v>712</v>
      </c>
      <c r="C708" t="s">
        <v>1485</v>
      </c>
      <c r="D708" s="2">
        <v>43221.90668291861</v>
      </c>
      <c r="E708" t="s">
        <v>1553</v>
      </c>
      <c r="G708">
        <f>HYPERLINK("http://lims2/focal_plane_image_series?id=697813287")</f>
        <v>0</v>
      </c>
    </row>
    <row r="709" spans="1:7">
      <c r="A709" s="1">
        <v>1533</v>
      </c>
      <c r="B709" t="s">
        <v>713</v>
      </c>
      <c r="C709" t="s">
        <v>1486</v>
      </c>
      <c r="D709" s="2">
        <v>43221.93793627217</v>
      </c>
      <c r="E709" t="s">
        <v>1552</v>
      </c>
      <c r="G709">
        <f>HYPERLINK("http://lims2/focal_plane_image_series?id=697813370")</f>
        <v>0</v>
      </c>
    </row>
    <row r="710" spans="1:7">
      <c r="A710" s="1">
        <v>2916</v>
      </c>
      <c r="B710" t="s">
        <v>714</v>
      </c>
      <c r="C710" t="s">
        <v>1487</v>
      </c>
      <c r="D710" s="2">
        <v>43221.96228318766</v>
      </c>
      <c r="E710" t="s">
        <v>1552</v>
      </c>
      <c r="G710">
        <f>HYPERLINK("http://lims2/focal_plane_image_series?id=697813370")</f>
        <v>0</v>
      </c>
    </row>
    <row r="711" spans="1:7">
      <c r="A711" s="1">
        <v>1266</v>
      </c>
      <c r="B711" t="s">
        <v>715</v>
      </c>
      <c r="C711" t="s">
        <v>1488</v>
      </c>
      <c r="D711" s="2">
        <v>43222.71573880057</v>
      </c>
      <c r="E711" t="s">
        <v>1552</v>
      </c>
      <c r="G711">
        <f>HYPERLINK("http://lims2/focal_plane_image_series?id=697813576")</f>
        <v>0</v>
      </c>
    </row>
    <row r="712" spans="1:7">
      <c r="A712" s="1">
        <v>1347</v>
      </c>
      <c r="B712" t="s">
        <v>716</v>
      </c>
      <c r="C712" t="s">
        <v>1489</v>
      </c>
      <c r="D712" s="2">
        <v>43222.73314629699</v>
      </c>
      <c r="E712" t="s">
        <v>1553</v>
      </c>
      <c r="G712">
        <f>HYPERLINK("http://lims2/focal_plane_image_series?id=697813576")</f>
        <v>0</v>
      </c>
    </row>
    <row r="713" spans="1:7">
      <c r="A713" s="1">
        <v>62</v>
      </c>
      <c r="B713" t="s">
        <v>717</v>
      </c>
      <c r="C713" t="s">
        <v>1490</v>
      </c>
      <c r="D713" s="2">
        <v>43222.75043233854</v>
      </c>
      <c r="E713" t="s">
        <v>1552</v>
      </c>
      <c r="G713">
        <f>HYPERLINK("http://lims2/focal_plane_image_series?id=697813576")</f>
        <v>0</v>
      </c>
    </row>
    <row r="714" spans="1:7">
      <c r="A714" s="1">
        <v>957</v>
      </c>
      <c r="B714" t="s">
        <v>718</v>
      </c>
      <c r="C714" t="s">
        <v>1491</v>
      </c>
      <c r="D714" s="2">
        <v>43222.76782707019</v>
      </c>
      <c r="E714" t="s">
        <v>1553</v>
      </c>
      <c r="G714">
        <f>HYPERLINK("http://lims2/focal_plane_image_series?id=697813576")</f>
        <v>0</v>
      </c>
    </row>
    <row r="715" spans="1:7">
      <c r="A715" s="1">
        <v>2924</v>
      </c>
      <c r="B715" t="s">
        <v>719</v>
      </c>
      <c r="C715" t="s">
        <v>1492</v>
      </c>
      <c r="D715" s="2">
        <v>43222.85111088869</v>
      </c>
      <c r="E715" t="s">
        <v>1552</v>
      </c>
      <c r="G715">
        <f>HYPERLINK("http://lims2/focal_plane_image_series?id=697813633")</f>
        <v>0</v>
      </c>
    </row>
    <row r="716" spans="1:7">
      <c r="A716" s="1">
        <v>1429</v>
      </c>
      <c r="B716" t="s">
        <v>720</v>
      </c>
      <c r="C716" t="s">
        <v>1493</v>
      </c>
      <c r="D716" s="2">
        <v>43222.8650131934</v>
      </c>
      <c r="E716" t="s">
        <v>1553</v>
      </c>
      <c r="G716">
        <f>HYPERLINK("http://lims2/focal_plane_image_series?id=697813633")</f>
        <v>0</v>
      </c>
    </row>
    <row r="717" spans="1:7">
      <c r="A717" s="1">
        <v>2258</v>
      </c>
      <c r="B717" t="s">
        <v>721</v>
      </c>
      <c r="C717" t="s">
        <v>1494</v>
      </c>
      <c r="D717" s="2">
        <v>43222.88584498053</v>
      </c>
      <c r="E717" t="s">
        <v>1553</v>
      </c>
      <c r="G717">
        <f>HYPERLINK("http://lims2/focal_plane_image_series?id=697813633")</f>
        <v>0</v>
      </c>
    </row>
    <row r="718" spans="1:7">
      <c r="A718" s="1">
        <v>1545</v>
      </c>
      <c r="B718" t="s">
        <v>722</v>
      </c>
      <c r="C718" t="s">
        <v>1495</v>
      </c>
      <c r="D718" s="2">
        <v>43222.92405298108</v>
      </c>
      <c r="E718" t="s">
        <v>1552</v>
      </c>
      <c r="G718">
        <f>HYPERLINK("http://lims2/focal_plane_image_series?id=697813718")</f>
        <v>0</v>
      </c>
    </row>
    <row r="719" spans="1:7">
      <c r="A719" s="1">
        <v>3002</v>
      </c>
      <c r="B719" t="s">
        <v>723</v>
      </c>
      <c r="C719" t="s">
        <v>1496</v>
      </c>
      <c r="D719" s="2">
        <v>43222.95182387385</v>
      </c>
      <c r="E719" t="s">
        <v>1553</v>
      </c>
      <c r="G719">
        <f>HYPERLINK("http://lims2/focal_plane_image_series?id=697813718")</f>
        <v>0</v>
      </c>
    </row>
    <row r="720" spans="1:7">
      <c r="A720" s="1">
        <v>1738</v>
      </c>
      <c r="B720" t="s">
        <v>724</v>
      </c>
      <c r="C720" t="s">
        <v>1497</v>
      </c>
      <c r="D720" s="2">
        <v>43224.74350894297</v>
      </c>
      <c r="E720" t="s">
        <v>1552</v>
      </c>
      <c r="G720">
        <f>HYPERLINK("http://lims2/focal_plane_image_series?id=697813880")</f>
        <v>0</v>
      </c>
    </row>
    <row r="721" spans="1:7">
      <c r="A721" s="1">
        <v>1793</v>
      </c>
      <c r="B721" t="s">
        <v>725</v>
      </c>
      <c r="C721" t="s">
        <v>1498</v>
      </c>
      <c r="D721" s="2">
        <v>43224.76082449448</v>
      </c>
      <c r="E721" t="s">
        <v>1552</v>
      </c>
      <c r="G721">
        <f>HYPERLINK("http://lims2/focal_plane_image_series?id=697813880")</f>
        <v>0</v>
      </c>
    </row>
    <row r="722" spans="1:7">
      <c r="A722" s="1">
        <v>1047</v>
      </c>
      <c r="B722" t="s">
        <v>726</v>
      </c>
      <c r="C722" t="s">
        <v>1499</v>
      </c>
      <c r="D722" s="2">
        <v>43224.77476132924</v>
      </c>
      <c r="E722" t="s">
        <v>1552</v>
      </c>
      <c r="G722">
        <f>HYPERLINK("http://lims2/focal_plane_image_series?id=697813880")</f>
        <v>0</v>
      </c>
    </row>
    <row r="723" spans="1:7">
      <c r="A723" s="1">
        <v>3013</v>
      </c>
      <c r="B723" t="s">
        <v>727</v>
      </c>
      <c r="C723" t="s">
        <v>1500</v>
      </c>
      <c r="D723" s="2">
        <v>43224.87895871648</v>
      </c>
      <c r="E723" t="s">
        <v>1552</v>
      </c>
      <c r="G723">
        <f>HYPERLINK("http://lims2/focal_plane_image_series?id=697813985")</f>
        <v>0</v>
      </c>
    </row>
    <row r="724" spans="1:7">
      <c r="A724" s="1">
        <v>1371</v>
      </c>
      <c r="B724" t="s">
        <v>728</v>
      </c>
      <c r="C724" t="s">
        <v>1501</v>
      </c>
      <c r="D724" s="2">
        <v>43224.90320148011</v>
      </c>
      <c r="E724" t="s">
        <v>1552</v>
      </c>
      <c r="G724">
        <f>HYPERLINK("http://lims2/focal_plane_image_series?id=697814494")</f>
        <v>0</v>
      </c>
    </row>
    <row r="725" spans="1:7">
      <c r="A725" s="1">
        <v>78</v>
      </c>
      <c r="B725" t="s">
        <v>729</v>
      </c>
      <c r="C725" t="s">
        <v>1502</v>
      </c>
      <c r="D725" s="2">
        <v>43224.93097570223</v>
      </c>
      <c r="E725" t="s">
        <v>1552</v>
      </c>
      <c r="G725">
        <f>HYPERLINK("http://lims2/focal_plane_image_series?id=697814494")</f>
        <v>0</v>
      </c>
    </row>
    <row r="726" spans="1:7">
      <c r="A726" s="1">
        <v>2291</v>
      </c>
      <c r="B726" t="s">
        <v>730</v>
      </c>
      <c r="C726" t="s">
        <v>1503</v>
      </c>
      <c r="D726" s="2">
        <v>43227.73308686401</v>
      </c>
      <c r="E726" t="s">
        <v>1552</v>
      </c>
    </row>
    <row r="727" spans="1:7">
      <c r="A727" s="1">
        <v>1045</v>
      </c>
      <c r="B727" t="s">
        <v>731</v>
      </c>
      <c r="C727" t="s">
        <v>1504</v>
      </c>
      <c r="D727" s="2">
        <v>43227.75045366659</v>
      </c>
      <c r="E727" t="s">
        <v>1552</v>
      </c>
    </row>
    <row r="728" spans="1:7">
      <c r="A728" s="1">
        <v>674</v>
      </c>
      <c r="B728" t="s">
        <v>732</v>
      </c>
      <c r="C728" t="s">
        <v>1505</v>
      </c>
      <c r="D728" s="2">
        <v>43227.77138981722</v>
      </c>
      <c r="E728" t="s">
        <v>1552</v>
      </c>
    </row>
    <row r="729" spans="1:7">
      <c r="A729" s="1">
        <v>387</v>
      </c>
      <c r="B729" t="s">
        <v>733</v>
      </c>
      <c r="C729" t="s">
        <v>1506</v>
      </c>
      <c r="D729" s="2">
        <v>43227.85813373243</v>
      </c>
      <c r="E729" t="s">
        <v>1552</v>
      </c>
    </row>
    <row r="730" spans="1:7">
      <c r="A730" s="1">
        <v>2544</v>
      </c>
      <c r="B730" t="s">
        <v>734</v>
      </c>
      <c r="C730" t="s">
        <v>1507</v>
      </c>
      <c r="D730" s="2">
        <v>43227.87545915128</v>
      </c>
      <c r="E730" t="s">
        <v>1552</v>
      </c>
    </row>
    <row r="731" spans="1:7">
      <c r="A731" s="1">
        <v>1364</v>
      </c>
      <c r="B731" t="s">
        <v>735</v>
      </c>
      <c r="C731" t="s">
        <v>1508</v>
      </c>
      <c r="D731" s="2">
        <v>43227.9067008409</v>
      </c>
      <c r="E731" t="s">
        <v>1553</v>
      </c>
    </row>
    <row r="732" spans="1:7">
      <c r="A732" s="1">
        <v>1845</v>
      </c>
      <c r="B732" t="s">
        <v>736</v>
      </c>
      <c r="C732" t="s">
        <v>1509</v>
      </c>
      <c r="D732" s="2">
        <v>43227.92766669283</v>
      </c>
      <c r="E732" t="s">
        <v>1552</v>
      </c>
    </row>
    <row r="733" spans="1:7">
      <c r="A733" s="1">
        <v>2101</v>
      </c>
      <c r="B733" t="s">
        <v>737</v>
      </c>
      <c r="C733" t="s">
        <v>1510</v>
      </c>
      <c r="D733" s="2">
        <v>43227.96917330169</v>
      </c>
      <c r="E733" t="s">
        <v>1553</v>
      </c>
    </row>
    <row r="734" spans="1:7">
      <c r="A734" s="1">
        <v>2976</v>
      </c>
      <c r="B734" t="s">
        <v>738</v>
      </c>
      <c r="C734" t="s">
        <v>1511</v>
      </c>
      <c r="D734" s="2">
        <v>43228.72616007298</v>
      </c>
      <c r="E734" t="s">
        <v>1552</v>
      </c>
    </row>
    <row r="735" spans="1:7">
      <c r="A735" s="1">
        <v>1217</v>
      </c>
      <c r="B735" t="s">
        <v>739</v>
      </c>
      <c r="C735" t="s">
        <v>1512</v>
      </c>
      <c r="D735" s="2">
        <v>43228.74011677386</v>
      </c>
      <c r="E735" t="s">
        <v>1552</v>
      </c>
    </row>
    <row r="736" spans="1:7">
      <c r="A736" s="1">
        <v>1582</v>
      </c>
      <c r="B736" t="s">
        <v>740</v>
      </c>
      <c r="C736" t="s">
        <v>1513</v>
      </c>
      <c r="D736" s="2">
        <v>43228.76433025383</v>
      </c>
      <c r="E736" t="s">
        <v>1552</v>
      </c>
    </row>
    <row r="737" spans="1:5">
      <c r="A737" s="1">
        <v>28</v>
      </c>
      <c r="B737" t="s">
        <v>741</v>
      </c>
      <c r="C737" t="s">
        <v>1514</v>
      </c>
      <c r="D737" s="2">
        <v>43228.84766982463</v>
      </c>
      <c r="E737" t="s">
        <v>1552</v>
      </c>
    </row>
    <row r="738" spans="1:5">
      <c r="A738" s="1">
        <v>1387</v>
      </c>
      <c r="B738" t="s">
        <v>742</v>
      </c>
      <c r="C738" t="s">
        <v>1515</v>
      </c>
      <c r="D738" s="2">
        <v>43228.86854353784</v>
      </c>
      <c r="E738" t="s">
        <v>1553</v>
      </c>
    </row>
    <row r="739" spans="1:5">
      <c r="A739" s="1">
        <v>331</v>
      </c>
      <c r="B739" t="s">
        <v>743</v>
      </c>
      <c r="C739" t="s">
        <v>1516</v>
      </c>
      <c r="D739" s="2">
        <v>43228.89281628287</v>
      </c>
      <c r="E739" t="s">
        <v>1552</v>
      </c>
    </row>
    <row r="740" spans="1:5">
      <c r="A740" s="1">
        <v>1057</v>
      </c>
      <c r="B740" t="s">
        <v>744</v>
      </c>
      <c r="C740" t="s">
        <v>1517</v>
      </c>
      <c r="D740" s="2">
        <v>43229.06997033789</v>
      </c>
      <c r="E740" t="s">
        <v>1552</v>
      </c>
    </row>
    <row r="741" spans="1:5">
      <c r="A741" s="1">
        <v>936</v>
      </c>
      <c r="B741" t="s">
        <v>745</v>
      </c>
      <c r="C741" t="s">
        <v>1518</v>
      </c>
      <c r="D741" s="2">
        <v>43229.08737907926</v>
      </c>
    </row>
    <row r="742" spans="1:5">
      <c r="A742" s="1">
        <v>254</v>
      </c>
      <c r="B742" t="s">
        <v>746</v>
      </c>
      <c r="C742" t="s">
        <v>1519</v>
      </c>
      <c r="D742" s="2">
        <v>43229.10462410771</v>
      </c>
    </row>
    <row r="743" spans="1:5">
      <c r="A743" s="1">
        <v>2572</v>
      </c>
      <c r="B743" t="s">
        <v>747</v>
      </c>
      <c r="C743" t="s">
        <v>1520</v>
      </c>
      <c r="D743" s="2">
        <v>43229.12204763744</v>
      </c>
    </row>
    <row r="744" spans="1:5">
      <c r="A744" s="1">
        <v>377</v>
      </c>
      <c r="B744" t="s">
        <v>748</v>
      </c>
      <c r="C744" t="s">
        <v>1521</v>
      </c>
      <c r="D744" s="2">
        <v>43229.14990298786</v>
      </c>
    </row>
    <row r="745" spans="1:5">
      <c r="A745" s="1">
        <v>2421</v>
      </c>
      <c r="B745" t="s">
        <v>749</v>
      </c>
      <c r="C745" t="s">
        <v>1522</v>
      </c>
      <c r="D745" s="2">
        <v>43229.17412508361</v>
      </c>
    </row>
    <row r="746" spans="1:5">
      <c r="A746" s="1">
        <v>2330</v>
      </c>
      <c r="B746" t="s">
        <v>750</v>
      </c>
      <c r="C746" t="s">
        <v>1523</v>
      </c>
      <c r="D746" s="2">
        <v>43229.20537114758</v>
      </c>
    </row>
    <row r="747" spans="1:5">
      <c r="A747" s="1">
        <v>1526</v>
      </c>
      <c r="B747" t="s">
        <v>751</v>
      </c>
      <c r="C747" t="s">
        <v>1524</v>
      </c>
      <c r="D747" s="2">
        <v>43229.2227909553</v>
      </c>
    </row>
    <row r="748" spans="1:5">
      <c r="A748" s="1">
        <v>2410</v>
      </c>
      <c r="B748" t="s">
        <v>752</v>
      </c>
      <c r="C748" t="s">
        <v>1525</v>
      </c>
      <c r="D748" s="2">
        <v>43229.23659083318</v>
      </c>
    </row>
    <row r="749" spans="1:5">
      <c r="A749" s="1">
        <v>2073</v>
      </c>
      <c r="B749" t="s">
        <v>753</v>
      </c>
      <c r="C749" t="s">
        <v>1526</v>
      </c>
      <c r="D749" s="2">
        <v>43229.26091766226</v>
      </c>
    </row>
    <row r="750" spans="1:5">
      <c r="A750" s="1">
        <v>1</v>
      </c>
      <c r="B750" t="s">
        <v>754</v>
      </c>
      <c r="C750" t="s">
        <v>1527</v>
      </c>
      <c r="D750" s="2">
        <v>43229.28170142115</v>
      </c>
    </row>
    <row r="751" spans="1:5">
      <c r="A751" s="1">
        <v>2462</v>
      </c>
      <c r="B751" t="s">
        <v>755</v>
      </c>
      <c r="C751" t="s">
        <v>1528</v>
      </c>
      <c r="D751" s="2">
        <v>43229.77475886287</v>
      </c>
    </row>
    <row r="752" spans="1:5">
      <c r="A752" s="1">
        <v>238</v>
      </c>
      <c r="B752" t="s">
        <v>756</v>
      </c>
      <c r="C752" t="s">
        <v>1529</v>
      </c>
      <c r="D752" s="2">
        <v>43229.78514356259</v>
      </c>
    </row>
    <row r="753" spans="1:4">
      <c r="A753" s="1">
        <v>1156</v>
      </c>
      <c r="B753" t="s">
        <v>757</v>
      </c>
      <c r="C753" t="s">
        <v>1530</v>
      </c>
      <c r="D753" s="2">
        <v>43229.87192450657</v>
      </c>
    </row>
    <row r="754" spans="1:4">
      <c r="A754" s="1">
        <v>252</v>
      </c>
      <c r="B754" t="s">
        <v>758</v>
      </c>
      <c r="C754" t="s">
        <v>1531</v>
      </c>
      <c r="D754" s="2">
        <v>43229.89277193048</v>
      </c>
    </row>
    <row r="755" spans="1:4">
      <c r="A755" s="1">
        <v>2735</v>
      </c>
      <c r="B755" t="s">
        <v>759</v>
      </c>
      <c r="C755" t="s">
        <v>1532</v>
      </c>
      <c r="D755" s="2">
        <v>43229.92056893288</v>
      </c>
    </row>
    <row r="756" spans="1:4">
      <c r="A756" s="1">
        <v>2222</v>
      </c>
      <c r="B756" t="s">
        <v>760</v>
      </c>
      <c r="C756" t="s">
        <v>1533</v>
      </c>
      <c r="D756" s="2">
        <v>43229.93796885235</v>
      </c>
    </row>
    <row r="757" spans="1:4">
      <c r="A757" s="1">
        <v>1318</v>
      </c>
      <c r="B757" t="s">
        <v>761</v>
      </c>
      <c r="C757" t="s">
        <v>1534</v>
      </c>
      <c r="D757" s="2">
        <v>43234.72959969167</v>
      </c>
    </row>
    <row r="758" spans="1:4">
      <c r="A758" s="1">
        <v>966</v>
      </c>
      <c r="B758" t="s">
        <v>762</v>
      </c>
      <c r="C758" t="s">
        <v>1535</v>
      </c>
      <c r="D758" s="2">
        <v>43234.74355296414</v>
      </c>
    </row>
    <row r="759" spans="1:4">
      <c r="A759" s="1">
        <v>2361</v>
      </c>
      <c r="B759" t="s">
        <v>763</v>
      </c>
      <c r="C759" t="s">
        <v>1536</v>
      </c>
      <c r="D759" s="2">
        <v>43234.76101151205</v>
      </c>
    </row>
    <row r="760" spans="1:4">
      <c r="A760" s="1">
        <v>1114</v>
      </c>
      <c r="B760" t="s">
        <v>764</v>
      </c>
      <c r="C760" t="s">
        <v>1537</v>
      </c>
      <c r="D760" s="2">
        <v>43234.87554554714</v>
      </c>
    </row>
    <row r="761" spans="1:4">
      <c r="A761" s="1">
        <v>1141</v>
      </c>
      <c r="B761" t="s">
        <v>765</v>
      </c>
      <c r="C761" t="s">
        <v>1538</v>
      </c>
      <c r="D761" s="2">
        <v>43234.88937325697</v>
      </c>
    </row>
    <row r="762" spans="1:4">
      <c r="A762" s="1">
        <v>388</v>
      </c>
      <c r="B762" t="s">
        <v>766</v>
      </c>
      <c r="C762" t="s">
        <v>1539</v>
      </c>
      <c r="D762" s="2">
        <v>43234.91015975356</v>
      </c>
    </row>
    <row r="763" spans="1:4">
      <c r="A763" s="1">
        <v>1660</v>
      </c>
      <c r="B763" t="s">
        <v>767</v>
      </c>
      <c r="C763" t="s">
        <v>1540</v>
      </c>
      <c r="D763" s="2">
        <v>43234.93796218441</v>
      </c>
    </row>
    <row r="764" spans="1:4">
      <c r="A764" s="1">
        <v>180</v>
      </c>
      <c r="B764" t="s">
        <v>768</v>
      </c>
      <c r="C764" t="s">
        <v>1541</v>
      </c>
      <c r="D764" s="2">
        <v>43235.74355793292</v>
      </c>
    </row>
    <row r="765" spans="1:4">
      <c r="A765" s="1">
        <v>2156</v>
      </c>
      <c r="B765" t="s">
        <v>769</v>
      </c>
      <c r="C765" t="s">
        <v>1542</v>
      </c>
      <c r="D765" s="2">
        <v>43235.76787818933</v>
      </c>
    </row>
    <row r="766" spans="1:4">
      <c r="A766" s="1">
        <v>2760</v>
      </c>
      <c r="B766" t="s">
        <v>770</v>
      </c>
      <c r="C766" t="s">
        <v>1543</v>
      </c>
      <c r="D766" s="2">
        <v>43235.77829786829</v>
      </c>
    </row>
    <row r="767" spans="1:4">
      <c r="A767" s="1">
        <v>1023</v>
      </c>
      <c r="B767" t="s">
        <v>771</v>
      </c>
      <c r="C767" t="s">
        <v>1544</v>
      </c>
      <c r="D767" s="2">
        <v>43236.83375768414</v>
      </c>
    </row>
    <row r="768" spans="1:4">
      <c r="A768" s="1">
        <v>140</v>
      </c>
      <c r="B768" t="s">
        <v>772</v>
      </c>
      <c r="C768" t="s">
        <v>1545</v>
      </c>
      <c r="D768" s="2">
        <v>43236.84419579987</v>
      </c>
    </row>
    <row r="769" spans="1:4">
      <c r="A769" s="1">
        <v>567</v>
      </c>
      <c r="B769" t="s">
        <v>773</v>
      </c>
      <c r="C769" t="s">
        <v>1546</v>
      </c>
      <c r="D769" s="2">
        <v>43236.86157973072</v>
      </c>
    </row>
    <row r="770" spans="1:4">
      <c r="A770" s="1">
        <v>591</v>
      </c>
      <c r="B770" t="s">
        <v>774</v>
      </c>
      <c r="C770" t="s">
        <v>1547</v>
      </c>
      <c r="D770" s="2">
        <v>43236.8754688277</v>
      </c>
    </row>
    <row r="771" spans="1:4">
      <c r="A771" s="1">
        <v>332</v>
      </c>
      <c r="B771" t="s">
        <v>775</v>
      </c>
      <c r="C771" t="s">
        <v>1548</v>
      </c>
      <c r="D771" s="2">
        <v>43236.90669956723</v>
      </c>
    </row>
    <row r="772" spans="1:4">
      <c r="A772" s="1">
        <v>308</v>
      </c>
      <c r="B772" t="s">
        <v>776</v>
      </c>
      <c r="C772" t="s">
        <v>1549</v>
      </c>
      <c r="D772" s="2">
        <v>43236.92059022895</v>
      </c>
    </row>
    <row r="773" spans="1:4">
      <c r="A773" s="1">
        <v>2800</v>
      </c>
      <c r="B773" t="s">
        <v>777</v>
      </c>
      <c r="C773" t="s">
        <v>1550</v>
      </c>
      <c r="D773" s="2">
        <v>43236.93791257194</v>
      </c>
    </row>
    <row r="774" spans="1:4">
      <c r="A774" s="1">
        <v>737</v>
      </c>
      <c r="B774" t="s">
        <v>778</v>
      </c>
      <c r="C774" t="s">
        <v>1551</v>
      </c>
      <c r="D774" s="2">
        <v>43236.95183341229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2018-05-17T21:56:14Z</dcterms:created>
  <dcterms:modified xsi:type="dcterms:W3CDTF">2018-05-17T21:56:14Z</dcterms:modified>
</cp:coreProperties>
</file>