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eev (AP)\Desktop\data to send to ellen lumpkin\"/>
    </mc:Choice>
  </mc:AlternateContent>
  <bookViews>
    <workbookView xWindow="0" yWindow="0" windowWidth="28800" windowHeight="12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K9" i="1"/>
  <c r="L9" i="1" s="1"/>
  <c r="U8" i="1"/>
  <c r="K8" i="1"/>
  <c r="L8" i="1" s="1"/>
  <c r="U7" i="1"/>
  <c r="K7" i="1"/>
  <c r="L7" i="1" s="1"/>
  <c r="U6" i="1"/>
  <c r="K6" i="1"/>
  <c r="L6" i="1" s="1"/>
  <c r="U5" i="1"/>
  <c r="K5" i="1"/>
  <c r="L5" i="1" s="1"/>
  <c r="U4" i="1"/>
  <c r="K4" i="1"/>
  <c r="L4" i="1" s="1"/>
  <c r="U3" i="1"/>
  <c r="K3" i="1"/>
  <c r="L3" i="1" s="1"/>
  <c r="U2" i="1"/>
  <c r="K2" i="1"/>
  <c r="L2" i="1" s="1"/>
</calcChain>
</file>

<file path=xl/sharedStrings.xml><?xml version="1.0" encoding="utf-8"?>
<sst xmlns="http://schemas.openxmlformats.org/spreadsheetml/2006/main" count="108" uniqueCount="67">
  <si>
    <t>date</t>
  </si>
  <si>
    <t>DRG genotype</t>
  </si>
  <si>
    <t>div</t>
  </si>
  <si>
    <t>growth factors</t>
  </si>
  <si>
    <t>extracellular</t>
  </si>
  <si>
    <t>intracellular</t>
  </si>
  <si>
    <t>cell ID</t>
  </si>
  <si>
    <t>file number</t>
  </si>
  <si>
    <t>temp</t>
  </si>
  <si>
    <t>div (40x1.6mag)= 1.56um/div</t>
  </si>
  <si>
    <t>um diameter</t>
  </si>
  <si>
    <t>threshold um as % of diameter</t>
  </si>
  <si>
    <t>morphology</t>
  </si>
  <si>
    <t>mechano current type</t>
  </si>
  <si>
    <t>Rele</t>
  </si>
  <si>
    <t>Ra</t>
  </si>
  <si>
    <t>Rm</t>
  </si>
  <si>
    <t>Ihold (-80)</t>
  </si>
  <si>
    <t>Cm</t>
  </si>
  <si>
    <t>rheobase</t>
  </si>
  <si>
    <t>HCN currents</t>
  </si>
  <si>
    <t>threshold um over "touch" um</t>
  </si>
  <si>
    <t>tau  (ms)</t>
  </si>
  <si>
    <t>Imax  @  (T+X)</t>
  </si>
  <si>
    <t>imax only, all</t>
  </si>
  <si>
    <t>RP</t>
  </si>
  <si>
    <t>#Aps at 2x rheo</t>
  </si>
  <si>
    <t>#Aps at rheo</t>
  </si>
  <si>
    <t>AP overshoot</t>
  </si>
  <si>
    <t>AP duration (t50)</t>
  </si>
  <si>
    <t>comments</t>
  </si>
  <si>
    <t>wt littermate tax 5 days, sacrificed ~1wk later</t>
  </si>
  <si>
    <t>NGF (100ng/ml), BDNF (50), NT-3 (50)NT-4 (50), GDNF (50)</t>
  </si>
  <si>
    <t xml:space="preserve">MECH ES; 2.5Ca </t>
  </si>
  <si>
    <t>K-gluconate IS w ATP 4,GTP 0.5, pH 7</t>
  </si>
  <si>
    <t>L</t>
  </si>
  <si>
    <t>no obvious processes</t>
  </si>
  <si>
    <t>RA</t>
  </si>
  <si>
    <t xml:space="preserve"> -170 (T+7)</t>
  </si>
  <si>
    <t>R</t>
  </si>
  <si>
    <t>RA-LTM</t>
  </si>
  <si>
    <t xml:space="preserve"> -470 (T+3)</t>
  </si>
  <si>
    <t>M</t>
  </si>
  <si>
    <t>many</t>
  </si>
  <si>
    <t xml:space="preserve"> -92 (T+7)</t>
  </si>
  <si>
    <t>rosette like varicosities</t>
  </si>
  <si>
    <t xml:space="preserve"> &gt;100pF, 2100</t>
  </si>
  <si>
    <t xml:space="preserve"> -210 (6)</t>
  </si>
  <si>
    <t>1 at 1.5rheo</t>
  </si>
  <si>
    <t>RA- LTM</t>
  </si>
  <si>
    <t xml:space="preserve"> &gt;100pF,  1900</t>
  </si>
  <si>
    <t xml:space="preserve"> -141 (8)</t>
  </si>
  <si>
    <t>B</t>
  </si>
  <si>
    <t>mulitple bifurcating processes</t>
  </si>
  <si>
    <t xml:space="preserve"> -1594 (2)</t>
  </si>
  <si>
    <t>lost of processes</t>
  </si>
  <si>
    <t xml:space="preserve"> -140 (7)</t>
  </si>
  <si>
    <t>P</t>
  </si>
  <si>
    <t>bipolar</t>
  </si>
  <si>
    <t>RA-LTMR</t>
  </si>
  <si>
    <t xml:space="preserve"> &gt;100pF, 2400</t>
  </si>
  <si>
    <t xml:space="preserve"> -520 (7)</t>
  </si>
  <si>
    <t>sorry my configuraton for current stimulus in curr clamp was wrong; actual pA injected was 200pA per step</t>
  </si>
  <si>
    <t>for rheobase file: 100pA per step</t>
  </si>
  <si>
    <t>for rheobase file: 200pA per step</t>
  </si>
  <si>
    <t>for rheobase file: 50pA per step</t>
  </si>
  <si>
    <t>for rheobase file: 400pA per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</si>
</sst>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abSelected="1" zoomScale="75" zoomScaleNormal="75" workbookViewId="0">
      <pane ySplit="1" topLeftCell="A2" activePane="bottomLeft" state="frozen"/>
      <selection pane="bottomLeft" activeCell="AF4" sqref="AF4"/>
    </sheetView>
  </sheetViews>
  <sheetFormatPr defaultRowHeight="12.75" x14ac:dyDescent="0.2"/>
  <cols>
    <col min="1" max="1" width="15.7109375" style="16" customWidth="1"/>
    <col min="2" max="2" width="12.140625" style="6" customWidth="1"/>
    <col min="3" max="3" width="13.28515625" style="3" customWidth="1"/>
    <col min="4" max="4" width="17.28515625" style="3" customWidth="1"/>
    <col min="5" max="5" width="9.140625" style="3"/>
    <col min="6" max="6" width="11" style="3" customWidth="1"/>
    <col min="7" max="7" width="9.140625" style="10"/>
    <col min="8" max="12" width="9.140625" style="3"/>
    <col min="13" max="13" width="9.140625" style="7"/>
    <col min="14" max="20" width="9.140625" style="3"/>
    <col min="21" max="21" width="12.28515625" style="3" bestFit="1" customWidth="1"/>
    <col min="22" max="31" width="9.140625" style="3"/>
    <col min="32" max="32" width="36.140625" style="3" customWidth="1"/>
    <col min="33" max="16384" width="9.140625" style="3"/>
  </cols>
  <sheetData>
    <row r="1" spans="1:32" ht="6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19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</row>
    <row r="2" spans="1:32" ht="51" x14ac:dyDescent="0.2">
      <c r="A2" s="4">
        <v>41618</v>
      </c>
      <c r="B2" s="5" t="s">
        <v>31</v>
      </c>
      <c r="C2" s="6">
        <v>1</v>
      </c>
      <c r="D2" s="7" t="s">
        <v>32</v>
      </c>
      <c r="E2" s="8" t="s">
        <v>33</v>
      </c>
      <c r="F2" s="9" t="s">
        <v>34</v>
      </c>
      <c r="G2" s="10" t="s">
        <v>35</v>
      </c>
      <c r="H2" s="6">
        <v>63</v>
      </c>
      <c r="I2" s="6">
        <v>24</v>
      </c>
      <c r="J2" s="6">
        <v>22</v>
      </c>
      <c r="K2" s="6">
        <f t="shared" ref="K2:K9" si="0">J2*1.56</f>
        <v>34.32</v>
      </c>
      <c r="L2" s="6">
        <f>100*V2/K2</f>
        <v>11.655011655011656</v>
      </c>
      <c r="M2" s="7" t="s">
        <v>36</v>
      </c>
      <c r="N2" s="6" t="s">
        <v>37</v>
      </c>
      <c r="O2" s="6">
        <v>4</v>
      </c>
      <c r="P2" s="6">
        <v>6</v>
      </c>
      <c r="Q2" s="6">
        <v>200</v>
      </c>
      <c r="R2" s="6">
        <v>-900</v>
      </c>
      <c r="S2" s="6">
        <v>59.3</v>
      </c>
      <c r="T2" s="6">
        <v>450</v>
      </c>
      <c r="U2" s="6">
        <f>-1697/S2</f>
        <v>-28.617200674536257</v>
      </c>
      <c r="V2" s="6">
        <v>4</v>
      </c>
      <c r="W2" s="6">
        <v>3.9</v>
      </c>
      <c r="X2" s="6" t="s">
        <v>38</v>
      </c>
      <c r="Y2" s="6">
        <v>-170</v>
      </c>
      <c r="Z2" s="6">
        <v>-51</v>
      </c>
      <c r="AA2" s="6">
        <v>450</v>
      </c>
      <c r="AB2" s="6">
        <v>1</v>
      </c>
      <c r="AC2" s="6">
        <v>1</v>
      </c>
      <c r="AD2" s="6">
        <v>76.8</v>
      </c>
      <c r="AE2" s="6">
        <v>0.4</v>
      </c>
      <c r="AF2" s="3" t="s">
        <v>65</v>
      </c>
    </row>
    <row r="3" spans="1:32" ht="51" x14ac:dyDescent="0.2">
      <c r="A3" s="4">
        <v>41618</v>
      </c>
      <c r="B3" s="5" t="s">
        <v>31</v>
      </c>
      <c r="C3" s="6">
        <v>1</v>
      </c>
      <c r="D3" s="7" t="s">
        <v>32</v>
      </c>
      <c r="E3" s="8" t="s">
        <v>33</v>
      </c>
      <c r="F3" s="9" t="s">
        <v>34</v>
      </c>
      <c r="G3" s="10" t="s">
        <v>39</v>
      </c>
      <c r="H3" s="6">
        <v>94</v>
      </c>
      <c r="I3" s="6">
        <v>22.5</v>
      </c>
      <c r="J3" s="6">
        <v>19</v>
      </c>
      <c r="K3" s="6">
        <f t="shared" si="0"/>
        <v>29.64</v>
      </c>
      <c r="L3" s="11">
        <f>100*V3/K3</f>
        <v>3.3738191632928474</v>
      </c>
      <c r="M3" s="12" t="s">
        <v>36</v>
      </c>
      <c r="N3" s="13" t="s">
        <v>40</v>
      </c>
      <c r="O3" s="6">
        <v>5</v>
      </c>
      <c r="P3" s="6">
        <v>14</v>
      </c>
      <c r="Q3" s="6">
        <v>200</v>
      </c>
      <c r="R3" s="6">
        <v>-100</v>
      </c>
      <c r="S3" s="6">
        <v>54.7</v>
      </c>
      <c r="T3" s="6">
        <v>200</v>
      </c>
      <c r="U3" s="6">
        <f>-1000/S3</f>
        <v>-18.281535648994513</v>
      </c>
      <c r="V3" s="13">
        <v>1</v>
      </c>
      <c r="W3" s="6">
        <v>4.5</v>
      </c>
      <c r="X3" s="6" t="s">
        <v>41</v>
      </c>
      <c r="Y3" s="6">
        <v>-470</v>
      </c>
      <c r="Z3" s="6">
        <v>-50</v>
      </c>
      <c r="AA3" s="6">
        <v>200</v>
      </c>
      <c r="AB3" s="6">
        <v>1</v>
      </c>
      <c r="AC3" s="6">
        <v>1</v>
      </c>
      <c r="AD3" s="6">
        <v>70.5</v>
      </c>
      <c r="AE3" s="6">
        <v>1.1299999999999999</v>
      </c>
      <c r="AF3" s="3" t="s">
        <v>65</v>
      </c>
    </row>
    <row r="4" spans="1:32" ht="51" x14ac:dyDescent="0.2">
      <c r="A4" s="4">
        <v>41620</v>
      </c>
      <c r="B4" s="5" t="s">
        <v>31</v>
      </c>
      <c r="C4" s="6">
        <v>1</v>
      </c>
      <c r="D4" s="7" t="s">
        <v>32</v>
      </c>
      <c r="E4" s="8" t="s">
        <v>33</v>
      </c>
      <c r="F4" s="9" t="s">
        <v>34</v>
      </c>
      <c r="G4" s="10" t="s">
        <v>42</v>
      </c>
      <c r="H4" s="6">
        <v>66</v>
      </c>
      <c r="I4" s="6">
        <v>22.1</v>
      </c>
      <c r="J4" s="6">
        <v>19</v>
      </c>
      <c r="K4" s="6">
        <f t="shared" si="0"/>
        <v>29.64</v>
      </c>
      <c r="L4" s="14">
        <f>100*V4/K4</f>
        <v>20.242914979757085</v>
      </c>
      <c r="M4" s="7" t="s">
        <v>43</v>
      </c>
      <c r="N4" s="6" t="s">
        <v>37</v>
      </c>
      <c r="O4" s="6">
        <v>4.4000000000000004</v>
      </c>
      <c r="P4" s="6">
        <v>8</v>
      </c>
      <c r="Q4" s="6">
        <v>1700</v>
      </c>
      <c r="R4" s="6">
        <v>-50</v>
      </c>
      <c r="S4" s="6">
        <v>21.6</v>
      </c>
      <c r="T4" s="6">
        <v>150</v>
      </c>
      <c r="U4" s="6">
        <f>-69/S4</f>
        <v>-3.1944444444444442</v>
      </c>
      <c r="V4" s="6">
        <v>6</v>
      </c>
      <c r="W4" s="6">
        <v>6.8</v>
      </c>
      <c r="X4" s="6" t="s">
        <v>44</v>
      </c>
      <c r="Y4" s="6">
        <v>-92</v>
      </c>
      <c r="Z4" s="6">
        <v>-55</v>
      </c>
      <c r="AA4" s="6">
        <v>150</v>
      </c>
      <c r="AB4" s="6">
        <v>1</v>
      </c>
      <c r="AC4" s="6">
        <v>1</v>
      </c>
      <c r="AD4" s="6">
        <v>66.8</v>
      </c>
      <c r="AE4" s="6">
        <v>0.93</v>
      </c>
      <c r="AF4" s="3" t="s">
        <v>65</v>
      </c>
    </row>
    <row r="5" spans="1:32" ht="51" x14ac:dyDescent="0.2">
      <c r="A5" s="4">
        <v>41737</v>
      </c>
      <c r="B5" s="5" t="s">
        <v>31</v>
      </c>
      <c r="C5" s="6">
        <v>1</v>
      </c>
      <c r="D5" s="7" t="s">
        <v>32</v>
      </c>
      <c r="E5" s="8" t="s">
        <v>33</v>
      </c>
      <c r="F5" s="9" t="s">
        <v>34</v>
      </c>
      <c r="G5" s="10" t="s">
        <v>39</v>
      </c>
      <c r="H5" s="6">
        <v>104</v>
      </c>
      <c r="I5" s="6">
        <v>22.4</v>
      </c>
      <c r="J5" s="6">
        <v>22</v>
      </c>
      <c r="K5" s="6">
        <f t="shared" si="0"/>
        <v>34.32</v>
      </c>
      <c r="L5" s="15">
        <f>100*V5/K5</f>
        <v>1.4568764568764569</v>
      </c>
      <c r="M5" s="7" t="s">
        <v>45</v>
      </c>
      <c r="N5" s="6" t="s">
        <v>40</v>
      </c>
      <c r="O5" s="6">
        <v>5</v>
      </c>
      <c r="P5" s="6">
        <v>15</v>
      </c>
      <c r="Q5" s="6">
        <v>51</v>
      </c>
      <c r="R5" s="6">
        <v>-1100</v>
      </c>
      <c r="S5" s="6">
        <v>126</v>
      </c>
      <c r="T5" s="6" t="s">
        <v>46</v>
      </c>
      <c r="U5" s="6">
        <f>-996/S5</f>
        <v>-7.9047619047619051</v>
      </c>
      <c r="V5" s="13">
        <v>0.5</v>
      </c>
      <c r="W5" s="6">
        <v>4.3</v>
      </c>
      <c r="X5" s="6" t="s">
        <v>47</v>
      </c>
      <c r="Y5" s="6">
        <v>-210</v>
      </c>
      <c r="Z5" s="6">
        <v>-48</v>
      </c>
      <c r="AA5" s="6">
        <v>2100</v>
      </c>
      <c r="AB5" s="6">
        <v>1</v>
      </c>
      <c r="AC5" s="6">
        <v>1</v>
      </c>
      <c r="AD5" s="6">
        <v>74.400000000000006</v>
      </c>
      <c r="AE5" s="6">
        <v>0.69</v>
      </c>
      <c r="AF5" s="3" t="s">
        <v>63</v>
      </c>
    </row>
    <row r="6" spans="1:32" ht="51" x14ac:dyDescent="0.2">
      <c r="A6" s="4">
        <v>41737</v>
      </c>
      <c r="B6" s="5" t="s">
        <v>31</v>
      </c>
      <c r="C6" s="6">
        <v>1</v>
      </c>
      <c r="D6" s="7" t="s">
        <v>32</v>
      </c>
      <c r="E6" s="8" t="s">
        <v>33</v>
      </c>
      <c r="F6" s="9" t="s">
        <v>34</v>
      </c>
      <c r="G6" s="10" t="s">
        <v>35</v>
      </c>
      <c r="H6" s="6">
        <v>65</v>
      </c>
      <c r="I6" s="6">
        <v>22.4</v>
      </c>
      <c r="J6" s="6">
        <v>25</v>
      </c>
      <c r="K6" s="6">
        <f t="shared" si="0"/>
        <v>39</v>
      </c>
      <c r="L6" s="11">
        <f>100*V6/K6</f>
        <v>7.6923076923076925</v>
      </c>
      <c r="M6" s="7" t="s">
        <v>45</v>
      </c>
      <c r="N6" s="6" t="s">
        <v>49</v>
      </c>
      <c r="O6" s="6">
        <v>3.9</v>
      </c>
      <c r="P6" s="6">
        <v>7</v>
      </c>
      <c r="Q6" s="6">
        <v>50</v>
      </c>
      <c r="R6" s="6">
        <v>-800</v>
      </c>
      <c r="S6" s="6">
        <v>123</v>
      </c>
      <c r="T6" s="6" t="s">
        <v>50</v>
      </c>
      <c r="U6" s="6">
        <f>-932/S6</f>
        <v>-7.5772357723577235</v>
      </c>
      <c r="V6" s="6">
        <v>3</v>
      </c>
      <c r="W6" s="6">
        <v>6.3</v>
      </c>
      <c r="X6" s="6" t="s">
        <v>51</v>
      </c>
      <c r="Y6" s="6">
        <v>-141</v>
      </c>
      <c r="Z6" s="6">
        <v>-49</v>
      </c>
      <c r="AA6" s="6">
        <v>1900</v>
      </c>
      <c r="AB6" s="7" t="s">
        <v>48</v>
      </c>
      <c r="AC6" s="6">
        <v>1</v>
      </c>
      <c r="AD6" s="6">
        <v>43</v>
      </c>
      <c r="AE6" s="6">
        <v>0.96</v>
      </c>
      <c r="AF6" s="17" t="s">
        <v>62</v>
      </c>
    </row>
    <row r="7" spans="1:32" ht="51" x14ac:dyDescent="0.2">
      <c r="A7" s="4">
        <v>41738</v>
      </c>
      <c r="B7" s="5" t="s">
        <v>31</v>
      </c>
      <c r="C7" s="6">
        <v>2</v>
      </c>
      <c r="D7" s="7" t="s">
        <v>32</v>
      </c>
      <c r="E7" s="8" t="s">
        <v>33</v>
      </c>
      <c r="F7" s="9" t="s">
        <v>34</v>
      </c>
      <c r="G7" s="10" t="s">
        <v>52</v>
      </c>
      <c r="H7" s="6">
        <v>8</v>
      </c>
      <c r="I7" s="6">
        <v>23</v>
      </c>
      <c r="J7" s="6">
        <v>20</v>
      </c>
      <c r="K7" s="6">
        <f t="shared" si="0"/>
        <v>31.200000000000003</v>
      </c>
      <c r="L7" s="14">
        <f>100*V7/K7</f>
        <v>12.820512820512819</v>
      </c>
      <c r="M7" s="7" t="s">
        <v>53</v>
      </c>
      <c r="N7" s="6" t="s">
        <v>37</v>
      </c>
      <c r="O7" s="6">
        <v>5</v>
      </c>
      <c r="P7" s="6">
        <v>11</v>
      </c>
      <c r="Q7" s="6">
        <v>70</v>
      </c>
      <c r="R7" s="6">
        <v>-200</v>
      </c>
      <c r="S7" s="6">
        <v>89</v>
      </c>
      <c r="T7" s="6">
        <v>1400</v>
      </c>
      <c r="U7" s="6">
        <f>-235/S7</f>
        <v>-2.6404494382022472</v>
      </c>
      <c r="V7" s="6">
        <v>4</v>
      </c>
      <c r="W7" s="6">
        <v>3.6</v>
      </c>
      <c r="X7" s="6" t="s">
        <v>54</v>
      </c>
      <c r="Y7" s="6">
        <v>-1594</v>
      </c>
      <c r="Z7" s="6">
        <v>-60</v>
      </c>
      <c r="AA7" s="6">
        <v>1400</v>
      </c>
      <c r="AB7" s="6">
        <v>1</v>
      </c>
      <c r="AC7" s="6">
        <v>1</v>
      </c>
      <c r="AD7" s="6">
        <v>97</v>
      </c>
      <c r="AE7" s="6">
        <v>0.64</v>
      </c>
      <c r="AF7" s="3" t="s">
        <v>64</v>
      </c>
    </row>
    <row r="8" spans="1:32" ht="51" x14ac:dyDescent="0.2">
      <c r="A8" s="4">
        <v>41738</v>
      </c>
      <c r="B8" s="5" t="s">
        <v>31</v>
      </c>
      <c r="C8" s="6">
        <v>2</v>
      </c>
      <c r="D8" s="7" t="s">
        <v>32</v>
      </c>
      <c r="E8" s="8" t="s">
        <v>33</v>
      </c>
      <c r="F8" s="9" t="s">
        <v>34</v>
      </c>
      <c r="G8" s="10" t="s">
        <v>42</v>
      </c>
      <c r="H8" s="6">
        <v>84</v>
      </c>
      <c r="I8" s="6">
        <v>22.1</v>
      </c>
      <c r="J8" s="6">
        <v>19</v>
      </c>
      <c r="K8" s="6">
        <f t="shared" si="0"/>
        <v>29.64</v>
      </c>
      <c r="L8" s="14">
        <f>100*V8/K8</f>
        <v>23.616734143049932</v>
      </c>
      <c r="M8" s="7" t="s">
        <v>55</v>
      </c>
      <c r="N8" s="6" t="s">
        <v>37</v>
      </c>
      <c r="O8" s="6">
        <v>3</v>
      </c>
      <c r="P8" s="6">
        <v>7</v>
      </c>
      <c r="Q8" s="6">
        <v>125</v>
      </c>
      <c r="R8" s="6">
        <v>-520</v>
      </c>
      <c r="S8" s="6">
        <v>80</v>
      </c>
      <c r="T8" s="6">
        <v>1200</v>
      </c>
      <c r="U8" s="6">
        <f>-600/S8</f>
        <v>-7.5</v>
      </c>
      <c r="V8" s="6">
        <v>7</v>
      </c>
      <c r="W8" s="6">
        <v>3.9</v>
      </c>
      <c r="X8" s="6" t="s">
        <v>56</v>
      </c>
      <c r="Y8" s="6">
        <v>-140</v>
      </c>
      <c r="Z8" s="6">
        <v>-51</v>
      </c>
      <c r="AA8" s="6">
        <v>1200</v>
      </c>
      <c r="AB8" s="6">
        <v>1</v>
      </c>
      <c r="AC8" s="6">
        <v>1</v>
      </c>
      <c r="AD8" s="6">
        <v>62.7</v>
      </c>
      <c r="AE8" s="6">
        <v>0.83</v>
      </c>
      <c r="AF8" s="3" t="s">
        <v>65</v>
      </c>
    </row>
    <row r="9" spans="1:32" ht="51" x14ac:dyDescent="0.2">
      <c r="A9" s="4">
        <v>41738</v>
      </c>
      <c r="B9" s="5" t="s">
        <v>31</v>
      </c>
      <c r="C9" s="6">
        <v>2</v>
      </c>
      <c r="D9" s="7" t="s">
        <v>32</v>
      </c>
      <c r="E9" s="8" t="s">
        <v>33</v>
      </c>
      <c r="F9" s="9" t="s">
        <v>34</v>
      </c>
      <c r="G9" s="10" t="s">
        <v>57</v>
      </c>
      <c r="H9" s="6">
        <v>98</v>
      </c>
      <c r="I9" s="6">
        <v>22.1</v>
      </c>
      <c r="J9" s="6">
        <v>22</v>
      </c>
      <c r="K9" s="6">
        <f t="shared" si="0"/>
        <v>34.32</v>
      </c>
      <c r="L9" s="11">
        <f>100*V9/K9</f>
        <v>8.7412587412587417</v>
      </c>
      <c r="M9" s="7" t="s">
        <v>58</v>
      </c>
      <c r="N9" s="6" t="s">
        <v>59</v>
      </c>
      <c r="O9" s="6">
        <v>5</v>
      </c>
      <c r="P9" s="6">
        <v>15</v>
      </c>
      <c r="Q9" s="6">
        <v>250</v>
      </c>
      <c r="R9" s="6">
        <v>-400</v>
      </c>
      <c r="S9" s="6">
        <v>104</v>
      </c>
      <c r="T9" s="6" t="s">
        <v>60</v>
      </c>
      <c r="U9" s="6">
        <f>-500/S9</f>
        <v>-4.8076923076923075</v>
      </c>
      <c r="V9" s="6">
        <v>3</v>
      </c>
      <c r="W9" s="6">
        <v>6.1</v>
      </c>
      <c r="X9" s="6" t="s">
        <v>61</v>
      </c>
      <c r="Y9" s="6">
        <v>-520</v>
      </c>
      <c r="Z9" s="6">
        <v>-57</v>
      </c>
      <c r="AA9" s="6">
        <v>2400</v>
      </c>
      <c r="AB9" s="6">
        <v>1</v>
      </c>
      <c r="AC9" s="6">
        <v>1</v>
      </c>
      <c r="AD9" s="6">
        <v>75.900000000000006</v>
      </c>
      <c r="AE9" s="6">
        <v>0.81</v>
      </c>
      <c r="AF9" s="3" t="s">
        <v>66</v>
      </c>
    </row>
    <row r="10" spans="1:32" x14ac:dyDescent="0.2">
      <c r="A10" s="10"/>
      <c r="H10" s="6"/>
      <c r="I10" s="6"/>
      <c r="J10" s="6"/>
      <c r="K10" s="6"/>
      <c r="L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2" x14ac:dyDescent="0.2">
      <c r="A11" s="10"/>
      <c r="H11" s="6"/>
      <c r="I11" s="6"/>
      <c r="J11" s="6"/>
      <c r="K11" s="6"/>
      <c r="L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2" x14ac:dyDescent="0.2">
      <c r="A12" s="10"/>
      <c r="H12" s="6"/>
      <c r="I12" s="6"/>
      <c r="J12" s="6"/>
      <c r="K12" s="6"/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2" x14ac:dyDescent="0.2">
      <c r="A13" s="10"/>
      <c r="H13" s="6"/>
      <c r="I13" s="6"/>
      <c r="J13" s="6"/>
      <c r="K13" s="6"/>
      <c r="L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2" x14ac:dyDescent="0.2">
      <c r="A14" s="10"/>
      <c r="H14" s="6"/>
      <c r="I14" s="6"/>
      <c r="J14" s="6"/>
      <c r="K14" s="6"/>
      <c r="L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2" x14ac:dyDescent="0.2">
      <c r="A15" s="10"/>
      <c r="H15" s="6"/>
      <c r="I15" s="6"/>
      <c r="J15" s="6"/>
      <c r="K15" s="6"/>
      <c r="L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2" x14ac:dyDescent="0.2">
      <c r="A16" s="10"/>
      <c r="H16" s="6"/>
      <c r="I16" s="6"/>
      <c r="J16" s="6"/>
      <c r="K16" s="6"/>
      <c r="L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x14ac:dyDescent="0.2">
      <c r="A17" s="10"/>
      <c r="H17" s="6"/>
      <c r="I17" s="6"/>
      <c r="J17" s="6"/>
      <c r="K17" s="6"/>
      <c r="L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x14ac:dyDescent="0.2">
      <c r="A18" s="10"/>
      <c r="H18" s="6"/>
      <c r="I18" s="6"/>
      <c r="J18" s="6"/>
      <c r="K18" s="6"/>
      <c r="L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x14ac:dyDescent="0.2">
      <c r="A19" s="10"/>
      <c r="H19" s="6"/>
      <c r="I19" s="6"/>
      <c r="J19" s="6"/>
      <c r="K19" s="6"/>
      <c r="L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2">
      <c r="A20" s="10"/>
      <c r="H20" s="6"/>
      <c r="I20" s="6"/>
      <c r="J20" s="6"/>
      <c r="K20" s="6"/>
      <c r="L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x14ac:dyDescent="0.2">
      <c r="A21" s="10"/>
      <c r="H21" s="6"/>
      <c r="I21" s="6"/>
      <c r="J21" s="6"/>
      <c r="K21" s="6"/>
      <c r="L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">
      <c r="H22" s="6"/>
      <c r="I22" s="6"/>
      <c r="J22" s="6"/>
      <c r="K22" s="6"/>
      <c r="L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H23" s="6"/>
      <c r="I23" s="6"/>
      <c r="J23" s="6"/>
      <c r="K23" s="6"/>
      <c r="L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H24" s="6"/>
      <c r="I24" s="6"/>
      <c r="J24" s="6"/>
      <c r="K24" s="6"/>
      <c r="L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3"/>
      <c r="B25" s="3"/>
      <c r="G25" s="3"/>
      <c r="H25" s="6"/>
      <c r="I25" s="6"/>
      <c r="J25" s="6"/>
      <c r="K25" s="6"/>
      <c r="L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2">
      <c r="A26" s="3"/>
      <c r="B26" s="3"/>
      <c r="G26" s="3"/>
      <c r="H26" s="6"/>
      <c r="I26" s="6"/>
      <c r="J26" s="6"/>
      <c r="K26" s="6"/>
      <c r="L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2">
      <c r="A27" s="3"/>
      <c r="B27" s="3"/>
      <c r="G27" s="3"/>
      <c r="H27" s="6"/>
      <c r="I27" s="6"/>
      <c r="J27" s="6"/>
      <c r="K27" s="6"/>
      <c r="L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Ranade</dc:creator>
  <cp:lastModifiedBy>Sanjeev Ranade</cp:lastModifiedBy>
  <dcterms:created xsi:type="dcterms:W3CDTF">2015-03-08T20:46:34Z</dcterms:created>
  <dcterms:modified xsi:type="dcterms:W3CDTF">2015-03-08T21:57:47Z</dcterms:modified>
</cp:coreProperties>
</file>