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radResearch\LIFImprovement\Documents\Ranade data\second files\voltage trace\ModifyVoltageTrace\"/>
    </mc:Choice>
  </mc:AlternateContent>
  <bookViews>
    <workbookView xWindow="0" yWindow="0" windowWidth="20490" windowHeight="7770" activeTab="2"/>
  </bookViews>
  <sheets>
    <sheet name="Sheet1" sheetId="1" r:id="rId1"/>
    <sheet name="Sheet2" sheetId="5" r:id="rId2"/>
    <sheet name="614C 018" sheetId="2" r:id="rId3"/>
    <sheet name="614D 028" sheetId="3" r:id="rId4"/>
    <sheet name="621A 004" sheetId="4" r:id="rId5"/>
    <sheet name="Sheet3" sheetId="6" r:id="rId6"/>
    <sheet name="time constant" sheetId="7" r:id="rId7"/>
    <sheet name="K1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C7" i="6"/>
  <c r="B6" i="6"/>
  <c r="C6" i="6"/>
  <c r="A7" i="6"/>
  <c r="A6" i="6"/>
  <c r="B9" i="2" l="1"/>
  <c r="B15" i="4"/>
  <c r="B14" i="4"/>
  <c r="B13" i="4"/>
  <c r="C10" i="4"/>
  <c r="D10" i="4"/>
  <c r="E10" i="4"/>
  <c r="F10" i="4"/>
  <c r="G10" i="4"/>
  <c r="H10" i="4"/>
  <c r="B10" i="4"/>
  <c r="B12" i="4"/>
  <c r="B15" i="3"/>
  <c r="B14" i="3"/>
  <c r="B13" i="3"/>
  <c r="B12" i="3"/>
  <c r="B15" i="2"/>
  <c r="B14" i="2"/>
  <c r="B13" i="2"/>
  <c r="B12" i="2"/>
  <c r="C10" i="3"/>
  <c r="D10" i="3"/>
  <c r="E10" i="3"/>
  <c r="F10" i="3"/>
  <c r="G10" i="3"/>
  <c r="H10" i="3"/>
  <c r="B10" i="3"/>
  <c r="C10" i="2"/>
  <c r="D10" i="2"/>
  <c r="E10" i="2"/>
  <c r="F10" i="2"/>
  <c r="G10" i="2"/>
  <c r="H10" i="2"/>
  <c r="I10" i="2"/>
  <c r="J10" i="2"/>
  <c r="B10" i="2"/>
  <c r="C9" i="4"/>
  <c r="D9" i="4"/>
  <c r="E9" i="4"/>
  <c r="F9" i="4"/>
  <c r="G9" i="4"/>
  <c r="H9" i="4"/>
  <c r="B9" i="4"/>
  <c r="C9" i="3"/>
  <c r="D9" i="3"/>
  <c r="E9" i="3"/>
  <c r="F9" i="3"/>
  <c r="G9" i="3"/>
  <c r="H9" i="3"/>
  <c r="B9" i="3"/>
  <c r="C9" i="2"/>
  <c r="D9" i="2"/>
  <c r="E9" i="2"/>
  <c r="F9" i="2"/>
  <c r="G9" i="2"/>
  <c r="H9" i="2"/>
  <c r="I9" i="2"/>
  <c r="J9" i="2"/>
  <c r="I8" i="2" l="1"/>
  <c r="J8" i="2"/>
  <c r="H8" i="2"/>
  <c r="G8" i="2"/>
  <c r="F8" i="2"/>
  <c r="E8" i="2"/>
  <c r="D8" i="2"/>
  <c r="C8" i="2"/>
  <c r="B8" i="2"/>
  <c r="C8" i="3"/>
  <c r="D8" i="3"/>
  <c r="E8" i="3"/>
  <c r="F8" i="3"/>
  <c r="G8" i="3"/>
  <c r="H8" i="3"/>
  <c r="B8" i="3"/>
  <c r="C8" i="4"/>
  <c r="D8" i="4"/>
  <c r="E8" i="4"/>
  <c r="F8" i="4"/>
  <c r="G8" i="4"/>
  <c r="H8" i="4"/>
  <c r="B8" i="4"/>
  <c r="D4" i="1" l="1"/>
  <c r="D3" i="1"/>
  <c r="D2" i="1"/>
  <c r="C8" i="1" l="1"/>
</calcChain>
</file>

<file path=xl/sharedStrings.xml><?xml version="1.0" encoding="utf-8"?>
<sst xmlns="http://schemas.openxmlformats.org/spreadsheetml/2006/main" count="89" uniqueCount="38">
  <si>
    <t>a</t>
    <phoneticPr fontId="1" type="noConversion"/>
  </si>
  <si>
    <t>b</t>
    <phoneticPr fontId="1" type="noConversion"/>
  </si>
  <si>
    <t>c</t>
    <phoneticPr fontId="1" type="noConversion"/>
  </si>
  <si>
    <t>fiber</t>
    <phoneticPr fontId="1" type="noConversion"/>
  </si>
  <si>
    <t>614C 018</t>
    <phoneticPr fontId="1" type="noConversion"/>
  </si>
  <si>
    <t>614D 028</t>
    <phoneticPr fontId="1" type="noConversion"/>
  </si>
  <si>
    <t>621A 004</t>
    <phoneticPr fontId="1" type="noConversion"/>
  </si>
  <si>
    <t>y=a*exp(b*x)+c</t>
    <phoneticPr fontId="1" type="noConversion"/>
  </si>
  <si>
    <t>Trace #1</t>
    <phoneticPr fontId="1" type="noConversion"/>
  </si>
  <si>
    <t>Trace #2</t>
    <phoneticPr fontId="1" type="noConversion"/>
  </si>
  <si>
    <t>Trace #3</t>
  </si>
  <si>
    <t>Trace #4</t>
  </si>
  <si>
    <t>Trace #5</t>
  </si>
  <si>
    <t>Trace #6</t>
  </si>
  <si>
    <t>Trace #7</t>
  </si>
  <si>
    <t>fit_start</t>
    <phoneticPr fontId="1" type="noConversion"/>
  </si>
  <si>
    <t>fit_end</t>
    <phoneticPr fontId="1" type="noConversion"/>
  </si>
  <si>
    <t>intercept</t>
    <phoneticPr fontId="1" type="noConversion"/>
  </si>
  <si>
    <t>time constant (msec)</t>
    <phoneticPr fontId="1" type="noConversion"/>
  </si>
  <si>
    <t>Trace #8</t>
  </si>
  <si>
    <t>Trace #9</t>
  </si>
  <si>
    <t>614C 018</t>
    <phoneticPr fontId="1" type="noConversion"/>
  </si>
  <si>
    <t>614D 028</t>
    <phoneticPr fontId="1" type="noConversion"/>
  </si>
  <si>
    <t>621A 004</t>
    <phoneticPr fontId="1" type="noConversion"/>
  </si>
  <si>
    <t>K1</t>
    <phoneticPr fontId="1" type="noConversion"/>
  </si>
  <si>
    <t>K2</t>
    <phoneticPr fontId="1" type="noConversion"/>
  </si>
  <si>
    <t>mean tau</t>
    <phoneticPr fontId="1" type="noConversion"/>
  </si>
  <si>
    <t>std tau</t>
    <phoneticPr fontId="1" type="noConversion"/>
  </si>
  <si>
    <t>mean k1</t>
    <phoneticPr fontId="1" type="noConversion"/>
  </si>
  <si>
    <t>std k1</t>
    <phoneticPr fontId="1" type="noConversion"/>
  </si>
  <si>
    <t>Fiber 1</t>
    <phoneticPr fontId="1" type="noConversion"/>
  </si>
  <si>
    <t>Fiber 2</t>
    <phoneticPr fontId="1" type="noConversion"/>
  </si>
  <si>
    <t>Fiber 3</t>
    <phoneticPr fontId="1" type="noConversion"/>
  </si>
  <si>
    <t>Run 1</t>
    <phoneticPr fontId="1" type="noConversion"/>
  </si>
  <si>
    <t>Run 2</t>
    <phoneticPr fontId="1" type="noConversion"/>
  </si>
  <si>
    <t>Run 3</t>
    <phoneticPr fontId="1" type="noConversion"/>
  </si>
  <si>
    <t>Run 4</t>
    <phoneticPr fontId="1" type="noConversion"/>
  </si>
  <si>
    <t>Run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</si>
</sst>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RowHeight="13.5" x14ac:dyDescent="0.15"/>
  <cols>
    <col min="2" max="2" width="9.5" bestFit="1" customWidth="1"/>
  </cols>
  <sheetData>
    <row r="1" spans="1:6" x14ac:dyDescent="0.15">
      <c r="A1" t="s">
        <v>3</v>
      </c>
      <c r="B1" t="s">
        <v>0</v>
      </c>
      <c r="C1" t="s">
        <v>1</v>
      </c>
      <c r="D1" t="s">
        <v>2</v>
      </c>
      <c r="F1" t="s">
        <v>7</v>
      </c>
    </row>
    <row r="2" spans="1:6" x14ac:dyDescent="0.15">
      <c r="A2" t="s">
        <v>4</v>
      </c>
      <c r="B2">
        <v>1.27</v>
      </c>
      <c r="C2">
        <v>-8</v>
      </c>
      <c r="D2">
        <f>-75.57+89</f>
        <v>13.430000000000007</v>
      </c>
    </row>
    <row r="3" spans="1:6" x14ac:dyDescent="0.15">
      <c r="A3" t="s">
        <v>5</v>
      </c>
      <c r="B3" s="1">
        <v>15.5</v>
      </c>
      <c r="C3">
        <v>-18.87</v>
      </c>
      <c r="D3">
        <f>-41.5+72</f>
        <v>30.5</v>
      </c>
    </row>
    <row r="4" spans="1:6" x14ac:dyDescent="0.15">
      <c r="A4" t="s">
        <v>6</v>
      </c>
      <c r="B4" s="1">
        <v>2.27</v>
      </c>
      <c r="C4">
        <v>-114.28</v>
      </c>
      <c r="D4">
        <f>-43.5+76</f>
        <v>32.5</v>
      </c>
    </row>
    <row r="8" spans="1:6" x14ac:dyDescent="0.15">
      <c r="C8">
        <f>AVERAGE(C2:C4)</f>
        <v>-47.050000000000004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2" sqref="A2:A4"/>
    </sheetView>
  </sheetViews>
  <sheetFormatPr defaultRowHeight="13.5" x14ac:dyDescent="0.15"/>
  <sheetData>
    <row r="2" spans="1:1" x14ac:dyDescent="0.15">
      <c r="A2" t="s">
        <v>21</v>
      </c>
    </row>
    <row r="3" spans="1:1" x14ac:dyDescent="0.15">
      <c r="A3" t="s">
        <v>22</v>
      </c>
    </row>
    <row r="4" spans="1:1" x14ac:dyDescent="0.15">
      <c r="A4" t="s">
        <v>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I21" sqref="I21"/>
    </sheetView>
  </sheetViews>
  <sheetFormatPr defaultRowHeight="13.5" x14ac:dyDescent="0.15"/>
  <cols>
    <col min="1" max="1" width="21" customWidth="1"/>
    <col min="2" max="2" width="10.5" bestFit="1" customWidth="1"/>
    <col min="3" max="6" width="9.5" bestFit="1" customWidth="1"/>
    <col min="7" max="10" width="9.5" style="3" bestFit="1" customWidth="1"/>
  </cols>
  <sheetData>
    <row r="1" spans="1:10" x14ac:dyDescent="0.15">
      <c r="B1" t="s">
        <v>8</v>
      </c>
      <c r="C1" t="s">
        <v>9</v>
      </c>
      <c r="D1" t="s">
        <v>10</v>
      </c>
      <c r="E1" t="s">
        <v>11</v>
      </c>
      <c r="F1" s="2" t="s">
        <v>12</v>
      </c>
      <c r="G1" s="3" t="s">
        <v>13</v>
      </c>
      <c r="H1" s="3" t="s">
        <v>14</v>
      </c>
      <c r="I1" s="3" t="s">
        <v>19</v>
      </c>
      <c r="J1" s="3" t="s">
        <v>20</v>
      </c>
    </row>
    <row r="2" spans="1:10" x14ac:dyDescent="0.15">
      <c r="A2" t="s">
        <v>15</v>
      </c>
      <c r="B2" s="4">
        <v>0.05</v>
      </c>
      <c r="C2" s="4">
        <v>0.05</v>
      </c>
      <c r="D2" s="4">
        <v>0.06</v>
      </c>
      <c r="E2" s="4">
        <v>0.06</v>
      </c>
      <c r="F2" s="5">
        <v>4.8000000000000001E-2</v>
      </c>
      <c r="G2" s="6">
        <v>0.06</v>
      </c>
      <c r="H2" s="6">
        <v>0.05</v>
      </c>
      <c r="I2" s="6">
        <v>5.6000000000000001E-2</v>
      </c>
      <c r="J2" s="6">
        <v>6.0999999999999999E-2</v>
      </c>
    </row>
    <row r="3" spans="1:10" x14ac:dyDescent="0.15">
      <c r="A3" t="s">
        <v>16</v>
      </c>
      <c r="B3" s="4">
        <v>0.13</v>
      </c>
      <c r="C3" s="4">
        <v>0.13</v>
      </c>
      <c r="D3" s="4">
        <v>0.13</v>
      </c>
      <c r="E3" s="4">
        <v>0.13</v>
      </c>
      <c r="F3" s="5">
        <v>0.13</v>
      </c>
      <c r="G3" s="6">
        <v>0.13</v>
      </c>
      <c r="H3" s="6">
        <v>0.13</v>
      </c>
      <c r="I3" s="6">
        <v>0.13</v>
      </c>
      <c r="J3" s="6">
        <v>0.13</v>
      </c>
    </row>
    <row r="4" spans="1:10" x14ac:dyDescent="0.15">
      <c r="A4" t="s">
        <v>17</v>
      </c>
      <c r="B4" s="4">
        <v>-85</v>
      </c>
      <c r="C4" s="4">
        <v>-89</v>
      </c>
      <c r="D4" s="4">
        <v>-90</v>
      </c>
      <c r="E4" s="4">
        <v>-89</v>
      </c>
      <c r="F4" s="5">
        <v>-89</v>
      </c>
      <c r="G4" s="6">
        <v>-91</v>
      </c>
      <c r="H4" s="6">
        <v>-90</v>
      </c>
      <c r="I4" s="6">
        <v>-90</v>
      </c>
      <c r="J4" s="6">
        <v>-90</v>
      </c>
    </row>
    <row r="5" spans="1:10" x14ac:dyDescent="0.15">
      <c r="A5" t="s">
        <v>0</v>
      </c>
      <c r="B5" s="4">
        <v>15.61</v>
      </c>
      <c r="C5" s="4">
        <v>5.6000000000000004E-13</v>
      </c>
      <c r="D5" s="4">
        <v>3.1200000000000002E-14</v>
      </c>
      <c r="E5" s="4">
        <v>5.6899999999999999E-2</v>
      </c>
      <c r="F5" s="5">
        <v>1.2800000000000001E-16</v>
      </c>
      <c r="G5" s="6">
        <v>11.3</v>
      </c>
      <c r="H5" s="6">
        <v>35.299999999999997</v>
      </c>
      <c r="I5" s="6">
        <v>35.35</v>
      </c>
      <c r="J5" s="6">
        <v>41.32</v>
      </c>
    </row>
    <row r="6" spans="1:10" x14ac:dyDescent="0.15">
      <c r="A6" t="s">
        <v>1</v>
      </c>
      <c r="B6" s="4">
        <v>-8.2199999999999995E-2</v>
      </c>
      <c r="C6" s="4">
        <v>-9.52</v>
      </c>
      <c r="D6" s="4">
        <v>-8.7799999999999994</v>
      </c>
      <c r="E6" s="4">
        <v>-8.41</v>
      </c>
      <c r="F6" s="5">
        <v>-8</v>
      </c>
      <c r="G6" s="6">
        <v>-6.11</v>
      </c>
      <c r="H6" s="6">
        <v>-1.8</v>
      </c>
      <c r="I6" s="6">
        <v>-3.47</v>
      </c>
      <c r="J6" s="6">
        <v>-2.58</v>
      </c>
    </row>
    <row r="7" spans="1:10" x14ac:dyDescent="0.15">
      <c r="A7" t="s">
        <v>2</v>
      </c>
      <c r="B7" s="4">
        <v>-100.06</v>
      </c>
      <c r="C7" s="4">
        <v>-86.57</v>
      </c>
      <c r="D7" s="4">
        <v>-86.93</v>
      </c>
      <c r="E7" s="4">
        <v>-79.959999999999994</v>
      </c>
      <c r="F7" s="5">
        <v>-75.569999999999993</v>
      </c>
      <c r="G7" s="6">
        <v>-74.77</v>
      </c>
      <c r="H7" s="6">
        <v>-91</v>
      </c>
      <c r="I7" s="6">
        <v>-85.39</v>
      </c>
      <c r="J7" s="6">
        <v>-91</v>
      </c>
    </row>
    <row r="8" spans="1:10" x14ac:dyDescent="0.15">
      <c r="A8" t="s">
        <v>18</v>
      </c>
      <c r="B8" s="4">
        <f>-1000/B6</f>
        <v>12165.450121654501</v>
      </c>
      <c r="C8" s="4">
        <f t="shared" ref="C8:J8" si="0">-1000/C6</f>
        <v>105.0420168067227</v>
      </c>
      <c r="D8" s="4">
        <f t="shared" si="0"/>
        <v>113.89521640091117</v>
      </c>
      <c r="E8" s="4">
        <f t="shared" si="0"/>
        <v>118.90606420927467</v>
      </c>
      <c r="F8" s="4">
        <f t="shared" si="0"/>
        <v>125</v>
      </c>
      <c r="G8" s="6">
        <f t="shared" si="0"/>
        <v>163.6661211129296</v>
      </c>
      <c r="H8" s="6">
        <f t="shared" si="0"/>
        <v>555.55555555555554</v>
      </c>
      <c r="I8" s="6">
        <f>-1000/I6</f>
        <v>288.18443804034581</v>
      </c>
      <c r="J8" s="6">
        <f t="shared" si="0"/>
        <v>387.59689922480618</v>
      </c>
    </row>
    <row r="9" spans="1:10" x14ac:dyDescent="0.15">
      <c r="A9" t="s">
        <v>24</v>
      </c>
      <c r="B9">
        <f>B5/(B5+B7-B4)</f>
        <v>28.381818181818328</v>
      </c>
      <c r="C9">
        <f t="shared" ref="C9:J9" si="1">C5/(C5+C7-C4)</f>
        <v>2.3045267489706617E-13</v>
      </c>
      <c r="D9">
        <f t="shared" si="1"/>
        <v>1.016286644951133E-14</v>
      </c>
      <c r="E9">
        <f t="shared" si="1"/>
        <v>6.2548780353746843E-3</v>
      </c>
      <c r="F9">
        <f t="shared" si="1"/>
        <v>9.5309009679821251E-18</v>
      </c>
      <c r="G9">
        <f t="shared" si="1"/>
        <v>0.41046131492916821</v>
      </c>
      <c r="H9">
        <f t="shared" si="1"/>
        <v>1.0291545189504374</v>
      </c>
      <c r="I9">
        <f t="shared" si="1"/>
        <v>0.88463463463463465</v>
      </c>
      <c r="J9">
        <f t="shared" si="1"/>
        <v>1.0248015873015872</v>
      </c>
    </row>
    <row r="10" spans="1:10" x14ac:dyDescent="0.15">
      <c r="A10" t="s">
        <v>25</v>
      </c>
      <c r="B10">
        <f>1-B9</f>
        <v>-27.381818181818328</v>
      </c>
      <c r="C10">
        <f t="shared" ref="C10:J10" si="2">1-C9</f>
        <v>0.99999999999976952</v>
      </c>
      <c r="D10">
        <f t="shared" si="2"/>
        <v>0.99999999999998979</v>
      </c>
      <c r="E10">
        <f t="shared" si="2"/>
        <v>0.99374512196462528</v>
      </c>
      <c r="F10">
        <f t="shared" si="2"/>
        <v>1</v>
      </c>
      <c r="G10">
        <f t="shared" si="2"/>
        <v>0.58953868507083174</v>
      </c>
      <c r="H10">
        <f t="shared" si="2"/>
        <v>-2.9154518950437414E-2</v>
      </c>
      <c r="I10">
        <f t="shared" si="2"/>
        <v>0.11536536536536535</v>
      </c>
      <c r="J10">
        <f t="shared" si="2"/>
        <v>-2.4801587301587213E-2</v>
      </c>
    </row>
    <row r="12" spans="1:10" x14ac:dyDescent="0.15">
      <c r="A12" t="s">
        <v>26</v>
      </c>
      <c r="B12" s="4">
        <f>AVERAGE(G8:J8)</f>
        <v>348.75075348340931</v>
      </c>
    </row>
    <row r="13" spans="1:10" x14ac:dyDescent="0.15">
      <c r="A13" t="s">
        <v>27</v>
      </c>
      <c r="B13">
        <f>STDEV(G8:J8)</f>
        <v>165.5313151693918</v>
      </c>
    </row>
    <row r="14" spans="1:10" x14ac:dyDescent="0.15">
      <c r="A14" t="s">
        <v>28</v>
      </c>
      <c r="B14">
        <f>AVERAGE(G9:J9)</f>
        <v>0.83726301395395697</v>
      </c>
    </row>
    <row r="15" spans="1:10" x14ac:dyDescent="0.15">
      <c r="A15" t="s">
        <v>29</v>
      </c>
      <c r="B15">
        <f>STDEV(G9:J9)</f>
        <v>0.29234501701439392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9" sqref="D9:H9"/>
    </sheetView>
  </sheetViews>
  <sheetFormatPr defaultRowHeight="13.5" x14ac:dyDescent="0.15"/>
  <cols>
    <col min="1" max="1" width="20.875" customWidth="1"/>
    <col min="2" max="3" width="9.5" bestFit="1" customWidth="1"/>
    <col min="4" max="8" width="9" style="3"/>
  </cols>
  <sheetData>
    <row r="1" spans="1:8" x14ac:dyDescent="0.15">
      <c r="B1" t="s">
        <v>8</v>
      </c>
      <c r="C1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15">
      <c r="A2" t="s">
        <v>15</v>
      </c>
      <c r="B2">
        <v>0.05</v>
      </c>
      <c r="C2">
        <v>0.05</v>
      </c>
      <c r="D2" s="3">
        <v>0.06</v>
      </c>
      <c r="E2" s="3">
        <v>5.6000000000000001E-2</v>
      </c>
      <c r="F2" s="3">
        <v>0.05</v>
      </c>
      <c r="G2" s="3">
        <v>5.8000000000000003E-2</v>
      </c>
      <c r="H2" s="3">
        <v>4.8000000000000001E-2</v>
      </c>
    </row>
    <row r="3" spans="1:8" x14ac:dyDescent="0.15">
      <c r="A3" t="s">
        <v>16</v>
      </c>
      <c r="B3">
        <v>0.13</v>
      </c>
      <c r="C3">
        <v>0.13</v>
      </c>
      <c r="D3" s="3">
        <v>0.13</v>
      </c>
      <c r="E3" s="3">
        <v>0.13</v>
      </c>
      <c r="F3" s="3">
        <v>0.13</v>
      </c>
      <c r="G3" s="3">
        <v>0.13</v>
      </c>
      <c r="H3" s="3">
        <v>0.13</v>
      </c>
    </row>
    <row r="4" spans="1:8" x14ac:dyDescent="0.15">
      <c r="A4" t="s">
        <v>17</v>
      </c>
      <c r="B4">
        <v>-69</v>
      </c>
      <c r="C4">
        <v>-73</v>
      </c>
      <c r="D4" s="3">
        <v>-67</v>
      </c>
      <c r="E4" s="3">
        <v>-72</v>
      </c>
      <c r="F4" s="3">
        <v>-71</v>
      </c>
      <c r="G4" s="3">
        <v>-67</v>
      </c>
      <c r="H4" s="3">
        <v>-64</v>
      </c>
    </row>
    <row r="5" spans="1:8" x14ac:dyDescent="0.15">
      <c r="A5" t="s">
        <v>0</v>
      </c>
      <c r="B5" s="1">
        <v>1.75</v>
      </c>
      <c r="C5" s="1">
        <v>2.46E-16</v>
      </c>
      <c r="D5" s="3">
        <v>5.65</v>
      </c>
      <c r="E5" s="3">
        <v>15</v>
      </c>
      <c r="F5" s="3">
        <v>66.67</v>
      </c>
      <c r="G5" s="3">
        <v>22.94</v>
      </c>
      <c r="H5" s="3">
        <v>30.8</v>
      </c>
    </row>
    <row r="6" spans="1:8" x14ac:dyDescent="0.15">
      <c r="A6" t="s">
        <v>1</v>
      </c>
      <c r="B6">
        <v>-14.02</v>
      </c>
      <c r="C6">
        <v>-8.7799999999999994</v>
      </c>
      <c r="D6" s="3">
        <v>-23.38</v>
      </c>
      <c r="E6" s="3">
        <v>-19.89</v>
      </c>
      <c r="F6" s="3">
        <v>-2.92</v>
      </c>
      <c r="G6" s="3">
        <v>-33.340000000000003</v>
      </c>
      <c r="H6" s="3">
        <v>-23.28</v>
      </c>
    </row>
    <row r="7" spans="1:8" x14ac:dyDescent="0.15">
      <c r="A7" t="s">
        <v>2</v>
      </c>
      <c r="B7">
        <v>-69.959999999999994</v>
      </c>
      <c r="C7">
        <v>-70.569999999999993</v>
      </c>
      <c r="D7" s="3">
        <v>-42.37</v>
      </c>
      <c r="E7" s="3">
        <v>-41.14</v>
      </c>
      <c r="F7" s="3">
        <v>-80</v>
      </c>
      <c r="G7" s="3">
        <v>-27.04</v>
      </c>
      <c r="H7" s="3">
        <v>-32.799999999999997</v>
      </c>
    </row>
    <row r="8" spans="1:8" x14ac:dyDescent="0.15">
      <c r="A8" t="s">
        <v>18</v>
      </c>
      <c r="B8">
        <f>-1000/B6</f>
        <v>71.32667617689016</v>
      </c>
      <c r="C8">
        <f t="shared" ref="C8:H8" si="0">-1000/C6</f>
        <v>113.89521640091117</v>
      </c>
      <c r="D8" s="3">
        <f t="shared" si="0"/>
        <v>42.771599657827203</v>
      </c>
      <c r="E8" s="3">
        <f t="shared" si="0"/>
        <v>50.276520864756158</v>
      </c>
      <c r="F8" s="3">
        <f t="shared" si="0"/>
        <v>342.46575342465752</v>
      </c>
      <c r="G8" s="3">
        <f t="shared" si="0"/>
        <v>29.994001199760046</v>
      </c>
      <c r="H8" s="3">
        <f t="shared" si="0"/>
        <v>42.955326460481096</v>
      </c>
    </row>
    <row r="9" spans="1:8" x14ac:dyDescent="0.15">
      <c r="A9" t="s">
        <v>24</v>
      </c>
      <c r="B9">
        <f>B5/(B5+B7-B4)</f>
        <v>2.215189873417704</v>
      </c>
      <c r="C9">
        <f t="shared" ref="C9:H9" si="1">C5/(C5+C7-C4)</f>
        <v>1.0123456790123429E-16</v>
      </c>
      <c r="D9">
        <f t="shared" si="1"/>
        <v>0.18659180977542933</v>
      </c>
      <c r="E9">
        <f t="shared" si="1"/>
        <v>0.32708242477104232</v>
      </c>
      <c r="F9">
        <f t="shared" si="1"/>
        <v>1.1560603433327554</v>
      </c>
      <c r="G9">
        <f t="shared" si="1"/>
        <v>0.36470588235294116</v>
      </c>
      <c r="H9">
        <f t="shared" si="1"/>
        <v>0.49677419354838709</v>
      </c>
    </row>
    <row r="10" spans="1:8" x14ac:dyDescent="0.15">
      <c r="A10" t="s">
        <v>25</v>
      </c>
      <c r="B10">
        <f>1-B9</f>
        <v>-1.215189873417704</v>
      </c>
      <c r="C10">
        <f t="shared" ref="C10:H10" si="2">1-C9</f>
        <v>0.99999999999999989</v>
      </c>
      <c r="D10">
        <f t="shared" si="2"/>
        <v>0.81340819022457067</v>
      </c>
      <c r="E10">
        <f t="shared" si="2"/>
        <v>0.67291757522895768</v>
      </c>
      <c r="F10">
        <f t="shared" si="2"/>
        <v>-0.15606034333275542</v>
      </c>
      <c r="G10">
        <f t="shared" si="2"/>
        <v>0.63529411764705879</v>
      </c>
      <c r="H10">
        <f t="shared" si="2"/>
        <v>0.50322580645161286</v>
      </c>
    </row>
    <row r="12" spans="1:8" x14ac:dyDescent="0.15">
      <c r="A12" t="s">
        <v>26</v>
      </c>
      <c r="B12">
        <f>AVERAGE(D8:H8)</f>
        <v>101.6926403214964</v>
      </c>
    </row>
    <row r="13" spans="1:8" x14ac:dyDescent="0.15">
      <c r="A13" t="s">
        <v>27</v>
      </c>
      <c r="B13">
        <f>STDEV(D8:H8)</f>
        <v>134.79407002700785</v>
      </c>
    </row>
    <row r="14" spans="1:8" x14ac:dyDescent="0.15">
      <c r="A14" t="s">
        <v>28</v>
      </c>
      <c r="B14">
        <f>AVERAGE(D9:H9)</f>
        <v>0.50624293075611104</v>
      </c>
    </row>
    <row r="15" spans="1:8" x14ac:dyDescent="0.15">
      <c r="A15" t="s">
        <v>29</v>
      </c>
      <c r="B15">
        <f>STDEV(D9:H9)</f>
        <v>0.37969079156328872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9" sqref="F9:H9"/>
    </sheetView>
  </sheetViews>
  <sheetFormatPr defaultRowHeight="13.5" x14ac:dyDescent="0.15"/>
  <cols>
    <col min="1" max="1" width="20.75" customWidth="1"/>
    <col min="2" max="3" width="9.5" bestFit="1" customWidth="1"/>
    <col min="6" max="8" width="9" style="3"/>
  </cols>
  <sheetData>
    <row r="1" spans="1:8" x14ac:dyDescent="0.15">
      <c r="B1" t="s">
        <v>8</v>
      </c>
      <c r="C1" t="s">
        <v>9</v>
      </c>
      <c r="D1" t="s">
        <v>10</v>
      </c>
      <c r="E1" t="s">
        <v>11</v>
      </c>
      <c r="F1" s="3" t="s">
        <v>12</v>
      </c>
      <c r="G1" s="3" t="s">
        <v>13</v>
      </c>
      <c r="H1" s="3" t="s">
        <v>14</v>
      </c>
    </row>
    <row r="2" spans="1:8" x14ac:dyDescent="0.15">
      <c r="A2" t="s">
        <v>15</v>
      </c>
      <c r="B2">
        <v>0.05</v>
      </c>
      <c r="C2">
        <v>0.05</v>
      </c>
      <c r="D2">
        <v>7.0000000000000007E-2</v>
      </c>
      <c r="E2">
        <v>7.0000000000000007E-2</v>
      </c>
      <c r="F2" s="3">
        <v>0.05</v>
      </c>
      <c r="G2" s="3">
        <v>4.5999999999999999E-2</v>
      </c>
      <c r="H2" s="3">
        <v>4.3999999999999997E-2</v>
      </c>
    </row>
    <row r="3" spans="1:8" x14ac:dyDescent="0.15">
      <c r="A3" t="s">
        <v>16</v>
      </c>
      <c r="B3">
        <v>0.13</v>
      </c>
      <c r="C3">
        <v>0.13</v>
      </c>
      <c r="D3">
        <v>0.13</v>
      </c>
      <c r="E3">
        <v>0.13</v>
      </c>
      <c r="F3" s="3">
        <v>0.13</v>
      </c>
      <c r="G3" s="3">
        <v>0.13</v>
      </c>
      <c r="H3" s="3">
        <v>0.13</v>
      </c>
    </row>
    <row r="4" spans="1:8" x14ac:dyDescent="0.15">
      <c r="A4" t="s">
        <v>17</v>
      </c>
      <c r="B4">
        <v>-67</v>
      </c>
      <c r="C4">
        <v>-75</v>
      </c>
      <c r="D4">
        <v>-63</v>
      </c>
      <c r="E4">
        <v>-76</v>
      </c>
      <c r="F4" s="3">
        <v>-79</v>
      </c>
      <c r="G4" s="3">
        <v>-79</v>
      </c>
      <c r="H4" s="3">
        <v>-74</v>
      </c>
    </row>
    <row r="5" spans="1:8" x14ac:dyDescent="0.15">
      <c r="A5" t="s">
        <v>0</v>
      </c>
      <c r="B5" s="1">
        <v>1.2999999999999999E-2</v>
      </c>
      <c r="C5" s="1">
        <v>1.36E-14</v>
      </c>
      <c r="D5">
        <v>72.75</v>
      </c>
      <c r="E5">
        <v>2.62</v>
      </c>
      <c r="F5" s="3">
        <v>10.119999999999999</v>
      </c>
      <c r="G5" s="3">
        <v>14.24</v>
      </c>
      <c r="H5" s="3">
        <v>12.82</v>
      </c>
    </row>
    <row r="6" spans="1:8" x14ac:dyDescent="0.15">
      <c r="A6" t="s">
        <v>1</v>
      </c>
      <c r="B6">
        <v>-7.18</v>
      </c>
      <c r="C6">
        <v>-7.83</v>
      </c>
      <c r="D6">
        <v>-1.34</v>
      </c>
      <c r="E6">
        <v>-104.31</v>
      </c>
      <c r="F6" s="3">
        <v>-138.13999999999999</v>
      </c>
      <c r="G6" s="3">
        <v>-249.46</v>
      </c>
      <c r="H6" s="3">
        <v>-126.44</v>
      </c>
    </row>
    <row r="7" spans="1:8" x14ac:dyDescent="0.15">
      <c r="A7" t="s">
        <v>2</v>
      </c>
      <c r="B7">
        <v>-67.56</v>
      </c>
      <c r="C7">
        <v>-73.150000000000006</v>
      </c>
      <c r="D7">
        <v>-113.12</v>
      </c>
      <c r="E7">
        <v>-43.52</v>
      </c>
      <c r="F7" s="3">
        <v>-41.52</v>
      </c>
      <c r="G7" s="3">
        <v>-39.03</v>
      </c>
      <c r="H7" s="3">
        <v>-38.94</v>
      </c>
    </row>
    <row r="8" spans="1:8" x14ac:dyDescent="0.15">
      <c r="A8" t="s">
        <v>18</v>
      </c>
      <c r="B8">
        <f>-1000/B6</f>
        <v>139.27576601671311</v>
      </c>
      <c r="C8">
        <f t="shared" ref="C8:H8" si="0">-1000/C6</f>
        <v>127.71392081736909</v>
      </c>
      <c r="D8">
        <f t="shared" si="0"/>
        <v>746.26865671641792</v>
      </c>
      <c r="E8">
        <f t="shared" si="0"/>
        <v>9.5868085514332275</v>
      </c>
      <c r="F8" s="3">
        <f t="shared" si="0"/>
        <v>7.2390328652092091</v>
      </c>
      <c r="G8" s="3">
        <f t="shared" si="0"/>
        <v>4.0086587027980434</v>
      </c>
      <c r="H8" s="3">
        <f t="shared" si="0"/>
        <v>7.9088895919012971</v>
      </c>
    </row>
    <row r="9" spans="1:8" x14ac:dyDescent="0.15">
      <c r="A9" t="s">
        <v>24</v>
      </c>
      <c r="B9">
        <f>B5/(B5+B7-B4)</f>
        <v>-2.3765996343692999E-2</v>
      </c>
      <c r="C9">
        <f t="shared" ref="C9:H9" si="1">C5/(C5+C7-C4)</f>
        <v>7.3513513513513167E-15</v>
      </c>
      <c r="D9">
        <f t="shared" si="1"/>
        <v>3.2147591692443664</v>
      </c>
      <c r="E9">
        <f t="shared" si="1"/>
        <v>7.4643874643874661E-2</v>
      </c>
      <c r="F9">
        <f t="shared" si="1"/>
        <v>0.21260504201680674</v>
      </c>
      <c r="G9">
        <f t="shared" si="1"/>
        <v>0.26268216196273753</v>
      </c>
      <c r="H9">
        <f t="shared" si="1"/>
        <v>0.26775271512113619</v>
      </c>
    </row>
    <row r="10" spans="1:8" x14ac:dyDescent="0.15">
      <c r="A10" t="s">
        <v>25</v>
      </c>
      <c r="B10">
        <f>1-B9</f>
        <v>1.0237659963436929</v>
      </c>
      <c r="C10">
        <f t="shared" ref="C10:H10" si="2">1-C9</f>
        <v>0.99999999999999267</v>
      </c>
      <c r="D10">
        <f t="shared" si="2"/>
        <v>-2.2147591692443664</v>
      </c>
      <c r="E10">
        <f t="shared" si="2"/>
        <v>0.92535612535612533</v>
      </c>
      <c r="F10">
        <f t="shared" si="2"/>
        <v>0.78739495798319326</v>
      </c>
      <c r="G10">
        <f t="shared" si="2"/>
        <v>0.73731783803726247</v>
      </c>
      <c r="H10">
        <f t="shared" si="2"/>
        <v>0.73224728487886381</v>
      </c>
    </row>
    <row r="12" spans="1:8" x14ac:dyDescent="0.15">
      <c r="A12" t="s">
        <v>26</v>
      </c>
      <c r="B12">
        <f>AVERAGE(F8:H8)</f>
        <v>6.385527053302849</v>
      </c>
    </row>
    <row r="13" spans="1:8" x14ac:dyDescent="0.15">
      <c r="A13" t="s">
        <v>27</v>
      </c>
      <c r="B13">
        <f>STDEV(F8:H8)</f>
        <v>2.0854985915356652</v>
      </c>
    </row>
    <row r="14" spans="1:8" x14ac:dyDescent="0.15">
      <c r="A14" t="s">
        <v>28</v>
      </c>
      <c r="B14">
        <f>AVERAGE(F9:H9)</f>
        <v>0.24767997303356015</v>
      </c>
    </row>
    <row r="15" spans="1:8" x14ac:dyDescent="0.15">
      <c r="A15" t="s">
        <v>29</v>
      </c>
      <c r="B15">
        <f>STDEV(F10:H10)</f>
        <v>3.0481399520126112E-2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0" sqref="D10"/>
    </sheetView>
  </sheetViews>
  <sheetFormatPr defaultRowHeight="13.5" x14ac:dyDescent="0.15"/>
  <sheetData>
    <row r="1" spans="1:4" x14ac:dyDescent="0.15">
      <c r="A1" s="6">
        <v>164</v>
      </c>
      <c r="B1" s="6"/>
      <c r="C1" s="6">
        <v>0.2</v>
      </c>
      <c r="D1" s="6"/>
    </row>
    <row r="2" spans="1:4" x14ac:dyDescent="0.15">
      <c r="A2">
        <v>342</v>
      </c>
      <c r="C2">
        <v>0.4</v>
      </c>
    </row>
    <row r="3" spans="1:4" x14ac:dyDescent="0.15">
      <c r="A3">
        <v>7</v>
      </c>
      <c r="C3">
        <v>1</v>
      </c>
    </row>
    <row r="6" spans="1:4" x14ac:dyDescent="0.15">
      <c r="A6" s="4">
        <f>AVERAGE(A1:A3)</f>
        <v>171</v>
      </c>
      <c r="B6" s="4" t="e">
        <f t="shared" ref="B6:C6" si="0">AVERAGE(B1:B3)</f>
        <v>#DIV/0!</v>
      </c>
      <c r="C6" s="4">
        <f t="shared" si="0"/>
        <v>0.53333333333333333</v>
      </c>
    </row>
    <row r="7" spans="1:4" x14ac:dyDescent="0.15">
      <c r="A7">
        <f>STDEV(A1:A3)</f>
        <v>167.60966559241146</v>
      </c>
      <c r="B7" t="e">
        <f t="shared" ref="B7:C7" si="1">STDEV(B1:B3)</f>
        <v>#DIV/0!</v>
      </c>
      <c r="C7">
        <f t="shared" si="1"/>
        <v>0.41633319989322642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3.5" x14ac:dyDescent="0.15"/>
  <sheetData>
    <row r="1" spans="1:6" x14ac:dyDescent="0.15"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15">
      <c r="A2" t="s">
        <v>30</v>
      </c>
      <c r="B2" s="7">
        <v>163.6661211129296</v>
      </c>
      <c r="C2" s="7">
        <v>555.55555555555554</v>
      </c>
      <c r="D2" s="7">
        <v>288.18443804034581</v>
      </c>
      <c r="E2" s="7">
        <v>387.59689922480618</v>
      </c>
      <c r="F2" s="7"/>
    </row>
    <row r="3" spans="1:6" x14ac:dyDescent="0.15">
      <c r="A3" t="s">
        <v>31</v>
      </c>
      <c r="B3" s="7">
        <v>42.771599657827203</v>
      </c>
      <c r="C3" s="7">
        <v>50.276520864756158</v>
      </c>
      <c r="D3" s="7">
        <v>342.46575342465752</v>
      </c>
      <c r="E3" s="7">
        <v>29.994001199760046</v>
      </c>
      <c r="F3" s="7">
        <v>42.955326460481096</v>
      </c>
    </row>
    <row r="4" spans="1:6" x14ac:dyDescent="0.15">
      <c r="A4" t="s">
        <v>32</v>
      </c>
      <c r="B4" s="7">
        <v>7.2390328652092091</v>
      </c>
      <c r="C4" s="7">
        <v>4.0086587027980434</v>
      </c>
      <c r="D4" s="7">
        <v>7.9088895919012971</v>
      </c>
      <c r="E4" s="7"/>
      <c r="F4" s="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3.5" x14ac:dyDescent="0.15"/>
  <sheetData>
    <row r="1" spans="1:6" x14ac:dyDescent="0.15"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15">
      <c r="A2" t="s">
        <v>30</v>
      </c>
      <c r="B2" s="4">
        <v>0.41046131492916821</v>
      </c>
      <c r="C2" s="4">
        <v>1</v>
      </c>
      <c r="D2" s="4">
        <v>0.88463463463463465</v>
      </c>
      <c r="E2" s="4">
        <v>1</v>
      </c>
      <c r="F2" s="4"/>
    </row>
    <row r="3" spans="1:6" x14ac:dyDescent="0.15">
      <c r="A3" t="s">
        <v>31</v>
      </c>
      <c r="B3" s="4">
        <v>0.18659180977542933</v>
      </c>
      <c r="C3" s="4">
        <v>0.32708242477104232</v>
      </c>
      <c r="D3" s="4">
        <v>1</v>
      </c>
      <c r="E3" s="4">
        <v>0.36470588235294116</v>
      </c>
      <c r="F3" s="4">
        <v>0.49677419354838709</v>
      </c>
    </row>
    <row r="4" spans="1:6" x14ac:dyDescent="0.15">
      <c r="A4" t="s">
        <v>32</v>
      </c>
      <c r="B4" s="4">
        <v>0.21260504201680674</v>
      </c>
      <c r="C4" s="4">
        <v>0.26268216196273753</v>
      </c>
      <c r="D4" s="4">
        <v>0.26775271512113619</v>
      </c>
      <c r="E4" s="4"/>
      <c r="F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614C 018</vt:lpstr>
      <vt:lpstr>614D 028</vt:lpstr>
      <vt:lpstr>621A 004</vt:lpstr>
      <vt:lpstr>Sheet3</vt:lpstr>
      <vt:lpstr>time constant</vt:lpstr>
      <vt:lpstr>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</dc:creator>
  <cp:lastModifiedBy>Lindsay</cp:lastModifiedBy>
  <dcterms:created xsi:type="dcterms:W3CDTF">2015-03-25T18:41:27Z</dcterms:created>
  <dcterms:modified xsi:type="dcterms:W3CDTF">2015-07-13T03:28:26Z</dcterms:modified>
</cp:coreProperties>
</file>