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40009_{69AE4B42-21B4-49CF-8DAF-50D04B9C49B9}" xr6:coauthVersionLast="47" xr6:coauthVersionMax="47" xr10:uidLastSave="{00000000-0000-0000-0000-000000000000}"/>
  <bookViews>
    <workbookView xWindow="2910" yWindow="1600" windowWidth="13480" windowHeight="11760"/>
  </bookViews>
  <sheets>
    <sheet name="table_imp_ownership" sheetId="1" r:id="rId1"/>
  </sheets>
  <calcPr calcId="0"/>
</workbook>
</file>

<file path=xl/calcChain.xml><?xml version="1.0" encoding="utf-8"?>
<calcChain xmlns="http://schemas.openxmlformats.org/spreadsheetml/2006/main">
  <c r="I31" i="1" l="1"/>
  <c r="H31" i="1"/>
  <c r="G31" i="1"/>
  <c r="F31" i="1"/>
  <c r="E31" i="1"/>
  <c r="D31" i="1"/>
  <c r="C31" i="1"/>
  <c r="B31" i="1"/>
  <c r="I16" i="1"/>
  <c r="H16" i="1"/>
  <c r="G16" i="1"/>
  <c r="F16" i="1"/>
  <c r="E16" i="1"/>
  <c r="D16" i="1"/>
  <c r="C16" i="1"/>
  <c r="B16" i="1"/>
  <c r="I28" i="1"/>
  <c r="I27" i="1"/>
  <c r="H26" i="1"/>
  <c r="H25" i="1"/>
  <c r="G24" i="1"/>
  <c r="G23" i="1"/>
  <c r="E28" i="1"/>
  <c r="E27" i="1"/>
  <c r="D26" i="1"/>
  <c r="D25" i="1"/>
  <c r="C24" i="1"/>
  <c r="C23" i="1"/>
  <c r="I13" i="1"/>
  <c r="I12" i="1"/>
  <c r="H11" i="1"/>
  <c r="H10" i="1"/>
  <c r="G9" i="1"/>
  <c r="G8" i="1"/>
  <c r="E13" i="1"/>
  <c r="E12" i="1"/>
  <c r="D11" i="1"/>
  <c r="D10" i="1"/>
  <c r="C9" i="1"/>
  <c r="C8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F18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H28" i="1"/>
  <c r="G28" i="1"/>
  <c r="F28" i="1"/>
  <c r="D28" i="1"/>
  <c r="C28" i="1"/>
  <c r="B28" i="1"/>
  <c r="H27" i="1"/>
  <c r="G27" i="1"/>
  <c r="F27" i="1"/>
  <c r="D27" i="1"/>
  <c r="C27" i="1"/>
  <c r="B27" i="1"/>
  <c r="I26" i="1"/>
  <c r="G26" i="1"/>
  <c r="F26" i="1"/>
  <c r="E26" i="1"/>
  <c r="C26" i="1"/>
  <c r="B26" i="1"/>
  <c r="I25" i="1"/>
  <c r="G25" i="1"/>
  <c r="F25" i="1"/>
  <c r="E25" i="1"/>
  <c r="C25" i="1"/>
  <c r="B25" i="1"/>
  <c r="I24" i="1"/>
  <c r="H24" i="1"/>
  <c r="F24" i="1"/>
  <c r="E24" i="1"/>
  <c r="D24" i="1"/>
  <c r="B24" i="1"/>
  <c r="I23" i="1"/>
  <c r="H23" i="1"/>
  <c r="F23" i="1"/>
  <c r="E23" i="1"/>
  <c r="D23" i="1"/>
  <c r="B23" i="1"/>
  <c r="I18" i="1"/>
  <c r="H18" i="1"/>
  <c r="G18" i="1"/>
  <c r="E18" i="1"/>
  <c r="D18" i="1"/>
  <c r="C18" i="1"/>
  <c r="B18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H13" i="1"/>
  <c r="G13" i="1"/>
  <c r="F13" i="1"/>
  <c r="D13" i="1"/>
  <c r="C13" i="1"/>
  <c r="B13" i="1"/>
  <c r="A13" i="1"/>
  <c r="H12" i="1"/>
  <c r="G12" i="1"/>
  <c r="F12" i="1"/>
  <c r="D12" i="1"/>
  <c r="C12" i="1"/>
  <c r="B12" i="1"/>
  <c r="A12" i="1"/>
  <c r="I11" i="1"/>
  <c r="G11" i="1"/>
  <c r="F11" i="1"/>
  <c r="E11" i="1"/>
  <c r="C11" i="1"/>
  <c r="B11" i="1"/>
  <c r="A11" i="1"/>
  <c r="I10" i="1"/>
  <c r="G10" i="1"/>
  <c r="F10" i="1"/>
  <c r="E10" i="1"/>
  <c r="C10" i="1"/>
  <c r="B10" i="1"/>
  <c r="A10" i="1"/>
  <c r="I9" i="1"/>
  <c r="H9" i="1"/>
  <c r="F9" i="1"/>
  <c r="E9" i="1"/>
  <c r="D9" i="1"/>
  <c r="B9" i="1"/>
  <c r="A9" i="1"/>
  <c r="I8" i="1"/>
  <c r="H8" i="1"/>
  <c r="F8" i="1"/>
  <c r="E8" i="1"/>
  <c r="D8" i="1"/>
  <c r="B8" i="1"/>
  <c r="A8" i="1"/>
  <c r="A7" i="1"/>
  <c r="A6" i="1"/>
  <c r="A5" i="1"/>
  <c r="A4" i="1"/>
  <c r="I3" i="1"/>
  <c r="H3" i="1"/>
  <c r="G3" i="1"/>
  <c r="F3" i="1"/>
  <c r="E3" i="1"/>
  <c r="D3" i="1"/>
  <c r="C3" i="1"/>
  <c r="B3" i="1"/>
  <c r="A3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<sst xmlns="http://schemas.openxmlformats.org/spreadsheetml/2006/main" count="6" uniqueCount="6">
  <si>
    <t>State-owned Enterprises</t>
    <phoneticPr fontId="18" type="noConversion"/>
  </si>
  <si>
    <t>Domestic Private Enterprises</t>
    <phoneticPr fontId="18" type="noConversion"/>
  </si>
  <si>
    <t>Multinational Enterprises</t>
    <phoneticPr fontId="18" type="noConversion"/>
  </si>
  <si>
    <t>Joint Ventures</t>
    <phoneticPr fontId="18" type="noConversion"/>
  </si>
  <si>
    <t>Panel B-1</t>
    <phoneticPr fontId="18" type="noConversion"/>
  </si>
  <si>
    <t>Panel B-2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</si>
</sst>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15" sqref="H15"/>
    </sheetView>
  </sheetViews>
  <sheetFormatPr defaultRowHeight="14" x14ac:dyDescent="0.3"/>
  <sheetData>
    <row r="1" spans="1:9" x14ac:dyDescent="0.3">
      <c r="A1" s="2" t="str">
        <f>""</f>
        <v/>
      </c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2" t="str">
        <f>"(5)"</f>
        <v>(5)</v>
      </c>
      <c r="G1" s="2" t="str">
        <f>"(6)"</f>
        <v>(6)</v>
      </c>
      <c r="H1" s="2" t="str">
        <f>"(7)"</f>
        <v>(7)</v>
      </c>
      <c r="I1" s="2" t="str">
        <f>"(8)"</f>
        <v>(8)</v>
      </c>
    </row>
    <row r="2" spans="1:9" x14ac:dyDescent="0.3">
      <c r="A2" t="s">
        <v>4</v>
      </c>
      <c r="B2" s="3" t="s">
        <v>0</v>
      </c>
      <c r="C2" s="3"/>
      <c r="D2" s="3"/>
      <c r="E2" s="3"/>
      <c r="F2" s="1" t="s">
        <v>1</v>
      </c>
      <c r="G2" s="1"/>
      <c r="H2" s="1"/>
      <c r="I2" s="1"/>
    </row>
    <row r="3" spans="1:9" x14ac:dyDescent="0.3">
      <c r="A3" s="2" t="str">
        <f>""</f>
        <v/>
      </c>
      <c r="B3" s="2" t="str">
        <f>"Baseline"</f>
        <v>Baseline</v>
      </c>
      <c r="C3" s="2" t="str">
        <f>"FPC"</f>
        <v>FPC</v>
      </c>
      <c r="D3" s="2" t="str">
        <f>"External Finance"</f>
        <v>External Finance</v>
      </c>
      <c r="E3" s="2" t="str">
        <f>"Tangibility"</f>
        <v>Tangibility</v>
      </c>
      <c r="F3" s="2" t="str">
        <f>"Baseline"</f>
        <v>Baseline</v>
      </c>
      <c r="G3" s="2" t="str">
        <f>"FPC"</f>
        <v>FPC</v>
      </c>
      <c r="H3" s="2" t="str">
        <f>"External Finance"</f>
        <v>External Finance</v>
      </c>
      <c r="I3" s="2" t="str">
        <f>"Tangibility"</f>
        <v>Tangibility</v>
      </c>
    </row>
    <row r="4" spans="1:9" x14ac:dyDescent="0.3">
      <c r="A4" t="str">
        <f>"dlnRER"</f>
        <v>dlnRER</v>
      </c>
      <c r="B4" t="str">
        <f>"-0.012"</f>
        <v>-0.012</v>
      </c>
      <c r="C4" t="str">
        <f>"-0.032"</f>
        <v>-0.032</v>
      </c>
      <c r="D4" t="str">
        <f>"-0.034"</f>
        <v>-0.034</v>
      </c>
      <c r="E4" t="str">
        <f>"0.028"</f>
        <v>0.028</v>
      </c>
      <c r="F4" t="str">
        <f>"0.031***"</f>
        <v>0.031***</v>
      </c>
      <c r="G4" t="str">
        <f>"0.032***"</f>
        <v>0.032***</v>
      </c>
      <c r="H4" t="str">
        <f>"0.030***"</f>
        <v>0.030***</v>
      </c>
      <c r="I4" t="str">
        <f>"-0.008"</f>
        <v>-0.008</v>
      </c>
    </row>
    <row r="5" spans="1:9" x14ac:dyDescent="0.3">
      <c r="A5" t="str">
        <f>""</f>
        <v/>
      </c>
      <c r="B5" t="str">
        <f>"(0.034)"</f>
        <v>(0.034)</v>
      </c>
      <c r="C5" t="str">
        <f>"(0.036)"</f>
        <v>(0.036)</v>
      </c>
      <c r="D5" t="str">
        <f>"(0.035)"</f>
        <v>(0.035)</v>
      </c>
      <c r="E5" t="str">
        <f>"(0.089)"</f>
        <v>(0.089)</v>
      </c>
      <c r="F5" t="str">
        <f>"(0.011)"</f>
        <v>(0.011)</v>
      </c>
      <c r="G5" t="str">
        <f>"(0.011)"</f>
        <v>(0.011)</v>
      </c>
      <c r="H5" t="str">
        <f>"(0.011)"</f>
        <v>(0.011)</v>
      </c>
      <c r="I5" t="str">
        <f>"(0.032)"</f>
        <v>(0.032)</v>
      </c>
    </row>
    <row r="6" spans="1:9" x14ac:dyDescent="0.3">
      <c r="A6" t="str">
        <f>"dlnrgdp"</f>
        <v>dlnrgdp</v>
      </c>
      <c r="B6" t="str">
        <f>"0.310"</f>
        <v>0.310</v>
      </c>
      <c r="C6" t="str">
        <f>"0.301"</f>
        <v>0.301</v>
      </c>
      <c r="D6" t="str">
        <f>"0.298"</f>
        <v>0.298</v>
      </c>
      <c r="E6" t="str">
        <f>"0.308"</f>
        <v>0.308</v>
      </c>
      <c r="F6" t="str">
        <f>"0.079"</f>
        <v>0.079</v>
      </c>
      <c r="G6" t="str">
        <f>"0.079"</f>
        <v>0.079</v>
      </c>
      <c r="H6" t="str">
        <f>"0.079"</f>
        <v>0.079</v>
      </c>
      <c r="I6" t="str">
        <f>"0.078"</f>
        <v>0.078</v>
      </c>
    </row>
    <row r="7" spans="1:9" x14ac:dyDescent="0.3">
      <c r="A7" t="str">
        <f>""</f>
        <v/>
      </c>
      <c r="B7" t="str">
        <f>"(0.225)"</f>
        <v>(0.225)</v>
      </c>
      <c r="C7" t="str">
        <f>"(0.225)"</f>
        <v>(0.225)</v>
      </c>
      <c r="D7" t="str">
        <f>"(0.225)"</f>
        <v>(0.225)</v>
      </c>
      <c r="E7" t="str">
        <f>"(0.225)"</f>
        <v>(0.225)</v>
      </c>
      <c r="F7" t="str">
        <f>"(0.076)"</f>
        <v>(0.076)</v>
      </c>
      <c r="G7" t="str">
        <f>"(0.076)"</f>
        <v>(0.076)</v>
      </c>
      <c r="H7" t="str">
        <f>"(0.076)"</f>
        <v>(0.076)</v>
      </c>
      <c r="I7" t="str">
        <f>"(0.076)"</f>
        <v>(0.076)</v>
      </c>
    </row>
    <row r="8" spans="1:9" x14ac:dyDescent="0.3">
      <c r="A8" t="str">
        <f>"x_FPC_US"</f>
        <v>x_FPC_US</v>
      </c>
      <c r="B8" t="str">
        <f>""</f>
        <v/>
      </c>
      <c r="C8" t="str">
        <f>"0.034"</f>
        <v>0.034</v>
      </c>
      <c r="D8" t="str">
        <f>""</f>
        <v/>
      </c>
      <c r="E8" t="str">
        <f>""</f>
        <v/>
      </c>
      <c r="F8" t="str">
        <f>""</f>
        <v/>
      </c>
      <c r="G8" t="str">
        <f>"-0.004"</f>
        <v>-0.004</v>
      </c>
      <c r="H8" t="str">
        <f>""</f>
        <v/>
      </c>
      <c r="I8" t="str">
        <f>""</f>
        <v/>
      </c>
    </row>
    <row r="9" spans="1:9" x14ac:dyDescent="0.3">
      <c r="A9" t="str">
        <f>""</f>
        <v/>
      </c>
      <c r="B9" t="str">
        <f>""</f>
        <v/>
      </c>
      <c r="C9" t="str">
        <f>"(0.021)"</f>
        <v>(0.021)</v>
      </c>
      <c r="D9" t="str">
        <f>""</f>
        <v/>
      </c>
      <c r="E9" t="str">
        <f>""</f>
        <v/>
      </c>
      <c r="F9" t="str">
        <f>""</f>
        <v/>
      </c>
      <c r="G9" t="str">
        <f>"(0.009)"</f>
        <v>(0.009)</v>
      </c>
      <c r="H9" t="str">
        <f>""</f>
        <v/>
      </c>
      <c r="I9" t="str">
        <f>""</f>
        <v/>
      </c>
    </row>
    <row r="10" spans="1:9" x14ac:dyDescent="0.3">
      <c r="A10" t="str">
        <f>"x_ExtFin_US"</f>
        <v>x_ExtFin_US</v>
      </c>
      <c r="B10" t="str">
        <f>""</f>
        <v/>
      </c>
      <c r="C10" t="str">
        <f>""</f>
        <v/>
      </c>
      <c r="D10" t="str">
        <f>"0.116**"</f>
        <v>0.116**</v>
      </c>
      <c r="E10" t="str">
        <f>""</f>
        <v/>
      </c>
      <c r="F10" t="str">
        <f>""</f>
        <v/>
      </c>
      <c r="G10" t="str">
        <f>""</f>
        <v/>
      </c>
      <c r="H10" t="str">
        <f>"0.008"</f>
        <v>0.008</v>
      </c>
      <c r="I10" t="str">
        <f>""</f>
        <v/>
      </c>
    </row>
    <row r="11" spans="1:9" x14ac:dyDescent="0.3">
      <c r="A11" t="str">
        <f>""</f>
        <v/>
      </c>
      <c r="B11" t="str">
        <f>""</f>
        <v/>
      </c>
      <c r="C11" t="str">
        <f>""</f>
        <v/>
      </c>
      <c r="D11" t="str">
        <f>"(0.058)"</f>
        <v>(0.058)</v>
      </c>
      <c r="E11" t="str">
        <f>""</f>
        <v/>
      </c>
      <c r="F11" t="str">
        <f>""</f>
        <v/>
      </c>
      <c r="G11" t="str">
        <f>""</f>
        <v/>
      </c>
      <c r="H11" t="str">
        <f>"(0.026)"</f>
        <v>(0.026)</v>
      </c>
      <c r="I11" t="str">
        <f>""</f>
        <v/>
      </c>
    </row>
    <row r="12" spans="1:9" x14ac:dyDescent="0.3">
      <c r="A12" t="str">
        <f>"x_Tang_US"</f>
        <v>x_Tang_US</v>
      </c>
      <c r="B12" t="str">
        <f>""</f>
        <v/>
      </c>
      <c r="C12" t="str">
        <f>""</f>
        <v/>
      </c>
      <c r="D12" t="str">
        <f>""</f>
        <v/>
      </c>
      <c r="E12" t="str">
        <f>"-0.146"</f>
        <v>-0.146</v>
      </c>
      <c r="F12" t="str">
        <f>""</f>
        <v/>
      </c>
      <c r="G12" t="str">
        <f>""</f>
        <v/>
      </c>
      <c r="H12" t="str">
        <f>""</f>
        <v/>
      </c>
      <c r="I12" t="str">
        <f>"0.143"</f>
        <v>0.143</v>
      </c>
    </row>
    <row r="13" spans="1:9" x14ac:dyDescent="0.3">
      <c r="A13" t="str">
        <f>""</f>
        <v/>
      </c>
      <c r="B13" t="str">
        <f>""</f>
        <v/>
      </c>
      <c r="C13" t="str">
        <f>""</f>
        <v/>
      </c>
      <c r="D13" t="str">
        <f>""</f>
        <v/>
      </c>
      <c r="E13" t="str">
        <f>"(0.304)"</f>
        <v>(0.304)</v>
      </c>
      <c r="F13" t="str">
        <f>""</f>
        <v/>
      </c>
      <c r="G13" t="str">
        <f>""</f>
        <v/>
      </c>
      <c r="H13" t="str">
        <f>""</f>
        <v/>
      </c>
      <c r="I13" t="str">
        <f>"(0.109)"</f>
        <v>(0.109)</v>
      </c>
    </row>
    <row r="14" spans="1:9" x14ac:dyDescent="0.3">
      <c r="A14" t="str">
        <f>"Year FE "</f>
        <v xml:space="preserve">Year FE </v>
      </c>
      <c r="B14" t="str">
        <f t="shared" ref="B14:I14" si="0">"Yes"</f>
        <v>Yes</v>
      </c>
      <c r="C14" t="str">
        <f t="shared" si="0"/>
        <v>Yes</v>
      </c>
      <c r="D14" t="str">
        <f t="shared" si="0"/>
        <v>Yes</v>
      </c>
      <c r="E14" t="str">
        <f t="shared" si="0"/>
        <v>Yes</v>
      </c>
      <c r="F14" t="str">
        <f t="shared" si="0"/>
        <v>Yes</v>
      </c>
      <c r="G14" t="str">
        <f t="shared" si="0"/>
        <v>Yes</v>
      </c>
      <c r="H14" t="str">
        <f t="shared" si="0"/>
        <v>Yes</v>
      </c>
      <c r="I14" t="str">
        <f t="shared" si="0"/>
        <v>Yes</v>
      </c>
    </row>
    <row r="15" spans="1:9" x14ac:dyDescent="0.3">
      <c r="A15" t="str">
        <f>"Firm-product-country FE"</f>
        <v>Firm-product-country FE</v>
      </c>
      <c r="B15" t="str">
        <f t="shared" ref="B15:I15" si="1">"Yes"</f>
        <v>Yes</v>
      </c>
      <c r="C15" t="str">
        <f t="shared" si="1"/>
        <v>Yes</v>
      </c>
      <c r="D15" t="str">
        <f t="shared" si="1"/>
        <v>Yes</v>
      </c>
      <c r="E15" t="str">
        <f t="shared" si="1"/>
        <v>Yes</v>
      </c>
      <c r="F15" t="str">
        <f t="shared" si="1"/>
        <v>Yes</v>
      </c>
      <c r="G15" t="str">
        <f t="shared" si="1"/>
        <v>Yes</v>
      </c>
      <c r="H15" t="str">
        <f t="shared" si="1"/>
        <v>Yes</v>
      </c>
      <c r="I15" t="str">
        <f t="shared" si="1"/>
        <v>Yes</v>
      </c>
    </row>
    <row r="16" spans="1:9" x14ac:dyDescent="0.3">
      <c r="A16" s="2" t="str">
        <f>"N"</f>
        <v>N</v>
      </c>
      <c r="B16" s="2" t="str">
        <f>"26894"</f>
        <v>26894</v>
      </c>
      <c r="C16" s="2" t="str">
        <f>"26894"</f>
        <v>26894</v>
      </c>
      <c r="D16" s="2" t="str">
        <f>"26894"</f>
        <v>26894</v>
      </c>
      <c r="E16" s="2" t="str">
        <f>"26894"</f>
        <v>26894</v>
      </c>
      <c r="F16" s="2" t="str">
        <f>"484522"</f>
        <v>484522</v>
      </c>
      <c r="G16" s="2" t="str">
        <f>"484522"</f>
        <v>484522</v>
      </c>
      <c r="H16" s="2" t="str">
        <f>"484522"</f>
        <v>484522</v>
      </c>
      <c r="I16" s="2" t="str">
        <f>"484522"</f>
        <v>484522</v>
      </c>
    </row>
    <row r="17" spans="1:9" x14ac:dyDescent="0.3">
      <c r="A17" t="s">
        <v>5</v>
      </c>
      <c r="B17" s="1" t="s">
        <v>2</v>
      </c>
      <c r="C17" s="1"/>
      <c r="D17" s="1"/>
      <c r="E17" s="1"/>
      <c r="F17" s="1" t="s">
        <v>3</v>
      </c>
      <c r="G17" s="1"/>
      <c r="H17" s="1"/>
      <c r="I17" s="1"/>
    </row>
    <row r="18" spans="1:9" x14ac:dyDescent="0.3">
      <c r="A18" s="2"/>
      <c r="B18" s="2" t="str">
        <f>"Baseline"</f>
        <v>Baseline</v>
      </c>
      <c r="C18" s="2" t="str">
        <f>"FPC"</f>
        <v>FPC</v>
      </c>
      <c r="D18" s="2" t="str">
        <f>"External Finance"</f>
        <v>External Finance</v>
      </c>
      <c r="E18" s="2" t="str">
        <f>"Tangibility"</f>
        <v>Tangibility</v>
      </c>
      <c r="F18" s="2" t="str">
        <f>"Baseline"</f>
        <v>Baseline</v>
      </c>
      <c r="G18" s="2" t="str">
        <f>"FPC"</f>
        <v>FPC</v>
      </c>
      <c r="H18" s="2" t="str">
        <f>"External Finance"</f>
        <v>External Finance</v>
      </c>
      <c r="I18" s="2" t="str">
        <f>"Tangibility"</f>
        <v>Tangibility</v>
      </c>
    </row>
    <row r="19" spans="1:9" x14ac:dyDescent="0.3">
      <c r="A19" t="str">
        <f>"dlnRER"</f>
        <v>dlnRER</v>
      </c>
      <c r="B19" t="str">
        <f>"0.032***"</f>
        <v>0.032***</v>
      </c>
      <c r="C19" t="str">
        <f>"0.045***"</f>
        <v>0.045***</v>
      </c>
      <c r="D19" t="str">
        <f>"0.038***"</f>
        <v>0.038***</v>
      </c>
      <c r="E19" t="str">
        <f>"-0.048**"</f>
        <v>-0.048**</v>
      </c>
      <c r="F19" t="str">
        <f>"0.031***"</f>
        <v>0.031***</v>
      </c>
      <c r="G19" t="str">
        <f>"0.042***"</f>
        <v>0.042***</v>
      </c>
      <c r="H19" t="str">
        <f>"0.036***"</f>
        <v>0.036***</v>
      </c>
      <c r="I19" t="str">
        <f>"-0.026"</f>
        <v>-0.026</v>
      </c>
    </row>
    <row r="20" spans="1:9" x14ac:dyDescent="0.3">
      <c r="A20" t="str">
        <f>""</f>
        <v/>
      </c>
      <c r="B20" t="str">
        <f>"(0.009)"</f>
        <v>(0.009)</v>
      </c>
      <c r="C20" t="str">
        <f>"(0.009)"</f>
        <v>(0.009)</v>
      </c>
      <c r="D20" t="str">
        <f>"(0.009)"</f>
        <v>(0.009)</v>
      </c>
      <c r="E20" t="str">
        <f>"(0.024)"</f>
        <v>(0.024)</v>
      </c>
      <c r="F20" t="str">
        <f>"(0.009)"</f>
        <v>(0.009)</v>
      </c>
      <c r="G20" t="str">
        <f>"(0.010)"</f>
        <v>(0.010)</v>
      </c>
      <c r="H20" t="str">
        <f>"(0.009)"</f>
        <v>(0.009)</v>
      </c>
      <c r="I20" t="str">
        <f>"(0.025)"</f>
        <v>(0.025)</v>
      </c>
    </row>
    <row r="21" spans="1:9" x14ac:dyDescent="0.3">
      <c r="A21" t="str">
        <f>"dlnrgdp"</f>
        <v>dlnrgdp</v>
      </c>
      <c r="B21" t="str">
        <f>"-0.183***"</f>
        <v>-0.183***</v>
      </c>
      <c r="C21" t="str">
        <f>"-0.187***"</f>
        <v>-0.187***</v>
      </c>
      <c r="D21" t="str">
        <f>"-0.185***"</f>
        <v>-0.185***</v>
      </c>
      <c r="E21" t="str">
        <f>"-0.188***"</f>
        <v>-0.188***</v>
      </c>
      <c r="F21" t="str">
        <f>"-0.080"</f>
        <v>-0.080</v>
      </c>
      <c r="G21" t="str">
        <f>"-0.079"</f>
        <v>-0.079</v>
      </c>
      <c r="H21" t="str">
        <f>"-0.078"</f>
        <v>-0.078</v>
      </c>
      <c r="I21" t="str">
        <f>"-0.080"</f>
        <v>-0.080</v>
      </c>
    </row>
    <row r="22" spans="1:9" x14ac:dyDescent="0.3">
      <c r="A22" t="str">
        <f>""</f>
        <v/>
      </c>
      <c r="B22" t="str">
        <f>"(0.059)"</f>
        <v>(0.059)</v>
      </c>
      <c r="C22" t="str">
        <f>"(0.059)"</f>
        <v>(0.059)</v>
      </c>
      <c r="D22" t="str">
        <f>"(0.059)"</f>
        <v>(0.059)</v>
      </c>
      <c r="E22" t="str">
        <f>"(0.059)"</f>
        <v>(0.059)</v>
      </c>
      <c r="F22" t="str">
        <f>"(0.062)"</f>
        <v>(0.062)</v>
      </c>
      <c r="G22" t="str">
        <f>"(0.062)"</f>
        <v>(0.062)</v>
      </c>
      <c r="H22" t="str">
        <f>"(0.062)"</f>
        <v>(0.062)</v>
      </c>
      <c r="I22" t="str">
        <f>"(0.062)"</f>
        <v>(0.062)</v>
      </c>
    </row>
    <row r="23" spans="1:9" x14ac:dyDescent="0.3">
      <c r="A23" t="str">
        <f>"x_FPC_US"</f>
        <v>x_FPC_US</v>
      </c>
      <c r="B23" t="str">
        <f>""</f>
        <v/>
      </c>
      <c r="C23" t="str">
        <f>"-0.028***"</f>
        <v>-0.028***</v>
      </c>
      <c r="D23" t="str">
        <f>""</f>
        <v/>
      </c>
      <c r="E23" t="str">
        <f>""</f>
        <v/>
      </c>
      <c r="F23" t="str">
        <f>""</f>
        <v/>
      </c>
      <c r="G23" t="str">
        <f>"-0.026***"</f>
        <v>-0.026***</v>
      </c>
      <c r="H23" t="str">
        <f>""</f>
        <v/>
      </c>
      <c r="I23" t="str">
        <f>""</f>
        <v/>
      </c>
    </row>
    <row r="24" spans="1:9" x14ac:dyDescent="0.3">
      <c r="A24" t="str">
        <f>""</f>
        <v/>
      </c>
      <c r="B24" t="str">
        <f>""</f>
        <v/>
      </c>
      <c r="C24" t="str">
        <f>"(0.007)"</f>
        <v>(0.007)</v>
      </c>
      <c r="D24" t="str">
        <f>""</f>
        <v/>
      </c>
      <c r="E24" t="str">
        <f>""</f>
        <v/>
      </c>
      <c r="F24" t="str">
        <f>""</f>
        <v/>
      </c>
      <c r="G24" t="str">
        <f>"(0.007)"</f>
        <v>(0.007)</v>
      </c>
      <c r="H24" t="str">
        <f>""</f>
        <v/>
      </c>
      <c r="I24" t="str">
        <f>""</f>
        <v/>
      </c>
    </row>
    <row r="25" spans="1:9" x14ac:dyDescent="0.3">
      <c r="A25" t="str">
        <f>"x_ExtFin_US"</f>
        <v>x_ExtFin_US</v>
      </c>
      <c r="B25" t="str">
        <f>""</f>
        <v/>
      </c>
      <c r="C25" t="str">
        <f>""</f>
        <v/>
      </c>
      <c r="D25" t="str">
        <f>"-0.072***"</f>
        <v>-0.072***</v>
      </c>
      <c r="E25" t="str">
        <f>""</f>
        <v/>
      </c>
      <c r="F25" t="str">
        <f>""</f>
        <v/>
      </c>
      <c r="G25" t="str">
        <f>""</f>
        <v/>
      </c>
      <c r="H25" t="str">
        <f>"-0.078***"</f>
        <v>-0.078***</v>
      </c>
      <c r="I25" t="str">
        <f>""</f>
        <v/>
      </c>
    </row>
    <row r="26" spans="1:9" x14ac:dyDescent="0.3">
      <c r="A26" t="str">
        <f>""</f>
        <v/>
      </c>
      <c r="B26" t="str">
        <f>""</f>
        <v/>
      </c>
      <c r="C26" t="str">
        <f>""</f>
        <v/>
      </c>
      <c r="D26" t="str">
        <f>"(0.023)"</f>
        <v>(0.023)</v>
      </c>
      <c r="E26" t="str">
        <f>""</f>
        <v/>
      </c>
      <c r="F26" t="str">
        <f>""</f>
        <v/>
      </c>
      <c r="G26" t="str">
        <f>""</f>
        <v/>
      </c>
      <c r="H26" t="str">
        <f>"(0.022)"</f>
        <v>(0.022)</v>
      </c>
      <c r="I26" t="str">
        <f>""</f>
        <v/>
      </c>
    </row>
    <row r="27" spans="1:9" x14ac:dyDescent="0.3">
      <c r="A27" t="str">
        <f>"x_Tang_US"</f>
        <v>x_Tang_US</v>
      </c>
      <c r="B27" t="str">
        <f>""</f>
        <v/>
      </c>
      <c r="C27" t="str">
        <f>""</f>
        <v/>
      </c>
      <c r="D27" t="str">
        <f>""</f>
        <v/>
      </c>
      <c r="E27" t="str">
        <f>"0.308***"</f>
        <v>0.308***</v>
      </c>
      <c r="F27" t="str">
        <f>""</f>
        <v/>
      </c>
      <c r="G27" t="str">
        <f>""</f>
        <v/>
      </c>
      <c r="H27" t="str">
        <f>""</f>
        <v/>
      </c>
      <c r="I27" t="str">
        <f>"0.218**"</f>
        <v>0.218**</v>
      </c>
    </row>
    <row r="28" spans="1:9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"(0.086)"</f>
        <v>(0.086)</v>
      </c>
      <c r="F28" t="str">
        <f>""</f>
        <v/>
      </c>
      <c r="G28" t="str">
        <f>""</f>
        <v/>
      </c>
      <c r="H28" t="str">
        <f>""</f>
        <v/>
      </c>
      <c r="I28" t="str">
        <f>"(0.089)"</f>
        <v>(0.089)</v>
      </c>
    </row>
    <row r="29" spans="1:9" x14ac:dyDescent="0.3">
      <c r="A29" t="str">
        <f>"Year FE "</f>
        <v xml:space="preserve">Year FE </v>
      </c>
      <c r="B29" t="str">
        <f t="shared" ref="B29:I29" si="2">"Yes"</f>
        <v>Yes</v>
      </c>
      <c r="C29" t="str">
        <f t="shared" si="2"/>
        <v>Yes</v>
      </c>
      <c r="D29" t="str">
        <f t="shared" si="2"/>
        <v>Yes</v>
      </c>
      <c r="E29" t="str">
        <f t="shared" si="2"/>
        <v>Yes</v>
      </c>
      <c r="F29" t="str">
        <f t="shared" si="2"/>
        <v>Yes</v>
      </c>
      <c r="G29" t="str">
        <f t="shared" si="2"/>
        <v>Yes</v>
      </c>
      <c r="H29" t="str">
        <f t="shared" si="2"/>
        <v>Yes</v>
      </c>
      <c r="I29" t="str">
        <f t="shared" si="2"/>
        <v>Yes</v>
      </c>
    </row>
    <row r="30" spans="1:9" x14ac:dyDescent="0.3">
      <c r="A30" t="str">
        <f>"Firm-product-country FE"</f>
        <v>Firm-product-country FE</v>
      </c>
      <c r="B30" t="str">
        <f t="shared" ref="B30:I30" si="3">"Yes"</f>
        <v>Yes</v>
      </c>
      <c r="C30" t="str">
        <f t="shared" si="3"/>
        <v>Yes</v>
      </c>
      <c r="D30" t="str">
        <f t="shared" si="3"/>
        <v>Yes</v>
      </c>
      <c r="E30" t="str">
        <f t="shared" si="3"/>
        <v>Yes</v>
      </c>
      <c r="F30" t="str">
        <f t="shared" si="3"/>
        <v>Yes</v>
      </c>
      <c r="G30" t="str">
        <f t="shared" si="3"/>
        <v>Yes</v>
      </c>
      <c r="H30" t="str">
        <f t="shared" si="3"/>
        <v>Yes</v>
      </c>
      <c r="I30" t="str">
        <f t="shared" si="3"/>
        <v>Yes</v>
      </c>
    </row>
    <row r="31" spans="1:9" x14ac:dyDescent="0.3">
      <c r="A31" s="2" t="str">
        <f>"N"</f>
        <v>N</v>
      </c>
      <c r="B31" s="2" t="str">
        <f>"711685"</f>
        <v>711685</v>
      </c>
      <c r="C31" s="2" t="str">
        <f>"711685"</f>
        <v>711685</v>
      </c>
      <c r="D31" s="2" t="str">
        <f>"711685"</f>
        <v>711685</v>
      </c>
      <c r="E31" s="2" t="str">
        <f>"711685"</f>
        <v>711685</v>
      </c>
      <c r="F31" s="2" t="str">
        <f>"570873"</f>
        <v>570873</v>
      </c>
      <c r="G31" s="2" t="str">
        <f>"570873"</f>
        <v>570873</v>
      </c>
      <c r="H31" s="2" t="str">
        <f>"570873"</f>
        <v>570873</v>
      </c>
      <c r="I31" s="2" t="str">
        <f>"570873"</f>
        <v>570873</v>
      </c>
    </row>
  </sheetData>
  <mergeCells count="4">
    <mergeCell ref="B2:E2"/>
    <mergeCell ref="F2:I2"/>
    <mergeCell ref="B17:E17"/>
    <mergeCell ref="F17:I1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table_imp_ownership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2022-08-14T04:33:24Z</dcterms:created>
  <dcterms:modified xsi:type="dcterms:W3CDTF">2022-08-14T09:35:10Z</dcterms:modified>
</cp:coreProperties>
</file>