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-laptop\Documents\"/>
    </mc:Choice>
  </mc:AlternateContent>
  <bookViews>
    <workbookView xWindow="0" yWindow="0" windowWidth="15345" windowHeight="4755"/>
  </bookViews>
  <sheets>
    <sheet name="DETA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F49" i="1"/>
  <c r="F48" i="1"/>
  <c r="G48" i="1" s="1"/>
  <c r="G47" i="1"/>
  <c r="F47" i="1"/>
  <c r="F46" i="1"/>
  <c r="G46" i="1" s="1"/>
  <c r="F45" i="1"/>
  <c r="G45" i="1" s="1"/>
  <c r="F44" i="1"/>
  <c r="G44" i="1" s="1"/>
  <c r="F43" i="1"/>
  <c r="G43" i="1" s="1"/>
  <c r="F42" i="1"/>
  <c r="G42" i="1" s="1"/>
  <c r="G41" i="1"/>
  <c r="F41" i="1"/>
  <c r="F39" i="1"/>
  <c r="G39" i="1" s="1"/>
  <c r="G38" i="1"/>
  <c r="F38" i="1"/>
  <c r="F37" i="1"/>
  <c r="G37" i="1" s="1"/>
  <c r="F36" i="1"/>
  <c r="G36" i="1" s="1"/>
  <c r="F35" i="1"/>
  <c r="G35" i="1" s="1"/>
  <c r="F34" i="1"/>
  <c r="G34" i="1" s="1"/>
  <c r="F33" i="1"/>
  <c r="G33" i="1" s="1"/>
  <c r="G32" i="1"/>
  <c r="F32" i="1"/>
  <c r="J31" i="1"/>
  <c r="N30" i="1"/>
  <c r="J30" i="1"/>
  <c r="C30" i="1"/>
  <c r="F28" i="1"/>
  <c r="G28" i="1" s="1"/>
  <c r="G27" i="1"/>
  <c r="F27" i="1"/>
  <c r="F26" i="1"/>
  <c r="G26" i="1" s="1"/>
  <c r="G25" i="1"/>
  <c r="F25" i="1"/>
  <c r="F24" i="1"/>
  <c r="G24" i="1" s="1"/>
  <c r="G23" i="1"/>
  <c r="F23" i="1"/>
  <c r="F22" i="1"/>
  <c r="G22" i="1" s="1"/>
  <c r="J21" i="1"/>
  <c r="O20" i="1" s="1"/>
  <c r="J20" i="1"/>
  <c r="L20" i="1" s="1"/>
  <c r="C20" i="1"/>
  <c r="N20" i="1" s="1"/>
  <c r="F18" i="1"/>
  <c r="G18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4" i="1"/>
  <c r="F4" i="1"/>
  <c r="D2" i="1"/>
  <c r="J2" i="1" l="1"/>
  <c r="L21" i="1"/>
  <c r="M31" i="1"/>
  <c r="N2" i="1"/>
  <c r="G5" i="1"/>
  <c r="M21" i="1" s="1"/>
  <c r="M30" i="1"/>
  <c r="P30" i="1" s="1"/>
  <c r="K21" i="1"/>
  <c r="O2" i="1"/>
  <c r="M20" i="1"/>
  <c r="K30" i="1"/>
  <c r="O30" i="1"/>
  <c r="L31" i="1"/>
  <c r="F2" i="1"/>
  <c r="L30" i="1"/>
  <c r="G2" i="1"/>
  <c r="K20" i="1"/>
  <c r="K31" i="1"/>
  <c r="L2" i="1" l="1"/>
  <c r="Q2" i="1"/>
  <c r="E2" i="1"/>
  <c r="K2" i="1"/>
  <c r="P2" i="1" s="1"/>
  <c r="P20" i="1"/>
  <c r="M2" i="1"/>
  <c r="R2" i="1" s="1"/>
</calcChain>
</file>

<file path=xl/sharedStrings.xml><?xml version="1.0" encoding="utf-8"?>
<sst xmlns="http://schemas.openxmlformats.org/spreadsheetml/2006/main" count="223" uniqueCount="86">
  <si>
    <t xml:space="preserve"> </t>
  </si>
  <si>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</si>
  <si>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</si>
  <si>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</si>
  <si>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</si>
  <si>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</si>
  <si>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</si>
  <si>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</si>
  <si>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</si>
  <si>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</si>
  <si>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</si>
  <si>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</si>
  <si>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Date</t>
  </si>
  <si>
    <t>Client</t>
  </si>
  <si>
    <t>Manifest</t>
  </si>
  <si>
    <t>APPAREL INVOICE LOT #18 -  WOMEN'S APPAREL (NEW WITH TAGS)</t>
  </si>
  <si>
    <t>NEW</t>
  </si>
  <si>
    <t>UPC/SKU</t>
  </si>
  <si>
    <t>ITEM DESCRIPTION</t>
  </si>
  <si>
    <t>RETAIL VALUE</t>
  </si>
  <si>
    <t>VENDOR NAME</t>
  </si>
  <si>
    <t>PARAMATER</t>
  </si>
  <si>
    <t>STATUS</t>
  </si>
  <si>
    <t>VALUE</t>
  </si>
  <si>
    <t>DATE</t>
  </si>
  <si>
    <t>CLIENT</t>
  </si>
  <si>
    <t>AMZ STORE NAME</t>
  </si>
  <si>
    <t>Aerosoles Women's East Side Loafer, Dark tan Leather, 6.5 M US</t>
  </si>
  <si>
    <t>New</t>
  </si>
  <si>
    <t>AEROSOLES/AEROGROUP INT'L INC</t>
  </si>
  <si>
    <t>CC18401</t>
  </si>
  <si>
    <t>Aerosoles Women's Full Circle Pump, Dark Blue Leather, 9.5 M US</t>
  </si>
  <si>
    <t>Aerosoles Women's Inner Circle Pump, Black Leather, 9 M US</t>
  </si>
  <si>
    <t>Aerosoles Women's Shipmate Pump, Black Leather, 6</t>
  </si>
  <si>
    <t>Aerosoles Women's Deal Breaker Pump, Orange Suede, 10</t>
  </si>
  <si>
    <t>Aerosoles Women's Homerun Ballet Flat, Black Suede, 9.5</t>
  </si>
  <si>
    <t>Aerosoles Women's Deanna Driving Style Loafer, Red ,9.5</t>
  </si>
  <si>
    <t>Aerosoles Women's Eye Candy Pump, Champagne Leather, 8 M US</t>
  </si>
  <si>
    <t>Aerosoles Women's Eye Candy Pump, Champagne Leather, 9 M US</t>
  </si>
  <si>
    <t>Aerosoles Women's Maggie Ankle Boot, Black Fabric, 6.5</t>
  </si>
  <si>
    <t>Aerosoles Women's Maggie Ankle Boot, Black Fabric, 7.5</t>
  </si>
  <si>
    <t>Aerosoles Women's Wedge Pump, BLACK, 10</t>
  </si>
  <si>
    <t>Aerosoles Women's Ballet Flat, Gold Metallic, 9 B (M)</t>
  </si>
  <si>
    <t>13SKU -13UNITS</t>
  </si>
  <si>
    <t>FBA16JN0PG4Y/1ZW5124W0330219061</t>
  </si>
  <si>
    <t>1SKU -1UNITS</t>
  </si>
  <si>
    <t>FBA16JN0Q0GQ/1ZW5124W0313029478</t>
  </si>
  <si>
    <t>HAZEL</t>
  </si>
  <si>
    <t>Box #CC18401-Aerosoles.   - Brandon Harris        - Collective Styles (SFBA)</t>
  </si>
  <si>
    <t>Brandon Harris</t>
  </si>
  <si>
    <t>Collective Styles (SFBA)</t>
  </si>
  <si>
    <t>MARK</t>
  </si>
  <si>
    <t>2SHIPMENTS    13/13=100%</t>
  </si>
  <si>
    <t>Sam Edelman Women's Jacquie Combat Boot Black 6.5 Medium</t>
  </si>
  <si>
    <t>SAM EDELMAN/CALERES INC</t>
  </si>
  <si>
    <t>Put a "0" in front</t>
  </si>
  <si>
    <t>CC18402</t>
  </si>
  <si>
    <t>Sam Edelman Jacquie Ivory 5 M</t>
  </si>
  <si>
    <t>Sam Edelman Women's Jaclyn Ankle Boot, Black Waterproof Suede, 5</t>
  </si>
  <si>
    <t>Sam Edelman Women's Jaclyn Ankle Boot, Black Waterproof Suede, 7</t>
  </si>
  <si>
    <t>Sam Edelman Women's Jaclyn Ankle Boot, Black Waterproof Suede, 9.5</t>
  </si>
  <si>
    <t>Sam Edelman Women's Jaclyn Ankle Boot, Black, 6</t>
  </si>
  <si>
    <t>Sam Edelman Women's Lillianna Mule, Black, 10</t>
  </si>
  <si>
    <t>7 SKU's -  7 UNITS</t>
  </si>
  <si>
    <t>FBA16JN5JHFM/1ZW5124W0354323788</t>
  </si>
  <si>
    <t>QUEENIE</t>
  </si>
  <si>
    <t>Box #CC18402-Sam Edelman  - Brandon Harris        - Collective Styles (SFBA)</t>
  </si>
  <si>
    <t xml:space="preserve">  1 SHIPMENT (7/7= 100%)</t>
  </si>
  <si>
    <t>Shoes GLYNDA PLATFORM SANDAL BASIC</t>
  </si>
  <si>
    <t>KATE SPADE/QUINBY RIDGE/SCHWARTZ</t>
  </si>
  <si>
    <t>CC18403</t>
  </si>
  <si>
    <t>Shoes GRACE BASIC</t>
  </si>
  <si>
    <t>KATE SPADE NEW YORK/COACH SERVICES</t>
  </si>
  <si>
    <t>Shoes kate spade new york Womens Thatcher Booties Light Fawn 7M</t>
  </si>
  <si>
    <t>8  SKU = 8 UNITS</t>
  </si>
  <si>
    <t>FBA16JN2THMK/1ZW5124W0310191440</t>
  </si>
  <si>
    <t>not available</t>
  </si>
  <si>
    <t>kate spade new york Womens Keds For Kate Spade Ne Champagne 11M</t>
  </si>
  <si>
    <t>KEDS/WOLVERINE WORLD WIDE</t>
  </si>
  <si>
    <t>kate spade new york Womens Keds For Kate Spade Ne Gray 7.5M</t>
  </si>
  <si>
    <t>Shoes Juicy Couture Juicy Couture Whynnie sandal Black Rainbow 6M</t>
  </si>
  <si>
    <t>JUICY COUTURE/E S ORIGINALS</t>
  </si>
  <si>
    <t>apply to sell</t>
  </si>
  <si>
    <t>Shoes Juicy Couture Juicy Couture Oodles Combat Bo White 9.5M</t>
  </si>
  <si>
    <t>Shoes WYNTER HIKER BOOT BASIC</t>
  </si>
  <si>
    <t>Shoes OLIVIA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</si>
</sst>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\$_(* #,##0_);_(* \(#,##0\);_(* &quot;-&quot;_);_(@_)"/>
    <numFmt numFmtId="166" formatCode="\$_(* #,##0.00_);_(* \(#,##0.00\);_(* &quot;-&quot;_);_(@_)"/>
    <numFmt numFmtId="167" formatCode="m/d/yyyy"/>
    <numFmt numFmtId="168" formatCode="m/d/yy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theme="1"/>
      <name val="Verdana"/>
    </font>
    <font>
      <sz val="11"/>
      <color rgb="FF000000"/>
      <name val="Calibri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1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0" fillId="0" borderId="0" xfId="0" applyFont="1" applyAlignment="1"/>
    <xf numFmtId="3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 wrapText="1"/>
    </xf>
    <xf numFmtId="164" fontId="6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2" fillId="0" borderId="0" xfId="0" applyNumberFormat="1" applyFont="1" applyAlignment="1"/>
    <xf numFmtId="0" fontId="2" fillId="5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166" fontId="2" fillId="0" borderId="0" xfId="0" applyNumberFormat="1" applyFont="1"/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67" fontId="2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2" fillId="0" borderId="0" xfId="0" applyFont="1"/>
    <xf numFmtId="168" fontId="2" fillId="0" borderId="0" xfId="0" applyNumberFormat="1" applyFont="1" applyAlignment="1"/>
    <xf numFmtId="0" fontId="2" fillId="8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/>
    <xf numFmtId="164" fontId="2" fillId="0" borderId="0" xfId="0" applyNumberFormat="1" applyFont="1"/>
    <xf numFmtId="49" fontId="2" fillId="8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4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49"/>
  <sheetViews>
    <sheetView tabSelected="1" zoomScale="10" zoomScaleNormal="10" workbookViewId="0">
      <pane ySplit="2" topLeftCell="A3" activePane="bottomLeft" state="frozen"/>
      <selection pane="bottomLeft" activeCell="V74" sqref="V74"/>
    </sheetView>
  </sheetViews>
  <sheetFormatPr defaultColWidth="14.42578125" defaultRowHeight="15.75" customHeight="1" x14ac:dyDescent="0.2"/>
  <cols>
    <col min="1" max="1" width="25" style="4" customWidth="1"/>
    <col min="2" max="2" width="76.5703125" style="4" customWidth="1"/>
    <col min="3" max="7" width="14.42578125" style="4"/>
    <col min="8" max="8" width="48.7109375" style="4" customWidth="1"/>
    <col min="9" max="9" width="34.85546875" style="4" customWidth="1"/>
    <col min="10" max="16" width="14.42578125" style="4"/>
    <col min="17" max="17" width="28.140625" style="4" customWidth="1"/>
    <col min="18" max="20" width="14.42578125" style="4"/>
    <col min="21" max="21" width="15.42578125" style="4" customWidth="1"/>
    <col min="22" max="16384" width="14.42578125" style="4"/>
  </cols>
  <sheetData>
    <row r="1" spans="1:2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J1" s="5" t="s">
        <v>8</v>
      </c>
      <c r="K1" s="6" t="s">
        <v>9</v>
      </c>
      <c r="L1" s="3" t="s">
        <v>5</v>
      </c>
      <c r="M1" s="3" t="s">
        <v>6</v>
      </c>
      <c r="N1" s="7" t="s">
        <v>10</v>
      </c>
      <c r="O1" s="7" t="s">
        <v>11</v>
      </c>
      <c r="P1" s="7" t="s">
        <v>9</v>
      </c>
      <c r="Q1" s="8" t="s">
        <v>5</v>
      </c>
      <c r="R1" s="8" t="s">
        <v>6</v>
      </c>
      <c r="T1" s="9" t="s">
        <v>12</v>
      </c>
      <c r="U1" s="9" t="s">
        <v>13</v>
      </c>
      <c r="V1" s="9" t="s">
        <v>14</v>
      </c>
    </row>
    <row r="2" spans="1:22" ht="15.75" customHeight="1" x14ac:dyDescent="0.25">
      <c r="A2" s="10"/>
      <c r="B2" s="11" t="s">
        <v>15</v>
      </c>
      <c r="C2" s="12" t="s">
        <v>16</v>
      </c>
      <c r="D2" s="13">
        <f>SUM(D4:D49)</f>
        <v>38</v>
      </c>
      <c r="E2" s="14">
        <f>IFERROR(F2/D2,0)</f>
        <v>145.89210526315787</v>
      </c>
      <c r="F2" s="12">
        <f>SUM(F4:F49)</f>
        <v>5543.9</v>
      </c>
      <c r="G2" s="12">
        <f>SUM(G4:G49)</f>
        <v>1679.9696969696972</v>
      </c>
      <c r="H2" s="15"/>
      <c r="J2" s="16">
        <f>COUNTIF(J4:J49,"BOX")</f>
        <v>2</v>
      </c>
      <c r="K2" s="17">
        <f>SUM(K4:K49)</f>
        <v>0</v>
      </c>
      <c r="L2" s="18">
        <f>SUM(L4:L49)</f>
        <v>0</v>
      </c>
      <c r="M2" s="18">
        <f>SUM(M4:M49)</f>
        <v>0</v>
      </c>
      <c r="N2" s="16">
        <f>COUNTIF($J$4:$J$49,"SHIP")</f>
        <v>2</v>
      </c>
      <c r="O2" s="16">
        <f>COUNTIF($J$4:$J$49,"NSHIP")</f>
        <v>0</v>
      </c>
      <c r="P2" s="19">
        <f>D2-K2</f>
        <v>38</v>
      </c>
      <c r="Q2" s="18">
        <f t="shared" ref="Q2:R2" si="0">F2-L2</f>
        <v>5543.9</v>
      </c>
      <c r="R2" s="18">
        <f t="shared" si="0"/>
        <v>1679.9696969696972</v>
      </c>
    </row>
    <row r="3" spans="1:22" ht="15.75" customHeight="1" x14ac:dyDescent="0.25">
      <c r="A3" s="2" t="s">
        <v>17</v>
      </c>
      <c r="B3" s="2" t="s">
        <v>18</v>
      </c>
      <c r="C3" s="3" t="s">
        <v>2</v>
      </c>
      <c r="D3" s="5" t="s">
        <v>9</v>
      </c>
      <c r="E3" s="20" t="s">
        <v>19</v>
      </c>
      <c r="F3" s="3" t="s">
        <v>5</v>
      </c>
      <c r="G3" s="3" t="s">
        <v>6</v>
      </c>
      <c r="H3" s="2" t="s">
        <v>20</v>
      </c>
      <c r="J3" s="5" t="s">
        <v>21</v>
      </c>
      <c r="K3" s="6" t="s">
        <v>9</v>
      </c>
      <c r="L3" s="3" t="s">
        <v>5</v>
      </c>
      <c r="M3" s="3" t="s">
        <v>6</v>
      </c>
      <c r="N3" s="9" t="s">
        <v>8</v>
      </c>
      <c r="O3" s="9" t="s">
        <v>22</v>
      </c>
      <c r="P3" s="21" t="s">
        <v>23</v>
      </c>
      <c r="Q3" s="9" t="s">
        <v>24</v>
      </c>
      <c r="R3" s="9" t="s">
        <v>25</v>
      </c>
      <c r="S3" s="9" t="s">
        <v>26</v>
      </c>
    </row>
    <row r="4" spans="1:22" ht="12.75" x14ac:dyDescent="0.2">
      <c r="A4" s="22">
        <v>737280641943</v>
      </c>
      <c r="B4" s="23" t="s">
        <v>27</v>
      </c>
      <c r="C4" s="22" t="s">
        <v>28</v>
      </c>
      <c r="D4" s="22">
        <v>1</v>
      </c>
      <c r="E4" s="24">
        <v>99</v>
      </c>
      <c r="F4" s="24">
        <f t="shared" ref="F4:F16" si="1">E4*D4</f>
        <v>99</v>
      </c>
      <c r="G4" s="24">
        <f t="shared" ref="G4:G16" si="2">F4/3.3</f>
        <v>30</v>
      </c>
      <c r="H4" s="22" t="s">
        <v>29</v>
      </c>
      <c r="I4" s="25"/>
      <c r="J4" s="26" t="s">
        <v>30</v>
      </c>
      <c r="K4" s="27"/>
      <c r="L4" s="15"/>
      <c r="M4" s="15"/>
      <c r="P4" s="28"/>
    </row>
    <row r="5" spans="1:22" ht="12.75" x14ac:dyDescent="0.2">
      <c r="A5" s="22">
        <v>825073358199</v>
      </c>
      <c r="B5" s="29" t="s">
        <v>31</v>
      </c>
      <c r="C5" s="22" t="s">
        <v>28</v>
      </c>
      <c r="D5" s="22">
        <v>1</v>
      </c>
      <c r="E5" s="24">
        <v>89</v>
      </c>
      <c r="F5" s="24">
        <f t="shared" si="1"/>
        <v>89</v>
      </c>
      <c r="G5" s="24">
        <f t="shared" si="2"/>
        <v>26.969696969696972</v>
      </c>
      <c r="H5" s="22" t="s">
        <v>29</v>
      </c>
      <c r="I5" s="25"/>
      <c r="J5" s="26" t="s">
        <v>30</v>
      </c>
      <c r="K5" s="27"/>
      <c r="L5" s="15"/>
      <c r="M5" s="15"/>
      <c r="P5" s="28"/>
    </row>
    <row r="6" spans="1:22" ht="12.75" x14ac:dyDescent="0.2">
      <c r="A6" s="22">
        <v>825073361472</v>
      </c>
      <c r="B6" s="29" t="s">
        <v>32</v>
      </c>
      <c r="C6" s="22" t="s">
        <v>28</v>
      </c>
      <c r="D6" s="22">
        <v>1</v>
      </c>
      <c r="E6" s="24">
        <v>99</v>
      </c>
      <c r="F6" s="24">
        <f t="shared" si="1"/>
        <v>99</v>
      </c>
      <c r="G6" s="24">
        <f t="shared" si="2"/>
        <v>30</v>
      </c>
      <c r="H6" s="22" t="s">
        <v>29</v>
      </c>
      <c r="I6" s="25"/>
      <c r="J6" s="26" t="s">
        <v>30</v>
      </c>
      <c r="K6" s="27"/>
      <c r="L6" s="15"/>
      <c r="M6" s="15"/>
      <c r="P6" s="28"/>
    </row>
    <row r="7" spans="1:22" ht="12.75" x14ac:dyDescent="0.2">
      <c r="A7" s="22">
        <v>825073563784</v>
      </c>
      <c r="B7" s="29" t="s">
        <v>33</v>
      </c>
      <c r="C7" s="22" t="s">
        <v>28</v>
      </c>
      <c r="D7" s="22">
        <v>1</v>
      </c>
      <c r="E7" s="24">
        <v>115</v>
      </c>
      <c r="F7" s="24">
        <f t="shared" si="1"/>
        <v>115</v>
      </c>
      <c r="G7" s="24">
        <f t="shared" si="2"/>
        <v>34.848484848484851</v>
      </c>
      <c r="H7" s="22" t="s">
        <v>29</v>
      </c>
      <c r="I7" s="25"/>
      <c r="J7" s="26" t="s">
        <v>30</v>
      </c>
      <c r="K7" s="27"/>
      <c r="L7" s="15"/>
      <c r="M7" s="15"/>
      <c r="P7" s="28"/>
    </row>
    <row r="8" spans="1:22" ht="12.75" x14ac:dyDescent="0.2">
      <c r="A8" s="22">
        <v>825073564644</v>
      </c>
      <c r="B8" s="29" t="s">
        <v>34</v>
      </c>
      <c r="C8" s="22" t="s">
        <v>28</v>
      </c>
      <c r="D8" s="22">
        <v>1</v>
      </c>
      <c r="E8" s="24">
        <v>110</v>
      </c>
      <c r="F8" s="24">
        <f t="shared" si="1"/>
        <v>110</v>
      </c>
      <c r="G8" s="24">
        <f t="shared" si="2"/>
        <v>33.333333333333336</v>
      </c>
      <c r="H8" s="22" t="s">
        <v>29</v>
      </c>
      <c r="I8" s="25"/>
      <c r="J8" s="26" t="s">
        <v>30</v>
      </c>
      <c r="K8" s="27"/>
      <c r="L8" s="15"/>
      <c r="M8" s="15"/>
      <c r="P8" s="28"/>
    </row>
    <row r="9" spans="1:22" ht="12.75" x14ac:dyDescent="0.2">
      <c r="A9" s="22">
        <v>825073915972</v>
      </c>
      <c r="B9" s="29" t="s">
        <v>35</v>
      </c>
      <c r="C9" s="22" t="s">
        <v>28</v>
      </c>
      <c r="D9" s="22">
        <v>1</v>
      </c>
      <c r="E9" s="24">
        <v>89</v>
      </c>
      <c r="F9" s="24">
        <f t="shared" si="1"/>
        <v>89</v>
      </c>
      <c r="G9" s="24">
        <f t="shared" si="2"/>
        <v>26.969696969696972</v>
      </c>
      <c r="H9" s="22" t="s">
        <v>29</v>
      </c>
      <c r="I9" s="25"/>
      <c r="J9" s="26" t="s">
        <v>30</v>
      </c>
      <c r="K9" s="27"/>
      <c r="L9" s="15"/>
      <c r="M9" s="15"/>
      <c r="P9" s="28"/>
    </row>
    <row r="10" spans="1:22" ht="12.75" x14ac:dyDescent="0.2">
      <c r="A10" s="22">
        <v>825076161246</v>
      </c>
      <c r="B10" s="29" t="s">
        <v>36</v>
      </c>
      <c r="C10" s="22" t="s">
        <v>28</v>
      </c>
      <c r="D10" s="22">
        <v>1</v>
      </c>
      <c r="E10" s="24">
        <v>69</v>
      </c>
      <c r="F10" s="24">
        <f t="shared" si="1"/>
        <v>69</v>
      </c>
      <c r="G10" s="24">
        <f t="shared" si="2"/>
        <v>20.90909090909091</v>
      </c>
      <c r="H10" s="22" t="s">
        <v>29</v>
      </c>
      <c r="I10" s="25"/>
      <c r="J10" s="26" t="s">
        <v>30</v>
      </c>
      <c r="K10" s="27"/>
      <c r="L10" s="15"/>
      <c r="M10" s="15"/>
      <c r="P10" s="28"/>
    </row>
    <row r="11" spans="1:22" ht="12.75" x14ac:dyDescent="0.2">
      <c r="A11" s="22">
        <v>887039819540</v>
      </c>
      <c r="B11" s="29" t="s">
        <v>37</v>
      </c>
      <c r="C11" s="22" t="s">
        <v>28</v>
      </c>
      <c r="D11" s="22">
        <v>1</v>
      </c>
      <c r="E11" s="24">
        <v>89</v>
      </c>
      <c r="F11" s="24">
        <f t="shared" si="1"/>
        <v>89</v>
      </c>
      <c r="G11" s="24">
        <f t="shared" si="2"/>
        <v>26.969696969696972</v>
      </c>
      <c r="H11" s="22" t="s">
        <v>29</v>
      </c>
      <c r="I11" s="25"/>
      <c r="J11" s="26" t="s">
        <v>30</v>
      </c>
      <c r="K11" s="27"/>
      <c r="L11" s="15"/>
      <c r="M11" s="15"/>
      <c r="P11" s="28"/>
    </row>
    <row r="12" spans="1:22" ht="12.75" x14ac:dyDescent="0.2">
      <c r="A12" s="22">
        <v>887039819564</v>
      </c>
      <c r="B12" s="29" t="s">
        <v>38</v>
      </c>
      <c r="C12" s="22" t="s">
        <v>28</v>
      </c>
      <c r="D12" s="22">
        <v>1</v>
      </c>
      <c r="E12" s="24">
        <v>89</v>
      </c>
      <c r="F12" s="24">
        <f t="shared" si="1"/>
        <v>89</v>
      </c>
      <c r="G12" s="24">
        <f t="shared" si="2"/>
        <v>26.969696969696972</v>
      </c>
      <c r="H12" s="22" t="s">
        <v>29</v>
      </c>
      <c r="I12" s="25"/>
      <c r="J12" s="26" t="s">
        <v>30</v>
      </c>
      <c r="K12" s="27"/>
      <c r="L12" s="15"/>
      <c r="M12" s="15"/>
      <c r="P12" s="28"/>
    </row>
    <row r="13" spans="1:22" ht="12.75" x14ac:dyDescent="0.2">
      <c r="A13" s="22">
        <v>887039853025</v>
      </c>
      <c r="B13" s="29" t="s">
        <v>39</v>
      </c>
      <c r="C13" s="22" t="s">
        <v>28</v>
      </c>
      <c r="D13" s="22">
        <v>1</v>
      </c>
      <c r="E13" s="24">
        <v>160</v>
      </c>
      <c r="F13" s="24">
        <f t="shared" si="1"/>
        <v>160</v>
      </c>
      <c r="G13" s="24">
        <f t="shared" si="2"/>
        <v>48.484848484848484</v>
      </c>
      <c r="H13" s="22" t="s">
        <v>29</v>
      </c>
      <c r="I13" s="25"/>
      <c r="J13" s="26" t="s">
        <v>30</v>
      </c>
      <c r="K13" s="27"/>
      <c r="L13" s="15"/>
      <c r="M13" s="15"/>
      <c r="P13" s="28"/>
    </row>
    <row r="14" spans="1:22" ht="12.75" x14ac:dyDescent="0.2">
      <c r="A14" s="22">
        <v>887039853049</v>
      </c>
      <c r="B14" s="29" t="s">
        <v>40</v>
      </c>
      <c r="C14" s="22" t="s">
        <v>28</v>
      </c>
      <c r="D14" s="22">
        <v>1</v>
      </c>
      <c r="E14" s="24">
        <v>160</v>
      </c>
      <c r="F14" s="24">
        <f t="shared" si="1"/>
        <v>160</v>
      </c>
      <c r="G14" s="24">
        <f t="shared" si="2"/>
        <v>48.484848484848484</v>
      </c>
      <c r="H14" s="22" t="s">
        <v>29</v>
      </c>
      <c r="I14" s="25"/>
      <c r="J14" s="26" t="s">
        <v>30</v>
      </c>
      <c r="K14" s="27"/>
      <c r="L14" s="15"/>
      <c r="M14" s="15"/>
      <c r="P14" s="28"/>
    </row>
    <row r="15" spans="1:22" ht="12.75" x14ac:dyDescent="0.2">
      <c r="A15" s="22">
        <v>887039904918</v>
      </c>
      <c r="B15" s="29" t="s">
        <v>41</v>
      </c>
      <c r="C15" s="22" t="s">
        <v>28</v>
      </c>
      <c r="D15" s="22">
        <v>1</v>
      </c>
      <c r="E15" s="24">
        <v>79</v>
      </c>
      <c r="F15" s="24">
        <f t="shared" si="1"/>
        <v>79</v>
      </c>
      <c r="G15" s="24">
        <f t="shared" si="2"/>
        <v>23.939393939393941</v>
      </c>
      <c r="H15" s="22" t="s">
        <v>29</v>
      </c>
      <c r="I15" s="25"/>
      <c r="J15" s="26" t="s">
        <v>30</v>
      </c>
      <c r="K15" s="27"/>
      <c r="L15" s="15"/>
      <c r="M15" s="15"/>
      <c r="P15" s="28"/>
    </row>
    <row r="16" spans="1:22" ht="12.75" x14ac:dyDescent="0.2">
      <c r="A16" s="22">
        <v>887039982923</v>
      </c>
      <c r="B16" s="29" t="s">
        <v>42</v>
      </c>
      <c r="C16" s="22" t="s">
        <v>28</v>
      </c>
      <c r="D16" s="22">
        <v>1</v>
      </c>
      <c r="E16" s="24">
        <v>89</v>
      </c>
      <c r="F16" s="24">
        <f t="shared" si="1"/>
        <v>89</v>
      </c>
      <c r="G16" s="24">
        <f t="shared" si="2"/>
        <v>26.969696969696972</v>
      </c>
      <c r="H16" s="22" t="s">
        <v>29</v>
      </c>
      <c r="I16" s="25"/>
      <c r="J16" s="26" t="s">
        <v>30</v>
      </c>
      <c r="K16" s="27"/>
      <c r="L16" s="15"/>
      <c r="M16" s="15"/>
      <c r="P16" s="28"/>
    </row>
    <row r="17" spans="1:19" ht="12.75" x14ac:dyDescent="0.2">
      <c r="A17" s="30" t="s">
        <v>43</v>
      </c>
      <c r="B17" s="31" t="s">
        <v>44</v>
      </c>
      <c r="C17" s="32"/>
      <c r="D17" s="32"/>
      <c r="E17" s="33"/>
      <c r="F17" s="33"/>
      <c r="G17" s="33"/>
      <c r="H17" s="34"/>
      <c r="J17" s="32"/>
      <c r="K17" s="27"/>
      <c r="L17" s="15"/>
      <c r="M17" s="15"/>
      <c r="P17" s="28"/>
    </row>
    <row r="18" spans="1:19" ht="12.75" x14ac:dyDescent="0.2">
      <c r="A18" s="35">
        <v>887039819540</v>
      </c>
      <c r="B18" s="29" t="s">
        <v>37</v>
      </c>
      <c r="C18" s="22" t="s">
        <v>28</v>
      </c>
      <c r="D18" s="22">
        <v>1</v>
      </c>
      <c r="E18" s="24">
        <v>89</v>
      </c>
      <c r="F18" s="24">
        <f>E18*D18</f>
        <v>89</v>
      </c>
      <c r="G18" s="24">
        <f>F18/3.3</f>
        <v>26.969696969696972</v>
      </c>
      <c r="H18" s="22" t="s">
        <v>29</v>
      </c>
      <c r="I18" s="25"/>
      <c r="J18" s="26" t="s">
        <v>30</v>
      </c>
      <c r="K18" s="27"/>
      <c r="L18" s="15"/>
      <c r="M18" s="15"/>
      <c r="P18" s="28"/>
    </row>
    <row r="19" spans="1:19" ht="12.75" x14ac:dyDescent="0.2">
      <c r="A19" s="30" t="s">
        <v>45</v>
      </c>
      <c r="B19" s="31" t="s">
        <v>46</v>
      </c>
      <c r="C19" s="32"/>
      <c r="D19" s="32"/>
      <c r="E19" s="33"/>
      <c r="F19" s="33"/>
      <c r="G19" s="33"/>
      <c r="H19" s="34"/>
      <c r="J19" s="32"/>
      <c r="K19" s="27"/>
      <c r="L19" s="15"/>
      <c r="M19" s="15"/>
      <c r="P19" s="28"/>
    </row>
    <row r="20" spans="1:19" ht="12.75" x14ac:dyDescent="0.2">
      <c r="A20" s="36" t="s">
        <v>47</v>
      </c>
      <c r="B20" s="36" t="s">
        <v>48</v>
      </c>
      <c r="C20" s="36" t="str">
        <f>MID($B20,6,7)</f>
        <v>CC18401</v>
      </c>
      <c r="D20" s="36"/>
      <c r="E20" s="36"/>
      <c r="F20" s="36"/>
      <c r="G20" s="36"/>
      <c r="H20" s="37">
        <v>44557</v>
      </c>
      <c r="J20" s="32" t="str">
        <f>IF(LEFT(B20,3)="Box","BOX","COUNT")</f>
        <v>BOX</v>
      </c>
      <c r="K20" s="27">
        <f>SUMIF($J$4:$J$49,$C20,$D$4:$D$49)</f>
        <v>14</v>
      </c>
      <c r="L20" s="15">
        <f>SUMIF($J$4:$J$49,$C20,$F$4:$F$49)</f>
        <v>1425</v>
      </c>
      <c r="M20" s="15">
        <f>SUMIF($J$4:$J$49,$C20,$G$4:$G$49)</f>
        <v>431.81818181818193</v>
      </c>
      <c r="N20" s="38" t="str">
        <f>C20</f>
        <v>CC18401</v>
      </c>
      <c r="O20" s="38" t="str">
        <f>J21</f>
        <v>SHIP</v>
      </c>
      <c r="P20" s="28">
        <f>M20</f>
        <v>431.81818181818193</v>
      </c>
      <c r="Q20" s="39">
        <v>44510</v>
      </c>
      <c r="R20" s="9" t="s">
        <v>49</v>
      </c>
      <c r="S20" s="9" t="s">
        <v>50</v>
      </c>
    </row>
    <row r="21" spans="1:19" ht="12.75" x14ac:dyDescent="0.2">
      <c r="A21" s="40" t="s">
        <v>51</v>
      </c>
      <c r="B21" s="36" t="s">
        <v>52</v>
      </c>
      <c r="C21" s="35"/>
      <c r="D21" s="35"/>
      <c r="E21" s="41"/>
      <c r="F21" s="41"/>
      <c r="G21" s="41"/>
      <c r="H21" s="35"/>
      <c r="J21" s="32" t="str">
        <f>IF(B21="","NSHIP","SHIP")</f>
        <v>SHIP</v>
      </c>
      <c r="K21" s="27">
        <f>IF($J21="NSHIP",0,-SUMIF($J$4:$J$49,$C20,$D$4:$D$49))</f>
        <v>-14</v>
      </c>
      <c r="L21" s="15">
        <f>IF($J21="NSHIP",0,-SUMIF($J$4:$J$49,$C20,$F$4:$F$49))</f>
        <v>-1425</v>
      </c>
      <c r="M21" s="15">
        <f>IF($J21="NSHIP",0,-SUMIF($J$4:$J$49,$C20,$G$4:$G$49))</f>
        <v>-431.81818181818193</v>
      </c>
      <c r="P21" s="28"/>
    </row>
    <row r="22" spans="1:19" ht="12.75" x14ac:dyDescent="0.2">
      <c r="A22" s="42">
        <v>17121557764</v>
      </c>
      <c r="B22" s="29" t="s">
        <v>53</v>
      </c>
      <c r="C22" s="43" t="s">
        <v>28</v>
      </c>
      <c r="D22" s="29">
        <v>1</v>
      </c>
      <c r="E22" s="43">
        <v>150</v>
      </c>
      <c r="F22" s="43">
        <f t="shared" ref="F22:F28" si="3">E22*D22</f>
        <v>150</v>
      </c>
      <c r="G22" s="43">
        <f t="shared" ref="G22:G28" si="4">F22/3.3</f>
        <v>45.45454545454546</v>
      </c>
      <c r="H22" s="29" t="s">
        <v>54</v>
      </c>
      <c r="I22" s="9" t="s">
        <v>55</v>
      </c>
      <c r="J22" s="26" t="s">
        <v>56</v>
      </c>
      <c r="K22" s="27"/>
      <c r="L22" s="15"/>
      <c r="M22" s="15"/>
      <c r="P22" s="28"/>
    </row>
    <row r="23" spans="1:19" ht="12.75" x14ac:dyDescent="0.2">
      <c r="A23" s="42">
        <v>17121557931</v>
      </c>
      <c r="B23" s="29" t="s">
        <v>57</v>
      </c>
      <c r="C23" s="43" t="s">
        <v>28</v>
      </c>
      <c r="D23" s="29">
        <v>1</v>
      </c>
      <c r="E23" s="43">
        <v>150</v>
      </c>
      <c r="F23" s="43">
        <f t="shared" si="3"/>
        <v>150</v>
      </c>
      <c r="G23" s="43">
        <f t="shared" si="4"/>
        <v>45.45454545454546</v>
      </c>
      <c r="H23" s="29" t="s">
        <v>54</v>
      </c>
      <c r="I23" s="9" t="s">
        <v>55</v>
      </c>
      <c r="J23" s="26" t="s">
        <v>56</v>
      </c>
      <c r="K23" s="27"/>
      <c r="L23" s="15"/>
      <c r="M23" s="15"/>
      <c r="P23" s="28"/>
    </row>
    <row r="24" spans="1:19" ht="12.75" x14ac:dyDescent="0.2">
      <c r="A24" s="42">
        <v>736713616268</v>
      </c>
      <c r="B24" s="29" t="s">
        <v>58</v>
      </c>
      <c r="C24" s="43" t="s">
        <v>28</v>
      </c>
      <c r="D24" s="29">
        <v>1</v>
      </c>
      <c r="E24" s="43">
        <v>150</v>
      </c>
      <c r="F24" s="43">
        <f t="shared" si="3"/>
        <v>150</v>
      </c>
      <c r="G24" s="43">
        <f t="shared" si="4"/>
        <v>45.45454545454546</v>
      </c>
      <c r="H24" s="29" t="s">
        <v>54</v>
      </c>
      <c r="J24" s="26" t="s">
        <v>56</v>
      </c>
      <c r="K24" s="27"/>
      <c r="L24" s="15"/>
      <c r="M24" s="15"/>
      <c r="P24" s="28"/>
    </row>
    <row r="25" spans="1:19" ht="12.75" x14ac:dyDescent="0.2">
      <c r="A25" s="42">
        <v>736713616305</v>
      </c>
      <c r="B25" s="29" t="s">
        <v>59</v>
      </c>
      <c r="C25" s="43" t="s">
        <v>28</v>
      </c>
      <c r="D25" s="29">
        <v>1</v>
      </c>
      <c r="E25" s="43">
        <v>150</v>
      </c>
      <c r="F25" s="43">
        <f t="shared" si="3"/>
        <v>150</v>
      </c>
      <c r="G25" s="43">
        <f t="shared" si="4"/>
        <v>45.45454545454546</v>
      </c>
      <c r="H25" s="29" t="s">
        <v>54</v>
      </c>
      <c r="J25" s="26" t="s">
        <v>56</v>
      </c>
      <c r="K25" s="27"/>
      <c r="L25" s="15"/>
      <c r="M25" s="15"/>
      <c r="P25" s="28"/>
    </row>
    <row r="26" spans="1:19" ht="12.75" x14ac:dyDescent="0.2">
      <c r="A26" s="42">
        <v>736713616350</v>
      </c>
      <c r="B26" s="29" t="s">
        <v>60</v>
      </c>
      <c r="C26" s="43" t="s">
        <v>28</v>
      </c>
      <c r="D26" s="29">
        <v>1</v>
      </c>
      <c r="E26" s="43">
        <v>150</v>
      </c>
      <c r="F26" s="43">
        <f t="shared" si="3"/>
        <v>150</v>
      </c>
      <c r="G26" s="43">
        <f t="shared" si="4"/>
        <v>45.45454545454546</v>
      </c>
      <c r="H26" s="29" t="s">
        <v>54</v>
      </c>
      <c r="J26" s="26" t="s">
        <v>56</v>
      </c>
      <c r="K26" s="27"/>
      <c r="L26" s="15"/>
      <c r="M26" s="15"/>
      <c r="P26" s="28"/>
    </row>
    <row r="27" spans="1:19" ht="12.75" x14ac:dyDescent="0.2">
      <c r="A27" s="42">
        <v>736713972364</v>
      </c>
      <c r="B27" s="29" t="s">
        <v>61</v>
      </c>
      <c r="C27" s="43" t="s">
        <v>28</v>
      </c>
      <c r="D27" s="29">
        <v>1</v>
      </c>
      <c r="E27" s="43">
        <v>150</v>
      </c>
      <c r="F27" s="43">
        <f t="shared" si="3"/>
        <v>150</v>
      </c>
      <c r="G27" s="43">
        <f t="shared" si="4"/>
        <v>45.45454545454546</v>
      </c>
      <c r="H27" s="29" t="s">
        <v>54</v>
      </c>
      <c r="J27" s="26" t="s">
        <v>56</v>
      </c>
      <c r="K27" s="27"/>
      <c r="L27" s="15"/>
      <c r="M27" s="15"/>
      <c r="P27" s="28"/>
    </row>
    <row r="28" spans="1:19" ht="12.75" x14ac:dyDescent="0.2">
      <c r="A28" s="42">
        <v>748149417975</v>
      </c>
      <c r="B28" s="29" t="s">
        <v>62</v>
      </c>
      <c r="C28" s="43" t="s">
        <v>28</v>
      </c>
      <c r="D28" s="29">
        <v>1</v>
      </c>
      <c r="E28" s="43">
        <v>130</v>
      </c>
      <c r="F28" s="43">
        <f t="shared" si="3"/>
        <v>130</v>
      </c>
      <c r="G28" s="43">
        <f t="shared" si="4"/>
        <v>39.393939393939398</v>
      </c>
      <c r="H28" s="29" t="s">
        <v>54</v>
      </c>
      <c r="J28" s="26" t="s">
        <v>56</v>
      </c>
      <c r="K28" s="27"/>
      <c r="L28" s="15"/>
      <c r="M28" s="15"/>
      <c r="P28" s="28"/>
    </row>
    <row r="29" spans="1:19" ht="12.75" x14ac:dyDescent="0.2">
      <c r="A29" s="44" t="s">
        <v>63</v>
      </c>
      <c r="B29" s="45" t="s">
        <v>64</v>
      </c>
      <c r="C29" s="43"/>
      <c r="D29" s="29"/>
      <c r="E29" s="43"/>
      <c r="F29" s="43"/>
      <c r="G29" s="43"/>
      <c r="H29" s="29"/>
      <c r="J29" s="26"/>
      <c r="K29" s="27"/>
      <c r="L29" s="15"/>
      <c r="M29" s="15"/>
      <c r="P29" s="28"/>
    </row>
    <row r="30" spans="1:19" ht="12.75" x14ac:dyDescent="0.2">
      <c r="A30" s="46" t="s">
        <v>65</v>
      </c>
      <c r="B30" s="36" t="s">
        <v>66</v>
      </c>
      <c r="C30" s="47" t="str">
        <f>MID($B30,6,7)</f>
        <v>CC18402</v>
      </c>
      <c r="D30" s="48"/>
      <c r="E30" s="49"/>
      <c r="F30" s="49"/>
      <c r="G30" s="49"/>
      <c r="H30" s="37">
        <v>44557</v>
      </c>
      <c r="J30" s="32" t="str">
        <f>IF(LEFT(B30,3)="Box","BOX","COUNT")</f>
        <v>BOX</v>
      </c>
      <c r="K30" s="27">
        <f>SUMIF($J$4:$J$49,$C30,$D$4:$D$49)</f>
        <v>7</v>
      </c>
      <c r="L30" s="15">
        <f>SUMIF($J$4:$J$49,$C30,$F$4:$F$49)</f>
        <v>1030</v>
      </c>
      <c r="M30" s="15">
        <f>SUMIF($J$4:$J$49,$C30,$G$4:$G$49)</f>
        <v>312.12121212121212</v>
      </c>
      <c r="N30" s="50" t="str">
        <f>C30</f>
        <v>CC18402</v>
      </c>
      <c r="O30" s="38" t="str">
        <f>J31</f>
        <v>SHIP</v>
      </c>
      <c r="P30" s="28">
        <f>M30</f>
        <v>312.12121212121212</v>
      </c>
      <c r="Q30" s="39">
        <v>44510</v>
      </c>
      <c r="R30" s="9" t="s">
        <v>49</v>
      </c>
      <c r="S30" s="9" t="s">
        <v>50</v>
      </c>
    </row>
    <row r="31" spans="1:19" ht="12.75" x14ac:dyDescent="0.2">
      <c r="A31" s="51" t="s">
        <v>51</v>
      </c>
      <c r="B31" s="36" t="s">
        <v>67</v>
      </c>
      <c r="C31" s="49"/>
      <c r="D31" s="48"/>
      <c r="E31" s="49"/>
      <c r="F31" s="49"/>
      <c r="G31" s="49"/>
      <c r="H31" s="48"/>
      <c r="J31" s="32" t="str">
        <f>IF(B31="","NSHIP","SHIP")</f>
        <v>SHIP</v>
      </c>
      <c r="K31" s="27">
        <f>IF($J31="NSHIP",0,-SUMIF($J$4:$J$49,$C30,$D$4:$D$49))</f>
        <v>-7</v>
      </c>
      <c r="L31" s="15">
        <f>IF($J31="NSHIP",0,-SUMIF($J$4:$J$49,$C30,$F$4:$F$49))</f>
        <v>-1030</v>
      </c>
      <c r="M31" s="15">
        <f>IF($J31="NSHIP",0,-SUMIF($J$4:$J$49,$C30,$G$4:$G$49))</f>
        <v>-312.12121212121212</v>
      </c>
      <c r="P31" s="28"/>
    </row>
    <row r="32" spans="1:19" ht="12.75" x14ac:dyDescent="0.2">
      <c r="A32" s="52">
        <v>194067093737</v>
      </c>
      <c r="B32" s="53" t="s">
        <v>68</v>
      </c>
      <c r="C32" s="29" t="s">
        <v>28</v>
      </c>
      <c r="D32" s="29">
        <v>1</v>
      </c>
      <c r="E32" s="43">
        <v>178</v>
      </c>
      <c r="F32" s="43">
        <f t="shared" ref="F32:F39" si="5">E32*D32</f>
        <v>178</v>
      </c>
      <c r="G32" s="43">
        <f t="shared" ref="G32:G39" si="6">F32/3.3</f>
        <v>53.939393939393945</v>
      </c>
      <c r="H32" s="29" t="s">
        <v>69</v>
      </c>
      <c r="I32" s="9"/>
      <c r="J32" s="32" t="s">
        <v>70</v>
      </c>
      <c r="K32" s="54"/>
      <c r="L32" s="33"/>
      <c r="M32" s="33"/>
      <c r="N32" s="9"/>
      <c r="O32" s="9"/>
      <c r="P32" s="28"/>
    </row>
    <row r="33" spans="1:16" ht="12.75" x14ac:dyDescent="0.2">
      <c r="A33" s="35">
        <v>194067093751</v>
      </c>
      <c r="B33" s="53" t="s">
        <v>68</v>
      </c>
      <c r="C33" s="29" t="s">
        <v>28</v>
      </c>
      <c r="D33" s="29">
        <v>1</v>
      </c>
      <c r="E33" s="43">
        <v>178</v>
      </c>
      <c r="F33" s="43">
        <f t="shared" si="5"/>
        <v>178</v>
      </c>
      <c r="G33" s="43">
        <f t="shared" si="6"/>
        <v>53.939393939393945</v>
      </c>
      <c r="H33" s="29" t="s">
        <v>69</v>
      </c>
      <c r="I33" s="9"/>
      <c r="J33" s="32" t="s">
        <v>70</v>
      </c>
      <c r="K33" s="54"/>
      <c r="L33" s="33"/>
      <c r="M33" s="33"/>
      <c r="N33" s="9"/>
      <c r="O33" s="9"/>
      <c r="P33" s="28"/>
    </row>
    <row r="34" spans="1:16" ht="12.75" x14ac:dyDescent="0.2">
      <c r="A34" s="35">
        <v>659464866754</v>
      </c>
      <c r="B34" s="53" t="s">
        <v>71</v>
      </c>
      <c r="C34" s="29" t="s">
        <v>28</v>
      </c>
      <c r="D34" s="29">
        <v>1</v>
      </c>
      <c r="E34" s="43">
        <v>228</v>
      </c>
      <c r="F34" s="43">
        <f t="shared" si="5"/>
        <v>228</v>
      </c>
      <c r="G34" s="43">
        <f t="shared" si="6"/>
        <v>69.090909090909093</v>
      </c>
      <c r="H34" s="29" t="s">
        <v>72</v>
      </c>
      <c r="I34" s="9"/>
      <c r="J34" s="32" t="s">
        <v>70</v>
      </c>
      <c r="K34" s="54"/>
      <c r="L34" s="33"/>
      <c r="M34" s="33"/>
      <c r="N34" s="9"/>
      <c r="O34" s="9"/>
      <c r="P34" s="28"/>
    </row>
    <row r="35" spans="1:16" ht="12.75" x14ac:dyDescent="0.2">
      <c r="A35" s="35">
        <v>659464866761</v>
      </c>
      <c r="B35" s="53" t="s">
        <v>71</v>
      </c>
      <c r="C35" s="29" t="s">
        <v>28</v>
      </c>
      <c r="D35" s="29">
        <v>1</v>
      </c>
      <c r="E35" s="43">
        <v>228</v>
      </c>
      <c r="F35" s="43">
        <f t="shared" si="5"/>
        <v>228</v>
      </c>
      <c r="G35" s="43">
        <f t="shared" si="6"/>
        <v>69.090909090909093</v>
      </c>
      <c r="H35" s="29" t="s">
        <v>72</v>
      </c>
      <c r="I35" s="9"/>
      <c r="J35" s="32" t="s">
        <v>70</v>
      </c>
      <c r="K35" s="54"/>
      <c r="L35" s="33"/>
      <c r="M35" s="33"/>
      <c r="N35" s="9"/>
      <c r="O35" s="9"/>
      <c r="P35" s="28"/>
    </row>
    <row r="36" spans="1:16" ht="12.75" x14ac:dyDescent="0.2">
      <c r="A36" s="35">
        <v>659464866778</v>
      </c>
      <c r="B36" s="53" t="s">
        <v>71</v>
      </c>
      <c r="C36" s="29" t="s">
        <v>28</v>
      </c>
      <c r="D36" s="29">
        <v>1</v>
      </c>
      <c r="E36" s="43">
        <v>228</v>
      </c>
      <c r="F36" s="43">
        <f t="shared" si="5"/>
        <v>228</v>
      </c>
      <c r="G36" s="43">
        <f t="shared" si="6"/>
        <v>69.090909090909093</v>
      </c>
      <c r="H36" s="29" t="s">
        <v>72</v>
      </c>
      <c r="I36" s="9"/>
      <c r="J36" s="32" t="s">
        <v>70</v>
      </c>
      <c r="K36" s="54"/>
      <c r="L36" s="33"/>
      <c r="M36" s="33"/>
      <c r="N36" s="9"/>
      <c r="O36" s="9"/>
      <c r="P36" s="28"/>
    </row>
    <row r="37" spans="1:16" ht="12.75" x14ac:dyDescent="0.2">
      <c r="A37" s="35">
        <v>659464866792</v>
      </c>
      <c r="B37" s="53" t="s">
        <v>71</v>
      </c>
      <c r="C37" s="29" t="s">
        <v>28</v>
      </c>
      <c r="D37" s="29">
        <v>1</v>
      </c>
      <c r="E37" s="43">
        <v>228</v>
      </c>
      <c r="F37" s="43">
        <f t="shared" si="5"/>
        <v>228</v>
      </c>
      <c r="G37" s="43">
        <f t="shared" si="6"/>
        <v>69.090909090909093</v>
      </c>
      <c r="H37" s="29" t="s">
        <v>72</v>
      </c>
      <c r="I37" s="9"/>
      <c r="J37" s="32" t="s">
        <v>70</v>
      </c>
      <c r="K37" s="54"/>
      <c r="L37" s="33"/>
      <c r="M37" s="33"/>
      <c r="N37" s="9"/>
      <c r="O37" s="9"/>
      <c r="P37" s="28"/>
    </row>
    <row r="38" spans="1:16" ht="12.75" x14ac:dyDescent="0.2">
      <c r="A38" s="35">
        <v>659464866808</v>
      </c>
      <c r="B38" s="53" t="s">
        <v>71</v>
      </c>
      <c r="C38" s="29" t="s">
        <v>28</v>
      </c>
      <c r="D38" s="29">
        <v>1</v>
      </c>
      <c r="E38" s="43">
        <v>228</v>
      </c>
      <c r="F38" s="43">
        <f t="shared" si="5"/>
        <v>228</v>
      </c>
      <c r="G38" s="43">
        <f t="shared" si="6"/>
        <v>69.090909090909093</v>
      </c>
      <c r="H38" s="29" t="s">
        <v>72</v>
      </c>
      <c r="I38" s="9"/>
      <c r="J38" s="32" t="s">
        <v>70</v>
      </c>
      <c r="K38" s="54"/>
      <c r="L38" s="33"/>
      <c r="M38" s="33"/>
      <c r="N38" s="9"/>
      <c r="O38" s="9"/>
      <c r="P38" s="28"/>
    </row>
    <row r="39" spans="1:16" ht="12.75" x14ac:dyDescent="0.2">
      <c r="A39" s="35">
        <v>659464891817</v>
      </c>
      <c r="B39" s="53" t="s">
        <v>73</v>
      </c>
      <c r="C39" s="29" t="s">
        <v>28</v>
      </c>
      <c r="D39" s="29">
        <v>1</v>
      </c>
      <c r="E39" s="43">
        <v>248</v>
      </c>
      <c r="F39" s="43">
        <f t="shared" si="5"/>
        <v>248</v>
      </c>
      <c r="G39" s="43">
        <f t="shared" si="6"/>
        <v>75.151515151515156</v>
      </c>
      <c r="H39" s="29" t="s">
        <v>72</v>
      </c>
      <c r="I39" s="9"/>
      <c r="J39" s="32" t="s">
        <v>70</v>
      </c>
      <c r="K39" s="54"/>
      <c r="L39" s="33"/>
      <c r="M39" s="33"/>
      <c r="N39" s="9"/>
      <c r="O39" s="9"/>
      <c r="P39" s="28"/>
    </row>
    <row r="40" spans="1:16" ht="12.75" x14ac:dyDescent="0.2">
      <c r="A40" s="45" t="s">
        <v>74</v>
      </c>
      <c r="B40" s="31" t="s">
        <v>75</v>
      </c>
      <c r="C40" s="29"/>
      <c r="D40" s="29"/>
      <c r="E40" s="43"/>
      <c r="F40" s="43"/>
      <c r="G40" s="43"/>
      <c r="H40" s="29"/>
      <c r="I40" s="9"/>
      <c r="J40" s="32"/>
      <c r="K40" s="54"/>
      <c r="L40" s="33"/>
      <c r="M40" s="33"/>
      <c r="N40" s="9"/>
      <c r="O40" s="9"/>
      <c r="P40" s="28"/>
    </row>
    <row r="41" spans="1:16" ht="12.75" x14ac:dyDescent="0.2">
      <c r="A41" s="40">
        <v>194067093775</v>
      </c>
      <c r="B41" s="53" t="s">
        <v>68</v>
      </c>
      <c r="C41" s="29" t="s">
        <v>28</v>
      </c>
      <c r="D41" s="29">
        <v>1</v>
      </c>
      <c r="E41" s="43">
        <v>178</v>
      </c>
      <c r="F41" s="43">
        <f t="shared" ref="F41:F49" si="7">E41*D41</f>
        <v>178</v>
      </c>
      <c r="G41" s="43">
        <f t="shared" ref="G41:G49" si="8">F41/3.3</f>
        <v>53.939393939393945</v>
      </c>
      <c r="H41" s="29" t="s">
        <v>69</v>
      </c>
      <c r="I41" s="9" t="s">
        <v>76</v>
      </c>
      <c r="J41" s="32" t="s">
        <v>70</v>
      </c>
      <c r="K41" s="54"/>
      <c r="L41" s="33"/>
      <c r="M41" s="33"/>
      <c r="N41" s="9"/>
      <c r="O41" s="9"/>
      <c r="P41" s="28"/>
    </row>
    <row r="42" spans="1:16" ht="12.75" x14ac:dyDescent="0.2">
      <c r="A42" s="40">
        <v>194067093799</v>
      </c>
      <c r="B42" s="53" t="s">
        <v>68</v>
      </c>
      <c r="C42" s="29" t="s">
        <v>28</v>
      </c>
      <c r="D42" s="29">
        <v>1</v>
      </c>
      <c r="E42" s="43">
        <v>178</v>
      </c>
      <c r="F42" s="43">
        <f t="shared" si="7"/>
        <v>178</v>
      </c>
      <c r="G42" s="43">
        <f t="shared" si="8"/>
        <v>53.939393939393945</v>
      </c>
      <c r="H42" s="29" t="s">
        <v>69</v>
      </c>
      <c r="I42" s="9" t="s">
        <v>76</v>
      </c>
      <c r="J42" s="32" t="s">
        <v>70</v>
      </c>
      <c r="K42" s="54"/>
      <c r="L42" s="33"/>
      <c r="M42" s="33"/>
      <c r="N42" s="9"/>
      <c r="O42" s="9"/>
      <c r="P42" s="28"/>
    </row>
    <row r="43" spans="1:16" ht="12.75" x14ac:dyDescent="0.2">
      <c r="A43" s="40">
        <v>194713293245</v>
      </c>
      <c r="B43" s="53" t="s">
        <v>77</v>
      </c>
      <c r="C43" s="29" t="s">
        <v>28</v>
      </c>
      <c r="D43" s="29">
        <v>1</v>
      </c>
      <c r="E43" s="43">
        <v>94.95</v>
      </c>
      <c r="F43" s="43">
        <f t="shared" si="7"/>
        <v>94.95</v>
      </c>
      <c r="G43" s="43">
        <f t="shared" si="8"/>
        <v>28.772727272727273</v>
      </c>
      <c r="H43" s="29" t="s">
        <v>78</v>
      </c>
      <c r="I43" s="9" t="s">
        <v>76</v>
      </c>
      <c r="J43" s="32" t="s">
        <v>70</v>
      </c>
      <c r="K43" s="54"/>
      <c r="L43" s="33"/>
      <c r="M43" s="33"/>
      <c r="N43" s="9"/>
      <c r="O43" s="9"/>
      <c r="P43" s="28"/>
    </row>
    <row r="44" spans="1:16" ht="12.75" x14ac:dyDescent="0.2">
      <c r="A44" s="40">
        <v>194713297625</v>
      </c>
      <c r="B44" s="53" t="s">
        <v>79</v>
      </c>
      <c r="C44" s="29" t="s">
        <v>28</v>
      </c>
      <c r="D44" s="29">
        <v>1</v>
      </c>
      <c r="E44" s="43">
        <v>99.95</v>
      </c>
      <c r="F44" s="43">
        <f t="shared" si="7"/>
        <v>99.95</v>
      </c>
      <c r="G44" s="43">
        <f t="shared" si="8"/>
        <v>30.287878787878789</v>
      </c>
      <c r="H44" s="29" t="s">
        <v>78</v>
      </c>
      <c r="I44" s="9" t="s">
        <v>76</v>
      </c>
      <c r="J44" s="32" t="s">
        <v>70</v>
      </c>
      <c r="K44" s="54"/>
      <c r="L44" s="33"/>
      <c r="M44" s="33"/>
      <c r="N44" s="9"/>
      <c r="O44" s="9"/>
      <c r="P44" s="28"/>
    </row>
    <row r="45" spans="1:16" ht="12.75" x14ac:dyDescent="0.2">
      <c r="A45" s="40">
        <v>193605362076</v>
      </c>
      <c r="B45" s="53" t="s">
        <v>80</v>
      </c>
      <c r="C45" s="29" t="s">
        <v>28</v>
      </c>
      <c r="D45" s="29">
        <v>1</v>
      </c>
      <c r="E45" s="43">
        <v>40</v>
      </c>
      <c r="F45" s="43">
        <f t="shared" si="7"/>
        <v>40</v>
      </c>
      <c r="G45" s="43">
        <f t="shared" si="8"/>
        <v>12.121212121212121</v>
      </c>
      <c r="H45" s="29" t="s">
        <v>81</v>
      </c>
      <c r="I45" s="9" t="s">
        <v>82</v>
      </c>
      <c r="J45" s="32" t="s">
        <v>70</v>
      </c>
      <c r="K45" s="54"/>
      <c r="L45" s="33"/>
      <c r="M45" s="33"/>
      <c r="N45" s="9"/>
      <c r="O45" s="9"/>
      <c r="P45" s="28"/>
    </row>
    <row r="46" spans="1:16" ht="12.75" x14ac:dyDescent="0.2">
      <c r="A46" s="40">
        <v>193605462837</v>
      </c>
      <c r="B46" s="53" t="s">
        <v>83</v>
      </c>
      <c r="C46" s="29" t="s">
        <v>28</v>
      </c>
      <c r="D46" s="29">
        <v>1</v>
      </c>
      <c r="E46" s="43">
        <v>80</v>
      </c>
      <c r="F46" s="43">
        <f t="shared" si="7"/>
        <v>80</v>
      </c>
      <c r="G46" s="43">
        <f t="shared" si="8"/>
        <v>24.242424242424242</v>
      </c>
      <c r="H46" s="29" t="s">
        <v>81</v>
      </c>
      <c r="I46" s="9" t="s">
        <v>82</v>
      </c>
      <c r="J46" s="32" t="s">
        <v>70</v>
      </c>
      <c r="K46" s="54"/>
      <c r="L46" s="33"/>
      <c r="M46" s="33"/>
      <c r="N46" s="9"/>
      <c r="O46" s="9"/>
      <c r="P46" s="28"/>
    </row>
    <row r="47" spans="1:16" ht="12.75" x14ac:dyDescent="0.2">
      <c r="A47" s="40">
        <v>194067011229</v>
      </c>
      <c r="B47" s="53" t="s">
        <v>84</v>
      </c>
      <c r="C47" s="29" t="s">
        <v>28</v>
      </c>
      <c r="D47" s="29">
        <v>1</v>
      </c>
      <c r="E47" s="43">
        <v>298</v>
      </c>
      <c r="F47" s="43">
        <f t="shared" si="7"/>
        <v>298</v>
      </c>
      <c r="G47" s="43">
        <f t="shared" si="8"/>
        <v>90.303030303030312</v>
      </c>
      <c r="H47" s="29" t="s">
        <v>69</v>
      </c>
      <c r="I47" s="9" t="s">
        <v>76</v>
      </c>
      <c r="J47" s="32" t="s">
        <v>70</v>
      </c>
      <c r="K47" s="54"/>
      <c r="L47" s="33"/>
      <c r="M47" s="33"/>
      <c r="N47" s="9"/>
      <c r="O47" s="9"/>
      <c r="P47" s="28"/>
    </row>
    <row r="48" spans="1:16" ht="12.75" x14ac:dyDescent="0.2">
      <c r="A48" s="40">
        <v>194067043572</v>
      </c>
      <c r="B48" s="53" t="s">
        <v>85</v>
      </c>
      <c r="C48" s="29" t="s">
        <v>28</v>
      </c>
      <c r="D48" s="29">
        <v>1</v>
      </c>
      <c r="E48" s="43">
        <v>198</v>
      </c>
      <c r="F48" s="43">
        <f t="shared" si="7"/>
        <v>198</v>
      </c>
      <c r="G48" s="43">
        <f t="shared" si="8"/>
        <v>60</v>
      </c>
      <c r="H48" s="29" t="s">
        <v>69</v>
      </c>
      <c r="I48" s="9" t="s">
        <v>76</v>
      </c>
      <c r="J48" s="32" t="s">
        <v>70</v>
      </c>
      <c r="K48" s="54"/>
      <c r="L48" s="33"/>
      <c r="M48" s="33"/>
      <c r="N48" s="9"/>
      <c r="O48" s="9"/>
      <c r="P48" s="28"/>
    </row>
    <row r="49" spans="1:16" ht="12.75" x14ac:dyDescent="0.2">
      <c r="A49" s="40">
        <v>194067093676</v>
      </c>
      <c r="B49" s="53" t="s">
        <v>68</v>
      </c>
      <c r="C49" s="29" t="s">
        <v>28</v>
      </c>
      <c r="D49" s="29">
        <v>1</v>
      </c>
      <c r="E49" s="43">
        <v>178</v>
      </c>
      <c r="F49" s="43">
        <f t="shared" si="7"/>
        <v>178</v>
      </c>
      <c r="G49" s="43">
        <f t="shared" si="8"/>
        <v>53.939393939393945</v>
      </c>
      <c r="H49" s="29" t="s">
        <v>69</v>
      </c>
      <c r="I49" s="9" t="s">
        <v>76</v>
      </c>
      <c r="J49" s="32" t="s">
        <v>70</v>
      </c>
      <c r="K49" s="54"/>
      <c r="L49" s="33"/>
      <c r="M49" s="33"/>
      <c r="N49" s="9"/>
      <c r="O49" s="9"/>
      <c r="P4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swa-laptop</dc:creator>
  <cp:lastModifiedBy>swa-laptop</cp:lastModifiedBy>
  <dcterms:created xsi:type="dcterms:W3CDTF">2022-01-08T23:38:07Z</dcterms:created>
  <dcterms:modified xsi:type="dcterms:W3CDTF">2022-01-08T23:46:27Z</dcterms:modified>
</cp:coreProperties>
</file>